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48.xml" ContentType="application/vnd.openxmlformats-officedocument.spreadsheetml.worksheet+xml"/>
  <Override PartName="/xl/worksheets/sheet6.xml" ContentType="application/vnd.openxmlformats-officedocument.spreadsheetml.worksheet+xml"/>
  <Override PartName="/xl/worksheets/sheet49.xml" ContentType="application/vnd.openxmlformats-officedocument.spreadsheetml.worksheet+xml"/>
  <Override PartName="/xl/worksheets/sheet7.xml" ContentType="application/vnd.openxmlformats-officedocument.spreadsheetml.worksheet+xml"/>
  <Override PartName="/xl/worksheets/sheet60.xml" ContentType="application/vnd.openxmlformats-officedocument.spreadsheetml.worksheet+xml"/>
  <Override PartName="/xl/worksheets/sheet8.xml" ContentType="application/vnd.openxmlformats-officedocument.spreadsheetml.worksheet+xml"/>
  <Override PartName="/xl/worksheets/sheet61.xml" ContentType="application/vnd.openxmlformats-officedocument.spreadsheetml.worksheet+xml"/>
  <Override PartName="/xl/worksheets/sheet9.xml" ContentType="application/vnd.openxmlformats-officedocument.spreadsheetml.worksheet+xml"/>
  <Override PartName="/xl/worksheets/sheet6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_rels/sheet44.xml.rels" ContentType="application/vnd.openxmlformats-package.relationships+xml"/>
  <Override PartName="/xl/worksheets/_rels/sheet1.xml.rels" ContentType="application/vnd.openxmlformats-package.relationships+xml"/>
  <Override PartName="/xl/worksheets/_rels/sheet45.xml.rels" ContentType="application/vnd.openxmlformats-package.relationships+xml"/>
  <Override PartName="/xl/worksheets/_rels/sheet2.xml.rels" ContentType="application/vnd.openxmlformats-package.relationships+xml"/>
  <Override PartName="/xl/worksheets/_rels/sheet46.xml.rels" ContentType="application/vnd.openxmlformats-package.relationships+xml"/>
  <Override PartName="/xl/worksheets/_rels/sheet3.xml.rels" ContentType="application/vnd.openxmlformats-package.relationships+xml"/>
  <Override PartName="/xl/worksheets/_rels/sheet47.xml.rels" ContentType="application/vnd.openxmlformats-package.relationships+xml"/>
  <Override PartName="/xl/worksheets/_rels/sheet4.xml.rels" ContentType="application/vnd.openxmlformats-package.relationships+xml"/>
  <Override PartName="/xl/worksheets/_rels/sheet48.xml.rels" ContentType="application/vnd.openxmlformats-package.relationships+xml"/>
  <Override PartName="/xl/worksheets/_rels/sheet5.xml.rels" ContentType="application/vnd.openxmlformats-package.relationships+xml"/>
  <Override PartName="/xl/worksheets/_rels/sheet49.xml.rels" ContentType="application/vnd.openxmlformats-package.relationships+xml"/>
  <Override PartName="/xl/worksheets/_rels/sheet6.xml.rels" ContentType="application/vnd.openxmlformats-package.relationships+xml"/>
  <Override PartName="/xl/worksheets/_rels/sheet60.xml.rels" ContentType="application/vnd.openxmlformats-package.relationships+xml"/>
  <Override PartName="/xl/worksheets/_rels/sheet7.xml.rels" ContentType="application/vnd.openxmlformats-package.relationships+xml"/>
  <Override PartName="/xl/worksheets/_rels/sheet20.xml.rels" ContentType="application/vnd.openxmlformats-package.relationships+xml"/>
  <Override PartName="/xl/worksheets/_rels/sheet61.xml.rels" ContentType="application/vnd.openxmlformats-package.relationships+xml"/>
  <Override PartName="/xl/worksheets/_rels/sheet8.xml.rels" ContentType="application/vnd.openxmlformats-package.relationships+xml"/>
  <Override PartName="/xl/worksheets/_rels/sheet21.xml.rels" ContentType="application/vnd.openxmlformats-package.relationships+xml"/>
  <Override PartName="/xl/worksheets/_rels/sheet62.xml.rels" ContentType="application/vnd.openxmlformats-package.relationships+xml"/>
  <Override PartName="/xl/worksheets/_rels/sheet9.xml.rels" ContentType="application/vnd.openxmlformats-package.relationships+xml"/>
  <Override PartName="/xl/worksheets/_rels/sheet22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_rels/sheet27.xml.rels" ContentType="application/vnd.openxmlformats-package.relationships+xml"/>
  <Override PartName="/xl/worksheets/_rels/sheet28.xml.rels" ContentType="application/vnd.openxmlformats-package.relationships+xml"/>
  <Override PartName="/xl/worksheets/_rels/sheet29.xml.rels" ContentType="application/vnd.openxmlformats-package.relationships+xml"/>
  <Override PartName="/xl/worksheets/_rels/sheet30.xml.rels" ContentType="application/vnd.openxmlformats-package.relationships+xml"/>
  <Override PartName="/xl/worksheets/_rels/sheet31.xml.rels" ContentType="application/vnd.openxmlformats-package.relationships+xml"/>
  <Override PartName="/xl/worksheets/_rels/sheet32.xml.rels" ContentType="application/vnd.openxmlformats-package.relationships+xml"/>
  <Override PartName="/xl/worksheets/_rels/sheet33.xml.rels" ContentType="application/vnd.openxmlformats-package.relationships+xml"/>
  <Override PartName="/xl/worksheets/_rels/sheet34.xml.rels" ContentType="application/vnd.openxmlformats-package.relationships+xml"/>
  <Override PartName="/xl/worksheets/_rels/sheet35.xml.rels" ContentType="application/vnd.openxmlformats-package.relationships+xml"/>
  <Override PartName="/xl/worksheets/_rels/sheet36.xml.rels" ContentType="application/vnd.openxmlformats-package.relationships+xml"/>
  <Override PartName="/xl/worksheets/_rels/sheet37.xml.rels" ContentType="application/vnd.openxmlformats-package.relationships+xml"/>
  <Override PartName="/xl/worksheets/_rels/sheet38.xml.rels" ContentType="application/vnd.openxmlformats-package.relationships+xml"/>
  <Override PartName="/xl/worksheets/_rels/sheet39.xml.rels" ContentType="application/vnd.openxmlformats-package.relationships+xml"/>
  <Override PartName="/xl/worksheets/_rels/sheet40.xml.rels" ContentType="application/vnd.openxmlformats-package.relationships+xml"/>
  <Override PartName="/xl/worksheets/_rels/sheet41.xml.rels" ContentType="application/vnd.openxmlformats-package.relationships+xml"/>
  <Override PartName="/xl/worksheets/_rels/sheet42.xml.rels" ContentType="application/vnd.openxmlformats-package.relationships+xml"/>
  <Override PartName="/xl/worksheets/_rels/sheet43.xml.rels" ContentType="application/vnd.openxmlformats-package.relationships+xml"/>
  <Override PartName="/xl/worksheets/_rels/sheet50.xml.rels" ContentType="application/vnd.openxmlformats-package.relationships+xml"/>
  <Override PartName="/xl/worksheets/_rels/sheet51.xml.rels" ContentType="application/vnd.openxmlformats-package.relationships+xml"/>
  <Override PartName="/xl/worksheets/_rels/sheet52.xml.rels" ContentType="application/vnd.openxmlformats-package.relationships+xml"/>
  <Override PartName="/xl/worksheets/_rels/sheet53.xml.rels" ContentType="application/vnd.openxmlformats-package.relationships+xml"/>
  <Override PartName="/xl/worksheets/_rels/sheet54.xml.rels" ContentType="application/vnd.openxmlformats-package.relationships+xml"/>
  <Override PartName="/xl/worksheets/_rels/sheet55.xml.rels" ContentType="application/vnd.openxmlformats-package.relationships+xml"/>
  <Override PartName="/xl/worksheets/_rels/sheet56.xml.rels" ContentType="application/vnd.openxmlformats-package.relationships+xml"/>
  <Override PartName="/xl/worksheets/_rels/sheet57.xml.rels" ContentType="application/vnd.openxmlformats-package.relationships+xml"/>
  <Override PartName="/xl/worksheets/_rels/sheet58.xml.rels" ContentType="application/vnd.openxmlformats-package.relationships+xml"/>
  <Override PartName="/xl/worksheets/_rels/sheet59.xml.rels" ContentType="application/vnd.openxmlformats-package.relationships+xml"/>
  <Override PartName="/xl/worksheets/_rels/sheet63.xml.rels" ContentType="application/vnd.openxmlformats-package.relationships+xml"/>
  <Override PartName="/xl/worksheets/_rels/sheet64.xml.rels" ContentType="application/vnd.openxmlformats-package.relationships+xml"/>
  <Override PartName="/xl/sharedStrings.xml" ContentType="application/vnd.openxmlformats-officedocument.spreadsheetml.sharedStrings+xml"/>
  <Override PartName="/xl/media/image127.png" ContentType="image/png"/>
  <Override PartName="/xl/media/image65.png" ContentType="image/png"/>
  <Override PartName="/xl/media/image70.png" ContentType="image/png"/>
  <Override PartName="/xl/media/image128.png" ContentType="image/png"/>
  <Override PartName="/xl/media/image66.png" ContentType="image/png"/>
  <Override PartName="/xl/media/image71.png" ContentType="image/png"/>
  <Override PartName="/xl/media/image67.png" ContentType="image/png"/>
  <Override PartName="/xl/media/image72.png" ContentType="image/png"/>
  <Override PartName="/xl/media/image68.png" ContentType="image/png"/>
  <Override PartName="/xl/media/image69.png" ContentType="image/png"/>
  <Override PartName="/xl/media/image73.png" ContentType="image/png"/>
  <Override PartName="/xl/media/image74.png" ContentType="image/png"/>
  <Override PartName="/xl/media/image75.png" ContentType="image/png"/>
  <Override PartName="/xl/media/image76.png" ContentType="image/png"/>
  <Override PartName="/xl/media/image77.png" ContentType="image/png"/>
  <Override PartName="/xl/media/image78.png" ContentType="image/png"/>
  <Override PartName="/xl/media/image79.png" ContentType="image/png"/>
  <Override PartName="/xl/media/image80.png" ContentType="image/png"/>
  <Override PartName="/xl/media/image81.png" ContentType="image/png"/>
  <Override PartName="/xl/media/image82.png" ContentType="image/png"/>
  <Override PartName="/xl/media/image83.png" ContentType="image/png"/>
  <Override PartName="/xl/media/image84.png" ContentType="image/png"/>
  <Override PartName="/xl/media/image85.png" ContentType="image/png"/>
  <Override PartName="/xl/media/image86.png" ContentType="image/png"/>
  <Override PartName="/xl/media/image87.png" ContentType="image/png"/>
  <Override PartName="/xl/media/image88.png" ContentType="image/png"/>
  <Override PartName="/xl/media/image89.png" ContentType="image/png"/>
  <Override PartName="/xl/media/image90.png" ContentType="image/png"/>
  <Override PartName="/xl/media/image91.png" ContentType="image/png"/>
  <Override PartName="/xl/media/image92.png" ContentType="image/png"/>
  <Override PartName="/xl/media/image93.png" ContentType="image/png"/>
  <Override PartName="/xl/media/image94.png" ContentType="image/png"/>
  <Override PartName="/xl/media/image95.png" ContentType="image/png"/>
  <Override PartName="/xl/media/image100.png" ContentType="image/png"/>
  <Override PartName="/xl/media/image96.png" ContentType="image/png"/>
  <Override PartName="/xl/media/image101.png" ContentType="image/png"/>
  <Override PartName="/xl/media/image97.png" ContentType="image/png"/>
  <Override PartName="/xl/media/image102.png" ContentType="image/png"/>
  <Override PartName="/xl/media/image98.png" ContentType="image/png"/>
  <Override PartName="/xl/media/image103.png" ContentType="image/png"/>
  <Override PartName="/xl/media/image99.png" ContentType="image/png"/>
  <Override PartName="/xl/media/image104.png" ContentType="image/png"/>
  <Override PartName="/xl/media/image105.png" ContentType="image/png"/>
  <Override PartName="/xl/media/image106.png" ContentType="image/png"/>
  <Override PartName="/xl/media/image107.png" ContentType="image/png"/>
  <Override PartName="/xl/media/image108.png" ContentType="image/png"/>
  <Override PartName="/xl/media/image109.png" ContentType="image/png"/>
  <Override PartName="/xl/media/image110.png" ContentType="image/png"/>
  <Override PartName="/xl/media/image111.png" ContentType="image/png"/>
  <Override PartName="/xl/media/image112.png" ContentType="image/png"/>
  <Override PartName="/xl/media/image113.png" ContentType="image/png"/>
  <Override PartName="/xl/media/image114.png" ContentType="image/png"/>
  <Override PartName="/xl/media/image115.png" ContentType="image/png"/>
  <Override PartName="/xl/media/image116.png" ContentType="image/png"/>
  <Override PartName="/xl/media/image117.png" ContentType="image/png"/>
  <Override PartName="/xl/media/image118.png" ContentType="image/png"/>
  <Override PartName="/xl/media/image119.png" ContentType="image/png"/>
  <Override PartName="/xl/media/image120.png" ContentType="image/png"/>
  <Override PartName="/xl/media/image121.png" ContentType="image/png"/>
  <Override PartName="/xl/media/image122.png" ContentType="image/png"/>
  <Override PartName="/xl/media/image123.png" ContentType="image/png"/>
  <Override PartName="/xl/media/image124.png" ContentType="image/png"/>
  <Override PartName="/xl/media/image125.png" ContentType="image/png"/>
  <Override PartName="/xl/media/image126.png" ContentType="image/png"/>
  <Override PartName="/xl/drawings/drawing53.xml" ContentType="application/vnd.openxmlformats-officedocument.drawing+xml"/>
  <Override PartName="/xl/drawings/drawing1.xml" ContentType="application/vnd.openxmlformats-officedocument.drawing+xml"/>
  <Override PartName="/xl/drawings/drawing54.xml" ContentType="application/vnd.openxmlformats-officedocument.drawing+xml"/>
  <Override PartName="/xl/drawings/drawing2.xml" ContentType="application/vnd.openxmlformats-officedocument.drawing+xml"/>
  <Override PartName="/xl/drawings/drawing55.xml" ContentType="application/vnd.openxmlformats-officedocument.drawing+xml"/>
  <Override PartName="/xl/drawings/drawing3.xml" ContentType="application/vnd.openxmlformats-officedocument.drawing+xml"/>
  <Override PartName="/xl/drawings/drawing56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57.xml" ContentType="application/vnd.openxmlformats-officedocument.drawing+xml"/>
  <Override PartName="/xl/drawings/drawing6.xml" ContentType="application/vnd.openxmlformats-officedocument.drawing+xml"/>
  <Override PartName="/xl/drawings/drawing58.xml" ContentType="application/vnd.openxmlformats-officedocument.drawing+xml"/>
  <Override PartName="/xl/drawings/drawing7.xml" ContentType="application/vnd.openxmlformats-officedocument.drawing+xml"/>
  <Override PartName="/xl/drawings/drawing59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_rels/drawing53.xml.rels" ContentType="application/vnd.openxmlformats-package.relationships+xml"/>
  <Override PartName="/xl/drawings/_rels/drawing1.xml.rels" ContentType="application/vnd.openxmlformats-package.relationships+xml"/>
  <Override PartName="/xl/drawings/_rels/drawing54.xml.rels" ContentType="application/vnd.openxmlformats-package.relationships+xml"/>
  <Override PartName="/xl/drawings/_rels/drawing2.xml.rels" ContentType="application/vnd.openxmlformats-package.relationships+xml"/>
  <Override PartName="/xl/drawings/_rels/drawing55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56.xml.rels" ContentType="application/vnd.openxmlformats-package.relationships+xml"/>
  <Override PartName="/xl/drawings/_rels/drawing4.xml.rels" ContentType="application/vnd.openxmlformats-package.relationships+xml"/>
  <Override PartName="/xl/drawings/_rels/drawing21.xml.rels" ContentType="application/vnd.openxmlformats-package.relationships+xml"/>
  <Override PartName="/xl/drawings/_rels/drawing57.xml.rels" ContentType="application/vnd.openxmlformats-package.relationships+xml"/>
  <Override PartName="/xl/drawings/_rels/drawing5.xml.rels" ContentType="application/vnd.openxmlformats-package.relationships+xml"/>
  <Override PartName="/xl/drawings/_rels/drawing22.xml.rels" ContentType="application/vnd.openxmlformats-package.relationships+xml"/>
  <Override PartName="/xl/drawings/_rels/drawing58.xml.rels" ContentType="application/vnd.openxmlformats-package.relationships+xml"/>
  <Override PartName="/xl/drawings/_rels/drawing6.xml.rels" ContentType="application/vnd.openxmlformats-package.relationships+xml"/>
  <Override PartName="/xl/drawings/_rels/drawing23.xml.rels" ContentType="application/vnd.openxmlformats-package.relationships+xml"/>
  <Override PartName="/xl/drawings/_rels/drawing59.xml.rels" ContentType="application/vnd.openxmlformats-package.relationships+xml"/>
  <Override PartName="/xl/drawings/_rels/drawing7.xml.rels" ContentType="application/vnd.openxmlformats-package.relationships+xml"/>
  <Override PartName="/xl/drawings/_rels/drawing24.xml.rels" ContentType="application/vnd.openxmlformats-package.relationships+xml"/>
  <Override PartName="/xl/drawings/_rels/drawing8.xml.rels" ContentType="application/vnd.openxmlformats-package.relationships+xml"/>
  <Override PartName="/xl/drawings/_rels/drawing25.xml.rels" ContentType="application/vnd.openxmlformats-package.relationships+xml"/>
  <Override PartName="/xl/drawings/_rels/drawing9.xml.rels" ContentType="application/vnd.openxmlformats-package.relationships+xml"/>
  <Override PartName="/xl/drawings/_rels/drawing26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_rels/drawing27.xml.rels" ContentType="application/vnd.openxmlformats-package.relationships+xml"/>
  <Override PartName="/xl/drawings/_rels/drawing28.xml.rels" ContentType="application/vnd.openxmlformats-package.relationships+xml"/>
  <Override PartName="/xl/drawings/_rels/drawing29.xml.rels" ContentType="application/vnd.openxmlformats-package.relationships+xml"/>
  <Override PartName="/xl/drawings/_rels/drawing30.xml.rels" ContentType="application/vnd.openxmlformats-package.relationships+xml"/>
  <Override PartName="/xl/drawings/_rels/drawing31.xml.rels" ContentType="application/vnd.openxmlformats-package.relationships+xml"/>
  <Override PartName="/xl/drawings/_rels/drawing32.xml.rels" ContentType="application/vnd.openxmlformats-package.relationships+xml"/>
  <Override PartName="/xl/drawings/_rels/drawing33.xml.rels" ContentType="application/vnd.openxmlformats-package.relationships+xml"/>
  <Override PartName="/xl/drawings/_rels/drawing34.xml.rels" ContentType="application/vnd.openxmlformats-package.relationships+xml"/>
  <Override PartName="/xl/drawings/_rels/drawing35.xml.rels" ContentType="application/vnd.openxmlformats-package.relationships+xml"/>
  <Override PartName="/xl/drawings/_rels/drawing36.xml.rels" ContentType="application/vnd.openxmlformats-package.relationships+xml"/>
  <Override PartName="/xl/drawings/_rels/drawing37.xml.rels" ContentType="application/vnd.openxmlformats-package.relationships+xml"/>
  <Override PartName="/xl/drawings/_rels/drawing38.xml.rels" ContentType="application/vnd.openxmlformats-package.relationships+xml"/>
  <Override PartName="/xl/drawings/_rels/drawing39.xml.rels" ContentType="application/vnd.openxmlformats-package.relationships+xml"/>
  <Override PartName="/xl/drawings/_rels/drawing40.xml.rels" ContentType="application/vnd.openxmlformats-package.relationships+xml"/>
  <Override PartName="/xl/drawings/_rels/drawing41.xml.rels" ContentType="application/vnd.openxmlformats-package.relationships+xml"/>
  <Override PartName="/xl/drawings/_rels/drawing42.xml.rels" ContentType="application/vnd.openxmlformats-package.relationships+xml"/>
  <Override PartName="/xl/drawings/_rels/drawing43.xml.rels" ContentType="application/vnd.openxmlformats-package.relationships+xml"/>
  <Override PartName="/xl/drawings/_rels/drawing44.xml.rels" ContentType="application/vnd.openxmlformats-package.relationships+xml"/>
  <Override PartName="/xl/drawings/_rels/drawing45.xml.rels" ContentType="application/vnd.openxmlformats-package.relationships+xml"/>
  <Override PartName="/xl/drawings/_rels/drawing46.xml.rels" ContentType="application/vnd.openxmlformats-package.relationships+xml"/>
  <Override PartName="/xl/drawings/_rels/drawing47.xml.rels" ContentType="application/vnd.openxmlformats-package.relationships+xml"/>
  <Override PartName="/xl/drawings/_rels/drawing48.xml.rels" ContentType="application/vnd.openxmlformats-package.relationships+xml"/>
  <Override PartName="/xl/drawings/_rels/drawing49.xml.rels" ContentType="application/vnd.openxmlformats-package.relationships+xml"/>
  <Override PartName="/xl/drawings/_rels/drawing50.xml.rels" ContentType="application/vnd.openxmlformats-package.relationships+xml"/>
  <Override PartName="/xl/drawings/_rels/drawing51.xml.rels" ContentType="application/vnd.openxmlformats-package.relationships+xml"/>
  <Override PartName="/xl/drawings/_rels/drawing52.xml.rels" ContentType="application/vnd.openxmlformats-package.relationships+xml"/>
  <Override PartName="/xl/drawings/_rels/drawing60.xml.rels" ContentType="application/vnd.openxmlformats-package.relationships+xml"/>
  <Override PartName="/xl/drawings/_rels/drawing61.xml.rels" ContentType="application/vnd.openxmlformats-package.relationships+xml"/>
  <Override PartName="/xl/drawings/_rels/drawing62.xml.rels" ContentType="application/vnd.openxmlformats-package.relationships+xml"/>
  <Override PartName="/xl/drawings/_rels/drawing63.xml.rels" ContentType="application/vnd.openxmlformats-package.relationships+xml"/>
  <Override PartName="/xl/drawings/_rels/drawing64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Rekapitulace stavby" sheetId="1" state="visible" r:id="rId2"/>
    <sheet name="01b - Stavební část" sheetId="2" state="visible" r:id="rId3"/>
    <sheet name="03 - Technologie" sheetId="3" state="visible" r:id="rId4"/>
    <sheet name="01 - Stavební část" sheetId="4" state="visible" r:id="rId5"/>
    <sheet name="SO 2.1 - Věž" sheetId="5" state="visible" r:id="rId6"/>
    <sheet name="2.2.1a - WC" sheetId="6" state="visible" r:id="rId7"/>
    <sheet name="2.2.1b - Vodovod" sheetId="7" state="visible" r:id="rId8"/>
    <sheet name="2.2.1c - ZTI vodovod" sheetId="8" state="visible" r:id="rId9"/>
    <sheet name="2.2.1d - ZTI kanalizace" sheetId="9" state="visible" r:id="rId10"/>
    <sheet name="2.2.1e - Elektroinstalace" sheetId="10" state="visible" r:id="rId11"/>
    <sheet name="2.2.2a - WC" sheetId="11" state="visible" r:id="rId12"/>
    <sheet name="2.2.2b - Vodovod" sheetId="12" state="visible" r:id="rId13"/>
    <sheet name="2.2.2c - ZTI vodovod" sheetId="13" state="visible" r:id="rId14"/>
    <sheet name="2.2.2d - ZTI kanalizace" sheetId="14" state="visible" r:id="rId15"/>
    <sheet name="2.2.2e - Elektroinstalace" sheetId="15" state="visible" r:id="rId16"/>
    <sheet name="2.3.1a - Převlékárna" sheetId="16" state="visible" r:id="rId17"/>
    <sheet name="2.3.1.e - Elektroinstalace" sheetId="17" state="visible" r:id="rId18"/>
    <sheet name="2.3.2a - Převlékárna" sheetId="18" state="visible" r:id="rId19"/>
    <sheet name="2.3.2.e - Elektroinstalace" sheetId="19" state="visible" r:id="rId20"/>
    <sheet name="SO 3.1 - Terasa se zvedákem" sheetId="20" state="visible" r:id="rId21"/>
    <sheet name="3.3a - Altán u vody" sheetId="21" state="visible" r:id="rId22"/>
    <sheet name="3.3e - Elektroinstalace" sheetId="22" state="visible" r:id="rId23"/>
    <sheet name="SO 4.2 - Lávka přes vodu" sheetId="23" state="visible" r:id="rId24"/>
    <sheet name="SO 4.5 - Lávka přes potok" sheetId="24" state="visible" r:id="rId25"/>
    <sheet name="SO 4.6 - Lávka přes potok..." sheetId="25" state="visible" r:id="rId26"/>
    <sheet name="01 - Stavební část_01" sheetId="26" state="visible" r:id="rId27"/>
    <sheet name="02 - Vytápění" sheetId="27" state="visible" r:id="rId28"/>
    <sheet name="03 - Silnoproud" sheetId="28" state="visible" r:id="rId29"/>
    <sheet name="04 - Vzduchotechnika" sheetId="29" state="visible" r:id="rId30"/>
    <sheet name="05 - Vodovod" sheetId="30" state="visible" r:id="rId31"/>
    <sheet name="06 - ZTI vodovod" sheetId="31" state="visible" r:id="rId32"/>
    <sheet name="07 - ZTI kanalizace" sheetId="32" state="visible" r:id="rId33"/>
    <sheet name="SO 6.1 - Oplocení areálu ..." sheetId="33" state="visible" r:id="rId34"/>
    <sheet name="SO 7.1 - Stezska kolem ar..." sheetId="34" state="visible" r:id="rId35"/>
    <sheet name="SO 8.1a - Zpevněné plochy..." sheetId="35" state="visible" r:id="rId36"/>
    <sheet name="SO 8.1b - Zpevněné plochy..." sheetId="36" state="visible" r:id="rId37"/>
    <sheet name="SO 8.2a - Řešení zeleně - SP1" sheetId="37" state="visible" r:id="rId38"/>
    <sheet name="SO 8.2b - Řešení zeleně - SP2" sheetId="38" state="visible" r:id="rId39"/>
    <sheet name="SO 9.1 - Parkoviště na ul..." sheetId="39" state="visible" r:id="rId40"/>
    <sheet name="SO 9.2 - Parkoviště u zim..." sheetId="40" state="visible" r:id="rId41"/>
    <sheet name="SO 10.1 - Hřiště beach" sheetId="41" state="visible" r:id="rId42"/>
    <sheet name="SO 10.2 - Hřiště nohejbal" sheetId="42" state="visible" r:id="rId43"/>
    <sheet name="SO 10.3 - Hřiště petanque" sheetId="43" state="visible" r:id="rId44"/>
    <sheet name="SO 10.5a - Mobiliář - SP1" sheetId="44" state="visible" r:id="rId45"/>
    <sheet name="SO 10.5b - Mobiliář - SP2" sheetId="45" state="visible" r:id="rId46"/>
    <sheet name="SO 11 - Areálové rozvody NN" sheetId="46" state="visible" r:id="rId47"/>
    <sheet name="SO 13.2 - Vedení veřejnéh..." sheetId="47" state="visible" r:id="rId48"/>
    <sheet name="01 - VODP" sheetId="48" state="visible" r:id="rId49"/>
    <sheet name="02 - NÁDRŽE" sheetId="49" state="visible" r:id="rId50"/>
    <sheet name="01 - VODP_01" sheetId="50" state="visible" r:id="rId51"/>
    <sheet name="02 - ZTI KAN" sheetId="51" state="visible" r:id="rId52"/>
    <sheet name="03 - NÁDRŽE" sheetId="52" state="visible" r:id="rId53"/>
    <sheet name="04 - ŠACHTY" sheetId="53" state="visible" r:id="rId54"/>
    <sheet name="01 - VODP_02" sheetId="54" state="visible" r:id="rId55"/>
    <sheet name="02 - ZTI KAN_01" sheetId="55" state="visible" r:id="rId56"/>
    <sheet name="03 - NÁDRŽE_01" sheetId="56" state="visible" r:id="rId57"/>
    <sheet name="04 - ŠACHTY_01" sheetId="57" state="visible" r:id="rId58"/>
    <sheet name="01 - ODVODNĚNÍ" sheetId="58" state="visible" r:id="rId59"/>
    <sheet name="02 - PRŮLEH" sheetId="59" state="visible" r:id="rId60"/>
    <sheet name="SO 18.1a - Slaboproud" sheetId="60" state="visible" r:id="rId61"/>
    <sheet name="SO 18.1b - MaR" sheetId="61" state="visible" r:id="rId62"/>
    <sheet name="VRN - VRN" sheetId="62" state="visible" r:id="rId63"/>
    <sheet name="Demolice" sheetId="63" state="visible" r:id="rId64"/>
    <sheet name="Seznam figur" sheetId="64" state="visible" r:id="rId65"/>
    <sheet name="List2" sheetId="65" state="visible" r:id="rId66"/>
  </sheets>
  <definedNames>
    <definedName function="false" hidden="false" localSheetId="57" name="_xlnm.Print_Area" vbProcedure="false">'01 - ODVODNĚNÍ'!$C$4:$J$76,'01 - ODVODNĚNÍ'!$C$82:$J$104,'01 - ODVODNĚNÍ'!$C$110:$K$146</definedName>
    <definedName function="false" hidden="false" localSheetId="57" name="_xlnm.Print_Titles" vbProcedure="false">'01 - ODVODNĚNÍ'!$124:$124</definedName>
    <definedName function="false" hidden="true" localSheetId="57" name="_xlnm._FilterDatabase" vbProcedure="false">'01 - ODVODNĚNÍ'!$C$124:$K$146</definedName>
    <definedName function="false" hidden="false" localSheetId="3" name="_xlnm.Print_Area" vbProcedure="false">'01 - Stavební část'!$C$4:$J$76,'01 - Stavební část'!$C$82:$J$105,'01 - Stavební část'!$C$111:$K$172</definedName>
    <definedName function="false" hidden="false" localSheetId="3" name="_xlnm.Print_Titles" vbProcedure="false">'01 - Stavební část'!$125:$125</definedName>
    <definedName function="false" hidden="true" localSheetId="3" name="_xlnm._FilterDatabase" vbProcedure="false">'01 - Stavební část'!$C$125:$K$172</definedName>
    <definedName function="false" hidden="false" localSheetId="25" name="_xlnm.Print_Area" vbProcedure="false">'01 - Stavební část_01'!$C$4:$J$76,'01 - Stavební část_01'!$C$82:$J$123,'01 - Stavební část_01'!$C$129:$K$1225</definedName>
    <definedName function="false" hidden="false" localSheetId="25" name="_xlnm.Print_Titles" vbProcedure="false">'01 - Stavební část_01'!$143:$143</definedName>
    <definedName function="false" hidden="true" localSheetId="25" name="_xlnm._FilterDatabase" vbProcedure="false">'01 - Stavební část_01'!$C$143:$K$1225</definedName>
    <definedName function="false" hidden="false" localSheetId="47" name="_xlnm.Print_Area" vbProcedure="false">'01 - VODP'!$C$4:$J$76,'01 - VODP'!$C$82:$J$112,'01 - VODP'!$C$118:$K$207</definedName>
    <definedName function="false" hidden="false" localSheetId="47" name="_xlnm.Print_Titles" vbProcedure="false">'01 - VODP'!$132:$132</definedName>
    <definedName function="false" hidden="true" localSheetId="47" name="_xlnm._FilterDatabase" vbProcedure="false">'01 - VODP'!$C$132:$K$207</definedName>
    <definedName function="false" hidden="false" localSheetId="49" name="_xlnm.Print_Area" vbProcedure="false">'01 - VODP_01'!$C$4:$J$76,'01 - VODP_01'!$C$82:$J$105,'01 - VODP_01'!$C$111:$K$153</definedName>
    <definedName function="false" hidden="false" localSheetId="49" name="_xlnm.Print_Titles" vbProcedure="false">'01 - VODP_01'!$125:$125</definedName>
    <definedName function="false" hidden="true" localSheetId="49" name="_xlnm._FilterDatabase" vbProcedure="false">'01 - VODP_01'!$C$125:$K$153</definedName>
    <definedName function="false" hidden="false" localSheetId="53" name="_xlnm.Print_Area" vbProcedure="false">'01 - VODP_02'!$C$4:$J$76,'01 - VODP_02'!$C$82:$J$105,'01 - VODP_02'!$C$111:$K$153</definedName>
    <definedName function="false" hidden="false" localSheetId="53" name="_xlnm.Print_Titles" vbProcedure="false">'01 - VODP_02'!$125:$125</definedName>
    <definedName function="false" hidden="true" localSheetId="53" name="_xlnm._FilterDatabase" vbProcedure="false">'01 - VODP_02'!$C$125:$K$153</definedName>
    <definedName function="false" hidden="false" localSheetId="1" name="_xlnm.Print_Area" vbProcedure="false">'01b - Stavební část'!$C$4:$J$76,'01b - Stavební část'!$C$82:$J$105,'01b - Stavební část'!$C$111:$K$294</definedName>
    <definedName function="false" hidden="false" localSheetId="1" name="_xlnm.Print_Titles" vbProcedure="false">'01b - Stavební část'!$125:$125</definedName>
    <definedName function="false" hidden="true" localSheetId="1" name="_xlnm._FilterDatabase" vbProcedure="false">'01b - Stavební část'!$C$125:$K$294</definedName>
    <definedName function="false" hidden="false" localSheetId="48" name="_xlnm.Print_Area" vbProcedure="false">'02 - NÁDRŽE'!$C$4:$J$76,'02 - NÁDRŽE'!$C$82:$J$104,'02 - NÁDRŽE'!$C$110:$K$156</definedName>
    <definedName function="false" hidden="false" localSheetId="48" name="_xlnm.Print_Titles" vbProcedure="false">'02 - NÁDRŽE'!$124:$124</definedName>
    <definedName function="false" hidden="true" localSheetId="48" name="_xlnm._FilterDatabase" vbProcedure="false">'02 - NÁDRŽE'!$C$124:$K$156</definedName>
    <definedName function="false" hidden="false" localSheetId="58" name="_xlnm.Print_Area" vbProcedure="false">'02 - PRŮLEH'!$C$4:$J$76,'02 - PRŮLEH'!$C$82:$J$103,'02 - PRŮLEH'!$C$109:$K$149</definedName>
    <definedName function="false" hidden="false" localSheetId="58" name="_xlnm.Print_Titles" vbProcedure="false">'02 - PRŮLEH'!$123:$123</definedName>
    <definedName function="false" hidden="true" localSheetId="58" name="_xlnm._FilterDatabase" vbProcedure="false">'02 - PRŮLEH'!$C$123:$K$149</definedName>
    <definedName function="false" hidden="false" localSheetId="26" name="_xlnm.Print_Area" vbProcedure="false">'02 - Vytápění'!$C$4:$J$76,'02 - Vytápění'!$C$82:$J$141,'02 - Vytápění'!$C$147:$K$316</definedName>
    <definedName function="false" hidden="false" localSheetId="26" name="_xlnm.Print_Titles" vbProcedure="false">'02 - Vytápění'!$161:$161</definedName>
    <definedName function="false" hidden="true" localSheetId="26" name="_xlnm._FilterDatabase" vbProcedure="false">'02 - Vytápění'!$C$161:$K$316</definedName>
    <definedName function="false" hidden="false" localSheetId="50" name="_xlnm.Print_Area" vbProcedure="false">'02 - ZTI KAN'!$C$4:$J$76,'02 - ZTI KAN'!$C$82:$J$104,'02 - ZTI KAN'!$C$110:$K$157</definedName>
    <definedName function="false" hidden="false" localSheetId="50" name="_xlnm.Print_Titles" vbProcedure="false">'02 - ZTI KAN'!$124:$124</definedName>
    <definedName function="false" hidden="true" localSheetId="50" name="_xlnm._FilterDatabase" vbProcedure="false">'02 - ZTI KAN'!$C$124:$K$157</definedName>
    <definedName function="false" hidden="false" localSheetId="54" name="_xlnm.Print_Area" vbProcedure="false">'02 - ZTI KAN_01'!$C$4:$J$76,'02 - ZTI KAN_01'!$C$82:$J$105,'02 - ZTI KAN_01'!$C$111:$K$178</definedName>
    <definedName function="false" hidden="false" localSheetId="54" name="_xlnm.Print_Titles" vbProcedure="false">'02 - ZTI KAN_01'!$125:$125</definedName>
    <definedName function="false" hidden="true" localSheetId="54" name="_xlnm._FilterDatabase" vbProcedure="false">'02 - ZTI KAN_01'!$C$125:$K$178</definedName>
    <definedName function="false" hidden="false" localSheetId="51" name="_xlnm.Print_Area" vbProcedure="false">'03 - NÁDRŽE'!$C$4:$J$76,'03 - NÁDRŽE'!$C$82:$J$103,'03 - NÁDRŽE'!$C$109:$K$149</definedName>
    <definedName function="false" hidden="false" localSheetId="51" name="_xlnm.Print_Titles" vbProcedure="false">'03 - NÁDRŽE'!$123:$123</definedName>
    <definedName function="false" hidden="true" localSheetId="51" name="_xlnm._FilterDatabase" vbProcedure="false">'03 - NÁDRŽE'!$C$123:$K$149</definedName>
    <definedName function="false" hidden="false" localSheetId="55" name="_xlnm.Print_Area" vbProcedure="false">'03 - NÁDRŽE_01'!$C$4:$J$76,'03 - NÁDRŽE_01'!$C$82:$J$104,'03 - NÁDRŽE_01'!$C$110:$K$150</definedName>
    <definedName function="false" hidden="false" localSheetId="55" name="_xlnm.Print_Titles" vbProcedure="false">'03 - NÁDRŽE_01'!$124:$124</definedName>
    <definedName function="false" hidden="true" localSheetId="55" name="_xlnm._FilterDatabase" vbProcedure="false">'03 - NÁDRŽE_01'!$C$124:$K$150</definedName>
    <definedName function="false" hidden="false" localSheetId="27" name="_xlnm.Print_Area" vbProcedure="false">'03 - Silnoproud'!$C$4:$J$76,'03 - Silnoproud'!$C$82:$J$110,'03 - Silnoproud'!$C$116:$K$226</definedName>
    <definedName function="false" hidden="false" localSheetId="27" name="_xlnm.Print_Titles" vbProcedure="false">'03 - Silnoproud'!$130:$130</definedName>
    <definedName function="false" hidden="true" localSheetId="27" name="_xlnm._FilterDatabase" vbProcedure="false">'03 - Silnoproud'!$C$130:$K$226</definedName>
    <definedName function="false" hidden="false" localSheetId="2" name="_xlnm.Print_Area" vbProcedure="false">'03 - Technologie'!$C$4:$J$76,'03 - Technologie'!$C$82:$J$112,'03 - Technologie'!$C$118:$K$265</definedName>
    <definedName function="false" hidden="false" localSheetId="2" name="_xlnm.Print_Titles" vbProcedure="false">'03 - Technologie'!$132:$132</definedName>
    <definedName function="false" hidden="true" localSheetId="2" name="_xlnm._FilterDatabase" vbProcedure="false">'03 - Technologie'!$C$132:$K$265</definedName>
    <definedName function="false" hidden="false" localSheetId="52" name="_xlnm.Print_Area" vbProcedure="false">'04 - ŠACHTY'!$C$4:$J$76,'04 - ŠACHTY'!$C$82:$J$102,'04 - ŠACHTY'!$C$108:$K$147</definedName>
    <definedName function="false" hidden="false" localSheetId="52" name="_xlnm.Print_Titles" vbProcedure="false">'04 - ŠACHTY'!$122:$122</definedName>
    <definedName function="false" hidden="true" localSheetId="52" name="_xlnm._FilterDatabase" vbProcedure="false">'04 - ŠACHTY'!$C$122:$K$147</definedName>
    <definedName function="false" hidden="false" localSheetId="56" name="_xlnm.Print_Area" vbProcedure="false">'04 - ŠACHTY_01'!$C$4:$J$76,'04 - ŠACHTY_01'!$C$82:$J$102,'04 - ŠACHTY_01'!$C$108:$K$139</definedName>
    <definedName function="false" hidden="false" localSheetId="56" name="_xlnm.Print_Titles" vbProcedure="false">'04 - ŠACHTY_01'!$122:$122</definedName>
    <definedName function="false" hidden="true" localSheetId="56" name="_xlnm._FilterDatabase" vbProcedure="false">'04 - ŠACHTY_01'!$C$122:$K$139</definedName>
    <definedName function="false" hidden="false" localSheetId="28" name="_xlnm.Print_Area" vbProcedure="false">'04 - Vzduchotechnika'!$C$4:$J$76,'04 - Vzduchotechnika'!$C$82:$J$106,'04 - Vzduchotechnika'!$C$112:$K$190</definedName>
    <definedName function="false" hidden="false" localSheetId="28" name="_xlnm.Print_Titles" vbProcedure="false">'04 - Vzduchotechnika'!$126:$126</definedName>
    <definedName function="false" hidden="true" localSheetId="28" name="_xlnm._FilterDatabase" vbProcedure="false">'04 - Vzduchotechnika'!$C$126:$K$190</definedName>
    <definedName function="false" hidden="false" localSheetId="29" name="_xlnm.Print_Area" vbProcedure="false">'05 - Vodovod'!$C$4:$J$76,'05 - Vodovod'!$C$82:$J$105,'05 - Vodovod'!$C$111:$K$157</definedName>
    <definedName function="false" hidden="false" localSheetId="29" name="_xlnm.Print_Titles" vbProcedure="false">'05 - Vodovod'!$125:$125</definedName>
    <definedName function="false" hidden="true" localSheetId="29" name="_xlnm._FilterDatabase" vbProcedure="false">'05 - Vodovod'!$C$125:$K$157</definedName>
    <definedName function="false" hidden="false" localSheetId="30" name="_xlnm.Print_Area" vbProcedure="false">'06 - ZTI vodovod'!$C$4:$J$76,'06 - ZTI vodovod'!$C$82:$J$111,'06 - ZTI vodovod'!$C$117:$K$216</definedName>
    <definedName function="false" hidden="false" localSheetId="30" name="_xlnm.Print_Titles" vbProcedure="false">'06 - ZTI vodovod'!$131:$131</definedName>
    <definedName function="false" hidden="true" localSheetId="30" name="_xlnm._FilterDatabase" vbProcedure="false">'06 - ZTI vodovod'!$C$131:$K$216</definedName>
    <definedName function="false" hidden="false" localSheetId="31" name="_xlnm.Print_Area" vbProcedure="false">'07 - ZTI kanalizace'!$C$4:$J$76,'07 - ZTI kanalizace'!$C$82:$J$107,'07 - ZTI kanalizace'!$C$113:$K$216</definedName>
    <definedName function="false" hidden="false" localSheetId="31" name="_xlnm.Print_Titles" vbProcedure="false">'07 - ZTI kanalizace'!$127:$127</definedName>
    <definedName function="false" hidden="true" localSheetId="31" name="_xlnm._FilterDatabase" vbProcedure="false">'07 - ZTI kanalizace'!$C$127:$K$216</definedName>
    <definedName function="false" hidden="false" localSheetId="5" name="_xlnm.Print_Area" vbProcedure="false">'2.2.1a - WC'!$C$4:$J$76,'2.2.1a - WC'!$C$82:$J$119,'2.2.1a - WC'!$C$125:$K$665</definedName>
    <definedName function="false" hidden="false" localSheetId="5" name="_xlnm.Print_Titles" vbProcedure="false">'2.2.1a - WC'!$139:$139</definedName>
    <definedName function="false" hidden="true" localSheetId="5" name="_xlnm._FilterDatabase" vbProcedure="false">'2.2.1a - WC'!$C$139:$K$665</definedName>
    <definedName function="false" hidden="false" localSheetId="6" name="_xlnm.Print_Area" vbProcedure="false">'2.2.1b - Vodovod'!$C$4:$J$76,'2.2.1b - Vodovod'!$C$82:$J$105,'2.2.1b - Vodovod'!$C$111:$K$158</definedName>
    <definedName function="false" hidden="false" localSheetId="6" name="_xlnm.Print_Titles" vbProcedure="false">'2.2.1b - Vodovod'!$125:$125</definedName>
    <definedName function="false" hidden="true" localSheetId="6" name="_xlnm._FilterDatabase" vbProcedure="false">'2.2.1b - Vodovod'!$C$125:$K$158</definedName>
    <definedName function="false" hidden="false" localSheetId="7" name="_xlnm.Print_Area" vbProcedure="false">'2.2.1c - ZTI vodovod'!$C$4:$J$76,'2.2.1c - ZTI vodovod'!$C$82:$J$107,'2.2.1c - ZTI vodovod'!$C$113:$K$163</definedName>
    <definedName function="false" hidden="false" localSheetId="7" name="_xlnm.Print_Titles" vbProcedure="false">'2.2.1c - ZTI vodovod'!$127:$127</definedName>
    <definedName function="false" hidden="true" localSheetId="7" name="_xlnm._FilterDatabase" vbProcedure="false">'2.2.1c - ZTI vodovod'!$C$127:$K$163</definedName>
    <definedName function="false" hidden="false" localSheetId="8" name="_xlnm.Print_Area" vbProcedure="false">'2.2.1d - ZTI kanalizace'!$C$4:$J$76,'2.2.1d - ZTI kanalizace'!$C$82:$J$105,'2.2.1d - ZTI kanalizace'!$C$111:$K$172</definedName>
    <definedName function="false" hidden="false" localSheetId="8" name="_xlnm.Print_Titles" vbProcedure="false">'2.2.1d - ZTI kanalizace'!$125:$125</definedName>
    <definedName function="false" hidden="true" localSheetId="8" name="_xlnm._FilterDatabase" vbProcedure="false">'2.2.1d - ZTI kanalizace'!$C$125:$K$172</definedName>
    <definedName function="false" hidden="false" localSheetId="9" name="_xlnm.Print_Area" vbProcedure="false">'2.2.1e - Elektroinstalace'!$C$4:$J$76,'2.2.1e - Elektroinstalace'!$C$82:$J$110,'2.2.1e - Elektroinstalace'!$C$116:$K$192</definedName>
    <definedName function="false" hidden="false" localSheetId="9" name="_xlnm.Print_Titles" vbProcedure="false">'2.2.1e - Elektroinstalace'!$130:$130</definedName>
    <definedName function="false" hidden="true" localSheetId="9" name="_xlnm._FilterDatabase" vbProcedure="false">'2.2.1e - Elektroinstalace'!$C$130:$K$192</definedName>
    <definedName function="false" hidden="false" localSheetId="10" name="_xlnm.Print_Area" vbProcedure="false">'2.2.2a - WC'!$C$4:$J$76,'2.2.2a - WC'!$C$82:$J$119,'2.2.2a - WC'!$C$125:$K$665</definedName>
    <definedName function="false" hidden="false" localSheetId="10" name="_xlnm.Print_Titles" vbProcedure="false">'2.2.2a - WC'!$139:$139</definedName>
    <definedName function="false" hidden="true" localSheetId="10" name="_xlnm._FilterDatabase" vbProcedure="false">'2.2.2a - WC'!$C$139:$K$665</definedName>
    <definedName function="false" hidden="false" localSheetId="11" name="_xlnm.Print_Area" vbProcedure="false">'2.2.2b - Vodovod'!$C$4:$J$76,'2.2.2b - Vodovod'!$C$82:$J$105,'2.2.2b - Vodovod'!$C$111:$K$158</definedName>
    <definedName function="false" hidden="false" localSheetId="11" name="_xlnm.Print_Titles" vbProcedure="false">'2.2.2b - Vodovod'!$125:$125</definedName>
    <definedName function="false" hidden="true" localSheetId="11" name="_xlnm._FilterDatabase" vbProcedure="false">'2.2.2b - Vodovod'!$C$125:$K$158</definedName>
    <definedName function="false" hidden="false" localSheetId="12" name="_xlnm.Print_Area" vbProcedure="false">'2.2.2c - ZTI vodovod'!$C$4:$J$76,'2.2.2c - ZTI vodovod'!$C$82:$J$107,'2.2.2c - ZTI vodovod'!$C$113:$K$163</definedName>
    <definedName function="false" hidden="false" localSheetId="12" name="_xlnm.Print_Titles" vbProcedure="false">'2.2.2c - ZTI vodovod'!$127:$127</definedName>
    <definedName function="false" hidden="true" localSheetId="12" name="_xlnm._FilterDatabase" vbProcedure="false">'2.2.2c - ZTI vodovod'!$C$127:$K$163</definedName>
    <definedName function="false" hidden="false" localSheetId="13" name="_xlnm.Print_Area" vbProcedure="false">'2.2.2d - ZTI kanalizace'!$C$4:$J$76,'2.2.2d - ZTI kanalizace'!$C$82:$J$105,'2.2.2d - ZTI kanalizace'!$C$111:$K$172</definedName>
    <definedName function="false" hidden="false" localSheetId="13" name="_xlnm.Print_Titles" vbProcedure="false">'2.2.2d - ZTI kanalizace'!$125:$125</definedName>
    <definedName function="false" hidden="true" localSheetId="13" name="_xlnm._FilterDatabase" vbProcedure="false">'2.2.2d - ZTI kanalizace'!$C$125:$K$172</definedName>
    <definedName function="false" hidden="false" localSheetId="14" name="_xlnm.Print_Area" vbProcedure="false">'2.2.2e - Elektroinstalace'!$C$4:$J$76,'2.2.2e - Elektroinstalace'!$C$82:$J$110,'2.2.2e - Elektroinstalace'!$C$116:$K$192</definedName>
    <definedName function="false" hidden="false" localSheetId="14" name="_xlnm.Print_Titles" vbProcedure="false">'2.2.2e - Elektroinstalace'!$130:$130</definedName>
    <definedName function="false" hidden="true" localSheetId="14" name="_xlnm._FilterDatabase" vbProcedure="false">'2.2.2e - Elektroinstalace'!$C$130:$K$192</definedName>
    <definedName function="false" hidden="false" localSheetId="16" name="_xlnm.Print_Area" vbProcedure="false">'2.3.1.e - Elektroinstalace'!$C$4:$J$76,'2.3.1.e - Elektroinstalace'!$C$82:$J$110,'2.3.1.e - Elektroinstalace'!$C$116:$K$192</definedName>
    <definedName function="false" hidden="false" localSheetId="16" name="_xlnm.Print_Titles" vbProcedure="false">'2.3.1.e - Elektroinstalace'!$130:$130</definedName>
    <definedName function="false" hidden="true" localSheetId="16" name="_xlnm._FilterDatabase" vbProcedure="false">'2.3.1.e - Elektroinstalace'!$C$130:$K$192</definedName>
    <definedName function="false" hidden="false" localSheetId="15" name="_xlnm.Print_Area" vbProcedure="false">'2.3.1a - Převlékárna'!$C$4:$J$76,'2.3.1a - Převlékárna'!$C$82:$J$112,'2.3.1a - Převlékárna'!$C$118:$K$320</definedName>
    <definedName function="false" hidden="false" localSheetId="15" name="_xlnm.Print_Titles" vbProcedure="false">'2.3.1a - Převlékárna'!$132:$132</definedName>
    <definedName function="false" hidden="true" localSheetId="15" name="_xlnm._FilterDatabase" vbProcedure="false">'2.3.1a - Převlékárna'!$C$132:$K$320</definedName>
    <definedName function="false" hidden="false" localSheetId="18" name="_xlnm.Print_Area" vbProcedure="false">'2.3.2.e - Elektroinstalace'!$C$4:$J$76,'2.3.2.e - Elektroinstalace'!$C$82:$J$110,'2.3.2.e - Elektroinstalace'!$C$116:$K$192</definedName>
    <definedName function="false" hidden="false" localSheetId="18" name="_xlnm.Print_Titles" vbProcedure="false">'2.3.2.e - Elektroinstalace'!$130:$130</definedName>
    <definedName function="false" hidden="true" localSheetId="18" name="_xlnm._FilterDatabase" vbProcedure="false">'2.3.2.e - Elektroinstalace'!$C$130:$K$192</definedName>
    <definedName function="false" hidden="false" localSheetId="17" name="_xlnm.Print_Area" vbProcedure="false">'2.3.2a - Převlékárna'!$C$4:$J$76,'2.3.2a - Převlékárna'!$C$82:$J$112,'2.3.2a - Převlékárna'!$C$118:$K$320</definedName>
    <definedName function="false" hidden="false" localSheetId="17" name="_xlnm.Print_Titles" vbProcedure="false">'2.3.2a - Převlékárna'!$132:$132</definedName>
    <definedName function="false" hidden="true" localSheetId="17" name="_xlnm._FilterDatabase" vbProcedure="false">'2.3.2a - Převlékárna'!$C$132:$K$320</definedName>
    <definedName function="false" hidden="false" localSheetId="20" name="_xlnm.Print_Area" vbProcedure="false">'3.3a - Altán u vody'!$C$4:$J$76,'3.3a - Altán u vody'!$C$82:$J$111,'3.3a - Altán u vody'!$C$117:$K$329</definedName>
    <definedName function="false" hidden="false" localSheetId="20" name="_xlnm.Print_Titles" vbProcedure="false">'3.3a - Altán u vody'!$131:$131</definedName>
    <definedName function="false" hidden="true" localSheetId="20" name="_xlnm._FilterDatabase" vbProcedure="false">'3.3a - Altán u vody'!$C$131:$K$329</definedName>
    <definedName function="false" hidden="false" localSheetId="21" name="_xlnm.Print_Area" vbProcedure="false">'3.3e - Elektroinstalace'!$C$4:$J$76,'3.3e - Elektroinstalace'!$C$82:$J$109,'3.3e - Elektroinstalace'!$C$115:$K$163</definedName>
    <definedName function="false" hidden="false" localSheetId="21" name="_xlnm.Print_Titles" vbProcedure="false">'3.3e - Elektroinstalace'!$129:$129</definedName>
    <definedName function="false" hidden="true" localSheetId="21" name="_xlnm._FilterDatabase" vbProcedure="false">'3.3e - Elektroinstalace'!$C$129:$K$163</definedName>
    <definedName function="false" hidden="false" localSheetId="62" name="_xlnm.Print_Area" vbProcedure="false">Demolice!$C$4:$J$76,Demolice!$C$82:$J$100,Demolice!$C$106:$K$128</definedName>
    <definedName function="false" hidden="false" localSheetId="62" name="_xlnm.Print_Titles" vbProcedure="false">Demolice!$118:$118</definedName>
    <definedName function="false" hidden="true" localSheetId="62" name="_xlnm._FilterDatabase" vbProcedure="false">Demolice!$C$118:$K$128</definedName>
    <definedName function="false" hidden="false" localSheetId="0" name="_xlnm.Print_Area" vbProcedure="false">'Rekapitulace stavby'!$D$4:$AO$76,'Rekapitulace stavby'!$C$82:$AQ$167</definedName>
    <definedName function="false" hidden="false" localSheetId="0" name="_xlnm.Print_Titles" vbProcedure="false">'Rekapitulace stavby'!$92:$92</definedName>
    <definedName function="false" hidden="false" localSheetId="63" name="_xlnm.Print_Area" vbProcedure="false">'Seznam figur'!$C$4:$G$956</definedName>
    <definedName function="false" hidden="false" localSheetId="63" name="_xlnm.Print_Titles" vbProcedure="false">'Seznam figur'!$9:$9</definedName>
    <definedName function="false" hidden="false" localSheetId="40" name="_xlnm.Print_Area" vbProcedure="false">'SO 10.1 - Hřiště beach'!$C$4:$J$76,'SO 10.1 - Hřiště beach'!$C$82:$J$100,'SO 10.1 - Hřiště beach'!$C$106:$K$129</definedName>
    <definedName function="false" hidden="false" localSheetId="40" name="_xlnm.Print_Titles" vbProcedure="false">'SO 10.1 - Hřiště beach'!$118:$118</definedName>
    <definedName function="false" hidden="true" localSheetId="40" name="_xlnm._FilterDatabase" vbProcedure="false">'SO 10.1 - Hřiště beach'!$C$118:$K$129</definedName>
    <definedName function="false" hidden="false" localSheetId="41" name="_xlnm.Print_Area" vbProcedure="false">'SO 10.2 - Hřiště nohejbal'!$C$4:$J$76,'SO 10.2 - Hřiště nohejbal'!$C$82:$J$100,'SO 10.2 - Hřiště nohejbal'!$C$106:$K$128</definedName>
    <definedName function="false" hidden="false" localSheetId="41" name="_xlnm.Print_Titles" vbProcedure="false">'SO 10.2 - Hřiště nohejbal'!$118:$118</definedName>
    <definedName function="false" hidden="true" localSheetId="41" name="_xlnm._FilterDatabase" vbProcedure="false">'SO 10.2 - Hřiště nohejbal'!$C$118:$K$128</definedName>
    <definedName function="false" hidden="false" localSheetId="42" name="_xlnm.Print_Area" vbProcedure="false">'SO 10.3 - Hřiště petanque'!$C$4:$J$76,'SO 10.3 - Hřiště petanque'!$C$82:$J$100,'SO 10.3 - Hřiště petanque'!$C$106:$K$129</definedName>
    <definedName function="false" hidden="false" localSheetId="42" name="_xlnm.Print_Titles" vbProcedure="false">'SO 10.3 - Hřiště petanque'!$118:$118</definedName>
    <definedName function="false" hidden="true" localSheetId="42" name="_xlnm._FilterDatabase" vbProcedure="false">'SO 10.3 - Hřiště petanque'!$C$118:$K$129</definedName>
    <definedName function="false" hidden="false" localSheetId="43" name="_xlnm.Print_Area" vbProcedure="false">'SO 10.5a - Mobiliář - SP1'!$C$4:$J$76,'SO 10.5a - Mobiliář - SP1'!$C$82:$J$100,'SO 10.5a - Mobiliář - SP1'!$C$106:$K$133</definedName>
    <definedName function="false" hidden="false" localSheetId="43" name="_xlnm.Print_Titles" vbProcedure="false">'SO 10.5a - Mobiliář - SP1'!$118:$118</definedName>
    <definedName function="false" hidden="true" localSheetId="43" name="_xlnm._FilterDatabase" vbProcedure="false">'SO 10.5a - Mobiliář - SP1'!$C$118:$K$133</definedName>
    <definedName function="false" hidden="false" localSheetId="44" name="_xlnm.Print_Area" vbProcedure="false">'SO 10.5b - Mobiliář - SP2'!$C$4:$J$76,'SO 10.5b - Mobiliář - SP2'!$C$82:$J$100,'SO 10.5b - Mobiliář - SP2'!$C$106:$K$129</definedName>
    <definedName function="false" hidden="false" localSheetId="44" name="_xlnm.Print_Titles" vbProcedure="false">'SO 10.5b - Mobiliář - SP2'!$118:$118</definedName>
    <definedName function="false" hidden="true" localSheetId="44" name="_xlnm._FilterDatabase" vbProcedure="false">'SO 10.5b - Mobiliář - SP2'!$C$118:$K$129</definedName>
    <definedName function="false" hidden="false" localSheetId="45" name="_xlnm.Print_Area" vbProcedure="false">'SO 11 - Areálové rozvody NN'!$C$4:$J$76,'SO 11 - Areálové rozvody NN'!$C$82:$J$105,'SO 11 - Areálové rozvody NN'!$C$111:$K$222</definedName>
    <definedName function="false" hidden="false" localSheetId="45" name="_xlnm.Print_Titles" vbProcedure="false">'SO 11 - Areálové rozvody NN'!$123:$123</definedName>
    <definedName function="false" hidden="true" localSheetId="45" name="_xlnm._FilterDatabase" vbProcedure="false">'SO 11 - Areálové rozvody NN'!$C$123:$K$222</definedName>
    <definedName function="false" hidden="false" localSheetId="46" name="_xlnm.Print_Area" vbProcedure="false">'SO 13.2 - Vedení veřejnéh...'!$C$4:$J$76,'SO 13.2 - Vedení veřejnéh...'!$C$82:$J$106,'SO 13.2 - Vedení veřejnéh...'!$C$112:$K$211</definedName>
    <definedName function="false" hidden="false" localSheetId="46" name="_xlnm.Print_Titles" vbProcedure="false">'SO 13.2 - Vedení veřejnéh...'!$124:$124</definedName>
    <definedName function="false" hidden="true" localSheetId="46" name="_xlnm._FilterDatabase" vbProcedure="false">'SO 13.2 - Vedení veřejnéh...'!$C$124:$K$211</definedName>
    <definedName function="false" hidden="false" localSheetId="59" name="_xlnm.Print_Area" vbProcedure="false">'SO 18.1a - Slaboproud'!$C$4:$J$76,'SO 18.1a - Slaboproud'!$C$82:$J$108,'SO 18.1a - Slaboproud'!$C$114:$K$272</definedName>
    <definedName function="false" hidden="false" localSheetId="59" name="_xlnm.Print_Titles" vbProcedure="false">'SO 18.1a - Slaboproud'!$128:$128</definedName>
    <definedName function="false" hidden="true" localSheetId="59" name="_xlnm._FilterDatabase" vbProcedure="false">'SO 18.1a - Slaboproud'!$C$128:$K$272</definedName>
    <definedName function="false" hidden="false" localSheetId="60" name="_xlnm.Print_Area" vbProcedure="false">'SO 18.1b - MaR'!$C$4:$J$76,'SO 18.1b - MaR'!$C$82:$J$102,'SO 18.1b - MaR'!$C$108:$K$132</definedName>
    <definedName function="false" hidden="false" localSheetId="60" name="_xlnm.Print_Titles" vbProcedure="false">'SO 18.1b - MaR'!$122:$122</definedName>
    <definedName function="false" hidden="true" localSheetId="60" name="_xlnm._FilterDatabase" vbProcedure="false">'SO 18.1b - MaR'!$C$122:$K$132</definedName>
    <definedName function="false" hidden="false" localSheetId="4" name="_xlnm.Print_Area" vbProcedure="false">'SO 2.1 - Věž'!$C$4:$J$76,'SO 2.1 - Věž'!$C$82:$J$107,'SO 2.1 - Věž'!$C$113:$K$252</definedName>
    <definedName function="false" hidden="false" localSheetId="4" name="_xlnm.Print_Titles" vbProcedure="false">'SO 2.1 - Věž'!$125:$125</definedName>
    <definedName function="false" hidden="true" localSheetId="4" name="_xlnm._FilterDatabase" vbProcedure="false">'SO 2.1 - Věž'!$C$125:$K$252</definedName>
    <definedName function="false" hidden="false" localSheetId="19" name="_xlnm.Print_Area" vbProcedure="false">'SO 3.1 - Terasa se zvedákem'!$C$4:$J$76,'SO 3.1 - Terasa se zvedákem'!$C$82:$J$107,'SO 3.1 - Terasa se zvedákem'!$C$113:$K$196</definedName>
    <definedName function="false" hidden="false" localSheetId="19" name="_xlnm.Print_Titles" vbProcedure="false">'SO 3.1 - Terasa se zvedákem'!$125:$125</definedName>
    <definedName function="false" hidden="true" localSheetId="19" name="_xlnm._FilterDatabase" vbProcedure="false">'SO 3.1 - Terasa se zvedákem'!$C$125:$K$196</definedName>
    <definedName function="false" hidden="false" localSheetId="22" name="_xlnm.Print_Area" vbProcedure="false">'SO 4.2 - Lávka přes vodu'!$C$4:$J$76,'SO 4.2 - Lávka přes vodu'!$C$82:$J$108,'SO 4.2 - Lávka přes vodu'!$C$114:$K$259</definedName>
    <definedName function="false" hidden="false" localSheetId="22" name="_xlnm.Print_Titles" vbProcedure="false">'SO 4.2 - Lávka přes vodu'!$126:$126</definedName>
    <definedName function="false" hidden="true" localSheetId="22" name="_xlnm._FilterDatabase" vbProcedure="false">'SO 4.2 - Lávka přes vodu'!$C$126:$K$259</definedName>
    <definedName function="false" hidden="false" localSheetId="23" name="_xlnm.Print_Area" vbProcedure="false">'SO 4.5 - Lávka přes potok'!$C$4:$J$76,'SO 4.5 - Lávka přes potok'!$C$82:$J$107,'SO 4.5 - Lávka přes potok'!$C$113:$K$304</definedName>
    <definedName function="false" hidden="false" localSheetId="23" name="_xlnm.Print_Titles" vbProcedure="false">'SO 4.5 - Lávka přes potok'!$125:$125</definedName>
    <definedName function="false" hidden="true" localSheetId="23" name="_xlnm._FilterDatabase" vbProcedure="false">'SO 4.5 - Lávka přes potok'!$C$125:$K$304</definedName>
    <definedName function="false" hidden="false" localSheetId="24" name="_xlnm.Print_Area" vbProcedure="false">'SO 4.6 - Lávka přes potok...'!$C$4:$J$76,'SO 4.6 - Lávka přes potok...'!$C$82:$J$107,'SO 4.6 - Lávka přes potok...'!$C$113:$K$255</definedName>
    <definedName function="false" hidden="false" localSheetId="24" name="_xlnm.Print_Titles" vbProcedure="false">'SO 4.6 - Lávka přes potok...'!$125:$125</definedName>
    <definedName function="false" hidden="true" localSheetId="24" name="_xlnm._FilterDatabase" vbProcedure="false">'SO 4.6 - Lávka přes potok...'!$C$125:$K$255</definedName>
    <definedName function="false" hidden="false" localSheetId="32" name="_xlnm.Print_Area" vbProcedure="false">'SO 6.1 - Oplocení areálu ...'!$C$4:$J$76,'SO 6.1 - Oplocení areálu ...'!$C$82:$J$100,'SO 6.1 - Oplocení areálu ...'!$C$106:$K$133</definedName>
    <definedName function="false" hidden="false" localSheetId="32" name="_xlnm.Print_Titles" vbProcedure="false">'SO 6.1 - Oplocení areálu ...'!$118:$118</definedName>
    <definedName function="false" hidden="true" localSheetId="32" name="_xlnm._FilterDatabase" vbProcedure="false">'SO 6.1 - Oplocení areálu ...'!$C$118:$K$133</definedName>
    <definedName function="false" hidden="false" localSheetId="33" name="_xlnm.Print_Area" vbProcedure="false">'SO 7.1 - Stezska kolem ar...'!$C$4:$J$76,'SO 7.1 - Stezska kolem ar...'!$C$82:$J$103,'SO 7.1 - Stezska kolem ar...'!$C$109:$K$183</definedName>
    <definedName function="false" hidden="false" localSheetId="33" name="_xlnm.Print_Titles" vbProcedure="false">'SO 7.1 - Stezska kolem ar...'!$121:$121</definedName>
    <definedName function="false" hidden="true" localSheetId="33" name="_xlnm._FilterDatabase" vbProcedure="false">'SO 7.1 - Stezska kolem ar...'!$C$121:$K$183</definedName>
    <definedName function="false" hidden="false" localSheetId="34" name="_xlnm.Print_Area" vbProcedure="false">'SO 8.1a - Zpevněné plochy...'!$C$4:$J$76,'SO 8.1a - Zpevněné plochy...'!$C$82:$J$100,'SO 8.1a - Zpevněné plochy...'!$C$106:$K$140</definedName>
    <definedName function="false" hidden="false" localSheetId="34" name="_xlnm.Print_Titles" vbProcedure="false">'SO 8.1a - Zpevněné plochy...'!$118:$118</definedName>
    <definedName function="false" hidden="true" localSheetId="34" name="_xlnm._FilterDatabase" vbProcedure="false">'SO 8.1a - Zpevněné plochy...'!$C$118:$K$140</definedName>
    <definedName function="false" hidden="false" localSheetId="35" name="_xlnm.Print_Area" vbProcedure="false">'SO 8.1b - Zpevněné plochy...'!$C$4:$J$76,'SO 8.1b - Zpevněné plochy...'!$C$82:$J$100,'SO 8.1b - Zpevněné plochy...'!$C$106:$K$130</definedName>
    <definedName function="false" hidden="false" localSheetId="35" name="_xlnm.Print_Titles" vbProcedure="false">'SO 8.1b - Zpevněné plochy...'!$118:$118</definedName>
    <definedName function="false" hidden="true" localSheetId="35" name="_xlnm._FilterDatabase" vbProcedure="false">'SO 8.1b - Zpevněné plochy...'!$C$118:$K$130</definedName>
    <definedName function="false" hidden="false" localSheetId="36" name="_xlnm.Print_Area" vbProcedure="false">'SO 8.2a - Řešení zeleně - SP1'!$C$4:$J$76,'SO 8.2a - Řešení zeleně - SP1'!$C$82:$J$100,'SO 8.2a - Řešení zeleně - SP1'!$C$106:$K$129</definedName>
    <definedName function="false" hidden="false" localSheetId="36" name="_xlnm.Print_Titles" vbProcedure="false">'SO 8.2a - Řešení zeleně - SP1'!$118:$118</definedName>
    <definedName function="false" hidden="true" localSheetId="36" name="_xlnm._FilterDatabase" vbProcedure="false">'SO 8.2a - Řešení zeleně - SP1'!$C$118:$K$129</definedName>
    <definedName function="false" hidden="false" localSheetId="37" name="_xlnm.Print_Area" vbProcedure="false">'SO 8.2b - Řešení zeleně - SP2'!$C$4:$J$76,'SO 8.2b - Řešení zeleně - SP2'!$C$82:$J$100,'SO 8.2b - Řešení zeleně - SP2'!$C$106:$K$129</definedName>
    <definedName function="false" hidden="false" localSheetId="37" name="_xlnm.Print_Titles" vbProcedure="false">'SO 8.2b - Řešení zeleně - SP2'!$118:$118</definedName>
    <definedName function="false" hidden="true" localSheetId="37" name="_xlnm._FilterDatabase" vbProcedure="false">'SO 8.2b - Řešení zeleně - SP2'!$C$118:$K$129</definedName>
    <definedName function="false" hidden="false" localSheetId="38" name="_xlnm.Print_Area" vbProcedure="false">'SO 9.1 - Parkoviště na ul...'!$C$4:$J$76,'SO 9.1 - Parkoviště na ul...'!$C$82:$J$114,'SO 9.1 - Parkoviště na ul...'!$C$120:$K$204</definedName>
    <definedName function="false" hidden="false" localSheetId="38" name="_xlnm.Print_Titles" vbProcedure="false">'SO 9.1 - Parkoviště na ul...'!$132:$132</definedName>
    <definedName function="false" hidden="true" localSheetId="38" name="_xlnm._FilterDatabase" vbProcedure="false">'SO 9.1 - Parkoviště na ul...'!$C$132:$K$204</definedName>
    <definedName function="false" hidden="false" localSheetId="39" name="_xlnm.Print_Area" vbProcedure="false">'SO 9.2 - Parkoviště u zim...'!$C$4:$J$76,'SO 9.2 - Parkoviště u zim...'!$C$82:$J$113,'SO 9.2 - Parkoviště u zim...'!$C$119:$K$199</definedName>
    <definedName function="false" hidden="false" localSheetId="39" name="_xlnm.Print_Titles" vbProcedure="false">'SO 9.2 - Parkoviště u zim...'!$131:$131</definedName>
    <definedName function="false" hidden="true" localSheetId="39" name="_xlnm._FilterDatabase" vbProcedure="false">'SO 9.2 - Parkoviště u zim...'!$C$131:$K$199</definedName>
    <definedName function="false" hidden="false" localSheetId="61" name="_xlnm.Print_Area" vbProcedure="false">'VRN - VRN'!$C$4:$J$76,'VRN - VRN'!$C$82:$J$99,'VRN - VRN'!$C$105:$K$139</definedName>
    <definedName function="false" hidden="false" localSheetId="61" name="_xlnm.Print_Titles" vbProcedure="false">'VRN - VRN'!$117:$117</definedName>
    <definedName function="false" hidden="true" localSheetId="61" name="_xlnm._FilterDatabase" vbProcedure="false">'VRN - VRN'!$C$117:$K$139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<sst xmlns="http://schemas.openxmlformats.org/spreadsheetml/2006/main" count="67224" uniqueCount="6447">
  <si>
    <t xml:space="preserve">Export Komplet</t>
  </si>
  <si>
    <t xml:space="preserve">2.0</t>
  </si>
  <si>
    <t xml:space="preserve">ZAMOK</t>
  </si>
  <si>
    <t xml:space="preserve">False</t>
  </si>
  <si>
    <t xml:space="preserve">{4105d3da-67e5-4f38-b974-2c237abcc8b0}</t>
  </si>
  <si>
    <t xml:space="preserve">0,01</t>
  </si>
  <si>
    <t xml:space="preserve">21</t>
  </si>
  <si>
    <t xml:space="preserve">15</t>
  </si>
  <si>
    <t xml:space="preserve">REKAPITULACE STAVBY</t>
  </si>
  <si>
    <t xml:space="preserve">v ---  níže se nacházejí doplnkové a pomocné údaje k sestavám  --- v</t>
  </si>
  <si>
    <t xml:space="preserve">Návod na vyplnění</t>
  </si>
  <si>
    <t xml:space="preserve">0,001</t>
  </si>
  <si>
    <t xml:space="preserve">Kód:</t>
  </si>
  <si>
    <t xml:space="preserve">20MT061b2</t>
  </si>
  <si>
    <t xml:space="preserve">Měnit lze pouze buňky se žlutým podbarvením!_x005F_x000D_
_x005F_x000D_
1) na prvním listu Rekapitulace stavby vyplňte v sestavě_x005F_x000D_
_x005F_x000D_
    a) Souhrnný list_x005F_x000D_
       - údaje o Uchazeči_x005F_x000D_
         (přenesou se do ostatních sestav i v jiných listech)_x005F_x000D_
_x005F_x000D_
    b) Rekapitulace objektů_x005F_x000D_
       - potřebné Ostatní náklady_x005F_x000D_
_x005F_x000D_
2) na vybraných listech vyplňte v sestavě_x005F_x000D_
_x005F_x000D_
    a) Krycí list_x005F_x000D_
       - údaje o Uchazeči, pokud se liší od údajů o Uchazeči na Souhrnném listu_x005F_x000D_
         (údaje se přenesou do ostatních sestav v daném listu)_x005F_x000D_
_x005F_x000D_
    b) Rekapitulace rozpočtu_x005F_x000D_
       - potřebné Ostatní náklady_x005F_x000D_
_x005F_x000D_
    c) Celkové náklady za stavbu_x005F_x000D_
       - ceny u položek_x005F_x000D_
       - množství, pokud má žluté podbarvení_x005F_x000D_
       - a v případě potřeby poznámku (ta je ve skrytém sloupci)
 POZOR - vybrané položky odkazují na dílčí samostatné rozpočty (řešení zeleně, MaR, solární systém zázemí, demolice) a je třeba je dle dílčích rozpočtů vyplnit ručně do přísl. buněk)</t>
  </si>
  <si>
    <t xml:space="preserve">Stavba:</t>
  </si>
  <si>
    <t xml:space="preserve">Koupaliště Rosice</t>
  </si>
  <si>
    <t xml:space="preserve">KSO:</t>
  </si>
  <si>
    <t xml:space="preserve">CC-CZ:</t>
  </si>
  <si>
    <t xml:space="preserve">Místo:</t>
  </si>
  <si>
    <t xml:space="preserve">Rosice</t>
  </si>
  <si>
    <t xml:space="preserve">Datum:</t>
  </si>
  <si>
    <t xml:space="preserve">6. 9. 2021</t>
  </si>
  <si>
    <t xml:space="preserve">Zadavatel:</t>
  </si>
  <si>
    <t xml:space="preserve">IČ:</t>
  </si>
  <si>
    <t xml:space="preserve">002 82 481</t>
  </si>
  <si>
    <t xml:space="preserve">Město Rosice</t>
  </si>
  <si>
    <t xml:space="preserve">DIČ:</t>
  </si>
  <si>
    <t xml:space="preserve">CZ00282481</t>
  </si>
  <si>
    <t xml:space="preserve">Uchazeč:</t>
  </si>
  <si>
    <t xml:space="preserve">Vyplň údaj</t>
  </si>
  <si>
    <t xml:space="preserve">Projektant:</t>
  </si>
  <si>
    <t xml:space="preserve">725 03 017</t>
  </si>
  <si>
    <t xml:space="preserve">Ing. arch. Kristýna Shromáždilová</t>
  </si>
  <si>
    <t xml:space="preserve">CZ8058313802</t>
  </si>
  <si>
    <t xml:space="preserve">True</t>
  </si>
  <si>
    <t xml:space="preserve">Zpracovatel:</t>
  </si>
  <si>
    <t xml:space="preserve">253 33 046</t>
  </si>
  <si>
    <t xml:space="preserve">STAGA stavební agentura s.r.o.</t>
  </si>
  <si>
    <t xml:space="preserve">CZ25333046</t>
  </si>
  <si>
    <t xml:space="preserve">Poznámka:</t>
  </si>
  <si>
    <t xml:space="preserve">Rozpočet slouží výhradně a pouze pro výběr zhotovitele. Množství v položkách je předpokládané a řídí se po vzoru vyhláškou č. 169/2016 Sb. Zhotovitel je povinen zkontrolovat rozpočet a doplnit chybějící položky. V opačném případě je zhotovitel povinen upozornit zadavatele na případné nedostatky. Ceny v nabídce musí vycházet nejen z předloženého soupisu výkonů, ale i ze znalosti celého projektu. Prostudování kompletní dokumentace je nedílnou podmínkou předložení nabídky. Veškeré konstrukce se dodávají jako plně funkční celek.</t>
  </si>
  <si>
    <t xml:space="preserve">Cena bez DPH</t>
  </si>
  <si>
    <t xml:space="preserve">Sazba daně</t>
  </si>
  <si>
    <t xml:space="preserve">Základ daně</t>
  </si>
  <si>
    <t xml:space="preserve">Výše daně</t>
  </si>
  <si>
    <t xml:space="preserve">DPH</t>
  </si>
  <si>
    <t xml:space="preserve">základní</t>
  </si>
  <si>
    <t xml:space="preserve">snížená</t>
  </si>
  <si>
    <t xml:space="preserve">zákl. přenesená</t>
  </si>
  <si>
    <t xml:space="preserve">sníž. přenesená</t>
  </si>
  <si>
    <t xml:space="preserve">nulová</t>
  </si>
  <si>
    <t xml:space="preserve">Cena s DPH</t>
  </si>
  <si>
    <t xml:space="preserve">v</t>
  </si>
  <si>
    <t xml:space="preserve">CZK</t>
  </si>
  <si>
    <t xml:space="preserve">Projektant</t>
  </si>
  <si>
    <t xml:space="preserve">Zpracovatel</t>
  </si>
  <si>
    <t xml:space="preserve">Datum a podpis:</t>
  </si>
  <si>
    <t xml:space="preserve">Razítko</t>
  </si>
  <si>
    <t xml:space="preserve">Objednavatel</t>
  </si>
  <si>
    <t xml:space="preserve">Uchazeč</t>
  </si>
  <si>
    <t xml:space="preserve">REKAPITULACE OBJEKTŮ STAVBY A SOUPISŮ PRACÍ</t>
  </si>
  <si>
    <t xml:space="preserve">Informatívní údaje z listů zakázek</t>
  </si>
  <si>
    <t xml:space="preserve">Kód</t>
  </si>
  <si>
    <t xml:space="preserve">Popis</t>
  </si>
  <si>
    <t xml:space="preserve">Cena bez DPH [CZK]</t>
  </si>
  <si>
    <t xml:space="preserve">Cena s DPH [CZK]</t>
  </si>
  <si>
    <t xml:space="preserve">Typ</t>
  </si>
  <si>
    <t xml:space="preserve">z toho Ostat._x005F_x000D_
náklady [CZK]</t>
  </si>
  <si>
    <t xml:space="preserve">DPH [CZK]</t>
  </si>
  <si>
    <t xml:space="preserve">Normohodiny [h]</t>
  </si>
  <si>
    <t xml:space="preserve">DPH základní [CZK]</t>
  </si>
  <si>
    <t xml:space="preserve">DPH snížená [CZK]</t>
  </si>
  <si>
    <t xml:space="preserve">DPH základní přenesená_x005F_x000D_
[CZK]</t>
  </si>
  <si>
    <t xml:space="preserve">DPH snížená přenesená_x005F_x000D_
[CZK]</t>
  </si>
  <si>
    <t xml:space="preserve">Základna_x005F_x000D_
DPH základní</t>
  </si>
  <si>
    <t xml:space="preserve">Základna_x005F_x000D_
DPH snížená</t>
  </si>
  <si>
    <t xml:space="preserve">Základna_x005F_x000D_
DPH zákl. přenesená</t>
  </si>
  <si>
    <t xml:space="preserve">Základna_x005F_x000D_
DPH sníž. přenesená</t>
  </si>
  <si>
    <t xml:space="preserve">Základna_x005F_x000D_
DPH nulová</t>
  </si>
  <si>
    <t xml:space="preserve">Náklady z rozpočtů</t>
  </si>
  <si>
    <t xml:space="preserve">D</t>
  </si>
  <si>
    <t xml:space="preserve">0</t>
  </si>
  <si>
    <t xml:space="preserve">###NOIMPORT###</t>
  </si>
  <si>
    <t xml:space="preserve">IMPORT</t>
  </si>
  <si>
    <t xml:space="preserve">{00000000-0000-0000-0000-000000000000}</t>
  </si>
  <si>
    <t xml:space="preserve">SO 1.1</t>
  </si>
  <si>
    <t xml:space="preserve">Biobazén</t>
  </si>
  <si>
    <t xml:space="preserve">STA</t>
  </si>
  <si>
    <t xml:space="preserve">1</t>
  </si>
  <si>
    <t xml:space="preserve">{6ef7d461-212d-4cb2-aebc-22cdf0e82837}</t>
  </si>
  <si>
    <t xml:space="preserve">2</t>
  </si>
  <si>
    <t xml:space="preserve">/</t>
  </si>
  <si>
    <t xml:space="preserve">01b</t>
  </si>
  <si>
    <t xml:space="preserve">Stavební část</t>
  </si>
  <si>
    <t xml:space="preserve">Soupis</t>
  </si>
  <si>
    <t xml:space="preserve">{f0e0a171-a716-4511-9ee6-7ccfa3c44c14}</t>
  </si>
  <si>
    <t xml:space="preserve">03</t>
  </si>
  <si>
    <t xml:space="preserve">Technologie</t>
  </si>
  <si>
    <t xml:space="preserve">{db4393f1-bd2a-46d9-9f51-006cb253833f}</t>
  </si>
  <si>
    <t xml:space="preserve">SO 1.2</t>
  </si>
  <si>
    <t xml:space="preserve">Brouzdaliště</t>
  </si>
  <si>
    <t xml:space="preserve">{0ef618ee-8b7b-44b5-8d71-a84190eaa446}</t>
  </si>
  <si>
    <t xml:space="preserve">01</t>
  </si>
  <si>
    <t xml:space="preserve">{9ffe6610-a865-4cfa-8583-2a7411629b4c}</t>
  </si>
  <si>
    <t xml:space="preserve">SO 2.1</t>
  </si>
  <si>
    <t xml:space="preserve">Věž</t>
  </si>
  <si>
    <t xml:space="preserve">{060faa42-05a8-4395-8b64-0df4eaed5744}</t>
  </si>
  <si>
    <t xml:space="preserve">SO 2.2</t>
  </si>
  <si>
    <t xml:space="preserve">WC</t>
  </si>
  <si>
    <t xml:space="preserve">{09fdf30e-d9b6-49c2-89ba-72a2dd1aa96c}</t>
  </si>
  <si>
    <t xml:space="preserve">2.2.1a</t>
  </si>
  <si>
    <t xml:space="preserve">{0979c354-ef7f-4476-97c5-aa87c99204a4}</t>
  </si>
  <si>
    <t xml:space="preserve">2.2.1b</t>
  </si>
  <si>
    <t xml:space="preserve">Vodovod</t>
  </si>
  <si>
    <t xml:space="preserve">{d8902ec3-3577-4cc1-954e-28bb375cbfca}</t>
  </si>
  <si>
    <t xml:space="preserve">2.2.1c</t>
  </si>
  <si>
    <t xml:space="preserve">ZTI vodovod</t>
  </si>
  <si>
    <t xml:space="preserve">{9e599baf-3cad-4c64-87ff-31757f2ff03b}</t>
  </si>
  <si>
    <t xml:space="preserve">2.2.1d</t>
  </si>
  <si>
    <t xml:space="preserve">ZTI kanalizace</t>
  </si>
  <si>
    <t xml:space="preserve">{248ff763-3ef4-4a0a-9860-926d4e357dbe}</t>
  </si>
  <si>
    <t xml:space="preserve">2.2.1e</t>
  </si>
  <si>
    <t xml:space="preserve">Elektroinstalace</t>
  </si>
  <si>
    <t xml:space="preserve">{77fb444e-0f44-412b-a0d0-09ee1000c634}</t>
  </si>
  <si>
    <t xml:space="preserve">2.2.2a</t>
  </si>
  <si>
    <t xml:space="preserve">{51e15f45-db44-42f5-a2cf-2720a86616cd}</t>
  </si>
  <si>
    <t xml:space="preserve">2.2.2b</t>
  </si>
  <si>
    <t xml:space="preserve">{d93a47af-784a-4aca-8474-dd8316f3df15}</t>
  </si>
  <si>
    <t xml:space="preserve">2.2.2c</t>
  </si>
  <si>
    <t xml:space="preserve">{8b5437a0-1772-4fd4-9b42-8ac397799943}</t>
  </si>
  <si>
    <t xml:space="preserve">2.2.2d</t>
  </si>
  <si>
    <t xml:space="preserve">{f50cc095-f081-49e2-a7ac-02042f99c45b}</t>
  </si>
  <si>
    <t xml:space="preserve">2.2.2e</t>
  </si>
  <si>
    <t xml:space="preserve">{9dae3d76-e3e8-4e72-8456-676737422105}</t>
  </si>
  <si>
    <t xml:space="preserve">SO 2.3</t>
  </si>
  <si>
    <t xml:space="preserve">Převlékárna</t>
  </si>
  <si>
    <t xml:space="preserve">{49c5db7d-2930-422c-b310-899485443baa}</t>
  </si>
  <si>
    <t xml:space="preserve">2.3.1a</t>
  </si>
  <si>
    <t xml:space="preserve">{9c51908a-a45b-4ad7-a659-1a89df18569c}</t>
  </si>
  <si>
    <t xml:space="preserve">2.3.1.e</t>
  </si>
  <si>
    <t xml:space="preserve">{6a0939f8-625f-4a4f-880c-46f6fe6d4322}</t>
  </si>
  <si>
    <t xml:space="preserve">2.3.2a</t>
  </si>
  <si>
    <t xml:space="preserve">{4efe2567-7e27-4188-aa18-2ec94365ef38}</t>
  </si>
  <si>
    <t xml:space="preserve">2.3.2.e</t>
  </si>
  <si>
    <t xml:space="preserve">{dc7bb73a-4407-469f-b86c-c393e540098b}</t>
  </si>
  <si>
    <t xml:space="preserve">SO 3.1</t>
  </si>
  <si>
    <t xml:space="preserve">Terasa se zvedákem</t>
  </si>
  <si>
    <t xml:space="preserve">{f6b15715-4891-4b2c-9e5b-d5bc6894ba34}</t>
  </si>
  <si>
    <t xml:space="preserve">SO 3.3</t>
  </si>
  <si>
    <t xml:space="preserve">Altán u vody</t>
  </si>
  <si>
    <t xml:space="preserve">{3232d87d-3f81-4874-b0b7-9da1b0691d2f}</t>
  </si>
  <si>
    <t xml:space="preserve">3.3a</t>
  </si>
  <si>
    <t xml:space="preserve">{f6df3ec5-b8e9-4f6a-a975-3ef3245df9f7}</t>
  </si>
  <si>
    <t xml:space="preserve">3.3e</t>
  </si>
  <si>
    <t xml:space="preserve">{a6069a57-ac1c-4a37-94c0-c559dcc2dabe}</t>
  </si>
  <si>
    <t xml:space="preserve">SO 4.2</t>
  </si>
  <si>
    <t xml:space="preserve">Lávka přes vodu</t>
  </si>
  <si>
    <t xml:space="preserve">{28e85999-f11e-44b3-992c-59f2868470d5}</t>
  </si>
  <si>
    <t xml:space="preserve">SO 4.5</t>
  </si>
  <si>
    <t xml:space="preserve">Lávka přes potok</t>
  </si>
  <si>
    <t xml:space="preserve">{298d43aa-6a7b-4fdd-9757-d4ffddf48602}</t>
  </si>
  <si>
    <t xml:space="preserve">SO 4.6</t>
  </si>
  <si>
    <t xml:space="preserve">Lávka přes potok u stadionu</t>
  </si>
  <si>
    <t xml:space="preserve">{46fcd12c-c4dd-45ce-a7c2-55a65809657b}</t>
  </si>
  <si>
    <t xml:space="preserve">SO 5.1</t>
  </si>
  <si>
    <t xml:space="preserve">Zázemí koupaliště</t>
  </si>
  <si>
    <t xml:space="preserve">{8c387b3c-2c30-4b7b-b03f-c4e450bf67a1}</t>
  </si>
  <si>
    <t xml:space="preserve">{8d2b1e86-9fad-499c-b7ec-df7791a3a93c}</t>
  </si>
  <si>
    <t xml:space="preserve">02</t>
  </si>
  <si>
    <t xml:space="preserve">Vytápění</t>
  </si>
  <si>
    <t xml:space="preserve">{1be5c99c-187d-40a1-9aff-60dcfec3cadf}</t>
  </si>
  <si>
    <t xml:space="preserve">Silnoproud</t>
  </si>
  <si>
    <t xml:space="preserve">{38154b2d-053e-4b5d-a9e7-ef88509419a5}</t>
  </si>
  <si>
    <t xml:space="preserve">04</t>
  </si>
  <si>
    <t xml:space="preserve">Vzduchotechnika</t>
  </si>
  <si>
    <t xml:space="preserve">{b5760bdc-05b6-4054-b2e3-a1e95ef77327}</t>
  </si>
  <si>
    <t xml:space="preserve">05</t>
  </si>
  <si>
    <t xml:space="preserve">{e6a57a5e-8b4e-45f0-b755-af295af00e7b}</t>
  </si>
  <si>
    <t xml:space="preserve">06</t>
  </si>
  <si>
    <t xml:space="preserve">{5b4288e1-919e-4eed-b524-ed2c12f0ff37}</t>
  </si>
  <si>
    <t xml:space="preserve">07</t>
  </si>
  <si>
    <t xml:space="preserve">{cf87248e-71b2-46e9-88d9-8c85384338d5}</t>
  </si>
  <si>
    <t xml:space="preserve">SO 6.1</t>
  </si>
  <si>
    <t xml:space="preserve">Oplocení areálu a úprava potoka </t>
  </si>
  <si>
    <t xml:space="preserve">{b71c1747-7f4e-4a45-bd67-07a59fd5c347}</t>
  </si>
  <si>
    <t xml:space="preserve">SO 7.1</t>
  </si>
  <si>
    <t xml:space="preserve">Stezska kolem areálu</t>
  </si>
  <si>
    <t xml:space="preserve">{730d7259-5721-45a4-a2d6-ff95b671877e}</t>
  </si>
  <si>
    <t xml:space="preserve">SO 8.1a</t>
  </si>
  <si>
    <t xml:space="preserve">Zpevněné plochy - SP1</t>
  </si>
  <si>
    <t xml:space="preserve">{9a7aa2dc-45b9-4dd4-82f2-165361dcf708}</t>
  </si>
  <si>
    <t xml:space="preserve">SO 8.1b</t>
  </si>
  <si>
    <t xml:space="preserve">Zpevněné plochy - SP2</t>
  </si>
  <si>
    <t xml:space="preserve">{76e023f2-6853-4ecd-a8ec-3f3dda15d30c}</t>
  </si>
  <si>
    <t xml:space="preserve">SO 8.2a</t>
  </si>
  <si>
    <t xml:space="preserve">Řešení zeleně - SP1</t>
  </si>
  <si>
    <t xml:space="preserve">{8d71a95f-aa77-47bc-972d-a2b381978b6c}</t>
  </si>
  <si>
    <t xml:space="preserve">Řešení zeleně - SP2</t>
  </si>
  <si>
    <t xml:space="preserve">SO 9.1</t>
  </si>
  <si>
    <t xml:space="preserve">Parkoviště na ulici Tyršova</t>
  </si>
  <si>
    <t xml:space="preserve">{3de21203-fc5d-4215-b84e-53d4fd7d9337}</t>
  </si>
  <si>
    <t xml:space="preserve">SO 9.2</t>
  </si>
  <si>
    <t xml:space="preserve">Parkoviště u zimního stadiónu</t>
  </si>
  <si>
    <t xml:space="preserve">{0b4cf8a9-efc6-4fc4-8b4c-76786a92328b}</t>
  </si>
  <si>
    <t xml:space="preserve">SO 10.1</t>
  </si>
  <si>
    <t xml:space="preserve">Hřiště beach</t>
  </si>
  <si>
    <t xml:space="preserve">{58da1576-b61c-4218-a3d5-a773125b4fb9}</t>
  </si>
  <si>
    <t xml:space="preserve">SO 10.2</t>
  </si>
  <si>
    <t xml:space="preserve">Hřiště nohejbal</t>
  </si>
  <si>
    <t xml:space="preserve">{f4e8aca0-2b68-4f5a-8576-67dfde1f4197}</t>
  </si>
  <si>
    <t xml:space="preserve">SO 10.3</t>
  </si>
  <si>
    <t xml:space="preserve">Hřiště petanque</t>
  </si>
  <si>
    <t xml:space="preserve">{c950fd0d-5480-4d7e-9861-4058a5aab8f1}</t>
  </si>
  <si>
    <t xml:space="preserve">SO 10.5a</t>
  </si>
  <si>
    <t xml:space="preserve">Mobiliář - SP1</t>
  </si>
  <si>
    <t xml:space="preserve">{b7647ee5-d026-4a3a-bcc2-92a782f5ae77}</t>
  </si>
  <si>
    <t xml:space="preserve">SO 10.5b</t>
  </si>
  <si>
    <t xml:space="preserve">Mobiliář - SP2</t>
  </si>
  <si>
    <t xml:space="preserve">{d0ac8d15-cfae-4301-836e-52b7c573cd46}</t>
  </si>
  <si>
    <t xml:space="preserve">SO 11</t>
  </si>
  <si>
    <t xml:space="preserve">Areálové rozvody NN</t>
  </si>
  <si>
    <t xml:space="preserve">{de5c7ff4-a3f6-4792-a15c-9e239df7dab4}</t>
  </si>
  <si>
    <t xml:space="preserve">SO 13.2</t>
  </si>
  <si>
    <t xml:space="preserve">Vedení veřejného osvětlení - SP2</t>
  </si>
  <si>
    <t xml:space="preserve">{1c25524b-46cd-4cb0-8066-3c1e421a38e5}</t>
  </si>
  <si>
    <t xml:space="preserve">SO 14</t>
  </si>
  <si>
    <t xml:space="preserve">Areálové rozvody vody</t>
  </si>
  <si>
    <t xml:space="preserve">{b56b21cb-c4ad-447f-876b-09a4dda61de3}</t>
  </si>
  <si>
    <t xml:space="preserve">VODP</t>
  </si>
  <si>
    <t xml:space="preserve">{af656daa-8daf-4236-8f62-4971611c55f5}</t>
  </si>
  <si>
    <t xml:space="preserve">NÁDRŽE</t>
  </si>
  <si>
    <t xml:space="preserve">{5b491e5f-3bad-4ec5-9cb2-adee1fb93f76}</t>
  </si>
  <si>
    <t xml:space="preserve">SO 15</t>
  </si>
  <si>
    <t xml:space="preserve">Areálové rozvody kanalizace</t>
  </si>
  <si>
    <t xml:space="preserve">{95e7822a-dc72-4e29-997d-355de14b422c}</t>
  </si>
  <si>
    <t xml:space="preserve">{d5e6e9dd-56ee-4007-a5da-92a3a999f644}</t>
  </si>
  <si>
    <t xml:space="preserve">ZTI KAN</t>
  </si>
  <si>
    <t xml:space="preserve">{40091887-3393-45f6-b069-ac33769e583d}</t>
  </si>
  <si>
    <t xml:space="preserve">{d12faecd-2867-411f-99af-bfeb3ecd2185}</t>
  </si>
  <si>
    <t xml:space="preserve">ŠACHTY</t>
  </si>
  <si>
    <t xml:space="preserve">{ff84c42a-70ad-4d06-8f9d-3f6c9c2a2fa3}</t>
  </si>
  <si>
    <t xml:space="preserve">SO 16</t>
  </si>
  <si>
    <t xml:space="preserve">Odvodnění areálu</t>
  </si>
  <si>
    <t xml:space="preserve">{68c32d84-976b-49fd-8dd7-c9ac21206d16}</t>
  </si>
  <si>
    <t xml:space="preserve">{e5b800e3-324e-4c9d-bea8-52cb50b88b4c}</t>
  </si>
  <si>
    <t xml:space="preserve">{e92e1c51-21ef-4876-b0ef-ed92cd3f9219}</t>
  </si>
  <si>
    <t xml:space="preserve">{3dc54fa9-c8b6-49ee-94a9-07857ba34f29}</t>
  </si>
  <si>
    <t xml:space="preserve">{931f68bc-52aa-4625-b952-621052dd8552}</t>
  </si>
  <si>
    <t xml:space="preserve">SO 16.2,3</t>
  </si>
  <si>
    <t xml:space="preserve">Odvodnění parkoviště</t>
  </si>
  <si>
    <t xml:space="preserve">{b05664c9-bcc4-41f7-b490-98cb06385b3a}</t>
  </si>
  <si>
    <t xml:space="preserve">ODVODNĚNÍ</t>
  </si>
  <si>
    <t xml:space="preserve">{dd68e9b0-bff0-49c0-bde4-3f9406a1d084}</t>
  </si>
  <si>
    <t xml:space="preserve">PRŮLEH</t>
  </si>
  <si>
    <t xml:space="preserve">{0c4344b9-3da8-4a1d-988d-4ae7170c7ae3}</t>
  </si>
  <si>
    <t xml:space="preserve">SO 18</t>
  </si>
  <si>
    <t xml:space="preserve">{aa7651ab-b3f5-4d66-80b8-bcc8c14bdf5c}</t>
  </si>
  <si>
    <t xml:space="preserve">SO 18.1a</t>
  </si>
  <si>
    <t xml:space="preserve">Slaboproud</t>
  </si>
  <si>
    <t xml:space="preserve">{5f2da059-f4bd-45a3-acae-585aae89999e}</t>
  </si>
  <si>
    <t xml:space="preserve">SO 18.1b</t>
  </si>
  <si>
    <t xml:space="preserve">MaR</t>
  </si>
  <si>
    <t xml:space="preserve">{205f599d-0cf3-41b8-a48e-7cbcd9247c52}</t>
  </si>
  <si>
    <t xml:space="preserve">VRN</t>
  </si>
  <si>
    <t xml:space="preserve">{7bb01417-b41c-48a1-b998-baa1835ecebc}</t>
  </si>
  <si>
    <t xml:space="preserve">Demolice</t>
  </si>
  <si>
    <t xml:space="preserve">jámy_obj</t>
  </si>
  <si>
    <t xml:space="preserve">4570</t>
  </si>
  <si>
    <t xml:space="preserve">obsyp_obj</t>
  </si>
  <si>
    <t xml:space="preserve">1260</t>
  </si>
  <si>
    <t xml:space="preserve">KRYCÍ LIST SOUPISU PRACÍ</t>
  </si>
  <si>
    <t xml:space="preserve">ztr_150_pl</t>
  </si>
  <si>
    <t xml:space="preserve">386,695</t>
  </si>
  <si>
    <t xml:space="preserve">žb_deska_obj</t>
  </si>
  <si>
    <t xml:space="preserve">861,908</t>
  </si>
  <si>
    <t xml:space="preserve">žb_stěny_obj</t>
  </si>
  <si>
    <t xml:space="preserve">249,342</t>
  </si>
  <si>
    <t xml:space="preserve">Objekt:</t>
  </si>
  <si>
    <t xml:space="preserve">SO 1.1 - Biobazén</t>
  </si>
  <si>
    <t xml:space="preserve">Soupis:</t>
  </si>
  <si>
    <t xml:space="preserve">01b - Stavební část</t>
  </si>
  <si>
    <t xml:space="preserve">REKAPITULACE ČLENĚNÍ SOUPISU PRACÍ</t>
  </si>
  <si>
    <t xml:space="preserve">Kód dílu - Popis</t>
  </si>
  <si>
    <t xml:space="preserve">Cena celkem [CZK]</t>
  </si>
  <si>
    <t xml:space="preserve">Náklady ze soupisu prací</t>
  </si>
  <si>
    <t xml:space="preserve">-1</t>
  </si>
  <si>
    <t xml:space="preserve">HSV - Práce a dodávky HSV</t>
  </si>
  <si>
    <t xml:space="preserve">    1 - Zemní práce</t>
  </si>
  <si>
    <t xml:space="preserve">    2 - Zakládání</t>
  </si>
  <si>
    <t xml:space="preserve">    9 - Ostatní konstrukce a práce, bourání</t>
  </si>
  <si>
    <t xml:space="preserve">    998 - Přesun hmot</t>
  </si>
  <si>
    <t xml:space="preserve">VP -   Vícepráce</t>
  </si>
  <si>
    <t xml:space="preserve">SOUPIS PRACÍ</t>
  </si>
  <si>
    <t xml:space="preserve">PČ</t>
  </si>
  <si>
    <t xml:space="preserve">MJ</t>
  </si>
  <si>
    <t xml:space="preserve">Množství</t>
  </si>
  <si>
    <t xml:space="preserve">J.cena [CZK]</t>
  </si>
  <si>
    <t xml:space="preserve">Cenová soustava</t>
  </si>
  <si>
    <t xml:space="preserve">J. Nh [h]</t>
  </si>
  <si>
    <t xml:space="preserve">Nh celkem [h]</t>
  </si>
  <si>
    <t xml:space="preserve">J. hmotnost [t]</t>
  </si>
  <si>
    <t xml:space="preserve">Hmotnost celkem [t]</t>
  </si>
  <si>
    <t xml:space="preserve">J. suť [t]</t>
  </si>
  <si>
    <t xml:space="preserve">Suť Celkem [t]</t>
  </si>
  <si>
    <t xml:space="preserve">Náklady soupisu celkem</t>
  </si>
  <si>
    <t xml:space="preserve">HSV</t>
  </si>
  <si>
    <t xml:space="preserve">Práce a dodávky HSV</t>
  </si>
  <si>
    <t xml:space="preserve">ROZPOCET</t>
  </si>
  <si>
    <t xml:space="preserve">Zemní práce</t>
  </si>
  <si>
    <t xml:space="preserve">K</t>
  </si>
  <si>
    <t xml:space="preserve">121151123</t>
  </si>
  <si>
    <t xml:space="preserve">Sejmutí ornice strojně při souvislé ploše přes 500 m2, tl. vrstvy do 200 mm</t>
  </si>
  <si>
    <t xml:space="preserve">m2</t>
  </si>
  <si>
    <t xml:space="preserve">CS ÚRS 2021 02</t>
  </si>
  <si>
    <t xml:space="preserve">4</t>
  </si>
  <si>
    <t xml:space="preserve">553426110</t>
  </si>
  <si>
    <t xml:space="preserve">VV</t>
  </si>
  <si>
    <t xml:space="preserve">Viz PD D.1.1.01- D.3.1.25</t>
  </si>
  <si>
    <t xml:space="preserve">Sejmutí ornice (pl)</t>
  </si>
  <si>
    <t xml:space="preserve">3000,0</t>
  </si>
  <si>
    <t xml:space="preserve">Součet</t>
  </si>
  <si>
    <t xml:space="preserve">167103101</t>
  </si>
  <si>
    <t xml:space="preserve">Nakládání neulehlého výkopku z hromad  zeminy schopné zúrodnění</t>
  </si>
  <si>
    <t xml:space="preserve">m3</t>
  </si>
  <si>
    <t xml:space="preserve">-1193030146</t>
  </si>
  <si>
    <t xml:space="preserve">3000*0,15 'Přepočtené koeficientem množství</t>
  </si>
  <si>
    <t xml:space="preserve">3</t>
  </si>
  <si>
    <t xml:space="preserve">162206113</t>
  </si>
  <si>
    <t xml:space="preserve">Vodorovné přemístění výkopku bez naložení, avšak se složením  zemin schopných zúrodnění, na vzdálenost přes 50 do 100 m</t>
  </si>
  <si>
    <t xml:space="preserve">1184346337</t>
  </si>
  <si>
    <t xml:space="preserve">171206111</t>
  </si>
  <si>
    <t xml:space="preserve">Uložení zemin schopných zúrodnění nebo výsypek do násypů  předepsaných tvarů s urovnáním</t>
  </si>
  <si>
    <t xml:space="preserve">-1149582580</t>
  </si>
  <si>
    <t xml:space="preserve">5</t>
  </si>
  <si>
    <t xml:space="preserve">131151107</t>
  </si>
  <si>
    <t xml:space="preserve">Hloubení nezapažených jam a zářezů strojně s urovnáním dna do předepsaného profilu a spádu v hornině třídy těžitelnosti I skupiny 1 a 2 přes 5 000 m3</t>
  </si>
  <si>
    <t xml:space="preserve">1668315968</t>
  </si>
  <si>
    <t xml:space="preserve">Zemní práce - jámy (přepdokládaný obj)</t>
  </si>
  <si>
    <t xml:space="preserve">4570,0</t>
  </si>
  <si>
    <t xml:space="preserve">6</t>
  </si>
  <si>
    <t xml:space="preserve">162351103</t>
  </si>
  <si>
    <t xml:space="preserve">Vodorovné přemístění výkopku nebo sypaniny po suchu na obvyklém dopravním prostředku, bez naložení výkopku, avšak se složením bez rozhrnutí z horniny třídy těžitelnosti I skupiny 1 až 3 na vzdálenost přes 50 do 500 m</t>
  </si>
  <si>
    <t xml:space="preserve">-556670468</t>
  </si>
  <si>
    <t xml:space="preserve">Zemní práce - přesun po stavbě (obj)</t>
  </si>
  <si>
    <t xml:space="preserve">(jámy_obj)</t>
  </si>
  <si>
    <t xml:space="preserve">(obsyp_obj)</t>
  </si>
  <si>
    <t xml:space="preserve">7</t>
  </si>
  <si>
    <t xml:space="preserve">171251201</t>
  </si>
  <si>
    <t xml:space="preserve">Uložení sypaniny na skládky nebo meziskládky bez hutnění s upravením uložené sypaniny do předepsaného tvaru</t>
  </si>
  <si>
    <t xml:space="preserve">-2100410344</t>
  </si>
  <si>
    <t xml:space="preserve">Zemní práce - skládka na stavbě (obj)</t>
  </si>
  <si>
    <t xml:space="preserve">8</t>
  </si>
  <si>
    <t xml:space="preserve">167151111</t>
  </si>
  <si>
    <t xml:space="preserve">Nakládání, skládání a překládání neulehlého výkopku nebo sypaniny strojně nakládání, množství přes 100 m3, z hornin třídy těžitelnosti I, skupiny 1 až 3</t>
  </si>
  <si>
    <t xml:space="preserve">780898422</t>
  </si>
  <si>
    <t xml:space="preserve">Zemní práce - nakládání na stavbě (obj)</t>
  </si>
  <si>
    <t xml:space="preserve">9</t>
  </si>
  <si>
    <t xml:space="preserve">162751117</t>
  </si>
  <si>
    <t xml:space="preserve">Vodorovné přemístění výkopku nebo sypaniny po suchu na obvyklém dopravním prostředku, bez naložení výkopku, avšak se složením bez rozhrnutí z horniny třídy těžitelnosti I skupiny 1 až 3 na vzdálenost přes 9 000 do 10 000 m</t>
  </si>
  <si>
    <t xml:space="preserve">1677780510</t>
  </si>
  <si>
    <t xml:space="preserve">Zemní práce - přesun na skládku (obj)</t>
  </si>
  <si>
    <t xml:space="preserve">-(obsyp_obj)</t>
  </si>
  <si>
    <t xml:space="preserve">10</t>
  </si>
  <si>
    <t xml:space="preserve">162751119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</si>
  <si>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</si>
  <si>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 xml:space="preserve">1616756983</t>
  </si>
  <si>
    <t xml:space="preserve">11</t>
  </si>
  <si>
    <t xml:space="preserve">171201231</t>
  </si>
  <si>
    <t xml:space="preserve">Poplatek za uložení stavebního odpadu na recyklační skládce (skládkovné) zeminy a kamení zatříděného do Katalogu odpadů pod kódem 17 05 04</t>
  </si>
  <si>
    <t xml:space="preserve">t</t>
  </si>
  <si>
    <t xml:space="preserve">132572772</t>
  </si>
  <si>
    <t xml:space="preserve">Zemní práce - skládkovné (obj)</t>
  </si>
  <si>
    <t xml:space="preserve">3310*1,8 'Přepočtené koeficientem množství</t>
  </si>
  <si>
    <t xml:space="preserve">12</t>
  </si>
  <si>
    <t xml:space="preserve">174151101</t>
  </si>
  <si>
    <t xml:space="preserve">Zásyp sypaninou z jakékoliv horniny strojně s uložením výkopku ve vrstvách se zhutněním jam, šachet, rýh nebo kolem objektů v těchto vykopávkách</t>
  </si>
  <si>
    <t xml:space="preserve">-899859808</t>
  </si>
  <si>
    <t xml:space="preserve">Zemní práce - obsyp (předpokládaný obj)</t>
  </si>
  <si>
    <t xml:space="preserve">1260,0</t>
  </si>
  <si>
    <t xml:space="preserve">Zakládání</t>
  </si>
  <si>
    <t xml:space="preserve">13</t>
  </si>
  <si>
    <t xml:space="preserve">271532212</t>
  </si>
  <si>
    <t xml:space="preserve">Podsyp pod základové konstrukce se zhutněním a urovnáním povrchu z kameniva hrubého, frakce 16 - 32 mm</t>
  </si>
  <si>
    <t xml:space="preserve">-2089952615</t>
  </si>
  <si>
    <t xml:space="preserve">Základy - ŽB deska, podsyp (pl * v)</t>
  </si>
  <si>
    <t xml:space="preserve">hlavní bazén</t>
  </si>
  <si>
    <t xml:space="preserve">(1932,72)*0,20</t>
  </si>
  <si>
    <t xml:space="preserve">vedlejší bazény</t>
  </si>
  <si>
    <t xml:space="preserve">(116,12)*0,20</t>
  </si>
  <si>
    <t xml:space="preserve">(47,49)*0,20</t>
  </si>
  <si>
    <t xml:space="preserve">(61,34)*0,20</t>
  </si>
  <si>
    <t xml:space="preserve">431,534*1,2 'Přepočtené koeficientem množství</t>
  </si>
  <si>
    <t xml:space="preserve">14</t>
  </si>
  <si>
    <t xml:space="preserve">273311511</t>
  </si>
  <si>
    <t xml:space="preserve">Základy z betonu prostého desky z betonu kamenem prokládaného tř. C 12/15</t>
  </si>
  <si>
    <t xml:space="preserve">12308802</t>
  </si>
  <si>
    <t xml:space="preserve">Základy - ŽB deska, podklad (pl * v)</t>
  </si>
  <si>
    <t xml:space="preserve">(1932,72)*0,10</t>
  </si>
  <si>
    <t xml:space="preserve">(116,12)*0,10</t>
  </si>
  <si>
    <t xml:space="preserve">(47,49)*0,10</t>
  </si>
  <si>
    <t xml:space="preserve">(61,34)*0,10</t>
  </si>
  <si>
    <t xml:space="preserve">215,767*1,2 'Přepočtené koeficientem množství</t>
  </si>
  <si>
    <t xml:space="preserve">273323611</t>
  </si>
  <si>
    <t xml:space="preserve">Základy z betonu železového (bez výztuže) desky z betonu pro konstrukce bílých van tř. C 30/37</t>
  </si>
  <si>
    <t xml:space="preserve">-568777754</t>
  </si>
  <si>
    <t xml:space="preserve">Základy - ŽB deska (pl * v)</t>
  </si>
  <si>
    <t xml:space="preserve">(1932,72)*0,35</t>
  </si>
  <si>
    <t xml:space="preserve">(116,12)*0,35</t>
  </si>
  <si>
    <t xml:space="preserve">(47,49)*0,35</t>
  </si>
  <si>
    <t xml:space="preserve">(61,34)*0,35</t>
  </si>
  <si>
    <t xml:space="preserve">schodiště</t>
  </si>
  <si>
    <t xml:space="preserve">((18,63+21,07+21,07+19,93+26,10+45,11)+(11,70)+(13,25)+(5,60+5,16+4,66+4,15+14,89)+(88,90)+(7,17+6,79+6,40+6,02+16,14)+(17,90))*0,10</t>
  </si>
  <si>
    <t xml:space="preserve">(49,57+171,8+50,81+106,03+92,68+235,7)*0,10</t>
  </si>
  <si>
    <t xml:space="preserve">16</t>
  </si>
  <si>
    <t xml:space="preserve">273351121</t>
  </si>
  <si>
    <t xml:space="preserve">Bednění základů desek zřízení</t>
  </si>
  <si>
    <t xml:space="preserve">1381379307</t>
  </si>
  <si>
    <t xml:space="preserve">Základy - ŽB deska, bednění (dl * v)</t>
  </si>
  <si>
    <t xml:space="preserve">(385,00)*0,50</t>
  </si>
  <si>
    <t xml:space="preserve">(55,81)*0,50</t>
  </si>
  <si>
    <t xml:space="preserve">(29,05)*0,50</t>
  </si>
  <si>
    <t xml:space="preserve">(38,54)*0,50</t>
  </si>
  <si>
    <t xml:space="preserve">17</t>
  </si>
  <si>
    <t xml:space="preserve">273351122</t>
  </si>
  <si>
    <t xml:space="preserve">Bednění základů desek odstranění</t>
  </si>
  <si>
    <t xml:space="preserve">-855462504</t>
  </si>
  <si>
    <t xml:space="preserve">18</t>
  </si>
  <si>
    <t xml:space="preserve">273361821</t>
  </si>
  <si>
    <t xml:space="preserve">Výztuž základů desek z betonářské oceli 10 505 (R) nebo BSt 500</t>
  </si>
  <si>
    <t xml:space="preserve">-2028563272</t>
  </si>
  <si>
    <t xml:space="preserve">Základy - ŽB deska, výztuž (obj * m) (m = 115,0 kg/m3)</t>
  </si>
  <si>
    <t xml:space="preserve">(žb_deska_obj)*115,0/1000</t>
  </si>
  <si>
    <t xml:space="preserve">19</t>
  </si>
  <si>
    <t xml:space="preserve">279323112</t>
  </si>
  <si>
    <t xml:space="preserve">Základové zdi z betonu železového (bez výztuže)  pro konstrukce bílých van tř. C 30/37</t>
  </si>
  <si>
    <t xml:space="preserve">-2027494574</t>
  </si>
  <si>
    <t xml:space="preserve">Základy - ŽB stěny (dl * š * v)</t>
  </si>
  <si>
    <t xml:space="preserve">(384,75)*0,25*1,80</t>
  </si>
  <si>
    <t xml:space="preserve">(39,05+27,43+44,02+33,98+59,81)*0,20*0,60</t>
  </si>
  <si>
    <t xml:space="preserve">(55,81+5,29+4,70)*0,25*1,55</t>
  </si>
  <si>
    <t xml:space="preserve">(29,05)*0,25*1,55</t>
  </si>
  <si>
    <t xml:space="preserve">(38,54)*0,25*1,55</t>
  </si>
  <si>
    <t xml:space="preserve">20</t>
  </si>
  <si>
    <t xml:space="preserve">279351121</t>
  </si>
  <si>
    <t xml:space="preserve">Bednění základových zdí rovné oboustranné za každou stranu zřízení</t>
  </si>
  <si>
    <t xml:space="preserve">-1227054181</t>
  </si>
  <si>
    <t xml:space="preserve">Základy - ŽB stěny, bednění (dl * v * p)</t>
  </si>
  <si>
    <t xml:space="preserve">(384,75)*2,00*2</t>
  </si>
  <si>
    <t xml:space="preserve">(55,81+5,29+4,70)*1,75*2</t>
  </si>
  <si>
    <t xml:space="preserve">(29,05)*1,75*2</t>
  </si>
  <si>
    <t xml:space="preserve">(38,54)*1,75*2</t>
  </si>
  <si>
    <t xml:space="preserve">279351122</t>
  </si>
  <si>
    <t xml:space="preserve">Bednění základových zdí rovné oboustranné za každou stranu odstranění</t>
  </si>
  <si>
    <t xml:space="preserve">1348920000</t>
  </si>
  <si>
    <t xml:space="preserve">22</t>
  </si>
  <si>
    <t xml:space="preserve">279361821</t>
  </si>
  <si>
    <t xml:space="preserve">Výztuž základových zdí nosných  svislých nebo odkloněných od svislice, rovinných nebo oblých, deskových nebo žebrových, včetně výztuže jejich žeber z betonářské oceli 10 505 (R) nebo BSt 500</t>
  </si>
  <si>
    <t xml:space="preserve">1110171825</t>
  </si>
  <si>
    <t xml:space="preserve">Základy - ŽB stěny, výztuž (obj * m) (m = 135,0 kg/m3)</t>
  </si>
  <si>
    <t xml:space="preserve">(žb_stěny_obj)*135,0/1000</t>
  </si>
  <si>
    <t xml:space="preserve">23</t>
  </si>
  <si>
    <t xml:space="preserve">279113151</t>
  </si>
  <si>
    <t xml:space="preserve">Základové zdi z tvárnic ztraceného bednění včetně výplně z betonu  bez zvláštních nároků na vliv prostředí třídy C 25/30, tloušťky zdiva 150 mm</t>
  </si>
  <si>
    <t xml:space="preserve">-1809726332</t>
  </si>
  <si>
    <t xml:space="preserve">Základy - ztracenky (dl * v)</t>
  </si>
  <si>
    <t xml:space="preserve">(17,00+16,32)*0,25</t>
  </si>
  <si>
    <t xml:space="preserve">(18,62+10,37+9,81+61,22)*0,50</t>
  </si>
  <si>
    <t xml:space="preserve">(20,92+9,84+9,30+74,76)*0,75</t>
  </si>
  <si>
    <t xml:space="preserve">(22,10+8,92+8,79+51,43)*1,00</t>
  </si>
  <si>
    <t xml:space="preserve">(23,14+8,00+8,28+81,38)*1,25</t>
  </si>
  <si>
    <t xml:space="preserve">24</t>
  </si>
  <si>
    <t xml:space="preserve">1758546243</t>
  </si>
  <si>
    <t xml:space="preserve">Základy - ztracenky, výztuž (pl * m) (m = 15,0 kg/m2)</t>
  </si>
  <si>
    <t xml:space="preserve">(ztr_150_pl)*15,0/1000</t>
  </si>
  <si>
    <t xml:space="preserve">25</t>
  </si>
  <si>
    <t xml:space="preserve">226000X1</t>
  </si>
  <si>
    <t xml:space="preserve">D+M ŽB prefa schodiště (dle PD)</t>
  </si>
  <si>
    <t xml:space="preserve">kpl</t>
  </si>
  <si>
    <t xml:space="preserve">-2018815815</t>
  </si>
  <si>
    <t xml:space="preserve">Ostatní konstrukce a práce, bourání</t>
  </si>
  <si>
    <t xml:space="preserve">26</t>
  </si>
  <si>
    <t xml:space="preserve">953241214</t>
  </si>
  <si>
    <t xml:space="preserve">Osazení smykových trnů do dilatačních spár  jednoduchých pro nižší zatížení z nerezové nebo pozinkované oceli s pouzdrem z nerezové oceli nebo plastu, průměr 30 mm</t>
  </si>
  <si>
    <t xml:space="preserve">kus</t>
  </si>
  <si>
    <t xml:space="preserve">-1132089863</t>
  </si>
  <si>
    <t xml:space="preserve">27</t>
  </si>
  <si>
    <t xml:space="preserve">M</t>
  </si>
  <si>
    <t xml:space="preserve">54879275</t>
  </si>
  <si>
    <t xml:space="preserve">trn pro přenos smykové síly u dilatačních spár pro nižší zatížení nerez s nerezovým kombinovaným pouzdrem D 30mm</t>
  </si>
  <si>
    <t xml:space="preserve">-1121341219</t>
  </si>
  <si>
    <t xml:space="preserve">28</t>
  </si>
  <si>
    <t xml:space="preserve">953000X1.1</t>
  </si>
  <si>
    <t xml:space="preserve">D+M systémové těsnění pracovní spáry (dle PD)</t>
  </si>
  <si>
    <t xml:space="preserve">m</t>
  </si>
  <si>
    <t xml:space="preserve">995832559</t>
  </si>
  <si>
    <t xml:space="preserve">29</t>
  </si>
  <si>
    <t xml:space="preserve">953000X2</t>
  </si>
  <si>
    <t xml:space="preserve">D+M systémové těsnění pracovní spáry ve stěně (dle PD)</t>
  </si>
  <si>
    <t xml:space="preserve">1535201764</t>
  </si>
  <si>
    <t xml:space="preserve">30</t>
  </si>
  <si>
    <t xml:space="preserve">953000X3</t>
  </si>
  <si>
    <t xml:space="preserve">D+M dilatace dno+stěny (dle PD)</t>
  </si>
  <si>
    <t xml:space="preserve">1802878639</t>
  </si>
  <si>
    <t xml:space="preserve">31</t>
  </si>
  <si>
    <t xml:space="preserve">953000X4</t>
  </si>
  <si>
    <t xml:space="preserve">D+M systémový prvek pro napojení výztuže 2ØR12 á150mm (dle PD)</t>
  </si>
  <si>
    <t xml:space="preserve">-2144206903</t>
  </si>
  <si>
    <t xml:space="preserve">32</t>
  </si>
  <si>
    <t xml:space="preserve">953000X5</t>
  </si>
  <si>
    <t xml:space="preserve">D+M systémový prvek pro napojení výztuže s přenosem smykových sil 2ØR12 á150mm (dle PD)</t>
  </si>
  <si>
    <t xml:space="preserve">-538362599</t>
  </si>
  <si>
    <t xml:space="preserve">998</t>
  </si>
  <si>
    <t xml:space="preserve">Přesun hmot</t>
  </si>
  <si>
    <t xml:space="preserve">33</t>
  </si>
  <si>
    <t xml:space="preserve">998322011</t>
  </si>
  <si>
    <t xml:space="preserve">Přesun hmot pro objekty hráze přehradní zděné, betonové, železobetonové  dopravní vzdálenost do 500 m</t>
  </si>
  <si>
    <t xml:space="preserve">-320375950</t>
  </si>
  <si>
    <t xml:space="preserve">VP</t>
  </si>
  <si>
    <t xml:space="preserve">  Vícepráce</t>
  </si>
  <si>
    <t xml:space="preserve">PN</t>
  </si>
  <si>
    <t xml:space="preserve">03 - Technologie</t>
  </si>
  <si>
    <t xml:space="preserve">OST - Ostatní</t>
  </si>
  <si>
    <t xml:space="preserve">    001 - Zemní a stavební práce</t>
  </si>
  <si>
    <t xml:space="preserve">    002 - Technické úpravy - pokládka fólie, madla a zábradlí</t>
  </si>
  <si>
    <t xml:space="preserve">    003 - Jezírko technické úpravy - substráty</t>
  </si>
  <si>
    <t xml:space="preserve">    004 - Technologie filtrace vody - koupací část</t>
  </si>
  <si>
    <t xml:space="preserve">    005 - Technologie filtrace vody - koupací část</t>
  </si>
  <si>
    <t xml:space="preserve">    006 - Technologie filtrace vody - koupací část</t>
  </si>
  <si>
    <t xml:space="preserve">    007 - Technologie filtrace vody - koupací část</t>
  </si>
  <si>
    <t xml:space="preserve">    008 - Technologie filtrace vody - koupací část</t>
  </si>
  <si>
    <t xml:space="preserve">    009 - Technologie filtrace vody - koupací část</t>
  </si>
  <si>
    <t xml:space="preserve">    010 - Rostliny</t>
  </si>
  <si>
    <t xml:space="preserve">    011 - Dřevěné prvky, obklad hran bazénu prkny ze sibiřského modřínu</t>
  </si>
  <si>
    <t xml:space="preserve">OST</t>
  </si>
  <si>
    <t xml:space="preserve">Ostatní</t>
  </si>
  <si>
    <t xml:space="preserve">001</t>
  </si>
  <si>
    <t xml:space="preserve">Zemní a stavební práce</t>
  </si>
  <si>
    <t xml:space="preserve">K126</t>
  </si>
  <si>
    <t xml:space="preserve">stěrkování betonových ploch pro lepení EPDM</t>
  </si>
  <si>
    <t xml:space="preserve">512</t>
  </si>
  <si>
    <t xml:space="preserve">-882179164</t>
  </si>
  <si>
    <t xml:space="preserve">002</t>
  </si>
  <si>
    <t xml:space="preserve">Technické úpravy - pokládka fólie, madla a zábradlí</t>
  </si>
  <si>
    <t xml:space="preserve">K127</t>
  </si>
  <si>
    <t xml:space="preserve">EPDM (syntetický kaučuk, barva černá), Tl 1,02 mm</t>
  </si>
  <si>
    <t xml:space="preserve">-1953648459</t>
  </si>
  <si>
    <t xml:space="preserve">K128</t>
  </si>
  <si>
    <t xml:space="preserve">spojovací páska Quickseam 3" SPLICE TAPE</t>
  </si>
  <si>
    <t xml:space="preserve">kpt.</t>
  </si>
  <si>
    <t xml:space="preserve">-1472174193</t>
  </si>
  <si>
    <t xml:space="preserve">K129</t>
  </si>
  <si>
    <t xml:space="preserve">spojovací páska Quickseam 12" FORMFLASH</t>
  </si>
  <si>
    <t xml:space="preserve">1371944307</t>
  </si>
  <si>
    <t xml:space="preserve">K130</t>
  </si>
  <si>
    <t xml:space="preserve">Quickprime PLUS, balení 3,78 l</t>
  </si>
  <si>
    <t xml:space="preserve">-1019578528</t>
  </si>
  <si>
    <t xml:space="preserve">K131</t>
  </si>
  <si>
    <t xml:space="preserve">LAP SEALANT HS tuba, tmel</t>
  </si>
  <si>
    <t xml:space="preserve">1133212166</t>
  </si>
  <si>
    <t xml:space="preserve">K132</t>
  </si>
  <si>
    <t xml:space="preserve">BONDING ADHESIVE 20 l</t>
  </si>
  <si>
    <t xml:space="preserve">-2089714829</t>
  </si>
  <si>
    <t xml:space="preserve">K133</t>
  </si>
  <si>
    <t xml:space="preserve">geotextilie 400 g/m2</t>
  </si>
  <si>
    <t xml:space="preserve">1074702359</t>
  </si>
  <si>
    <t xml:space="preserve">K134</t>
  </si>
  <si>
    <t xml:space="preserve">pokládka fólie a geotextilie, celoplošné lepení na stěny</t>
  </si>
  <si>
    <t xml:space="preserve">309523669</t>
  </si>
  <si>
    <t xml:space="preserve">K135</t>
  </si>
  <si>
    <t xml:space="preserve">lepení fólie na schodiště</t>
  </si>
  <si>
    <t xml:space="preserve">-1332921819</t>
  </si>
  <si>
    <t xml:space="preserve">K136</t>
  </si>
  <si>
    <t xml:space="preserve">madla, tyče, nerez AISI 316, vč kotvících prvků, D+M</t>
  </si>
  <si>
    <t xml:space="preserve">68494022</t>
  </si>
  <si>
    <t xml:space="preserve">K137</t>
  </si>
  <si>
    <t xml:space="preserve">zábradlí, nerez AISI 316, vč kotvících prvků, D+M</t>
  </si>
  <si>
    <t xml:space="preserve">1183505776</t>
  </si>
  <si>
    <t xml:space="preserve">K138</t>
  </si>
  <si>
    <t xml:space="preserve">příprava, režie</t>
  </si>
  <si>
    <t xml:space="preserve">kpr.</t>
  </si>
  <si>
    <t xml:space="preserve">127251562</t>
  </si>
  <si>
    <t xml:space="preserve">003</t>
  </si>
  <si>
    <t xml:space="preserve">Jezírko technické úpravy - substráty</t>
  </si>
  <si>
    <t xml:space="preserve">K139</t>
  </si>
  <si>
    <t xml:space="preserve">substrát pro udržování stability PH uhličitanem vápenatým, frakce 8/16 mm</t>
  </si>
  <si>
    <t xml:space="preserve">-1747618092</t>
  </si>
  <si>
    <t xml:space="preserve">K140</t>
  </si>
  <si>
    <t xml:space="preserve">portubí PE80 DN32 PN10 pro praní tlakovým vzduchem včetně spojovacího matriálu</t>
  </si>
  <si>
    <t xml:space="preserve">-1097826408</t>
  </si>
  <si>
    <t xml:space="preserve">K141</t>
  </si>
  <si>
    <t xml:space="preserve">potrubí na odsátí sedimentu PVC DN200</t>
  </si>
  <si>
    <t xml:space="preserve">1399462784</t>
  </si>
  <si>
    <t xml:space="preserve">K142</t>
  </si>
  <si>
    <t xml:space="preserve">krycí substrát pro vodní rostliny, kačírek frakce 8/16 mm</t>
  </si>
  <si>
    <t xml:space="preserve">295475128</t>
  </si>
  <si>
    <t xml:space="preserve">K143</t>
  </si>
  <si>
    <t xml:space="preserve">krycí substrát pro vstupy do vody, kačírek frakce 8/16 mm</t>
  </si>
  <si>
    <t xml:space="preserve">836042479</t>
  </si>
  <si>
    <t xml:space="preserve">K144</t>
  </si>
  <si>
    <t xml:space="preserve">krycí substrát pro štěrkové pláže, kačírek frakce 8/16 mm</t>
  </si>
  <si>
    <t xml:space="preserve">1745773128</t>
  </si>
  <si>
    <t xml:space="preserve">K145</t>
  </si>
  <si>
    <t xml:space="preserve">vytvoření zón, rozprostření substrátů</t>
  </si>
  <si>
    <t xml:space="preserve">-1455766612</t>
  </si>
  <si>
    <t xml:space="preserve">K146</t>
  </si>
  <si>
    <t xml:space="preserve">soliterní kameny 300 - 500 mm, D+M</t>
  </si>
  <si>
    <t xml:space="preserve">ks</t>
  </si>
  <si>
    <t xml:space="preserve">-1432912773</t>
  </si>
  <si>
    <t xml:space="preserve">K147</t>
  </si>
  <si>
    <t xml:space="preserve">-985765493</t>
  </si>
  <si>
    <t xml:space="preserve">004</t>
  </si>
  <si>
    <t xml:space="preserve">Technologie filtrace vody - koupací část</t>
  </si>
  <si>
    <t xml:space="preserve">K148</t>
  </si>
  <si>
    <t xml:space="preserve">přepadové žlaby 1000x250x250 mm, materiál nerez</t>
  </si>
  <si>
    <t xml:space="preserve">-696657550</t>
  </si>
  <si>
    <t xml:space="preserve">K149</t>
  </si>
  <si>
    <t xml:space="preserve">čerpadlo biologické cirkulace - příkon 230W/12V, průtok 20 m3/hod</t>
  </si>
  <si>
    <t xml:space="preserve">-285735318</t>
  </si>
  <si>
    <t xml:space="preserve">K150</t>
  </si>
  <si>
    <t xml:space="preserve">filtrační sestava biofilmového filtru včetně rozvodů ve filtrační části, filtrační patrona</t>
  </si>
  <si>
    <t xml:space="preserve">-1558855876</t>
  </si>
  <si>
    <t xml:space="preserve">K151</t>
  </si>
  <si>
    <t xml:space="preserve">potrubí sání PE/PVC DN150</t>
  </si>
  <si>
    <t xml:space="preserve">-471077611</t>
  </si>
  <si>
    <t xml:space="preserve">K152</t>
  </si>
  <si>
    <t xml:space="preserve">průchodka stěnou nádrže</t>
  </si>
  <si>
    <t xml:space="preserve">1617106174</t>
  </si>
  <si>
    <t xml:space="preserve">K153</t>
  </si>
  <si>
    <t xml:space="preserve">3-cestný ventil DN63</t>
  </si>
  <si>
    <t xml:space="preserve">-992786330</t>
  </si>
  <si>
    <t xml:space="preserve">K154</t>
  </si>
  <si>
    <t xml:space="preserve">šachta pro 3-cestný ventil</t>
  </si>
  <si>
    <t xml:space="preserve">-955039036</t>
  </si>
  <si>
    <t xml:space="preserve">K155</t>
  </si>
  <si>
    <t xml:space="preserve">výtlačné potrubí PE80, 63/3,6 PN8</t>
  </si>
  <si>
    <t xml:space="preserve">-609294894</t>
  </si>
  <si>
    <t xml:space="preserve">K156</t>
  </si>
  <si>
    <t xml:space="preserve">tvarovka šroubovací/elektrotvarovka pro spojování výtl. potrubí (1 čerpadlo)</t>
  </si>
  <si>
    <t xml:space="preserve">kpt</t>
  </si>
  <si>
    <t xml:space="preserve">712737537</t>
  </si>
  <si>
    <t xml:space="preserve">-1309315649</t>
  </si>
  <si>
    <t xml:space="preserve">K157</t>
  </si>
  <si>
    <t xml:space="preserve">výtoková tryska 2" (průtok min. 5 m3/h)</t>
  </si>
  <si>
    <t xml:space="preserve">-1923621393</t>
  </si>
  <si>
    <t xml:space="preserve">34</t>
  </si>
  <si>
    <t xml:space="preserve">K158</t>
  </si>
  <si>
    <t xml:space="preserve">proplachovací potrubí PE80, 63/3,6 PN8</t>
  </si>
  <si>
    <t xml:space="preserve">1762868126</t>
  </si>
  <si>
    <t xml:space="preserve">35</t>
  </si>
  <si>
    <t xml:space="preserve">K159</t>
  </si>
  <si>
    <t xml:space="preserve">montáž technologie</t>
  </si>
  <si>
    <t xml:space="preserve">537716368</t>
  </si>
  <si>
    <t xml:space="preserve">36</t>
  </si>
  <si>
    <t xml:space="preserve">K160</t>
  </si>
  <si>
    <t xml:space="preserve">1810283269</t>
  </si>
  <si>
    <t xml:space="preserve">005</t>
  </si>
  <si>
    <t xml:space="preserve">37</t>
  </si>
  <si>
    <t xml:space="preserve">K161</t>
  </si>
  <si>
    <t xml:space="preserve">skimmer, skimerová klapka 1000x250x250 mm, materiál nerez</t>
  </si>
  <si>
    <t xml:space="preserve">1020470477</t>
  </si>
  <si>
    <t xml:space="preserve">38</t>
  </si>
  <si>
    <t xml:space="preserve">-1126634151</t>
  </si>
  <si>
    <t xml:space="preserve">39</t>
  </si>
  <si>
    <t xml:space="preserve">1301062736</t>
  </si>
  <si>
    <t xml:space="preserve">40</t>
  </si>
  <si>
    <t xml:space="preserve">-568952172</t>
  </si>
  <si>
    <t xml:space="preserve">41</t>
  </si>
  <si>
    <t xml:space="preserve">926876548</t>
  </si>
  <si>
    <t xml:space="preserve">42</t>
  </si>
  <si>
    <t xml:space="preserve">-822154490</t>
  </si>
  <si>
    <t xml:space="preserve">43</t>
  </si>
  <si>
    <t xml:space="preserve">-613568640</t>
  </si>
  <si>
    <t xml:space="preserve">44</t>
  </si>
  <si>
    <t xml:space="preserve">-1555359607</t>
  </si>
  <si>
    <t xml:space="preserve">45</t>
  </si>
  <si>
    <t xml:space="preserve">1367794087</t>
  </si>
  <si>
    <t xml:space="preserve">46</t>
  </si>
  <si>
    <t xml:space="preserve">2004791969</t>
  </si>
  <si>
    <t xml:space="preserve">47</t>
  </si>
  <si>
    <t xml:space="preserve">1956359835</t>
  </si>
  <si>
    <t xml:space="preserve">48</t>
  </si>
  <si>
    <t xml:space="preserve">-1552597748</t>
  </si>
  <si>
    <t xml:space="preserve">49</t>
  </si>
  <si>
    <t xml:space="preserve">-394164002</t>
  </si>
  <si>
    <t xml:space="preserve">50</t>
  </si>
  <si>
    <t xml:space="preserve">-1943267630</t>
  </si>
  <si>
    <t xml:space="preserve">006</t>
  </si>
  <si>
    <t xml:space="preserve">51</t>
  </si>
  <si>
    <t xml:space="preserve">-956060848</t>
  </si>
  <si>
    <t xml:space="preserve">52</t>
  </si>
  <si>
    <t xml:space="preserve">-1082041796</t>
  </si>
  <si>
    <t xml:space="preserve">53</t>
  </si>
  <si>
    <t xml:space="preserve">-451015778</t>
  </si>
  <si>
    <t xml:space="preserve">54</t>
  </si>
  <si>
    <t xml:space="preserve">-539892693</t>
  </si>
  <si>
    <t xml:space="preserve">55</t>
  </si>
  <si>
    <t xml:space="preserve">-1572066073</t>
  </si>
  <si>
    <t xml:space="preserve">56</t>
  </si>
  <si>
    <t xml:space="preserve">1115351224</t>
  </si>
  <si>
    <t xml:space="preserve">57</t>
  </si>
  <si>
    <t xml:space="preserve">1216355523</t>
  </si>
  <si>
    <t xml:space="preserve">58</t>
  </si>
  <si>
    <t xml:space="preserve">-1045921726</t>
  </si>
  <si>
    <t xml:space="preserve">59</t>
  </si>
  <si>
    <t xml:space="preserve">-2042461353</t>
  </si>
  <si>
    <t xml:space="preserve">60</t>
  </si>
  <si>
    <t xml:space="preserve">1685835711</t>
  </si>
  <si>
    <t xml:space="preserve">61</t>
  </si>
  <si>
    <t xml:space="preserve">2022820401</t>
  </si>
  <si>
    <t xml:space="preserve">62</t>
  </si>
  <si>
    <t xml:space="preserve">-1123064451</t>
  </si>
  <si>
    <t xml:space="preserve">63</t>
  </si>
  <si>
    <t xml:space="preserve">381339393</t>
  </si>
  <si>
    <t xml:space="preserve">64</t>
  </si>
  <si>
    <t xml:space="preserve">361634454</t>
  </si>
  <si>
    <t xml:space="preserve">007</t>
  </si>
  <si>
    <t xml:space="preserve">65</t>
  </si>
  <si>
    <t xml:space="preserve">1554217729</t>
  </si>
  <si>
    <t xml:space="preserve">66</t>
  </si>
  <si>
    <t xml:space="preserve">-149193943</t>
  </si>
  <si>
    <t xml:space="preserve">67</t>
  </si>
  <si>
    <t xml:space="preserve">-586439977</t>
  </si>
  <si>
    <t xml:space="preserve">68</t>
  </si>
  <si>
    <t xml:space="preserve">-33576083</t>
  </si>
  <si>
    <t xml:space="preserve">69</t>
  </si>
  <si>
    <t xml:space="preserve">-1682938445</t>
  </si>
  <si>
    <t xml:space="preserve">70</t>
  </si>
  <si>
    <t xml:space="preserve">528630607</t>
  </si>
  <si>
    <t xml:space="preserve">71</t>
  </si>
  <si>
    <t xml:space="preserve">617666922</t>
  </si>
  <si>
    <t xml:space="preserve">72</t>
  </si>
  <si>
    <t xml:space="preserve">-1051098393</t>
  </si>
  <si>
    <t xml:space="preserve">73</t>
  </si>
  <si>
    <t xml:space="preserve">-159297627</t>
  </si>
  <si>
    <t xml:space="preserve">74</t>
  </si>
  <si>
    <t xml:space="preserve">-1052797387</t>
  </si>
  <si>
    <t xml:space="preserve">75</t>
  </si>
  <si>
    <t xml:space="preserve">816528440</t>
  </si>
  <si>
    <t xml:space="preserve">76</t>
  </si>
  <si>
    <t xml:space="preserve">-465435628</t>
  </si>
  <si>
    <t xml:space="preserve">77</t>
  </si>
  <si>
    <t xml:space="preserve">603899404</t>
  </si>
  <si>
    <t xml:space="preserve">78</t>
  </si>
  <si>
    <t xml:space="preserve">-1877078252</t>
  </si>
  <si>
    <t xml:space="preserve">008</t>
  </si>
  <si>
    <t xml:space="preserve">79</t>
  </si>
  <si>
    <t xml:space="preserve">1432574305</t>
  </si>
  <si>
    <t xml:space="preserve">80</t>
  </si>
  <si>
    <t xml:space="preserve">-633218184</t>
  </si>
  <si>
    <t xml:space="preserve">81</t>
  </si>
  <si>
    <t xml:space="preserve">-1404597580</t>
  </si>
  <si>
    <t xml:space="preserve">82</t>
  </si>
  <si>
    <t xml:space="preserve">-1533054293</t>
  </si>
  <si>
    <t xml:space="preserve">83</t>
  </si>
  <si>
    <t xml:space="preserve">-1053884185</t>
  </si>
  <si>
    <t xml:space="preserve">84</t>
  </si>
  <si>
    <t xml:space="preserve">-1843423048</t>
  </si>
  <si>
    <t xml:space="preserve">85</t>
  </si>
  <si>
    <t xml:space="preserve">898268716</t>
  </si>
  <si>
    <t xml:space="preserve">86</t>
  </si>
  <si>
    <t xml:space="preserve">-606937747</t>
  </si>
  <si>
    <t xml:space="preserve">87</t>
  </si>
  <si>
    <t xml:space="preserve">-1875434771</t>
  </si>
  <si>
    <t xml:space="preserve">88</t>
  </si>
  <si>
    <t xml:space="preserve">-330343361</t>
  </si>
  <si>
    <t xml:space="preserve">89</t>
  </si>
  <si>
    <t xml:space="preserve">-846470283</t>
  </si>
  <si>
    <t xml:space="preserve">90</t>
  </si>
  <si>
    <t xml:space="preserve">1091490340</t>
  </si>
  <si>
    <t xml:space="preserve">91</t>
  </si>
  <si>
    <t xml:space="preserve">1780718444</t>
  </si>
  <si>
    <t xml:space="preserve">92</t>
  </si>
  <si>
    <t xml:space="preserve">420789316</t>
  </si>
  <si>
    <t xml:space="preserve">009</t>
  </si>
  <si>
    <t xml:space="preserve">93</t>
  </si>
  <si>
    <t xml:space="preserve">-23357459</t>
  </si>
  <si>
    <t xml:space="preserve">94</t>
  </si>
  <si>
    <t xml:space="preserve">-231483490</t>
  </si>
  <si>
    <t xml:space="preserve">95</t>
  </si>
  <si>
    <t xml:space="preserve">379200273</t>
  </si>
  <si>
    <t xml:space="preserve">96</t>
  </si>
  <si>
    <t xml:space="preserve">-1031403662</t>
  </si>
  <si>
    <t xml:space="preserve">97</t>
  </si>
  <si>
    <t xml:space="preserve">-288048479</t>
  </si>
  <si>
    <t xml:space="preserve">98</t>
  </si>
  <si>
    <t xml:space="preserve">-15395883</t>
  </si>
  <si>
    <t xml:space="preserve">99</t>
  </si>
  <si>
    <t xml:space="preserve">-1339503902</t>
  </si>
  <si>
    <t xml:space="preserve">100</t>
  </si>
  <si>
    <t xml:space="preserve">-1255138304</t>
  </si>
  <si>
    <t xml:space="preserve">101</t>
  </si>
  <si>
    <t xml:space="preserve">-38334526</t>
  </si>
  <si>
    <t xml:space="preserve">102</t>
  </si>
  <si>
    <t xml:space="preserve">-1153130122</t>
  </si>
  <si>
    <t xml:space="preserve">103</t>
  </si>
  <si>
    <t xml:space="preserve">-13507882</t>
  </si>
  <si>
    <t xml:space="preserve">104</t>
  </si>
  <si>
    <t xml:space="preserve">1081453517</t>
  </si>
  <si>
    <t xml:space="preserve">105</t>
  </si>
  <si>
    <t xml:space="preserve">-1816040282</t>
  </si>
  <si>
    <t xml:space="preserve">106</t>
  </si>
  <si>
    <t xml:space="preserve">-1687426398</t>
  </si>
  <si>
    <t xml:space="preserve">010</t>
  </si>
  <si>
    <t xml:space="preserve">Rostliny</t>
  </si>
  <si>
    <t xml:space="preserve">107</t>
  </si>
  <si>
    <t xml:space="preserve">K162</t>
  </si>
  <si>
    <t xml:space="preserve">vodní rostliny v sortimentu - průměrná cena</t>
  </si>
  <si>
    <t xml:space="preserve">-1418307090</t>
  </si>
  <si>
    <t xml:space="preserve">108</t>
  </si>
  <si>
    <t xml:space="preserve">K163</t>
  </si>
  <si>
    <t xml:space="preserve">výsadba vodních rostlin</t>
  </si>
  <si>
    <t xml:space="preserve">1823644715</t>
  </si>
  <si>
    <t xml:space="preserve">109</t>
  </si>
  <si>
    <t xml:space="preserve">K164</t>
  </si>
  <si>
    <t xml:space="preserve">1777570038</t>
  </si>
  <si>
    <t xml:space="preserve">011</t>
  </si>
  <si>
    <t xml:space="preserve">Dřevěné prvky, obklad hran bazénu prkny ze sibiřského modřínu</t>
  </si>
  <si>
    <t xml:space="preserve">110</t>
  </si>
  <si>
    <t xml:space="preserve">K165</t>
  </si>
  <si>
    <t xml:space="preserve">bazén - obklad pod vodou, šíře 290 mm, D+M</t>
  </si>
  <si>
    <t xml:space="preserve">673394100</t>
  </si>
  <si>
    <t xml:space="preserve">111</t>
  </si>
  <si>
    <t xml:space="preserve">K166</t>
  </si>
  <si>
    <t xml:space="preserve">bazén - obklad krycí okraj bazénu nad vodou  š.290 mm, D+M</t>
  </si>
  <si>
    <t xml:space="preserve">-283972975</t>
  </si>
  <si>
    <t xml:space="preserve">112</t>
  </si>
  <si>
    <t xml:space="preserve">K167</t>
  </si>
  <si>
    <t xml:space="preserve">bazén - obklad kryjící obrubník  š.170 mm, D+M</t>
  </si>
  <si>
    <t xml:space="preserve">-607678945</t>
  </si>
  <si>
    <t xml:space="preserve">113</t>
  </si>
  <si>
    <t xml:space="preserve">K168</t>
  </si>
  <si>
    <t xml:space="preserve">Brouzdaliště - obklad kryjící obrubník  š.170 mm, D+M</t>
  </si>
  <si>
    <t xml:space="preserve">-1091167442</t>
  </si>
  <si>
    <t xml:space="preserve">114</t>
  </si>
  <si>
    <t xml:space="preserve">837633278</t>
  </si>
  <si>
    <t xml:space="preserve">SO 1.2 - Brouzdaliště</t>
  </si>
  <si>
    <t xml:space="preserve">01 - Stavební část</t>
  </si>
  <si>
    <t xml:space="preserve">121151113</t>
  </si>
  <si>
    <t xml:space="preserve">Sejmutí ornice strojně při souvislé ploše přes 100 do 500 m2, tl. vrstvy do 200 mm</t>
  </si>
  <si>
    <t xml:space="preserve">-1998670987</t>
  </si>
  <si>
    <t xml:space="preserve">150,0</t>
  </si>
  <si>
    <t xml:space="preserve">-592392020</t>
  </si>
  <si>
    <t xml:space="preserve">150*0,15 'Přepočtené koeficientem množství</t>
  </si>
  <si>
    <t xml:space="preserve">280789018</t>
  </si>
  <si>
    <t xml:space="preserve">1783588173</t>
  </si>
  <si>
    <t xml:space="preserve">213141111</t>
  </si>
  <si>
    <t xml:space="preserve">Zřízení vrstvy z geotextilie  filtrační, separační, odvodňovací, ochranné, výztužné nebo protierozní v rovině nebo ve sklonu do 1:5, šířky do 3 m</t>
  </si>
  <si>
    <t xml:space="preserve">409251959</t>
  </si>
  <si>
    <t xml:space="preserve">Základy - podsyp, separace (pl * p)</t>
  </si>
  <si>
    <t xml:space="preserve">skladba S2.11</t>
  </si>
  <si>
    <t xml:space="preserve">(165,0)*2</t>
  </si>
  <si>
    <t xml:space="preserve">69311068</t>
  </si>
  <si>
    <t xml:space="preserve">geotextilie netkaná separační, ochranná, filtrační, drenážní PP 300g/m2</t>
  </si>
  <si>
    <t xml:space="preserve">-1777471808</t>
  </si>
  <si>
    <t xml:space="preserve">330*1,15 'Přepočtené koeficientem množství</t>
  </si>
  <si>
    <t xml:space="preserve">1938990091</t>
  </si>
  <si>
    <t xml:space="preserve">Základy - podsyp (pl * v)</t>
  </si>
  <si>
    <t xml:space="preserve">(165,00)*0,20</t>
  </si>
  <si>
    <t xml:space="preserve">271562211</t>
  </si>
  <si>
    <t xml:space="preserve">Podsyp pod základové konstrukce se zhutněním a urovnáním povrchu z kameniva drobného, frakce 0 - 4 mm</t>
  </si>
  <si>
    <t xml:space="preserve">-732514052</t>
  </si>
  <si>
    <t xml:space="preserve">(165,00)*0,03</t>
  </si>
  <si>
    <t xml:space="preserve">916131213</t>
  </si>
  <si>
    <t xml:space="preserve">Osazení silničního obrubníku betonového se zřízením lože, s vyplněním a zatřením spár cementovou maltou stojatého s boční opěrou z betonu prostého, do lože z betonu prostého</t>
  </si>
  <si>
    <t xml:space="preserve">176777039</t>
  </si>
  <si>
    <t xml:space="preserve">59217023</t>
  </si>
  <si>
    <t xml:space="preserve">obrubník betonový chodníkový 1000x150x250mm</t>
  </si>
  <si>
    <t xml:space="preserve">-1382683745</t>
  </si>
  <si>
    <t xml:space="preserve">52,67*1,1 'Přepočtené koeficientem množství</t>
  </si>
  <si>
    <t xml:space="preserve">998011001</t>
  </si>
  <si>
    <t xml:space="preserve">Přesun hmot pro budovy občanské výstavby, bydlení, výrobu a služby  s nosnou svislou konstrukcí zděnou z cihel, tvárnic nebo kamene vodorovná dopravní vzdálenost do 100 m pro budovy výšky do 6 m</t>
  </si>
  <si>
    <t xml:space="preserve">-2064837901</t>
  </si>
  <si>
    <t xml:space="preserve">4,336</t>
  </si>
  <si>
    <t xml:space="preserve">rýhy_obj</t>
  </si>
  <si>
    <t xml:space="preserve">10,405</t>
  </si>
  <si>
    <t xml:space="preserve">žb_desky_obj</t>
  </si>
  <si>
    <t xml:space="preserve">2,404</t>
  </si>
  <si>
    <t xml:space="preserve">žb_pasy_obj</t>
  </si>
  <si>
    <t xml:space="preserve">3,969</t>
  </si>
  <si>
    <t xml:space="preserve">SO 2.1 - Věž</t>
  </si>
  <si>
    <t xml:space="preserve">PSV - Práce a dodávky PSV</t>
  </si>
  <si>
    <t xml:space="preserve">    762 - Konstrukce tesařské</t>
  </si>
  <si>
    <t xml:space="preserve">    767 - Konstrukce zámečnické</t>
  </si>
  <si>
    <t xml:space="preserve">    789 - Povrchové úpravy ocelových konstrukcí a technologických zařízení</t>
  </si>
  <si>
    <t xml:space="preserve">121151103</t>
  </si>
  <si>
    <t xml:space="preserve">Sejmutí ornice strojně při souvislé ploše do 100 m2, tl. vrstvy do 200 mm</t>
  </si>
  <si>
    <t xml:space="preserve">-1552924591</t>
  </si>
  <si>
    <t xml:space="preserve">Sejmutí ornice (dl * š)</t>
  </si>
  <si>
    <t xml:space="preserve">(2,50*2,00)+(3,00*2,00)</t>
  </si>
  <si>
    <t xml:space="preserve">-955345622</t>
  </si>
  <si>
    <t xml:space="preserve">11*0,15 'Přepočtené koeficientem množství</t>
  </si>
  <si>
    <t xml:space="preserve">1065280259</t>
  </si>
  <si>
    <t xml:space="preserve">1608157273</t>
  </si>
  <si>
    <t xml:space="preserve">132251101</t>
  </si>
  <si>
    <t xml:space="preserve">Hloubení nezapažených rýh šířky do 800 mm strojně s urovnáním dna do předepsaného profilu a spádu v hornině třídy těžitelnosti I skupiny 3 do 20 m3</t>
  </si>
  <si>
    <t xml:space="preserve">-1138612343</t>
  </si>
  <si>
    <t xml:space="preserve">Viz PD D.1.1.01- D.3.1.25A</t>
  </si>
  <si>
    <t xml:space="preserve">Zemní práce - rýhy (dl * š * v)</t>
  </si>
  <si>
    <t xml:space="preserve">(1,62*2+2,42*2)*0,60*1,30</t>
  </si>
  <si>
    <t xml:space="preserve">(1,62+1,82*2)*0,60*1,30</t>
  </si>
  <si>
    <t xml:space="preserve">162251102</t>
  </si>
  <si>
    <t xml:space="preserve">Vodorovné přemístění výkopku nebo sypaniny po suchu na obvyklém dopravním prostředku, bez naložení výkopku, avšak se složením bez rozhrnutí z horniny třídy těžitelnosti I skupiny 1 až 3 na vzdálenost přes 20 do 50 m</t>
  </si>
  <si>
    <t xml:space="preserve">-349388123</t>
  </si>
  <si>
    <t xml:space="preserve">Zemní práce - přesun po staveništi (předpokládaný obj)</t>
  </si>
  <si>
    <t xml:space="preserve">(rýhy_obj)</t>
  </si>
  <si>
    <t xml:space="preserve">171201201</t>
  </si>
  <si>
    <t xml:space="preserve">2142091856</t>
  </si>
  <si>
    <t xml:space="preserve">Zemní práce - uložení na staveništi (předpokládaný obj)</t>
  </si>
  <si>
    <t xml:space="preserve">167151101</t>
  </si>
  <si>
    <t xml:space="preserve">Nakládání, skládání a překládání neulehlého výkopku nebo sypaniny strojně nakládání, množství do 100 m3, z horniny třídy těžitelnosti I, skupiny 1 až 3</t>
  </si>
  <si>
    <t xml:space="preserve">1926393233</t>
  </si>
  <si>
    <t xml:space="preserve">Zemní práce - nakládání (předpokládaný obj)</t>
  </si>
  <si>
    <t xml:space="preserve">174101101</t>
  </si>
  <si>
    <t xml:space="preserve">1298811929</t>
  </si>
  <si>
    <t xml:space="preserve">(1,62*2+2,42*2)*0,25*1,30</t>
  </si>
  <si>
    <t xml:space="preserve">(1,62+1,82*2)*0,25*1,30</t>
  </si>
  <si>
    <t xml:space="preserve">274313511</t>
  </si>
  <si>
    <t xml:space="preserve">Základy z betonu prostého pasy betonu kamenem neprokládaného tř. C 12/15</t>
  </si>
  <si>
    <t xml:space="preserve">1955582561</t>
  </si>
  <si>
    <t xml:space="preserve">Základy - podklad (dl * š * v)</t>
  </si>
  <si>
    <t xml:space="preserve">(1,62*2+2,42*2)*0,35*0,10</t>
  </si>
  <si>
    <t xml:space="preserve">(1,62+1,82*2)*0,35*0,10</t>
  </si>
  <si>
    <t xml:space="preserve">pasy_obj</t>
  </si>
  <si>
    <t xml:space="preserve">274321511</t>
  </si>
  <si>
    <t xml:space="preserve">Základy z betonu železového (bez výztuže) pasy z betonu bez zvláštních nároků na prostředí tř. C 25/30</t>
  </si>
  <si>
    <t xml:space="preserve">1896950325</t>
  </si>
  <si>
    <t xml:space="preserve">Základy - pasy (dl * š * v)</t>
  </si>
  <si>
    <t xml:space="preserve">(1,62*2+2,42*2)*0,35*0,85</t>
  </si>
  <si>
    <t xml:space="preserve">(1,62+1,82*2)*0,35*0,85</t>
  </si>
  <si>
    <t xml:space="preserve">274351121</t>
  </si>
  <si>
    <t xml:space="preserve">Bednění základů pasů rovné zřízení</t>
  </si>
  <si>
    <t xml:space="preserve">243057931</t>
  </si>
  <si>
    <t xml:space="preserve">Základy - pasy, bednění (dl * š * v)</t>
  </si>
  <si>
    <t xml:space="preserve">(1,62*2+2,42*2)*1,00*2</t>
  </si>
  <si>
    <t xml:space="preserve">(1,62+1,82*2)*1,00*2</t>
  </si>
  <si>
    <t xml:space="preserve">274351122</t>
  </si>
  <si>
    <t xml:space="preserve">Bednění základů pasů rovné odstranění</t>
  </si>
  <si>
    <t xml:space="preserve">427003932</t>
  </si>
  <si>
    <t xml:space="preserve">274361821</t>
  </si>
  <si>
    <t xml:space="preserve">Výztuž základů pasů z betonářské oceli 10 505 (R) nebo BSt 500</t>
  </si>
  <si>
    <t xml:space="preserve">-1272587146</t>
  </si>
  <si>
    <t xml:space="preserve">Základy - pasy, výztuž (obj * m) (m = 115,0 kg/m3)</t>
  </si>
  <si>
    <t xml:space="preserve">(žb_pasy_obj)*115,0/1000</t>
  </si>
  <si>
    <t xml:space="preserve">-1159327262</t>
  </si>
  <si>
    <t xml:space="preserve">(1,62*2,42)*0,10</t>
  </si>
  <si>
    <t xml:space="preserve">(1,62*1,82)*0,10</t>
  </si>
  <si>
    <t xml:space="preserve">273321511</t>
  </si>
  <si>
    <t xml:space="preserve">Základy z betonu železového (bez výztuže) desky z betonu bez zvláštních nároků na prostředí tř. C 25/30</t>
  </si>
  <si>
    <t xml:space="preserve">430431616</t>
  </si>
  <si>
    <t xml:space="preserve">Základy - ŽB desky (dl * š * v)</t>
  </si>
  <si>
    <t xml:space="preserve">(1,62*2,42)*0,35</t>
  </si>
  <si>
    <t xml:space="preserve">(1,62*1,82)*0,35</t>
  </si>
  <si>
    <t xml:space="preserve">2045893051</t>
  </si>
  <si>
    <t xml:space="preserve">Základy - ŽB desky, bednění (dl * v)</t>
  </si>
  <si>
    <t xml:space="preserve">(1,62*2+2,42*2)*0,50</t>
  </si>
  <si>
    <t xml:space="preserve">(1,62*2+1,82*2)*0,50</t>
  </si>
  <si>
    <t xml:space="preserve">-1261953890</t>
  </si>
  <si>
    <t xml:space="preserve">1583923497</t>
  </si>
  <si>
    <t xml:space="preserve">Základy - ŽB desky, výztuž (obj * m) (m = 115,0 kg/m3)</t>
  </si>
  <si>
    <t xml:space="preserve">(žb_desky_obj)*115,0/1000</t>
  </si>
  <si>
    <t xml:space="preserve">949101111</t>
  </si>
  <si>
    <t xml:space="preserve">Lešení pomocné pracovní pro objekty pozemních staveb  pro zatížení do 150 kg/m2, o výšce lešeňové podlahy do 1,9 m</t>
  </si>
  <si>
    <t xml:space="preserve">-1257431087</t>
  </si>
  <si>
    <t xml:space="preserve">953946121</t>
  </si>
  <si>
    <t xml:space="preserve">Montáž atypických ocelových konstrukcí  profilů hmotnosti přes 13 do 30 kg/m, hmotnosti konstrukce do 1 t</t>
  </si>
  <si>
    <t xml:space="preserve">-275992630</t>
  </si>
  <si>
    <t xml:space="preserve">271000X1</t>
  </si>
  <si>
    <t xml:space="preserve">sloup SHS 100x100x5 mm (dle PD)</t>
  </si>
  <si>
    <t xml:space="preserve">626585951</t>
  </si>
  <si>
    <t xml:space="preserve">0,368*1,2 'Přepočtené koeficientem množství</t>
  </si>
  <si>
    <t xml:space="preserve">271000X2</t>
  </si>
  <si>
    <t xml:space="preserve">horní rám SHS 100x100x5 mm (dle PD)</t>
  </si>
  <si>
    <t xml:space="preserve">-1434904496</t>
  </si>
  <si>
    <t xml:space="preserve">0,103*1,2 'Přepočtené koeficientem množství</t>
  </si>
  <si>
    <t xml:space="preserve">271000X3</t>
  </si>
  <si>
    <t xml:space="preserve">příčle SHS 50x50x5 mm (dle PD)</t>
  </si>
  <si>
    <t xml:space="preserve">200427713</t>
  </si>
  <si>
    <t xml:space="preserve">0,247*1,2 'Přepočtené koeficientem množství</t>
  </si>
  <si>
    <t xml:space="preserve">271000X4</t>
  </si>
  <si>
    <t xml:space="preserve">příčle RHS 100x50x5 mm (dle PD)</t>
  </si>
  <si>
    <t xml:space="preserve">1113403628</t>
  </si>
  <si>
    <t xml:space="preserve">0,022*1,2 'Přepočtené koeficientem množství</t>
  </si>
  <si>
    <t xml:space="preserve">271000X5</t>
  </si>
  <si>
    <t xml:space="preserve">zavětrování R12 (dle PD)</t>
  </si>
  <si>
    <t xml:space="preserve">-763677816</t>
  </si>
  <si>
    <t xml:space="preserve">0,051*1,2 'Přepočtené koeficientem množství</t>
  </si>
  <si>
    <t xml:space="preserve">-435636328</t>
  </si>
  <si>
    <t xml:space="preserve">PSV</t>
  </si>
  <si>
    <t xml:space="preserve">Práce a dodávky PSV</t>
  </si>
  <si>
    <t xml:space="preserve">762</t>
  </si>
  <si>
    <t xml:space="preserve">Konstrukce tesařské</t>
  </si>
  <si>
    <t xml:space="preserve">762000V1</t>
  </si>
  <si>
    <t xml:space="preserve">D+M trámky podesty 140x240 mm vč. kotvení a povrchové úpravy (dle PD)</t>
  </si>
  <si>
    <t xml:space="preserve">-1826542960</t>
  </si>
  <si>
    <t xml:space="preserve">767</t>
  </si>
  <si>
    <t xml:space="preserve">Konstrukce zámečnické</t>
  </si>
  <si>
    <t xml:space="preserve">7670Z2101</t>
  </si>
  <si>
    <t xml:space="preserve">D+M Z21/01 zábradlí věže vč. výplně PP sítě, spojovacích prvků a povrchové úpravy (dle PD)</t>
  </si>
  <si>
    <t xml:space="preserve">1755344059</t>
  </si>
  <si>
    <t xml:space="preserve">7670Z2102</t>
  </si>
  <si>
    <t xml:space="preserve">D+M Z21/02 zábradlí věže vč. výplně PP sítě, spojovacích prvků a povrchové úpravy (dle PD)</t>
  </si>
  <si>
    <t xml:space="preserve">-170375252</t>
  </si>
  <si>
    <t xml:space="preserve">7670Z2103</t>
  </si>
  <si>
    <t xml:space="preserve">D+M Z21/03 zábradlí věže vč. výplně PP sítě, spojovacích prvků a povrchové úpravy (dle PD)</t>
  </si>
  <si>
    <t xml:space="preserve">148304689</t>
  </si>
  <si>
    <t xml:space="preserve">7670Z2104</t>
  </si>
  <si>
    <t xml:space="preserve">D+M Z21/04 zábradlí věže vč. výplně PP sítě, spojovacích prvků a povrchové úpravy (dle PD)</t>
  </si>
  <si>
    <t xml:space="preserve">1345811510</t>
  </si>
  <si>
    <t xml:space="preserve">7670Z2105</t>
  </si>
  <si>
    <t xml:space="preserve">D+M Z21/07 nerezová skluzavka s připojením vody vč. spojovacích prvků a povrchové úpravy (dle PD)</t>
  </si>
  <si>
    <t xml:space="preserve">1655852027</t>
  </si>
  <si>
    <t xml:space="preserve">789</t>
  </si>
  <si>
    <t xml:space="preserve">Povrchové úpravy ocelových konstrukcí a technologických zařízení</t>
  </si>
  <si>
    <t xml:space="preserve">789421211</t>
  </si>
  <si>
    <t xml:space="preserve">Provedení žárového stříkání ocelových konstrukcí zinkem, tloušťky 50 μm, třídy I (0,925 kg Zn/m2)</t>
  </si>
  <si>
    <t xml:space="preserve">25817902</t>
  </si>
  <si>
    <t xml:space="preserve">Ocelové prvky věží - zinkování (pl)</t>
  </si>
  <si>
    <t xml:space="preserve">57,10</t>
  </si>
  <si>
    <t xml:space="preserve">his</t>
  </si>
  <si>
    <t xml:space="preserve">hiv</t>
  </si>
  <si>
    <t xml:space="preserve">8,75</t>
  </si>
  <si>
    <t xml:space="preserve">obklad_keram_pl</t>
  </si>
  <si>
    <t xml:space="preserve">21,017</t>
  </si>
  <si>
    <t xml:space="preserve">podsyp_obj</t>
  </si>
  <si>
    <t xml:space="preserve">3,5</t>
  </si>
  <si>
    <t xml:space="preserve">1,653</t>
  </si>
  <si>
    <t xml:space="preserve">skl_dlažba_obv</t>
  </si>
  <si>
    <t xml:space="preserve">10,3</t>
  </si>
  <si>
    <t xml:space="preserve">skl_dlažba_pl</t>
  </si>
  <si>
    <t xml:space="preserve">6,405</t>
  </si>
  <si>
    <t xml:space="preserve">SO 2.2 - WC</t>
  </si>
  <si>
    <t xml:space="preserve">skl_S2_5_pl</t>
  </si>
  <si>
    <t xml:space="preserve">7,52</t>
  </si>
  <si>
    <t xml:space="preserve">skl_S3_3_pl</t>
  </si>
  <si>
    <t xml:space="preserve">8,223</t>
  </si>
  <si>
    <t xml:space="preserve">2.2.1a - WC</t>
  </si>
  <si>
    <t xml:space="preserve">ztr_250_pl</t>
  </si>
  <si>
    <t xml:space="preserve">    6 - Úpravy povrchů, podlahy a osazování výplní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</si>
  <si>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</si>
  <si>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</si>
  <si>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</si>
  <si>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</si>
  <si>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</si>
  <si>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</si>
  <si>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771 - Podlahy z dlaždic</t>
  </si>
  <si>
    <t xml:space="preserve">    781 - Dokončovací práce - obklady</t>
  </si>
  <si>
    <t xml:space="preserve">    784 - Dokončovací práce - malby a tapety</t>
  </si>
  <si>
    <t xml:space="preserve">2080729492</t>
  </si>
  <si>
    <t xml:space="preserve">5,30*4,35</t>
  </si>
  <si>
    <t xml:space="preserve">2030679618</t>
  </si>
  <si>
    <t xml:space="preserve">23,055*0,15 'Přepočtené koeficientem množství</t>
  </si>
  <si>
    <t xml:space="preserve">-78733216</t>
  </si>
  <si>
    <t xml:space="preserve">2023089486</t>
  </si>
  <si>
    <t xml:space="preserve">-1024703382</t>
  </si>
  <si>
    <t xml:space="preserve">(3,77*2+2,84*2)*0,50*0,25</t>
  </si>
  <si>
    <t xml:space="preserve">44529812</t>
  </si>
  <si>
    <t xml:space="preserve">(podsyp_obj)</t>
  </si>
  <si>
    <t xml:space="preserve">1847245570</t>
  </si>
  <si>
    <t xml:space="preserve">501143075</t>
  </si>
  <si>
    <t xml:space="preserve">24381615</t>
  </si>
  <si>
    <t xml:space="preserve">skladba S2.5</t>
  </si>
  <si>
    <t xml:space="preserve">(3,50*2,50)*0,40</t>
  </si>
  <si>
    <t xml:space="preserve">274313711</t>
  </si>
  <si>
    <t xml:space="preserve">Základy z betonu prostého pasy betonu kamenem neprokládaného tř. C 20/25</t>
  </si>
  <si>
    <t xml:space="preserve">1188393818</t>
  </si>
  <si>
    <t xml:space="preserve">Základy - pasy, podklad (dl * š * v)</t>
  </si>
  <si>
    <t xml:space="preserve">(3,77*2+2,84*2)*0,50*0,10</t>
  </si>
  <si>
    <t xml:space="preserve">274321411</t>
  </si>
  <si>
    <t xml:space="preserve">Základy z betonu železového (bez výztuže) pasy z betonu bez zvláštních nároků na prostředí tř. C 20/25</t>
  </si>
  <si>
    <t xml:space="preserve">-1235408759</t>
  </si>
  <si>
    <t xml:space="preserve">-1379154932</t>
  </si>
  <si>
    <t xml:space="preserve">Základy - pasy, bednění (dl * v)</t>
  </si>
  <si>
    <t xml:space="preserve">(3,77*2+2,84*2)*0,50*2</t>
  </si>
  <si>
    <t xml:space="preserve">1328088882</t>
  </si>
  <si>
    <t xml:space="preserve">1735651488</t>
  </si>
  <si>
    <t xml:space="preserve">Základy - pasy, výztuž (obj * m) (m = 100,0 kg/m3)</t>
  </si>
  <si>
    <t xml:space="preserve">(žb_pasy_obj)*100,0/1000</t>
  </si>
  <si>
    <t xml:space="preserve">279113143</t>
  </si>
  <si>
    <t xml:space="preserve">Základové zdi z tvárnic ztraceného bednění včetně výplně z betonu  bez zvláštních nároků na vliv prostředí třídy C 20/25, tloušťky zdiva přes 200 do 250 mm</t>
  </si>
  <si>
    <t xml:space="preserve">2011650456</t>
  </si>
  <si>
    <t xml:space="preserve">Základy - pasy, ztracenky (dl * v)</t>
  </si>
  <si>
    <t xml:space="preserve">(3,50*2+2,50*2)*0,50</t>
  </si>
  <si>
    <t xml:space="preserve">-1672585256</t>
  </si>
  <si>
    <t xml:space="preserve">Základy - pasy, ztracenky, výztuž (pl * m) (m = 15,0 kg/m2)</t>
  </si>
  <si>
    <t xml:space="preserve">(ztr_250_pl)*15,0/1000</t>
  </si>
  <si>
    <t xml:space="preserve">1146134269</t>
  </si>
  <si>
    <t xml:space="preserve">Základy - podsyp, separace (dl * š * p)</t>
  </si>
  <si>
    <t xml:space="preserve">(3,50*2,50)*2</t>
  </si>
  <si>
    <t xml:space="preserve">69311082</t>
  </si>
  <si>
    <t xml:space="preserve">geotextilie netkaná separační, ochranná, filtrační, drenážní PP 500g/m2</t>
  </si>
  <si>
    <t xml:space="preserve">-5921663</t>
  </si>
  <si>
    <t xml:space="preserve">682827184</t>
  </si>
  <si>
    <t xml:space="preserve">Základy - podsyp (dl * š * v)</t>
  </si>
  <si>
    <t xml:space="preserve">(3,50*2,50)*0,25</t>
  </si>
  <si>
    <t xml:space="preserve">273321411</t>
  </si>
  <si>
    <t xml:space="preserve">Základy z betonu železového (bez výztuže) desky z betonu bez zvláštních nároků na prostředí tř. C 20/25</t>
  </si>
  <si>
    <t xml:space="preserve">204936814</t>
  </si>
  <si>
    <t xml:space="preserve">Základy - ŽB deska (dl * š * v)</t>
  </si>
  <si>
    <t xml:space="preserve">(3,50*2,50)*0,15</t>
  </si>
  <si>
    <t xml:space="preserve">243626322</t>
  </si>
  <si>
    <t xml:space="preserve">-685589643</t>
  </si>
  <si>
    <t xml:space="preserve">273362021</t>
  </si>
  <si>
    <t xml:space="preserve">Výztuž základů desek ze svařovaných sítí z drátů typu KARI</t>
  </si>
  <si>
    <t xml:space="preserve">-455466054</t>
  </si>
  <si>
    <t xml:space="preserve">Základy - deska, výztuž (dl * š * m) (m = 4,44 kg/m2)</t>
  </si>
  <si>
    <t xml:space="preserve">(3,50*2,50)*4,44*1,2/1000</t>
  </si>
  <si>
    <t xml:space="preserve">Úpravy povrchů, podlahy a osazování výplní</t>
  </si>
  <si>
    <t xml:space="preserve">632481213</t>
  </si>
  <si>
    <t xml:space="preserve">Separační vrstva k oddělení podlahových vrstev  z polyetylénové fólie</t>
  </si>
  <si>
    <t xml:space="preserve">-389976073</t>
  </si>
  <si>
    <t xml:space="preserve">Souvrství podlahy - mazanina, separace (dl * š)</t>
  </si>
  <si>
    <t xml:space="preserve">1.NP - místnost (01; 02; 03)</t>
  </si>
  <si>
    <t xml:space="preserve">(3,20*2,35)</t>
  </si>
  <si>
    <t xml:space="preserve">631311115</t>
  </si>
  <si>
    <t xml:space="preserve">Mazanina z betonu  prostého bez zvýšených nároků na prostředí tl. přes 50 do 80 mm tř. C 20/25</t>
  </si>
  <si>
    <t xml:space="preserve">-685311371</t>
  </si>
  <si>
    <t xml:space="preserve">Souvrství podlahy - mazanina (dl * š * v)</t>
  </si>
  <si>
    <t xml:space="preserve">(skl_S2_5_pl)*0,06</t>
  </si>
  <si>
    <t xml:space="preserve">631319011</t>
  </si>
  <si>
    <t xml:space="preserve">Příplatek k cenám mazanin  za úpravu povrchu mazaniny přehlazením, mazanina tl. přes 50 do 80 mm</t>
  </si>
  <si>
    <t xml:space="preserve">1729022312</t>
  </si>
  <si>
    <t xml:space="preserve">631319171</t>
  </si>
  <si>
    <t xml:space="preserve">Příplatek k cenám mazanin  za stržení povrchu spodní vrstvy mazaniny latí před vložením výztuže nebo pletiva pro tl. obou vrstev mazaniny přes 50 do 80 mm</t>
  </si>
  <si>
    <t xml:space="preserve">-262484938</t>
  </si>
  <si>
    <t xml:space="preserve">631362021</t>
  </si>
  <si>
    <t xml:space="preserve">Výztuž mazanin  ze svařovaných sítí z drátů typu KARI</t>
  </si>
  <si>
    <t xml:space="preserve">-21282656</t>
  </si>
  <si>
    <t xml:space="preserve">Souvrství podlahy - mazanina, výztuž (pl * m) (m = 4,44 kg/m2)</t>
  </si>
  <si>
    <t xml:space="preserve">(skl_S2_5_pl)*4,44*1,2/1000</t>
  </si>
  <si>
    <t xml:space="preserve">634111113</t>
  </si>
  <si>
    <t xml:space="preserve">Obvodová dilatace mezi stěnou a mazaninou nebo potěrem pružnou těsnicí páskou na bázi syntetického kaučuku výšky 80 mm</t>
  </si>
  <si>
    <t xml:space="preserve">-354284283</t>
  </si>
  <si>
    <t xml:space="preserve">Souvrství podlahy - mazanina, dilatace (dl)</t>
  </si>
  <si>
    <t xml:space="preserve">(3,20+2,35)*2</t>
  </si>
  <si>
    <t xml:space="preserve">869929425</t>
  </si>
  <si>
    <t xml:space="preserve">952901111</t>
  </si>
  <si>
    <t xml:space="preserve">Vyčištění budov nebo objektů před předáním do užívání  budov bytové nebo občanské výstavby, světlé výšky podlaží do 4 m</t>
  </si>
  <si>
    <t xml:space="preserve">1441910581</t>
  </si>
  <si>
    <t xml:space="preserve">-1817931324</t>
  </si>
  <si>
    <t xml:space="preserve">711</t>
  </si>
  <si>
    <t xml:space="preserve">Izolace proti vodě, vlhkosti a plynům</t>
  </si>
  <si>
    <t xml:space="preserve">711111001</t>
  </si>
  <si>
    <t xml:space="preserve">Provedení izolace proti zemní vlhkosti natěradly a tmely za studena  na ploše vodorovné V nátěrem penetračním</t>
  </si>
  <si>
    <t xml:space="preserve">-2095149171</t>
  </si>
  <si>
    <t xml:space="preserve">Základová deska - HIV, NAIP, penetrace (pl)</t>
  </si>
  <si>
    <t xml:space="preserve">(hiv)</t>
  </si>
  <si>
    <t xml:space="preserve">711112001</t>
  </si>
  <si>
    <t xml:space="preserve">Provedení izolace proti zemní vlhkosti natěradly a tmely za studena  na ploše svislé S nátěrem penetračním</t>
  </si>
  <si>
    <t xml:space="preserve">-1327249540</t>
  </si>
  <si>
    <t xml:space="preserve">Základová deska - HIS, NAIP, penetrace (pl)</t>
  </si>
  <si>
    <t xml:space="preserve">(his)</t>
  </si>
  <si>
    <t xml:space="preserve">11163153</t>
  </si>
  <si>
    <t xml:space="preserve">emulze asfaltová penetrační</t>
  </si>
  <si>
    <t xml:space="preserve">litr</t>
  </si>
  <si>
    <t xml:space="preserve">-66628606</t>
  </si>
  <si>
    <t xml:space="preserve">14,75*0,35 'Přepočtené koeficientem množství</t>
  </si>
  <si>
    <t xml:space="preserve">711141559</t>
  </si>
  <si>
    <t xml:space="preserve">Provedení izolace proti zemní vlhkosti pásy přitavením  NAIP na ploše vodorovné V</t>
  </si>
  <si>
    <t xml:space="preserve">817711259</t>
  </si>
  <si>
    <t xml:space="preserve">Základová deska - HIV, NAIP (dl * š)</t>
  </si>
  <si>
    <t xml:space="preserve">3,50*2,50</t>
  </si>
  <si>
    <t xml:space="preserve">711142559</t>
  </si>
  <si>
    <t xml:space="preserve">Provedení izolace proti zemní vlhkosti pásy přitavením  NAIP na ploše svislé S</t>
  </si>
  <si>
    <t xml:space="preserve">1778167413</t>
  </si>
  <si>
    <t xml:space="preserve">Základová deska - HIS, NAIP (dl * v)</t>
  </si>
  <si>
    <t xml:space="preserve">62852264</t>
  </si>
  <si>
    <t xml:space="preserve">pás asfaltový natavitelný modifikovaný SBS tl 4,0mm s vložkou ze skleněné tkaniny a spalitelnou PE fólií nebo jemnozrnným minerálním posypem na horním povrchu</t>
  </si>
  <si>
    <t xml:space="preserve">312226466</t>
  </si>
  <si>
    <t xml:space="preserve">14,75*1,15 'Přepočtené koeficientem množství</t>
  </si>
  <si>
    <t xml:space="preserve">711161222</t>
  </si>
  <si>
    <t xml:space="preserve">Izolace proti zemní vlhkosti a beztlakové vodě nopovými fóliemi na ploše svislé S vrstva ochranná, odvětrávací a drenážní s nakašírovanou filtrační textilií výška nopku 8,0 mm, tl. fólie do 0,6 mm</t>
  </si>
  <si>
    <t xml:space="preserve">2120082467</t>
  </si>
  <si>
    <t xml:space="preserve">Souvrství soklu - nopovka (dl * v)</t>
  </si>
  <si>
    <t xml:space="preserve">(3,50*2+2,50*2)*0,80</t>
  </si>
  <si>
    <t xml:space="preserve">711161383</t>
  </si>
  <si>
    <t xml:space="preserve">Izolace proti zemní vlhkosti a beztlakové vodě nopovými fóliemi ostatní ukončení izolace lištou</t>
  </si>
  <si>
    <t xml:space="preserve">-924940844</t>
  </si>
  <si>
    <t xml:space="preserve">Základy - nopová folie, lišta (dl)</t>
  </si>
  <si>
    <t xml:space="preserve">(3,50+2,50)*2</t>
  </si>
  <si>
    <t xml:space="preserve">998711101</t>
  </si>
  <si>
    <t xml:space="preserve">Přesun hmot pro izolace proti vodě, vlhkosti a plynům  stanovený z hmotnosti přesunovaného materiálu vodorovná dopravní vzdálenost do 50 m v objektech výšky do 6 m</t>
  </si>
  <si>
    <t xml:space="preserve">-1410427644</t>
  </si>
  <si>
    <t xml:space="preserve">712</t>
  </si>
  <si>
    <t xml:space="preserve">Povlakové krytiny</t>
  </si>
  <si>
    <t xml:space="preserve">712331111</t>
  </si>
  <si>
    <t xml:space="preserve">Provedení povlakové krytiny střech plochých do 10° pásy na sucho  podkladní samolepící asfaltový pás</t>
  </si>
  <si>
    <t xml:space="preserve">-2096132106</t>
  </si>
  <si>
    <t xml:space="preserve">Souvrství střechy - pojistná HIV (pl)</t>
  </si>
  <si>
    <t xml:space="preserve">skladba S3.3</t>
  </si>
  <si>
    <t xml:space="preserve">(skl_S3_3_pl)</t>
  </si>
  <si>
    <t xml:space="preserve">62866281</t>
  </si>
  <si>
    <t xml:space="preserve">pás asfaltový samolepicí modifikovaný SBS tl 3,0mm s vložkou ze skleněné tkaniny se spalitelnou fólií nebo jemnozrnným minerálním posypem nebo textilií na horním povrchu</t>
  </si>
  <si>
    <t xml:space="preserve">-672307464</t>
  </si>
  <si>
    <t xml:space="preserve">8,223*1,15 'Přepočtené koeficientem množství</t>
  </si>
  <si>
    <t xml:space="preserve">712391171</t>
  </si>
  <si>
    <t xml:space="preserve">Provedení povlakové krytiny střech plochých do 10° -ostatní práce  provedení vrstvy textilní podkladní</t>
  </si>
  <si>
    <t xml:space="preserve">2040057208</t>
  </si>
  <si>
    <t xml:space="preserve">Souvrství střechy - HIV, mPVC, separace (pl)</t>
  </si>
  <si>
    <t xml:space="preserve">519914983</t>
  </si>
  <si>
    <t xml:space="preserve">8,223*1,1 'Přepočtené koeficientem množství</t>
  </si>
  <si>
    <t xml:space="preserve">7123630X1</t>
  </si>
  <si>
    <t xml:space="preserve">Provedení povlakové krytiny střech do 10° termoplastickou fólií PVC rozvinutím a natažením v ploše vč. svaření spojů, kotvení a poplastovaných plechů (dle PD)</t>
  </si>
  <si>
    <t xml:space="preserve">-380238661</t>
  </si>
  <si>
    <t xml:space="preserve">Souvrství střechy - HIV, mPVC (dl * š)</t>
  </si>
  <si>
    <t xml:space="preserve">3,37*2,44</t>
  </si>
  <si>
    <t xml:space="preserve">712861705</t>
  </si>
  <si>
    <t xml:space="preserve">Provedení povlakové krytiny střech samostatným vytažením izolačního povlaku fólií  na konstrukce převyšující úroveň střechy, přilepenou se svařovanými spoji</t>
  </si>
  <si>
    <t xml:space="preserve">-1874892803</t>
  </si>
  <si>
    <t xml:space="preserve">Souvrství střechy - HIS, mPVC (dl * š)</t>
  </si>
  <si>
    <t xml:space="preserve">(3,37*2+2,44*2)*0,15</t>
  </si>
  <si>
    <t xml:space="preserve">28343016</t>
  </si>
  <si>
    <t xml:space="preserve">fólie hydroizolační střešní mPVC určená ke stabilizaci přitížením a do vegetačních střech tl 2,0mm</t>
  </si>
  <si>
    <t xml:space="preserve">-211267901</t>
  </si>
  <si>
    <t xml:space="preserve">9,966*1,1 'Přepočtené koeficientem množství</t>
  </si>
  <si>
    <t xml:space="preserve">5623111X2</t>
  </si>
  <si>
    <t xml:space="preserve">systémové manžety pro mPVC (dle PD)</t>
  </si>
  <si>
    <t xml:space="preserve">1427821106</t>
  </si>
  <si>
    <t xml:space="preserve">P</t>
  </si>
  <si>
    <t xml:space="preserve">Poznámka k položce:_x005F_x000D_
Střešní vtok pro ploché střechy, s elektrickým ohřevem, 230V, samoregulační topný kabel, dodávka bez termostatu, se svislým odtokem DN 75, s izolační svorkou a křídl. maticemi z nerezové oceli a s plastovým záchytným košem. K napojení na systémy fóliových</t>
  </si>
  <si>
    <t xml:space="preserve">712391172</t>
  </si>
  <si>
    <t xml:space="preserve">Provedení povlakové krytiny střech plochých do 10° -ostatní práce  provedení vrstvy textilní ochranné</t>
  </si>
  <si>
    <t xml:space="preserve">-1947245827</t>
  </si>
  <si>
    <t xml:space="preserve">-103342752</t>
  </si>
  <si>
    <t xml:space="preserve">712332145</t>
  </si>
  <si>
    <t xml:space="preserve">Povlakové krytiny střech plochých na sucho nopová fólie vrstva drenážní a hydroakumulační vegetačních střech s nakašírovanou filtrační textilií a perforovanou deskou výška nopku 20 mm, tl. fólie do 1,0 mm</t>
  </si>
  <si>
    <t xml:space="preserve">1942964860</t>
  </si>
  <si>
    <t xml:space="preserve">Souvrství střechy - nopovka (pl)</t>
  </si>
  <si>
    <t xml:space="preserve">712391382</t>
  </si>
  <si>
    <t xml:space="preserve">Provedení povlakové krytiny střech plochých do 10° -ostatní práce  dokončení izolace násypem z hrubého kameniva frakce 16 - 22, tl. 50 mm</t>
  </si>
  <si>
    <t xml:space="preserve">-1218567777</t>
  </si>
  <si>
    <t xml:space="preserve">Souvrství střechy - kačírek (pl)</t>
  </si>
  <si>
    <t xml:space="preserve">58337402</t>
  </si>
  <si>
    <t xml:space="preserve">kamenivo dekorační (kačírek) frakce 16/22</t>
  </si>
  <si>
    <t xml:space="preserve">-1376905000</t>
  </si>
  <si>
    <t xml:space="preserve">8,223*0,0825 'Přepočtené koeficientem množství</t>
  </si>
  <si>
    <t xml:space="preserve">998712101</t>
  </si>
  <si>
    <t xml:space="preserve">Přesun hmot pro povlakové krytiny stanovený z hmotnosti přesunovaného materiálu vodorovná dopravní vzdálenost do 50 m v objektech výšky do 6 m</t>
  </si>
  <si>
    <t xml:space="preserve">-1749758094</t>
  </si>
  <si>
    <t xml:space="preserve">713</t>
  </si>
  <si>
    <t xml:space="preserve">Izolace tepelné</t>
  </si>
  <si>
    <t xml:space="preserve">713111136</t>
  </si>
  <si>
    <t xml:space="preserve">Montáž tepelné izolace stropů rohožemi, pásy, dílci, deskami, bloky (izolační materiál ve specifikaci) žebrových spodem kladenými volně na podbití mezi trámy</t>
  </si>
  <si>
    <t xml:space="preserve">-147016972</t>
  </si>
  <si>
    <t xml:space="preserve">63150799</t>
  </si>
  <si>
    <t xml:space="preserve">pás tepelně izolační univerzální λ=0,036-0,037 tl 200mm</t>
  </si>
  <si>
    <t xml:space="preserve">-1258553194</t>
  </si>
  <si>
    <t xml:space="preserve">Souvrství střechy - TI (pl)</t>
  </si>
  <si>
    <t xml:space="preserve">713121111</t>
  </si>
  <si>
    <t xml:space="preserve">Montáž tepelné izolace podlah rohožemi, pásy, deskami, dílci, bloky (izolační materiál ve specifikaci) kladenými volně jednovrstvá</t>
  </si>
  <si>
    <t xml:space="preserve">231508282</t>
  </si>
  <si>
    <t xml:space="preserve">28372309</t>
  </si>
  <si>
    <t xml:space="preserve">deska EPS 100 pro konstrukce s běžným zatížením λ=0,037 tl 100mm</t>
  </si>
  <si>
    <t xml:space="preserve">-533824982</t>
  </si>
  <si>
    <t xml:space="preserve">Souvrství podlahy - TI (pl)</t>
  </si>
  <si>
    <t xml:space="preserve">(skl_S2_5_pl)</t>
  </si>
  <si>
    <t xml:space="preserve">7,52*1,1 'Přepočtené koeficientem množství</t>
  </si>
  <si>
    <t xml:space="preserve">713131141</t>
  </si>
  <si>
    <t xml:space="preserve">Montáž tepelné izolace stěn rohožemi, pásy, deskami, dílci, bloky (izolační materiál ve specifikaci) lepením celoplošně</t>
  </si>
  <si>
    <t xml:space="preserve">1990252035</t>
  </si>
  <si>
    <t xml:space="preserve">28376350</t>
  </si>
  <si>
    <t xml:space="preserve">deska perimetrická pro zateplení spodních staveb 200kPa λ=0,034 tl 30mm</t>
  </si>
  <si>
    <t xml:space="preserve">-1471785566</t>
  </si>
  <si>
    <t xml:space="preserve">Souvrství soklu - TI (dl * v)</t>
  </si>
  <si>
    <t xml:space="preserve">(3,50*2+2,50*2)*1,30</t>
  </si>
  <si>
    <t xml:space="preserve">15,6*1,1 'Přepočtené koeficientem množství</t>
  </si>
  <si>
    <t xml:space="preserve">713141336</t>
  </si>
  <si>
    <t xml:space="preserve">Montáž tepelné izolace střech plochých spádovými klíny v ploše přilepenými za studena nízkoexpanzní (PUR) pěnou</t>
  </si>
  <si>
    <t xml:space="preserve">-1329669261</t>
  </si>
  <si>
    <t xml:space="preserve">Souvrství střechy - TI, spádové klíny (pl)</t>
  </si>
  <si>
    <t xml:space="preserve">28376142</t>
  </si>
  <si>
    <t xml:space="preserve">klín izolační z pěnového polystyrenu EPS 150 spád do 5%</t>
  </si>
  <si>
    <t xml:space="preserve">111319123</t>
  </si>
  <si>
    <t xml:space="preserve">Souvrství střechy - TI, spádové klíny (pl * průměrná v)</t>
  </si>
  <si>
    <t xml:space="preserve">(skl_S3_3_pl)*0,09</t>
  </si>
  <si>
    <t xml:space="preserve">0,74*1,2 'Přepočtené koeficientem množství</t>
  </si>
  <si>
    <t xml:space="preserve">998713101</t>
  </si>
  <si>
    <t xml:space="preserve">Přesun hmot pro izolace tepelné stanovený z hmotnosti přesunovaného materiálu vodorovná dopravní vzdálenost do 50 m v objektech výšky do 6 m</t>
  </si>
  <si>
    <t xml:space="preserve">-453533899</t>
  </si>
  <si>
    <t xml:space="preserve">762000X1</t>
  </si>
  <si>
    <t xml:space="preserve">Montáž zakládacího prahu vč. kotvení (dle PD)</t>
  </si>
  <si>
    <t xml:space="preserve">-1223404534</t>
  </si>
  <si>
    <t xml:space="preserve">Dřevostavba - zakládací práh (dl)</t>
  </si>
  <si>
    <t xml:space="preserve">762000Y1</t>
  </si>
  <si>
    <t xml:space="preserve">věncový hranol KVH 140x60 mm (dle PD)</t>
  </si>
  <si>
    <t xml:space="preserve">442473607</t>
  </si>
  <si>
    <t xml:space="preserve">12*1,1 'Přepočtené koeficientem množství</t>
  </si>
  <si>
    <t xml:space="preserve">762000X2</t>
  </si>
  <si>
    <t xml:space="preserve">Montáž dřevěného prefabrikovaného panelu vč. kotvení (dle PD)</t>
  </si>
  <si>
    <t xml:space="preserve">-270300840</t>
  </si>
  <si>
    <t xml:space="preserve">Dřevostavba - stěny (dl * v)</t>
  </si>
  <si>
    <t xml:space="preserve">(3,50*2+2,50*2)*2,55</t>
  </si>
  <si>
    <t xml:space="preserve">762000Y2</t>
  </si>
  <si>
    <t xml:space="preserve">panel dřevěný z KVH hranolů 140x60 zaklopený jednostranně OSB deskou 15 mm a vyplněný minerální vatou tl. 140 mm (dle PD)</t>
  </si>
  <si>
    <t xml:space="preserve">2069851525</t>
  </si>
  <si>
    <t xml:space="preserve">30,6*1,1 'Přepočtené koeficientem množství</t>
  </si>
  <si>
    <t xml:space="preserve">762000X3</t>
  </si>
  <si>
    <t xml:space="preserve">Montáž věncového hranolu vč. kotvení (dle PD)</t>
  </si>
  <si>
    <t xml:space="preserve">-1078869480</t>
  </si>
  <si>
    <t xml:space="preserve">Dřevostavba - věnec (dl)</t>
  </si>
  <si>
    <t xml:space="preserve">2130438102</t>
  </si>
  <si>
    <t xml:space="preserve">762000X4</t>
  </si>
  <si>
    <t xml:space="preserve">Montáž atikového hranolu vč. kotvení (dle PD)</t>
  </si>
  <si>
    <t xml:space="preserve">-526661765</t>
  </si>
  <si>
    <t xml:space="preserve">Dřevostavba - atika (dl)</t>
  </si>
  <si>
    <t xml:space="preserve">762000Y4</t>
  </si>
  <si>
    <t xml:space="preserve">atikový hranol KVH 90x60 mm (dle PD)</t>
  </si>
  <si>
    <t xml:space="preserve">843686145</t>
  </si>
  <si>
    <t xml:space="preserve">762000X5</t>
  </si>
  <si>
    <t xml:space="preserve">Montáž stropních trámů vč. kotvení (dle PD)</t>
  </si>
  <si>
    <t xml:space="preserve">1273822754</t>
  </si>
  <si>
    <t xml:space="preserve">Dřevostavba - stropní trám (dl * p)</t>
  </si>
  <si>
    <t xml:space="preserve">(2,50)*6+(3,50)*2</t>
  </si>
  <si>
    <t xml:space="preserve">762000Y5</t>
  </si>
  <si>
    <t xml:space="preserve">stropní hranoly KVH 200x60 mm (dle PD)</t>
  </si>
  <si>
    <t xml:space="preserve">-655945629</t>
  </si>
  <si>
    <t xml:space="preserve">22*1,1 'Přepočtené koeficientem množství</t>
  </si>
  <si>
    <t xml:space="preserve">762341210</t>
  </si>
  <si>
    <t xml:space="preserve">Bednění a laťování montáž bednění střech rovných a šikmých sklonu do 60° s vyřezáním otvorů z prken hrubých na sraz tl. do 32 mm</t>
  </si>
  <si>
    <t xml:space="preserve">-270513688</t>
  </si>
  <si>
    <t xml:space="preserve">Souvrství střechy - záklop (pl)</t>
  </si>
  <si>
    <t xml:space="preserve">60511081</t>
  </si>
  <si>
    <t xml:space="preserve">řezivo jehličnaté středové smrk tl 18-32mm dl 4-5m</t>
  </si>
  <si>
    <t xml:space="preserve">1454934312</t>
  </si>
  <si>
    <t xml:space="preserve">Souvrství střechy - záklop (pl * v)</t>
  </si>
  <si>
    <t xml:space="preserve">(skl_S3_3_pl)*0,025</t>
  </si>
  <si>
    <t xml:space="preserve">0,206*1,1 'Přepočtené koeficientem množství</t>
  </si>
  <si>
    <t xml:space="preserve">762429001</t>
  </si>
  <si>
    <t xml:space="preserve">Obložení stropů nebo střešních podhledů montáž roštu podkladového</t>
  </si>
  <si>
    <t xml:space="preserve">911673744</t>
  </si>
  <si>
    <t xml:space="preserve">Souvrství střechy - podbití, rošt (pl * dl)</t>
  </si>
  <si>
    <t xml:space="preserve">(skl_S3_3_pl)*2,00</t>
  </si>
  <si>
    <t xml:space="preserve">60514114</t>
  </si>
  <si>
    <t xml:space="preserve">řezivo jehličnaté lať impregnovaná dl 4 m</t>
  </si>
  <si>
    <t xml:space="preserve">-166308747</t>
  </si>
  <si>
    <t xml:space="preserve">Souvrství střechy - podbití, rošt (pl * dl * š * v)</t>
  </si>
  <si>
    <t xml:space="preserve">(skl_S3_3_pl)*2,00*0,06*0,04</t>
  </si>
  <si>
    <t xml:space="preserve">0,039*1,1 'Přepočtené koeficientem množství</t>
  </si>
  <si>
    <t xml:space="preserve">762841220</t>
  </si>
  <si>
    <t xml:space="preserve">Montáž podbíjení  stropů a střech vodorovných z hoblovaných prken na sraz</t>
  </si>
  <si>
    <t xml:space="preserve">-150008795</t>
  </si>
  <si>
    <t xml:space="preserve">Souvrství střechy - podbití (pl)</t>
  </si>
  <si>
    <t xml:space="preserve">611911X1</t>
  </si>
  <si>
    <t xml:space="preserve">obkladové hoblované prkna tl. 20 mm (dle PD)</t>
  </si>
  <si>
    <t xml:space="preserve">1174509315</t>
  </si>
  <si>
    <t xml:space="preserve">762895000</t>
  </si>
  <si>
    <t xml:space="preserve">Spojovací prostředky záklopu stropů, stropnic, podbíjení  hřebíky, svory</t>
  </si>
  <si>
    <t xml:space="preserve">1056372873</t>
  </si>
  <si>
    <t xml:space="preserve">762431210</t>
  </si>
  <si>
    <t xml:space="preserve">Obložení stěn montáž deskami z dřevovláknitých hmot včetně tvarování a úpravy pro olištování spár tvrdými</t>
  </si>
  <si>
    <t xml:space="preserve">-1611814679</t>
  </si>
  <si>
    <t xml:space="preserve">Souvrství stěny - pobití (dl * v) - otvory (š * v)</t>
  </si>
  <si>
    <t xml:space="preserve">skladba S1.2</t>
  </si>
  <si>
    <t xml:space="preserve">(3,73*2+2,80*2)*2,65</t>
  </si>
  <si>
    <t xml:space="preserve">-(1,19*0,5*2+0,97*2,06)</t>
  </si>
  <si>
    <t xml:space="preserve">60711512</t>
  </si>
  <si>
    <t xml:space="preserve">deska dřevovláknitá tvrdá MDF surová 1840x2800mm tl 40mm</t>
  </si>
  <si>
    <t xml:space="preserve">1177431173</t>
  </si>
  <si>
    <t xml:space="preserve">31,421*1,1 'Přepočtené koeficientem množství</t>
  </si>
  <si>
    <t xml:space="preserve">762439001</t>
  </si>
  <si>
    <t xml:space="preserve">Obložení stěn montáž roštu podkladového</t>
  </si>
  <si>
    <t xml:space="preserve">1956068161</t>
  </si>
  <si>
    <t xml:space="preserve">Souvrství stěny - pobití, rošt (dl * v * dl)</t>
  </si>
  <si>
    <t xml:space="preserve">(3,73*2+2,80*2)*2,65*3,50*2</t>
  </si>
  <si>
    <t xml:space="preserve">1841668943</t>
  </si>
  <si>
    <t xml:space="preserve">Souvrství stěny - pobití, rošt (dl * v * dl * š * v)</t>
  </si>
  <si>
    <t xml:space="preserve">(3,73*2+2,80*2)*2,65*3,50*(0,06*0,04)*2</t>
  </si>
  <si>
    <t xml:space="preserve">0,581*1,1 'Přepočtené koeficientem množství</t>
  </si>
  <si>
    <t xml:space="preserve">762132138</t>
  </si>
  <si>
    <t xml:space="preserve">Montáž bednění stěn  z hoblovaných prken tl. do 32 mm na pero a drážku, na polodrážku, na vložené pero</t>
  </si>
  <si>
    <t xml:space="preserve">-986053954</t>
  </si>
  <si>
    <t xml:space="preserve">(3,73*2+2,80*2)*2,65*2</t>
  </si>
  <si>
    <t xml:space="preserve">-(1,19*0,5*2+0,97*2,06)*2</t>
  </si>
  <si>
    <t xml:space="preserve">140732077</t>
  </si>
  <si>
    <t xml:space="preserve">62,842*1,1 'Přepočtené koeficientem množství</t>
  </si>
  <si>
    <t xml:space="preserve">762195000</t>
  </si>
  <si>
    <t xml:space="preserve">Spojovací prostředky stěn a příček  hřebíky, svory, fixační prkna</t>
  </si>
  <si>
    <t xml:space="preserve">-368914073</t>
  </si>
  <si>
    <t xml:space="preserve">998762101</t>
  </si>
  <si>
    <t xml:space="preserve">Přesun hmot pro konstrukce tesařské  stanovený z hmotnosti přesunovaného materiálu vodorovná dopravní vzdálenost do 50 m v objektech výšky do 6 m</t>
  </si>
  <si>
    <t xml:space="preserve">2145397787</t>
  </si>
  <si>
    <t xml:space="preserve">763</t>
  </si>
  <si>
    <t xml:space="preserve">Konstrukce suché výstavby</t>
  </si>
  <si>
    <t xml:space="preserve">763131751</t>
  </si>
  <si>
    <t xml:space="preserve">Podhled ze sádrokartonových desek  ostatní práce a konstrukce na podhledech ze sádrokartonových desek montáž parotěsné zábrany</t>
  </si>
  <si>
    <t xml:space="preserve">-822049403</t>
  </si>
  <si>
    <t xml:space="preserve">Souvrství střechy - podbití, parotěs (pl)</t>
  </si>
  <si>
    <t xml:space="preserve">763111741</t>
  </si>
  <si>
    <t xml:space="preserve">Příčka ze sádrokartonových desek  ostatní konstrukce a práce na příčkách ze sádrokartonových desek montáž parotěsné zábrany</t>
  </si>
  <si>
    <t xml:space="preserve">1984935343</t>
  </si>
  <si>
    <t xml:space="preserve">Souvrství stěny - pobití, parotěs (dl * v) - otvory (š * v)</t>
  </si>
  <si>
    <t xml:space="preserve">28329274</t>
  </si>
  <si>
    <t xml:space="preserve">fólie PE vyztužená pro parotěsnou vrstvu (reakce na oheň - třída E) 110g/m2</t>
  </si>
  <si>
    <t xml:space="preserve">1092590437</t>
  </si>
  <si>
    <t xml:space="preserve">39,644*1,1 'Přepočtené koeficientem množství</t>
  </si>
  <si>
    <t xml:space="preserve">998763301</t>
  </si>
  <si>
    <t xml:space="preserve">Přesun hmot pro konstrukce montované z desek  sádrokartonových, sádrovláknitých, cementovláknitých nebo cementových stanovený z hmotnosti přesunovaného materiálu vodorovná dopravní vzdálenost do 50 m v objektech výšky do 6 m</t>
  </si>
  <si>
    <t xml:space="preserve">-640483244</t>
  </si>
  <si>
    <t xml:space="preserve">764</t>
  </si>
  <si>
    <t xml:space="preserve">Konstrukce klempířské</t>
  </si>
  <si>
    <t xml:space="preserve">7640K2201</t>
  </si>
  <si>
    <t xml:space="preserve">D+M K22/01 oplechování atiky z poplastovaného plechu rš 360 mm vč. kotvení, doplňků a povrchové úpravy (dle PD)</t>
  </si>
  <si>
    <t xml:space="preserve">-1541051951</t>
  </si>
  <si>
    <t xml:space="preserve">7640K2202</t>
  </si>
  <si>
    <t xml:space="preserve">D+M K22/02 oplechování atiky z poplastovaného plechu rš 300 mm vč. kotvení, doplňků a povrchové úpravy (dle PD)</t>
  </si>
  <si>
    <t xml:space="preserve">862017265</t>
  </si>
  <si>
    <t xml:space="preserve">7640K2203</t>
  </si>
  <si>
    <t xml:space="preserve">D+M K22/03 lišta z poplastovaného plechu rš 100 mm vč. kotvení, doplňků a povrchové úpravy (dle PD)</t>
  </si>
  <si>
    <t xml:space="preserve">1624035305</t>
  </si>
  <si>
    <t xml:space="preserve">7640K2204</t>
  </si>
  <si>
    <t xml:space="preserve">D+M K22/04 kačírková lišta z poplastovaného plechu rš 120 mm vč. kotvení, doplňků a povrchové úpravy (dle PD)</t>
  </si>
  <si>
    <t xml:space="preserve">-1671411055</t>
  </si>
  <si>
    <t xml:space="preserve">7640K2205</t>
  </si>
  <si>
    <t xml:space="preserve">D+M K22/05 střešní chrlič s řetězem 3,0 m vč. kotvení, doplňků a povrchové úpravy (dle PD)</t>
  </si>
  <si>
    <t xml:space="preserve">1326353216</t>
  </si>
  <si>
    <t xml:space="preserve">7640K2206</t>
  </si>
  <si>
    <t xml:space="preserve">D+M K22/06 oplechování parapetu rš 160 mm vč. kotvení, doplňků a povrchové úpravy (dle PD)</t>
  </si>
  <si>
    <t xml:space="preserve">-1903478419</t>
  </si>
  <si>
    <t xml:space="preserve">766</t>
  </si>
  <si>
    <t xml:space="preserve">Konstrukce truhlářské</t>
  </si>
  <si>
    <t xml:space="preserve">7660O2201</t>
  </si>
  <si>
    <t xml:space="preserve">D+M O22/01 dveře z exteriéru 970x2060 mm vč. zárubně, kování, doplňků a povrchové úpravy (dle PD)</t>
  </si>
  <si>
    <t xml:space="preserve">1815727260</t>
  </si>
  <si>
    <t xml:space="preserve">7660O2202</t>
  </si>
  <si>
    <t xml:space="preserve">D+M O22/02 okno dřevěné 1190x540 mm vč. kování, doplňků a povrchové úpravy (dle PD)</t>
  </si>
  <si>
    <t xml:space="preserve">-1526097819</t>
  </si>
  <si>
    <t xml:space="preserve">7660T2201</t>
  </si>
  <si>
    <t xml:space="preserve">D+M T22/01 lavice modřínová dl. 3175 mm vč. kotvení, doplňků a povrchové úpravy (dle PD)</t>
  </si>
  <si>
    <t xml:space="preserve">-106442346</t>
  </si>
  <si>
    <t xml:space="preserve">766T2202</t>
  </si>
  <si>
    <t xml:space="preserve">D+M T22/02 WC kabiny vč. kotvení, doplňků a povrchové úpravy (dle PD)</t>
  </si>
  <si>
    <t xml:space="preserve">823888069</t>
  </si>
  <si>
    <t xml:space="preserve">7660Pa2201</t>
  </si>
  <si>
    <t xml:space="preserve">D+M Pa22/01 parapet dřevěný 235x28 mm vč. kotvení a povrchové úpravy (dle PD)</t>
  </si>
  <si>
    <t xml:space="preserve">-1904099610</t>
  </si>
  <si>
    <t xml:space="preserve">7670Z2201</t>
  </si>
  <si>
    <t xml:space="preserve">D+M Z22/01 ocelové konzoly vč. kotvení a povrchové úpravy (dle PD)</t>
  </si>
  <si>
    <t xml:space="preserve">-544302856</t>
  </si>
  <si>
    <t xml:space="preserve">771</t>
  </si>
  <si>
    <t xml:space="preserve">Podlahy z dlaždic</t>
  </si>
  <si>
    <t xml:space="preserve">771111011</t>
  </si>
  <si>
    <t xml:space="preserve">Příprava podkladu před provedením dlažby vysátí podlah</t>
  </si>
  <si>
    <t xml:space="preserve">-1462405513</t>
  </si>
  <si>
    <t xml:space="preserve">Souvrství podlahy - dlažba, příprava (pl)</t>
  </si>
  <si>
    <t xml:space="preserve">(skl_dlažba_pl)</t>
  </si>
  <si>
    <t xml:space="preserve">771151012</t>
  </si>
  <si>
    <t xml:space="preserve">Příprava podkladu před provedením dlažby samonivelační stěrka min.pevnosti 20 MPa, tloušťky přes 3 do 5 mm</t>
  </si>
  <si>
    <t xml:space="preserve">-901394798</t>
  </si>
  <si>
    <t xml:space="preserve">Souvrství podlahy - dlažba, vyrovnání (pl)</t>
  </si>
  <si>
    <t xml:space="preserve">771121011</t>
  </si>
  <si>
    <t xml:space="preserve">Příprava podkladu před provedením dlažby nátěr penetrační na podlahu</t>
  </si>
  <si>
    <t xml:space="preserve">1195526372</t>
  </si>
  <si>
    <t xml:space="preserve">Souvrství podlahy - dlažba, penetrace (pl)</t>
  </si>
  <si>
    <t xml:space="preserve">771591112</t>
  </si>
  <si>
    <t xml:space="preserve">Izolace podlahy pod dlažbu nátěrem nebo stěrkou ve dvou vrstvách</t>
  </si>
  <si>
    <t xml:space="preserve">-480116908</t>
  </si>
  <si>
    <t xml:space="preserve">Souvrství podlahy - dlažba, HIV stěrka (pl)</t>
  </si>
  <si>
    <t xml:space="preserve">771591264</t>
  </si>
  <si>
    <t xml:space="preserve">Izolace podlahy pod dlažbu těsnícími izolačními pásy mezi podlahou a stěnu</t>
  </si>
  <si>
    <t xml:space="preserve">508361786</t>
  </si>
  <si>
    <t xml:space="preserve">Souvrství podlahy - dlažba, HIV stěrka, bandáž (dl)</t>
  </si>
  <si>
    <t xml:space="preserve">(skl_dlažba_obv)</t>
  </si>
  <si>
    <t xml:space="preserve">771574154</t>
  </si>
  <si>
    <t xml:space="preserve">Montáž podlah z dlaždic keramických lepených flexibilním lepidlem velkoformátových hladkých přes 4 do 6 ks/m2</t>
  </si>
  <si>
    <t xml:space="preserve">1345785902</t>
  </si>
  <si>
    <t xml:space="preserve">Souvrství podlahy - dlažba (dl * š)</t>
  </si>
  <si>
    <t xml:space="preserve">(3,05*2,10)</t>
  </si>
  <si>
    <t xml:space="preserve">771591185</t>
  </si>
  <si>
    <t xml:space="preserve">Podlahy - dokončovací práce pracnější řezání dlaždic keramických rovné</t>
  </si>
  <si>
    <t xml:space="preserve">CS ÚRS 2020 02</t>
  </si>
  <si>
    <t xml:space="preserve">106441286</t>
  </si>
  <si>
    <t xml:space="preserve">597610X1</t>
  </si>
  <si>
    <t xml:space="preserve">dlažba keramická (dle PD - předepsaná cena 800 Kč/m2)</t>
  </si>
  <si>
    <t xml:space="preserve">-313421245</t>
  </si>
  <si>
    <t xml:space="preserve">Souvrství podlahy - dlažba (pl)</t>
  </si>
  <si>
    <t xml:space="preserve">6,405*1,1 'Přepočtené koeficientem množství</t>
  </si>
  <si>
    <t xml:space="preserve">771591115</t>
  </si>
  <si>
    <t xml:space="preserve">Podlahy - dokončovací práce spárování silikonem</t>
  </si>
  <si>
    <t xml:space="preserve">-371371870</t>
  </si>
  <si>
    <t xml:space="preserve">Souvrství podlahy - dlažba, dilatace (dl)</t>
  </si>
  <si>
    <t xml:space="preserve">(3,05+2,10)*2</t>
  </si>
  <si>
    <t xml:space="preserve">115</t>
  </si>
  <si>
    <t xml:space="preserve">998771101</t>
  </si>
  <si>
    <t xml:space="preserve">Přesun hmot pro podlahy z dlaždic stanovený z hmotnosti přesunovaného materiálu vodorovná dopravní vzdálenost do 50 m v objektech výšky do 6 m</t>
  </si>
  <si>
    <t xml:space="preserve">-965431734</t>
  </si>
  <si>
    <t xml:space="preserve">781</t>
  </si>
  <si>
    <t xml:space="preserve">Dokončovací práce - obklady</t>
  </si>
  <si>
    <t xml:space="preserve">116</t>
  </si>
  <si>
    <t xml:space="preserve">781111011</t>
  </si>
  <si>
    <t xml:space="preserve">Příprava podkladu před provedením obkladu oprášení (ometení) stěny</t>
  </si>
  <si>
    <t xml:space="preserve">-1190343274</t>
  </si>
  <si>
    <t xml:space="preserve">Souvrství obkladu - příprava (pl) - otvory (pl)</t>
  </si>
  <si>
    <t xml:space="preserve">(obklad_keram_pl)</t>
  </si>
  <si>
    <t xml:space="preserve">117</t>
  </si>
  <si>
    <t xml:space="preserve">781121011</t>
  </si>
  <si>
    <t xml:space="preserve">Příprava podkladu před provedením obkladu nátěr penetrační na stěnu</t>
  </si>
  <si>
    <t xml:space="preserve">-520574960</t>
  </si>
  <si>
    <t xml:space="preserve">Souvrství obkladu - penetrace (pl) - otvory (pl)</t>
  </si>
  <si>
    <t xml:space="preserve">118</t>
  </si>
  <si>
    <t xml:space="preserve">781131112</t>
  </si>
  <si>
    <t xml:space="preserve">Izolace stěny pod obklad izolace nátěrem nebo stěrkou ve dvou vrstvách</t>
  </si>
  <si>
    <t xml:space="preserve">53513642</t>
  </si>
  <si>
    <t xml:space="preserve">Souvrství obkladu - HIS stěrka (pl) - otvory (pl)</t>
  </si>
  <si>
    <t xml:space="preserve">119</t>
  </si>
  <si>
    <t xml:space="preserve">781131232</t>
  </si>
  <si>
    <t xml:space="preserve">Izolace stěny pod obklad izolace těsnícími izolačními pásy pro styčné nebo dilatační spáry</t>
  </si>
  <si>
    <t xml:space="preserve">608122288</t>
  </si>
  <si>
    <t xml:space="preserve">Souvrství obkladu - HIS stěrka, bandáž (v * p)</t>
  </si>
  <si>
    <t xml:space="preserve">(2,35)*4</t>
  </si>
  <si>
    <t xml:space="preserve">120</t>
  </si>
  <si>
    <t xml:space="preserve">781474154</t>
  </si>
  <si>
    <t xml:space="preserve">Montáž obkladů vnitřních stěn z dlaždic keramických lepených flexibilním lepidlem velkoformátových hladkých přes 4 do 6 ks/m2</t>
  </si>
  <si>
    <t xml:space="preserve">585943936</t>
  </si>
  <si>
    <t xml:space="preserve">Souvrství obkladu (dl * v) - otvory (š * v)</t>
  </si>
  <si>
    <t xml:space="preserve">(3,05*2+2,10*2)*2,35</t>
  </si>
  <si>
    <t xml:space="preserve">-(1,19*0,50*2+0,97*2,06)</t>
  </si>
  <si>
    <t xml:space="preserve">121</t>
  </si>
  <si>
    <t xml:space="preserve">781495185</t>
  </si>
  <si>
    <t xml:space="preserve">Obklad - dokončující práce pracnější řezání obkladaček rovné</t>
  </si>
  <si>
    <t xml:space="preserve">-1913008339</t>
  </si>
  <si>
    <t xml:space="preserve">122</t>
  </si>
  <si>
    <t xml:space="preserve">597610X2</t>
  </si>
  <si>
    <t xml:space="preserve">obklad keramický (dle PD - předepsaná cena 900 Kč/m2)</t>
  </si>
  <si>
    <t xml:space="preserve">-1755626885</t>
  </si>
  <si>
    <t xml:space="preserve">21,017*1,1 'Přepočtené koeficientem množství</t>
  </si>
  <si>
    <t xml:space="preserve">123</t>
  </si>
  <si>
    <t xml:space="preserve">781495115</t>
  </si>
  <si>
    <t xml:space="preserve">Obklad - dokončující práce ostatní práce spárování silikonem</t>
  </si>
  <si>
    <t xml:space="preserve">-1349440057</t>
  </si>
  <si>
    <t xml:space="preserve">Souvrství obkladu - dilatace (v * p)</t>
  </si>
  <si>
    <t xml:space="preserve">124</t>
  </si>
  <si>
    <t xml:space="preserve">998781101</t>
  </si>
  <si>
    <t xml:space="preserve">Přesun hmot pro obklady keramické  stanovený z hmotnosti přesunovaného materiálu vodorovná dopravní vzdálenost do 50 m v objektech výšky do 6 m</t>
  </si>
  <si>
    <t xml:space="preserve">-2034461437</t>
  </si>
  <si>
    <t xml:space="preserve">784</t>
  </si>
  <si>
    <t xml:space="preserve">Dokončovací práce - malby a tapety</t>
  </si>
  <si>
    <t xml:space="preserve">125</t>
  </si>
  <si>
    <t xml:space="preserve">784111001</t>
  </si>
  <si>
    <t xml:space="preserve">Oprášení (ometení) podkladu v místnostech výšky do 3,80 m</t>
  </si>
  <si>
    <t xml:space="preserve">-191942034</t>
  </si>
  <si>
    <t xml:space="preserve">Malba stropu (dl * š)</t>
  </si>
  <si>
    <t xml:space="preserve">126</t>
  </si>
  <si>
    <t xml:space="preserve">784181121</t>
  </si>
  <si>
    <t xml:space="preserve">Penetrace podkladu jednonásobná hloubková akrylátová bezbarvá v místnostech výšky do 3,80 m</t>
  </si>
  <si>
    <t xml:space="preserve">-412585074</t>
  </si>
  <si>
    <t xml:space="preserve">127</t>
  </si>
  <si>
    <t xml:space="preserve">784211101</t>
  </si>
  <si>
    <t xml:space="preserve">Malby z malířských směsí oděruvzdorných za mokra dvojnásobné, bílé za mokra oděruvzdorné výborně v místnostech výšky do 3,80 m</t>
  </si>
  <si>
    <t xml:space="preserve">531774548</t>
  </si>
  <si>
    <t xml:space="preserve">128</t>
  </si>
  <si>
    <t xml:space="preserve">OST0I2201</t>
  </si>
  <si>
    <t xml:space="preserve">D+M I22/01 informační systém na dveřích vč. kotvení, povrchové úpravy a doplňků (dle PD)</t>
  </si>
  <si>
    <t xml:space="preserve">-1013802296</t>
  </si>
  <si>
    <t xml:space="preserve">129</t>
  </si>
  <si>
    <t xml:space="preserve">OST0I2202</t>
  </si>
  <si>
    <t xml:space="preserve">D+M I22/02 informační systém na dveřích vč. kotvení, povrchové úpravy a doplňků (dle PD)</t>
  </si>
  <si>
    <t xml:space="preserve">998260151</t>
  </si>
  <si>
    <t xml:space="preserve">2.2.1b - Vodovod</t>
  </si>
  <si>
    <t xml:space="preserve">    001 - POTRUBÍ</t>
  </si>
  <si>
    <t xml:space="preserve">    002 - VYBAVENÍ</t>
  </si>
  <si>
    <t xml:space="preserve">    003 - ZEMNÍ PRÁCE</t>
  </si>
  <si>
    <t xml:space="preserve">    004 - SOUVISEJÍCÍ</t>
  </si>
  <si>
    <t xml:space="preserve">POTRUBÍ</t>
  </si>
  <si>
    <t xml:space="preserve">K176</t>
  </si>
  <si>
    <t xml:space="preserve">potrubí HDPE D25 SDR11 PN10</t>
  </si>
  <si>
    <t xml:space="preserve">648505042</t>
  </si>
  <si>
    <t xml:space="preserve">K181</t>
  </si>
  <si>
    <t xml:space="preserve">Montáž trubek tlakových PE do 32mm</t>
  </si>
  <si>
    <t xml:space="preserve">-1955557672</t>
  </si>
  <si>
    <t xml:space="preserve">VYBAVENÍ</t>
  </si>
  <si>
    <t xml:space="preserve">K185</t>
  </si>
  <si>
    <t xml:space="preserve">identifikační vodič měděný s dvojitou izolací CYY o průřezu 6mm2 D+M</t>
  </si>
  <si>
    <t xml:space="preserve">609985145</t>
  </si>
  <si>
    <t xml:space="preserve">K186</t>
  </si>
  <si>
    <t xml:space="preserve">Modrá signalizační fólie D+M</t>
  </si>
  <si>
    <t xml:space="preserve">1746545463</t>
  </si>
  <si>
    <t xml:space="preserve">K214</t>
  </si>
  <si>
    <t xml:space="preserve">Kulový kohout DN 25</t>
  </si>
  <si>
    <t xml:space="preserve">-470736934</t>
  </si>
  <si>
    <t xml:space="preserve">K191</t>
  </si>
  <si>
    <t xml:space="preserve">Hranatá ventilová šachta 400x400 s víkem jištěným šrouby</t>
  </si>
  <si>
    <t xml:space="preserve">-69311312</t>
  </si>
  <si>
    <t xml:space="preserve">K325</t>
  </si>
  <si>
    <t xml:space="preserve">Dnová napouštěcí tryska</t>
  </si>
  <si>
    <t xml:space="preserve">218184211</t>
  </si>
  <si>
    <t xml:space="preserve">ZEMNÍ PRÁCE</t>
  </si>
  <si>
    <t xml:space="preserve">K218</t>
  </si>
  <si>
    <t xml:space="preserve">Hloubení rýh do 2,5m v hor. 3-4 do 1000 m3</t>
  </si>
  <si>
    <t xml:space="preserve">1814645529</t>
  </si>
  <si>
    <t xml:space="preserve">K219</t>
  </si>
  <si>
    <t xml:space="preserve">Vodorovné přemí.výkop. nošením hor. 1-4</t>
  </si>
  <si>
    <t xml:space="preserve">1965044432</t>
  </si>
  <si>
    <t xml:space="preserve">K220</t>
  </si>
  <si>
    <t xml:space="preserve">Zřízení pažení a rozepření rýh příložné do 2 m</t>
  </si>
  <si>
    <t xml:space="preserve">-502004390</t>
  </si>
  <si>
    <t xml:space="preserve">K221</t>
  </si>
  <si>
    <t xml:space="preserve">Odstranění pažení příložné do 2m</t>
  </si>
  <si>
    <t xml:space="preserve">-554420261</t>
  </si>
  <si>
    <t xml:space="preserve">K222</t>
  </si>
  <si>
    <t xml:space="preserve">Svislé přemístění výk. z hor. 1-4 do 2.5 m</t>
  </si>
  <si>
    <t xml:space="preserve">-2137370029</t>
  </si>
  <si>
    <t xml:space="preserve">K223</t>
  </si>
  <si>
    <t xml:space="preserve">Zásyp jam, rýh, šachet se zhutněním</t>
  </si>
  <si>
    <t xml:space="preserve">299973809</t>
  </si>
  <si>
    <t xml:space="preserve">K224</t>
  </si>
  <si>
    <t xml:space="preserve">Obsyp potrubí bez prohození sypaniny s dodáním štěrkopísku frakce 0 - 22 mm</t>
  </si>
  <si>
    <t xml:space="preserve">1431472128</t>
  </si>
  <si>
    <t xml:space="preserve">K225</t>
  </si>
  <si>
    <t xml:space="preserve">Lože pod potrubí s dodáním kameniva těženého 0 - 4 mm</t>
  </si>
  <si>
    <t xml:space="preserve">1013246823</t>
  </si>
  <si>
    <t xml:space="preserve">K226</t>
  </si>
  <si>
    <t xml:space="preserve">Vodorovné přemí. výko. z hor. 1-4 do 1000-1500m</t>
  </si>
  <si>
    <t xml:space="preserve">-229059229</t>
  </si>
  <si>
    <t xml:space="preserve">K227</t>
  </si>
  <si>
    <t xml:space="preserve">Nakladani vykopku do 100m3 hor.1-4</t>
  </si>
  <si>
    <t xml:space="preserve">-328502094</t>
  </si>
  <si>
    <t xml:space="preserve">K228</t>
  </si>
  <si>
    <t xml:space="preserve">Ulozeni sypaniny na skladku</t>
  </si>
  <si>
    <t xml:space="preserve">-1900107405</t>
  </si>
  <si>
    <t xml:space="preserve">SOUVISEJÍCÍ</t>
  </si>
  <si>
    <t xml:space="preserve">K229</t>
  </si>
  <si>
    <t xml:space="preserve">Zkouška těsnosti</t>
  </si>
  <si>
    <t xml:space="preserve">-190695419</t>
  </si>
  <si>
    <t xml:space="preserve">K230</t>
  </si>
  <si>
    <t xml:space="preserve">Proplach a dezinfekce vodovodního potrubí</t>
  </si>
  <si>
    <t xml:space="preserve">-1258677453</t>
  </si>
  <si>
    <t xml:space="preserve">K231</t>
  </si>
  <si>
    <t xml:space="preserve">Přesun hmot, trubní vedení, otevř. výkop</t>
  </si>
  <si>
    <t xml:space="preserve">268247533</t>
  </si>
  <si>
    <t xml:space="preserve">2.2.1c - ZTI vodovod</t>
  </si>
  <si>
    <t xml:space="preserve">    001 - POTRUBÍ SV</t>
  </si>
  <si>
    <t xml:space="preserve">    002 - IZOLACE SV</t>
  </si>
  <si>
    <t xml:space="preserve">    003 - MONTÁŽ POTRUBÍ</t>
  </si>
  <si>
    <t xml:space="preserve">    004 - ARMATURY</t>
  </si>
  <si>
    <t xml:space="preserve">    005 - ZAŘIZOVACÍ PŘEDMĚTY</t>
  </si>
  <si>
    <t xml:space="preserve">    006 - OSTATNÍ</t>
  </si>
  <si>
    <t xml:space="preserve">POTRUBÍ SV</t>
  </si>
  <si>
    <t xml:space="preserve">K326</t>
  </si>
  <si>
    <t xml:space="preserve">Potrubí PPr  PN 20 D 20 mm - svar polyfuze</t>
  </si>
  <si>
    <t xml:space="preserve">151376870</t>
  </si>
  <si>
    <t xml:space="preserve">IZOLACE SV</t>
  </si>
  <si>
    <t xml:space="preserve">K329</t>
  </si>
  <si>
    <t xml:space="preserve">Izolace návleková   tl. 13 mm - vnitřní průměr 20 mm</t>
  </si>
  <si>
    <t xml:space="preserve">1920999914</t>
  </si>
  <si>
    <t xml:space="preserve">MONTÁŽ POTRUBÍ</t>
  </si>
  <si>
    <t xml:space="preserve">K334</t>
  </si>
  <si>
    <t xml:space="preserve">montáž potrubí PPR do pr.25mm včetně tvarovek a izolace</t>
  </si>
  <si>
    <t xml:space="preserve">1623165402</t>
  </si>
  <si>
    <t xml:space="preserve">ARMATURY</t>
  </si>
  <si>
    <t xml:space="preserve">K336</t>
  </si>
  <si>
    <t xml:space="preserve">Vodoměr DN15 Qn=3,5m3/h</t>
  </si>
  <si>
    <t xml:space="preserve">1263650735</t>
  </si>
  <si>
    <t xml:space="preserve">K337</t>
  </si>
  <si>
    <t xml:space="preserve">Výtokový ventil na nástrčný klíč s zp. klapkou a přivzdušněním 1/2“ vč. nástrčného klíče</t>
  </si>
  <si>
    <t xml:space="preserve">-630870972</t>
  </si>
  <si>
    <t xml:space="preserve">K338</t>
  </si>
  <si>
    <t xml:space="preserve">Kulový kohout DN 15</t>
  </si>
  <si>
    <t xml:space="preserve">-981018101</t>
  </si>
  <si>
    <t xml:space="preserve">K340</t>
  </si>
  <si>
    <t xml:space="preserve">Nástěnka PPR 20</t>
  </si>
  <si>
    <t xml:space="preserve">-2080971241</t>
  </si>
  <si>
    <t xml:space="preserve">K341</t>
  </si>
  <si>
    <t xml:space="preserve">Rohový ventil DN15</t>
  </si>
  <si>
    <t xml:space="preserve">1973195227</t>
  </si>
  <si>
    <t xml:space="preserve">ZAŘIZOVACÍ PŘEDMĚTY</t>
  </si>
  <si>
    <t xml:space="preserve">K344</t>
  </si>
  <si>
    <t xml:space="preserve">Klozet keramický závěsný odpad zadní</t>
  </si>
  <si>
    <t xml:space="preserve">-739140191</t>
  </si>
  <si>
    <t xml:space="preserve">K346</t>
  </si>
  <si>
    <t xml:space="preserve">Pisoárový záchodek s radarovým splachováním</t>
  </si>
  <si>
    <t xml:space="preserve">1598406861</t>
  </si>
  <si>
    <t xml:space="preserve">K347</t>
  </si>
  <si>
    <t xml:space="preserve">Umyvadlo keramické připevněné na stěnu šrouby bílé bez krytu na sifon 600 mm</t>
  </si>
  <si>
    <t xml:space="preserve">2055815388</t>
  </si>
  <si>
    <t xml:space="preserve">K353</t>
  </si>
  <si>
    <t xml:space="preserve">Podomítková nádržka pro WC s napouštěcím ventilem</t>
  </si>
  <si>
    <t xml:space="preserve">-689611809</t>
  </si>
  <si>
    <t xml:space="preserve">K357</t>
  </si>
  <si>
    <t xml:space="preserve">stojánková senzorová umyvadlová časová baterie, reg.0 - 12 sec</t>
  </si>
  <si>
    <t xml:space="preserve">122099308</t>
  </si>
  <si>
    <t xml:space="preserve">K358</t>
  </si>
  <si>
    <t xml:space="preserve">montáž podomítkové nádržky wc (přikotvení, připojení odpadu a vody)</t>
  </si>
  <si>
    <t xml:space="preserve">1990085001</t>
  </si>
  <si>
    <t xml:space="preserve">K359</t>
  </si>
  <si>
    <t xml:space="preserve">montáž nástěnného wc (usazení, zapojení)</t>
  </si>
  <si>
    <t xml:space="preserve">-1606731010</t>
  </si>
  <si>
    <t xml:space="preserve">K360</t>
  </si>
  <si>
    <t xml:space="preserve">montáž umyvadla (usazení, zapojení sifonu)</t>
  </si>
  <si>
    <t xml:space="preserve">2097307369</t>
  </si>
  <si>
    <t xml:space="preserve">K361</t>
  </si>
  <si>
    <t xml:space="preserve">montáž baterie umyvadlové (stojánková, nástěnná)</t>
  </si>
  <si>
    <t xml:space="preserve">1355807630</t>
  </si>
  <si>
    <t xml:space="preserve">K363</t>
  </si>
  <si>
    <t xml:space="preserve">montáž rohového ventilu</t>
  </si>
  <si>
    <t xml:space="preserve">-1667672553</t>
  </si>
  <si>
    <t xml:space="preserve">K365</t>
  </si>
  <si>
    <t xml:space="preserve">montáž nástěnky PPR pro rohový ventil</t>
  </si>
  <si>
    <t xml:space="preserve">-228644906</t>
  </si>
  <si>
    <t xml:space="preserve">OSTATNÍ</t>
  </si>
  <si>
    <t xml:space="preserve">K367</t>
  </si>
  <si>
    <t xml:space="preserve">Zkouška těsnosti vodovodního potrubí</t>
  </si>
  <si>
    <t xml:space="preserve">250831680</t>
  </si>
  <si>
    <t xml:space="preserve">-1496021326</t>
  </si>
  <si>
    <t xml:space="preserve">K368</t>
  </si>
  <si>
    <t xml:space="preserve">Přesun hmot vodovod vnitřní</t>
  </si>
  <si>
    <t xml:space="preserve">T</t>
  </si>
  <si>
    <t xml:space="preserve">-1843305337</t>
  </si>
  <si>
    <t xml:space="preserve">2.2.1d - ZTI kanalizace</t>
  </si>
  <si>
    <t xml:space="preserve">    002 - PŘÍSLUŠENSTVÍ</t>
  </si>
  <si>
    <t xml:space="preserve">    003 - OSTATNÍ</t>
  </si>
  <si>
    <t xml:space="preserve">    004 - ZEMNÍ PRÁCE</t>
  </si>
  <si>
    <t xml:space="preserve">K369</t>
  </si>
  <si>
    <t xml:space="preserve">HT40 PŘÍMÁ TROUBA PP 40</t>
  </si>
  <si>
    <t xml:space="preserve">1439155262</t>
  </si>
  <si>
    <t xml:space="preserve">K594</t>
  </si>
  <si>
    <t xml:space="preserve">HT50 PŘÍMÁ TROUBA PP 50</t>
  </si>
  <si>
    <t xml:space="preserve">791740819</t>
  </si>
  <si>
    <t xml:space="preserve">K291</t>
  </si>
  <si>
    <t xml:space="preserve">HT70 PŘÍMÁ TROUBA PP 70</t>
  </si>
  <si>
    <t xml:space="preserve">743991544</t>
  </si>
  <si>
    <t xml:space="preserve">K292</t>
  </si>
  <si>
    <t xml:space="preserve">HT100 PŘÍMÁ TROUBA PP 100</t>
  </si>
  <si>
    <t xml:space="preserve">-1361507758</t>
  </si>
  <si>
    <t xml:space="preserve">K293</t>
  </si>
  <si>
    <t xml:space="preserve">HT125 PŘÍMÁ TROUBA PP 125</t>
  </si>
  <si>
    <t xml:space="preserve">903173856</t>
  </si>
  <si>
    <t xml:space="preserve">K251</t>
  </si>
  <si>
    <t xml:space="preserve">KG125 PŘÍMÁ TROUBA PVC 125 SN4</t>
  </si>
  <si>
    <t xml:space="preserve">-487896366</t>
  </si>
  <si>
    <t xml:space="preserve">K371</t>
  </si>
  <si>
    <t xml:space="preserve">montáž odpadní trubky PP-HT s hrdlem do pr.50mm (do zdi, volně)</t>
  </si>
  <si>
    <t xml:space="preserve">-1037729261</t>
  </si>
  <si>
    <t xml:space="preserve">K296</t>
  </si>
  <si>
    <t xml:space="preserve">montáž odpadní trubky PP-HT s hrdlem do pr.125mm (do zdi, volně)</t>
  </si>
  <si>
    <t xml:space="preserve">1789901090</t>
  </si>
  <si>
    <t xml:space="preserve">K257</t>
  </si>
  <si>
    <t xml:space="preserve">Montáž potrubí z PVC hrdlových trub DN 125</t>
  </si>
  <si>
    <t xml:space="preserve">-177592237</t>
  </si>
  <si>
    <t xml:space="preserve">PŘÍSLUŠENSTVÍ</t>
  </si>
  <si>
    <t xml:space="preserve">K372</t>
  </si>
  <si>
    <t xml:space="preserve">Větrací hlavice vč. hydroizolačního límce DN 110 HL 810</t>
  </si>
  <si>
    <t xml:space="preserve">-963798398</t>
  </si>
  <si>
    <t xml:space="preserve">K373</t>
  </si>
  <si>
    <t xml:space="preserve">Přivzdušňovací ventil HL905</t>
  </si>
  <si>
    <t xml:space="preserve">-11550923</t>
  </si>
  <si>
    <t xml:space="preserve">K377</t>
  </si>
  <si>
    <t xml:space="preserve">OBLOUK PP 100-45 HTB100-45</t>
  </si>
  <si>
    <t xml:space="preserve">-1986540984</t>
  </si>
  <si>
    <t xml:space="preserve">K378</t>
  </si>
  <si>
    <t xml:space="preserve">OBLOUK PP 100-87.5 HTB100-87</t>
  </si>
  <si>
    <t xml:space="preserve">1065414555</t>
  </si>
  <si>
    <t xml:space="preserve">K379</t>
  </si>
  <si>
    <t xml:space="preserve">OBLOUK PP 40-45 HTB40-45</t>
  </si>
  <si>
    <t xml:space="preserve">279921530</t>
  </si>
  <si>
    <t xml:space="preserve">K380</t>
  </si>
  <si>
    <t xml:space="preserve">OBLOUK PP 40-87.5 HTB40-87</t>
  </si>
  <si>
    <t xml:space="preserve">2028356317</t>
  </si>
  <si>
    <t xml:space="preserve">K381</t>
  </si>
  <si>
    <t xml:space="preserve">OBLOUK PP 50-87.5 HTB50-87</t>
  </si>
  <si>
    <t xml:space="preserve">175563226</t>
  </si>
  <si>
    <t xml:space="preserve">K383</t>
  </si>
  <si>
    <t xml:space="preserve">ODBOČKA PP 100/100-87.5 HTEA100/100-87</t>
  </si>
  <si>
    <t xml:space="preserve">-895023089</t>
  </si>
  <si>
    <t xml:space="preserve">K384</t>
  </si>
  <si>
    <t xml:space="preserve">ODBOČKA PP 100/40-87.5 HTEA100/40-87</t>
  </si>
  <si>
    <t xml:space="preserve">56502163</t>
  </si>
  <si>
    <t xml:space="preserve">K387</t>
  </si>
  <si>
    <t xml:space="preserve">ODBOČKA PP 70/50-87.5 HTEA70/50-87</t>
  </si>
  <si>
    <t xml:space="preserve">-1657000491</t>
  </si>
  <si>
    <t xml:space="preserve">K390</t>
  </si>
  <si>
    <t xml:space="preserve">PŘECHODKA PP 100/125 HTR125/100</t>
  </si>
  <si>
    <t xml:space="preserve">1865500576</t>
  </si>
  <si>
    <t xml:space="preserve">K391</t>
  </si>
  <si>
    <t xml:space="preserve">PŘECHODKA PP 70/125 HTR125/70</t>
  </si>
  <si>
    <t xml:space="preserve">-1986929567</t>
  </si>
  <si>
    <t xml:space="preserve">K395</t>
  </si>
  <si>
    <t xml:space="preserve">OBLOUK PVC 125-45 KGB125-45</t>
  </si>
  <si>
    <t xml:space="preserve">437277897</t>
  </si>
  <si>
    <t xml:space="preserve">K397</t>
  </si>
  <si>
    <t xml:space="preserve">ODBOČKA PVC 125/125-45 KGEA125/125-45</t>
  </si>
  <si>
    <t xml:space="preserve">-407513346</t>
  </si>
  <si>
    <t xml:space="preserve">K260</t>
  </si>
  <si>
    <t xml:space="preserve">Zkouška těsnosti potrubí kanalizace vodou do DN 125</t>
  </si>
  <si>
    <t xml:space="preserve">383937275</t>
  </si>
  <si>
    <t xml:space="preserve">K398</t>
  </si>
  <si>
    <t xml:space="preserve">Vyvedení a upevnění odpadních výpustek do DN 50</t>
  </si>
  <si>
    <t xml:space="preserve">-1457380116</t>
  </si>
  <si>
    <t xml:space="preserve">K399</t>
  </si>
  <si>
    <t xml:space="preserve">Vyvedení a upevnění odpadních výpustek DN 100</t>
  </si>
  <si>
    <t xml:space="preserve">-583370963</t>
  </si>
  <si>
    <t xml:space="preserve">K262</t>
  </si>
  <si>
    <t xml:space="preserve">Přesun hmot kan. vnitřní</t>
  </si>
  <si>
    <t xml:space="preserve">-1060945359</t>
  </si>
  <si>
    <t xml:space="preserve">K263</t>
  </si>
  <si>
    <t xml:space="preserve">Přesun hmot, trubní vedení plastová, otevř. výkop</t>
  </si>
  <si>
    <t xml:space="preserve">126037012</t>
  </si>
  <si>
    <t xml:space="preserve">K265</t>
  </si>
  <si>
    <t xml:space="preserve">hloubení rýh šíř do 2m paž i nepaž tř. iii - bez dopravy</t>
  </si>
  <si>
    <t xml:space="preserve">-361001236</t>
  </si>
  <si>
    <t xml:space="preserve">K266</t>
  </si>
  <si>
    <t xml:space="preserve">Vodorovné přemí. výko. z hor. 1-4 př 50 do 500</t>
  </si>
  <si>
    <t xml:space="preserve">-451514825</t>
  </si>
  <si>
    <t xml:space="preserve">K267</t>
  </si>
  <si>
    <t xml:space="preserve">zásyp sypaninou se zhutněním jam. šachet. rýh</t>
  </si>
  <si>
    <t xml:space="preserve">-272049927</t>
  </si>
  <si>
    <t xml:space="preserve">K269</t>
  </si>
  <si>
    <t xml:space="preserve">Lože a obsyp - kamenivo těžené 0 - 4 mm</t>
  </si>
  <si>
    <t xml:space="preserve">-1691942234</t>
  </si>
  <si>
    <t xml:space="preserve">1522913237</t>
  </si>
  <si>
    <t xml:space="preserve">-566657007</t>
  </si>
  <si>
    <t xml:space="preserve">-693668328</t>
  </si>
  <si>
    <t xml:space="preserve">2.2.1e - Elektroinstalace</t>
  </si>
  <si>
    <t xml:space="preserve">    741 - Elektroinstalace - silnoproud</t>
  </si>
  <si>
    <t xml:space="preserve">      ROZ-01 - Rozvaděče</t>
  </si>
  <si>
    <t xml:space="preserve">      HR-01 - Bleskosvody</t>
  </si>
  <si>
    <t xml:space="preserve">      KAB-01 - Kabeláž</t>
  </si>
  <si>
    <t xml:space="preserve">      PRS-01 - Přístroje</t>
  </si>
  <si>
    <t xml:space="preserve">M - Práce a dodávky M</t>
  </si>
  <si>
    <t xml:space="preserve">    58-M - Revize vyhrazených technických zařízení</t>
  </si>
  <si>
    <t xml:space="preserve">VRN - Vedlejší rozpočtové náklady</t>
  </si>
  <si>
    <t xml:space="preserve">    VRN9 - Ostatní náklady</t>
  </si>
  <si>
    <t xml:space="preserve">741</t>
  </si>
  <si>
    <t xml:space="preserve">Elektroinstalace - silnoproud</t>
  </si>
  <si>
    <t xml:space="preserve">ROZ-01</t>
  </si>
  <si>
    <t xml:space="preserve">Rozvaděče</t>
  </si>
  <si>
    <t xml:space="preserve">741210003</t>
  </si>
  <si>
    <t xml:space="preserve">Montáž rozvodnic oceloplechových nebo plastových bez zapojení vodičů běžných, hmotnosti do 100 kg</t>
  </si>
  <si>
    <t xml:space="preserve">1237697955</t>
  </si>
  <si>
    <t xml:space="preserve">10.0.124.5-R01</t>
  </si>
  <si>
    <t xml:space="preserve">Rozvaděč R52 vč.příslušenství</t>
  </si>
  <si>
    <t xml:space="preserve">2082937191</t>
  </si>
  <si>
    <t xml:space="preserve">HR-01</t>
  </si>
  <si>
    <t xml:space="preserve">Bleskosvody</t>
  </si>
  <si>
    <t xml:space="preserve">741410021</t>
  </si>
  <si>
    <t xml:space="preserve">Montáž uzemňovacího vedení s upevněním, propojením a připojením pomocí svorek v zemi s izolací spojů pásku průřezu do 120 mm2 v městské zástavbě</t>
  </si>
  <si>
    <t xml:space="preserve">-938374589</t>
  </si>
  <si>
    <t xml:space="preserve">1386601</t>
  </si>
  <si>
    <t xml:space="preserve">ZEMNICI PASEK NEREZ 5052 V2A 30X3.5</t>
  </si>
  <si>
    <t xml:space="preserve">-921371037</t>
  </si>
  <si>
    <t xml:space="preserve">741420001</t>
  </si>
  <si>
    <t xml:space="preserve">Montáž hromosvodného vedení svodových drátů nebo lan s podpěrami, Ø do 10 mm</t>
  </si>
  <si>
    <t xml:space="preserve">-1696758496</t>
  </si>
  <si>
    <t xml:space="preserve">35441077</t>
  </si>
  <si>
    <t xml:space="preserve">drát D 8mm AlMgSi</t>
  </si>
  <si>
    <t xml:space="preserve">kg</t>
  </si>
  <si>
    <t xml:space="preserve">1470813601</t>
  </si>
  <si>
    <t xml:space="preserve">1214574</t>
  </si>
  <si>
    <t xml:space="preserve">PODP.VEDENI PV 21D</t>
  </si>
  <si>
    <t xml:space="preserve">1944274628</t>
  </si>
  <si>
    <t xml:space="preserve">741420021</t>
  </si>
  <si>
    <t xml:space="preserve">Montáž hromosvodného vedení svorek se 2 šrouby</t>
  </si>
  <si>
    <t xml:space="preserve">-522505620</t>
  </si>
  <si>
    <t xml:space="preserve">1178873</t>
  </si>
  <si>
    <t xml:space="preserve">SVORKA SZc N</t>
  </si>
  <si>
    <t xml:space="preserve">-80199510</t>
  </si>
  <si>
    <t xml:space="preserve">1214451</t>
  </si>
  <si>
    <t xml:space="preserve">PODP.VEDENI PV 1p-30</t>
  </si>
  <si>
    <t xml:space="preserve">-1660295353</t>
  </si>
  <si>
    <t xml:space="preserve">741420022</t>
  </si>
  <si>
    <t xml:space="preserve">Montáž hromosvodného vedení svorek se 3 a více šrouby</t>
  </si>
  <si>
    <t xml:space="preserve">202323332</t>
  </si>
  <si>
    <t xml:space="preserve">35442041</t>
  </si>
  <si>
    <t xml:space="preserve">svorka uzemnění nerez k jímací tyči</t>
  </si>
  <si>
    <t xml:space="preserve">392011082</t>
  </si>
  <si>
    <t xml:space="preserve">35442033</t>
  </si>
  <si>
    <t xml:space="preserve">svorka uzemnění nerez spojovací</t>
  </si>
  <si>
    <t xml:space="preserve">-675148974</t>
  </si>
  <si>
    <t xml:space="preserve">35442040</t>
  </si>
  <si>
    <t xml:space="preserve">svorka uzemnění nerez pro zemnící pásku a drát</t>
  </si>
  <si>
    <t xml:space="preserve">479139377</t>
  </si>
  <si>
    <t xml:space="preserve">741430005</t>
  </si>
  <si>
    <t xml:space="preserve">Montáž jímacích tyčí délky do 3 m, na stojan</t>
  </si>
  <si>
    <t xml:space="preserve">1921151911</t>
  </si>
  <si>
    <t xml:space="preserve">35441050-R01</t>
  </si>
  <si>
    <t xml:space="preserve">tyč jímací s kovaným hrotem 500mm</t>
  </si>
  <si>
    <t xml:space="preserve">-1367681214</t>
  </si>
  <si>
    <t xml:space="preserve">1197221</t>
  </si>
  <si>
    <t xml:space="preserve">PODSTAVEC BETONOVY PB9 /V535/</t>
  </si>
  <si>
    <t xml:space="preserve">-2043569013</t>
  </si>
  <si>
    <t xml:space="preserve">KAB-01</t>
  </si>
  <si>
    <t xml:space="preserve">Kabeláž</t>
  </si>
  <si>
    <t xml:space="preserve">741120001</t>
  </si>
  <si>
    <t xml:space="preserve">Montáž vodičů izolovaných měděných bez ukončení uložených pod omítku plných a laněných (např. CY), průřezu žíly 0,35 až 6 mm2</t>
  </si>
  <si>
    <t xml:space="preserve">-458855107</t>
  </si>
  <si>
    <t xml:space="preserve">34140825</t>
  </si>
  <si>
    <t xml:space="preserve">vodič propojovací jádro Cu plné izolace PVC 450/750V (H07V-U) 1x4mm2</t>
  </si>
  <si>
    <t xml:space="preserve">427537247</t>
  </si>
  <si>
    <t xml:space="preserve">Poznámka k položce:_x005F_x000D_
H07V-U CY</t>
  </si>
  <si>
    <t xml:space="preserve">741122015</t>
  </si>
  <si>
    <t xml:space="preserve">Montáž kabelů měděných bez ukončení uložených pod omítku plných kulatých (např. CYKY), počtu a průřezu žil 3x1,5 mm2</t>
  </si>
  <si>
    <t xml:space="preserve">-1147760856</t>
  </si>
  <si>
    <t xml:space="preserve">34111030</t>
  </si>
  <si>
    <t xml:space="preserve">kabel instalační jádro Cu plné izolace PVC plášť PVC 450/750V (CYKY) 3x1,5mm2</t>
  </si>
  <si>
    <t xml:space="preserve">1241223839</t>
  </si>
  <si>
    <t xml:space="preserve">Poznámka k položce:_x005F_x000D_
CYKY</t>
  </si>
  <si>
    <t xml:space="preserve">34111030-R01</t>
  </si>
  <si>
    <t xml:space="preserve">kabel silový s Cu jádrem 1kV CYKY-O 3x1,5mm2</t>
  </si>
  <si>
    <t xml:space="preserve">-1249539019</t>
  </si>
  <si>
    <t xml:space="preserve">741122016</t>
  </si>
  <si>
    <t xml:space="preserve">Montáž kabelů měděných bez ukončení uložených pod omítku plných kulatých (např. CYKY), počtu a průřezu žil 3x2,5 až 6 mm2</t>
  </si>
  <si>
    <t xml:space="preserve">-415160151</t>
  </si>
  <si>
    <t xml:space="preserve">34111036</t>
  </si>
  <si>
    <t xml:space="preserve">kabel instalační jádro Cu plné izolace PVC plášť PVC 450/750V (CYKY) 3x2,5mm2</t>
  </si>
  <si>
    <t xml:space="preserve">-628803468</t>
  </si>
  <si>
    <t xml:space="preserve">741130001</t>
  </si>
  <si>
    <t xml:space="preserve">Ukončení vodičů izolovaných s označením a zapojením v rozváděči nebo na přístroji, průřezu žíly do 2,5 mm2</t>
  </si>
  <si>
    <t xml:space="preserve">-1150767238</t>
  </si>
  <si>
    <t xml:space="preserve">741372061</t>
  </si>
  <si>
    <t xml:space="preserve">Montáž svítidel s integrovaným zdrojem LED se zapojením vodičů interiérových přisazených stropních hranatých nebo kruhových, plochy do 0,09 m2</t>
  </si>
  <si>
    <t xml:space="preserve">-137806154</t>
  </si>
  <si>
    <t xml:space="preserve">21581563-A2</t>
  </si>
  <si>
    <t xml:space="preserve">x SF Circular LED 350 18W /4000K IP44, 1440lm</t>
  </si>
  <si>
    <t xml:space="preserve">-563920185</t>
  </si>
  <si>
    <t xml:space="preserve">21581563-A3</t>
  </si>
  <si>
    <t xml:space="preserve">x SF Circular LED 400 24W /4000K IP44, 1920lm</t>
  </si>
  <si>
    <t xml:space="preserve">-140316916</t>
  </si>
  <si>
    <t xml:space="preserve">PRS-01</t>
  </si>
  <si>
    <t xml:space="preserve">Přístroje</t>
  </si>
  <si>
    <t xml:space="preserve">741112001</t>
  </si>
  <si>
    <t xml:space="preserve">Montáž krabic elektroinstalačních bez napojení na trubky a lišty, demontáže a montáže víčka a přístroje protahovacích nebo odbočných zapuštěných plastových kruhových</t>
  </si>
  <si>
    <t xml:space="preserve">-81360202</t>
  </si>
  <si>
    <t xml:space="preserve">34571511</t>
  </si>
  <si>
    <t xml:space="preserve">krabice přístrojová instalační 500V, D 69mmx30mm</t>
  </si>
  <si>
    <t xml:space="preserve">-1440913434</t>
  </si>
  <si>
    <t xml:space="preserve">-1497071878</t>
  </si>
  <si>
    <t xml:space="preserve">34571512</t>
  </si>
  <si>
    <t xml:space="preserve">krabice přístrojová instalační 500V, 71x71x42mm</t>
  </si>
  <si>
    <t xml:space="preserve">169064370</t>
  </si>
  <si>
    <t xml:space="preserve">741310031</t>
  </si>
  <si>
    <t xml:space="preserve">Montáž spínačů jedno nebo dvoupólových nástěnných se zapojením vodičů, pro prostředí venkovní nebo mokré vypínačů, řazení 1-jednopólových</t>
  </si>
  <si>
    <t xml:space="preserve">508685097</t>
  </si>
  <si>
    <t xml:space="preserve">8500175360</t>
  </si>
  <si>
    <t xml:space="preserve">Spínač jednopólový IP44 řazení 1, K1 bílá</t>
  </si>
  <si>
    <t xml:space="preserve">-721353744</t>
  </si>
  <si>
    <t xml:space="preserve">741311004</t>
  </si>
  <si>
    <t xml:space="preserve">Montáž spínačů speciálních se zapojením vodičů čidla pohybu nástěnného</t>
  </si>
  <si>
    <t xml:space="preserve">-563083200</t>
  </si>
  <si>
    <t xml:space="preserve">1663661</t>
  </si>
  <si>
    <t xml:space="preserve">POHYB.CIDLO</t>
  </si>
  <si>
    <t xml:space="preserve">2132890333</t>
  </si>
  <si>
    <t xml:space="preserve">16636647</t>
  </si>
  <si>
    <t xml:space="preserve">POHYB.CIDLO, IP54</t>
  </si>
  <si>
    <t xml:space="preserve">-1386083790</t>
  </si>
  <si>
    <t xml:space="preserve">7413130754-R01</t>
  </si>
  <si>
    <t xml:space="preserve">Montáž ventilátor, s doběhem časový</t>
  </si>
  <si>
    <t xml:space="preserve">-1087790441</t>
  </si>
  <si>
    <t xml:space="preserve">1299368</t>
  </si>
  <si>
    <t xml:space="preserve">VENTILATOR, doběh</t>
  </si>
  <si>
    <t xml:space="preserve">1595709551</t>
  </si>
  <si>
    <t xml:space="preserve">Práce a dodávky M</t>
  </si>
  <si>
    <t xml:space="preserve">58-M</t>
  </si>
  <si>
    <t xml:space="preserve">Revize vyhrazených technických zařízení</t>
  </si>
  <si>
    <t xml:space="preserve">580103001</t>
  </si>
  <si>
    <t xml:space="preserve">Elektrická instalace  kontrola stavu elektrického okruhu včetně instalačních, ovládacích a jistících prvků bez připojených spotřebičů v prostoru bezpečném do 5 vývodů</t>
  </si>
  <si>
    <t xml:space="preserve">okruh</t>
  </si>
  <si>
    <t xml:space="preserve">1387695027</t>
  </si>
  <si>
    <t xml:space="preserve">580105033</t>
  </si>
  <si>
    <t xml:space="preserve">Hromosvody  kontrola stavu ochrany před úderem blesku kombinované soustavy jednoho objektu přes 8 svodů</t>
  </si>
  <si>
    <t xml:space="preserve">svod</t>
  </si>
  <si>
    <t xml:space="preserve">1780753182</t>
  </si>
  <si>
    <t xml:space="preserve">Vedlejší rozpočtové náklady</t>
  </si>
  <si>
    <t xml:space="preserve">VRN9</t>
  </si>
  <si>
    <t xml:space="preserve">Ostatní náklady</t>
  </si>
  <si>
    <t xml:space="preserve">091003000</t>
  </si>
  <si>
    <t xml:space="preserve">Ostatní náklady bez rozlišení</t>
  </si>
  <si>
    <t xml:space="preserve">…</t>
  </si>
  <si>
    <t xml:space="preserve">1024</t>
  </si>
  <si>
    <t xml:space="preserve">-350728783</t>
  </si>
  <si>
    <t xml:space="preserve">2.2.2a - WC</t>
  </si>
  <si>
    <t xml:space="preserve">766T2203</t>
  </si>
  <si>
    <t xml:space="preserve">D+M T22/03 WC kabiny vč. kotvení, doplňků a povrchové úpravy (dle PD)</t>
  </si>
  <si>
    <t xml:space="preserve">-1023124681</t>
  </si>
  <si>
    <t xml:space="preserve">-1520711798</t>
  </si>
  <si>
    <t xml:space="preserve">2.2.2b - Vodovod</t>
  </si>
  <si>
    <t xml:space="preserve">2.2.2c - ZTI vodovod</t>
  </si>
  <si>
    <t xml:space="preserve">2.2.2d - ZTI kanalizace</t>
  </si>
  <si>
    <t xml:space="preserve">2.2.2e - Elektroinstalace</t>
  </si>
  <si>
    <t xml:space="preserve">0,878</t>
  </si>
  <si>
    <t xml:space="preserve">3,159</t>
  </si>
  <si>
    <t xml:space="preserve">SO 2.3 - Převlékárna</t>
  </si>
  <si>
    <t xml:space="preserve">2.3.1a - Převlékárna</t>
  </si>
  <si>
    <t xml:space="preserve">891581902</t>
  </si>
  <si>
    <t xml:space="preserve">3,80*2,30</t>
  </si>
  <si>
    <t xml:space="preserve">1349336992</t>
  </si>
  <si>
    <t xml:space="preserve">8,74*0,15 'Přepočtené koeficientem množství</t>
  </si>
  <si>
    <t xml:space="preserve">-486287457</t>
  </si>
  <si>
    <t xml:space="preserve">-997131723</t>
  </si>
  <si>
    <t xml:space="preserve">132151251</t>
  </si>
  <si>
    <t xml:space="preserve">Hloubení nezapažených rýh šířky přes 800 do 2 000 mm strojně s urovnáním dna do předepsaného profilu a spádu v hornině třídy těžitelnosti I skupiny 1 a 2 do 20 m3</t>
  </si>
  <si>
    <t xml:space="preserve">-1642839767</t>
  </si>
  <si>
    <t xml:space="preserve">(2,81)*1,25*0,25</t>
  </si>
  <si>
    <t xml:space="preserve">-2133090827</t>
  </si>
  <si>
    <t xml:space="preserve">838808753</t>
  </si>
  <si>
    <t xml:space="preserve">-894701049</t>
  </si>
  <si>
    <t xml:space="preserve">(2,81*1,25)*2</t>
  </si>
  <si>
    <t xml:space="preserve">69311060</t>
  </si>
  <si>
    <t xml:space="preserve">geotextilie netkaná separační, ochranná, filtrační, drenážní PP 200g/m2</t>
  </si>
  <si>
    <t xml:space="preserve">-1654330789</t>
  </si>
  <si>
    <t xml:space="preserve">7,025*1,15 'Přepočtené koeficientem množství</t>
  </si>
  <si>
    <t xml:space="preserve">-1632781845</t>
  </si>
  <si>
    <t xml:space="preserve">(2,81*1,25)*0,25</t>
  </si>
  <si>
    <t xml:space="preserve">-731301194</t>
  </si>
  <si>
    <t xml:space="preserve">(2,81*1,25)*0,15</t>
  </si>
  <si>
    <t xml:space="preserve">57003992</t>
  </si>
  <si>
    <t xml:space="preserve">(2,81*2+1,25*2)*0,50</t>
  </si>
  <si>
    <t xml:space="preserve">1682821593</t>
  </si>
  <si>
    <t xml:space="preserve">-912592016</t>
  </si>
  <si>
    <t xml:space="preserve">(2,81*1,25)*4,44*1,2/1000</t>
  </si>
  <si>
    <t xml:space="preserve">1763437514</t>
  </si>
  <si>
    <t xml:space="preserve">343449710</t>
  </si>
  <si>
    <t xml:space="preserve">-826228996</t>
  </si>
  <si>
    <t xml:space="preserve">458482413</t>
  </si>
  <si>
    <t xml:space="preserve">1619442722</t>
  </si>
  <si>
    <t xml:space="preserve">3,159*1,15 'Přepočtené koeficientem množství</t>
  </si>
  <si>
    <t xml:space="preserve">1054941692</t>
  </si>
  <si>
    <t xml:space="preserve">1297757287</t>
  </si>
  <si>
    <t xml:space="preserve">3,159*1,1 'Přepočtené koeficientem množství</t>
  </si>
  <si>
    <t xml:space="preserve">-881455395</t>
  </si>
  <si>
    <t xml:space="preserve">2,70*1,17</t>
  </si>
  <si>
    <t xml:space="preserve">-98510601</t>
  </si>
  <si>
    <t xml:space="preserve">(2,70*2+1,17*2)*0,10</t>
  </si>
  <si>
    <t xml:space="preserve">790409966</t>
  </si>
  <si>
    <t xml:space="preserve">3,933*1,1 'Přepočtené koeficientem množství</t>
  </si>
  <si>
    <t xml:space="preserve">1807758214</t>
  </si>
  <si>
    <t xml:space="preserve">677404532</t>
  </si>
  <si>
    <t xml:space="preserve">691111938</t>
  </si>
  <si>
    <t xml:space="preserve">219282143</t>
  </si>
  <si>
    <t xml:space="preserve">-1606013680</t>
  </si>
  <si>
    <t xml:space="preserve">447783934</t>
  </si>
  <si>
    <t xml:space="preserve">3,159*0,0825 'Přepočtené koeficientem množství</t>
  </si>
  <si>
    <t xml:space="preserve">-479448572</t>
  </si>
  <si>
    <t xml:space="preserve">-1727317767</t>
  </si>
  <si>
    <t xml:space="preserve">-1627315330</t>
  </si>
  <si>
    <t xml:space="preserve">0,284*1,2 'Přepočtené koeficientem množství</t>
  </si>
  <si>
    <t xml:space="preserve">1994652560</t>
  </si>
  <si>
    <t xml:space="preserve">762000W1</t>
  </si>
  <si>
    <t xml:space="preserve">D+M dřevěná konstrukce stěny vč. kotvení a povrchové úpravy (dle PD)</t>
  </si>
  <si>
    <t xml:space="preserve">1341416888</t>
  </si>
  <si>
    <t xml:space="preserve">797309308</t>
  </si>
  <si>
    <t xml:space="preserve">(1,20)*3</t>
  </si>
  <si>
    <t xml:space="preserve">762000W5</t>
  </si>
  <si>
    <t xml:space="preserve">stropní hranoly KVH 100x60 mm (dle PD)</t>
  </si>
  <si>
    <t xml:space="preserve">1031627264</t>
  </si>
  <si>
    <t xml:space="preserve">3,6*1,1 'Přepočtené koeficientem množství</t>
  </si>
  <si>
    <t xml:space="preserve">1359782335</t>
  </si>
  <si>
    <t xml:space="preserve">(2,78*2+1,25*2)*1,90</t>
  </si>
  <si>
    <t xml:space="preserve">-(0,8*1,9*2)</t>
  </si>
  <si>
    <t xml:space="preserve">-2074322274</t>
  </si>
  <si>
    <t xml:space="preserve">12,274*1,1 'Přepočtené koeficientem množství</t>
  </si>
  <si>
    <t xml:space="preserve">1867296509</t>
  </si>
  <si>
    <t xml:space="preserve">1085060685</t>
  </si>
  <si>
    <t xml:space="preserve">-440842574</t>
  </si>
  <si>
    <t xml:space="preserve">0,079*1,1 'Přepočtené koeficientem množství</t>
  </si>
  <si>
    <t xml:space="preserve">1576219737</t>
  </si>
  <si>
    <t xml:space="preserve">2127090998</t>
  </si>
  <si>
    <t xml:space="preserve">7640K2301</t>
  </si>
  <si>
    <t xml:space="preserve">D+M K23/01 oplechování atiky z poplastovaného plechu rš 220 mm vč. kotvení, doplňků a povrchové úpravy (dle PD)</t>
  </si>
  <si>
    <t xml:space="preserve">-1427312946</t>
  </si>
  <si>
    <t xml:space="preserve">7640K2302</t>
  </si>
  <si>
    <t xml:space="preserve">D+M K23/02 oplechování atiky z poplastovaného plechu rš 160 mm vč. kotvení, doplňků a povrchové úpravy (dle PD)</t>
  </si>
  <si>
    <t xml:space="preserve">-2144160705</t>
  </si>
  <si>
    <t xml:space="preserve">7640K2303</t>
  </si>
  <si>
    <t xml:space="preserve">D+M K23/03 lišta z poplastovaného plechu rš 100 mm vč. kotvení, doplňků a povrchové úpravy (dle PD)</t>
  </si>
  <si>
    <t xml:space="preserve">1715189619</t>
  </si>
  <si>
    <t xml:space="preserve">7640K2304</t>
  </si>
  <si>
    <t xml:space="preserve">D+M K23/04 kačírková lišta z poplastovaného plechu rš 120 mm vč. kotvení, doplňků a povrchové úpravy (dle PD)</t>
  </si>
  <si>
    <t xml:space="preserve">472176488</t>
  </si>
  <si>
    <t xml:space="preserve">7640K2305</t>
  </si>
  <si>
    <t xml:space="preserve">D+M K23/05 střešní chrlič s řetězem 3,0 m vč. kotvení, doplňků a povrchové úpravy (dle PD)</t>
  </si>
  <si>
    <t xml:space="preserve">1321525078</t>
  </si>
  <si>
    <t xml:space="preserve">7660O2301</t>
  </si>
  <si>
    <t xml:space="preserve">D+M O23/01 dveře z exteriéru 780x1860 mm vč. zárubně, kování, doplňků a povrchové úpravy (dle PD)</t>
  </si>
  <si>
    <t xml:space="preserve">303557298</t>
  </si>
  <si>
    <t xml:space="preserve">7660T2301</t>
  </si>
  <si>
    <t xml:space="preserve">D+M T23/01 lavice modřínová dl. 1840 mm vč. kotvení, doplňků a povrchové úpravy (dle PD)</t>
  </si>
  <si>
    <t xml:space="preserve">-2130212310</t>
  </si>
  <si>
    <t xml:space="preserve">7660T2302</t>
  </si>
  <si>
    <t xml:space="preserve">-25571446</t>
  </si>
  <si>
    <t xml:space="preserve">7670Z2301</t>
  </si>
  <si>
    <t xml:space="preserve">D+M Z23/01 ocelové konzoly vč. kotvení a povrchové úpravy (dle PD)</t>
  </si>
  <si>
    <t xml:space="preserve">897820149</t>
  </si>
  <si>
    <t xml:space="preserve">7670Z2302</t>
  </si>
  <si>
    <t xml:space="preserve">D+M Z23/02 sestava plechových zamykací skříňek na doklady vč. kotvení a povrchové úpravy (dle PD)</t>
  </si>
  <si>
    <t xml:space="preserve">-1501289958</t>
  </si>
  <si>
    <t xml:space="preserve">2.3.1.e - Elektroinstalace</t>
  </si>
  <si>
    <t xml:space="preserve">-598704794</t>
  </si>
  <si>
    <t xml:space="preserve">1663022194</t>
  </si>
  <si>
    <t xml:space="preserve">-400446093</t>
  </si>
  <si>
    <t xml:space="preserve">-333114574</t>
  </si>
  <si>
    <t xml:space="preserve">-2028202823</t>
  </si>
  <si>
    <t xml:space="preserve">-929083412</t>
  </si>
  <si>
    <t xml:space="preserve">-399879556</t>
  </si>
  <si>
    <t xml:space="preserve">399683512</t>
  </si>
  <si>
    <t xml:space="preserve">332446624</t>
  </si>
  <si>
    <t xml:space="preserve">-290766222</t>
  </si>
  <si>
    <t xml:space="preserve">-1935123783</t>
  </si>
  <si>
    <t xml:space="preserve">683981142</t>
  </si>
  <si>
    <t xml:space="preserve">584584485</t>
  </si>
  <si>
    <t xml:space="preserve">1718010217</t>
  </si>
  <si>
    <t xml:space="preserve">471564219</t>
  </si>
  <si>
    <t xml:space="preserve">481509229</t>
  </si>
  <si>
    <t xml:space="preserve">-1976492824</t>
  </si>
  <si>
    <t xml:space="preserve">990719450</t>
  </si>
  <si>
    <t xml:space="preserve">-1542032122</t>
  </si>
  <si>
    <t xml:space="preserve">1872017095</t>
  </si>
  <si>
    <t xml:space="preserve">-1298216106</t>
  </si>
  <si>
    <t xml:space="preserve">1372622323</t>
  </si>
  <si>
    <t xml:space="preserve">-1057086858</t>
  </si>
  <si>
    <t xml:space="preserve">-1357143366</t>
  </si>
  <si>
    <t xml:space="preserve">608401212</t>
  </si>
  <si>
    <t xml:space="preserve">1339293362</t>
  </si>
  <si>
    <t xml:space="preserve">-1488725943</t>
  </si>
  <si>
    <t xml:space="preserve">-1426257624</t>
  </si>
  <si>
    <t xml:space="preserve">1592347763</t>
  </si>
  <si>
    <t xml:space="preserve">-1085667827</t>
  </si>
  <si>
    <t xml:space="preserve">-629539316</t>
  </si>
  <si>
    <t xml:space="preserve">-218765408</t>
  </si>
  <si>
    <t xml:space="preserve">1503218893</t>
  </si>
  <si>
    <t xml:space="preserve">1579631458</t>
  </si>
  <si>
    <t xml:space="preserve">-99681569</t>
  </si>
  <si>
    <t xml:space="preserve">-1001458632</t>
  </si>
  <si>
    <t xml:space="preserve">969006815</t>
  </si>
  <si>
    <t xml:space="preserve">331585324</t>
  </si>
  <si>
    <t xml:space="preserve">765059073</t>
  </si>
  <si>
    <t xml:space="preserve">-2033263841</t>
  </si>
  <si>
    <t xml:space="preserve">-549206260</t>
  </si>
  <si>
    <t xml:space="preserve">-17625286</t>
  </si>
  <si>
    <t xml:space="preserve">2.3.2a - Převlékárna</t>
  </si>
  <si>
    <t xml:space="preserve">2.3.2.e - Elektroinstalace</t>
  </si>
  <si>
    <t xml:space="preserve">skl_S4_1_pl</t>
  </si>
  <si>
    <t xml:space="preserve">SO 3.1 - Terasa se zvedákem</t>
  </si>
  <si>
    <t xml:space="preserve">-1350004113</t>
  </si>
  <si>
    <t xml:space="preserve">35,0</t>
  </si>
  <si>
    <t xml:space="preserve">1202761231</t>
  </si>
  <si>
    <t xml:space="preserve">35*0,15 'Přepočtené koeficientem množství</t>
  </si>
  <si>
    <t xml:space="preserve">1632681139</t>
  </si>
  <si>
    <t xml:space="preserve">1174228901</t>
  </si>
  <si>
    <t xml:space="preserve">153693771</t>
  </si>
  <si>
    <t xml:space="preserve">Souvrství terasy - separace (pl)</t>
  </si>
  <si>
    <t xml:space="preserve">skladba S4.1</t>
  </si>
  <si>
    <t xml:space="preserve">(skl_S4_1_pl)</t>
  </si>
  <si>
    <t xml:space="preserve">1675625448</t>
  </si>
  <si>
    <t xml:space="preserve">30*1,1 'Přepočtené koeficientem množství</t>
  </si>
  <si>
    <t xml:space="preserve">271572211</t>
  </si>
  <si>
    <t xml:space="preserve">Podsyp pod základové konstrukce se zhutněním a urovnáním povrchu ze štěrkopísku netříděného</t>
  </si>
  <si>
    <t xml:space="preserve">1377216980</t>
  </si>
  <si>
    <t xml:space="preserve">Souvrství terasy - podsyp (pl * v)</t>
  </si>
  <si>
    <t xml:space="preserve">(skl_S4_1_pl)*0,20</t>
  </si>
  <si>
    <t xml:space="preserve">953921111</t>
  </si>
  <si>
    <t xml:space="preserve">Dlaždice betonové na sucho na ploché střechy  kladené jednotlivě volně s mezerami např. pro schůdnost po měkké krytině, pro trvalé zatížení krytin, rozměru 300 x 300 mm</t>
  </si>
  <si>
    <t xml:space="preserve">-390620336</t>
  </si>
  <si>
    <t xml:space="preserve">-1239227702</t>
  </si>
  <si>
    <t xml:space="preserve">1148534371</t>
  </si>
  <si>
    <t xml:space="preserve">762951004</t>
  </si>
  <si>
    <t xml:space="preserve">Montáž terasy  podkladního roštu z profilů plných, osové vzdálenosti podpěr přes 550 mm</t>
  </si>
  <si>
    <t xml:space="preserve">1071058223</t>
  </si>
  <si>
    <t xml:space="preserve">Souvrství terasy - rošt (pl)</t>
  </si>
  <si>
    <t xml:space="preserve">611981X1</t>
  </si>
  <si>
    <t xml:space="preserve">terasový hranol modřín (dle PD)</t>
  </si>
  <si>
    <t xml:space="preserve">301525404</t>
  </si>
  <si>
    <t xml:space="preserve">Souvrství terasy - rošt (dl * š * v)</t>
  </si>
  <si>
    <t xml:space="preserve">rošt 60x80</t>
  </si>
  <si>
    <t xml:space="preserve">(45,83)*0,06*0,08</t>
  </si>
  <si>
    <t xml:space="preserve">rošt 50x50</t>
  </si>
  <si>
    <t xml:space="preserve">(10,80)*0,05*0,05</t>
  </si>
  <si>
    <t xml:space="preserve">0,247*1,1 'Přepočtené koeficientem množství</t>
  </si>
  <si>
    <t xml:space="preserve">762952013</t>
  </si>
  <si>
    <t xml:space="preserve">Montáž terasy  nášlapné vrstvy z prken z dřevin tvrdých nebo neobyčejně tvrdých, s broušením, omytím a kartáčováním, bez povrchové úpravy, spojovaných šroubováním, šířky přes 120 do 135 mm</t>
  </si>
  <si>
    <t xml:space="preserve">-621743001</t>
  </si>
  <si>
    <t xml:space="preserve">Souvrství terasy - prkna (pl)</t>
  </si>
  <si>
    <t xml:space="preserve">30,0</t>
  </si>
  <si>
    <t xml:space="preserve">611981X2</t>
  </si>
  <si>
    <t xml:space="preserve">terasový profil dřevěný tl 30 mm modřín (dle PD)</t>
  </si>
  <si>
    <t xml:space="preserve">1562026159</t>
  </si>
  <si>
    <t xml:space="preserve">-991924487</t>
  </si>
  <si>
    <t xml:space="preserve">7670Z3101</t>
  </si>
  <si>
    <t xml:space="preserve">D+M Z31/01 ocelový obrubník z pásoviny 200x8 mm vč. kotvení a povrchové úpravy (dle PD)</t>
  </si>
  <si>
    <t xml:space="preserve">-1022886503</t>
  </si>
  <si>
    <t xml:space="preserve">OST0A3101</t>
  </si>
  <si>
    <t xml:space="preserve">D+M A31/01 bazénový zvedák pro imobilní, nerezový  vč. kotvení a příslušenství (dle PD)</t>
  </si>
  <si>
    <t xml:space="preserve">215061710</t>
  </si>
  <si>
    <t xml:space="preserve">jáma_obj</t>
  </si>
  <si>
    <t xml:space="preserve">15,4</t>
  </si>
  <si>
    <t xml:space="preserve">skl_S3_5_pl</t>
  </si>
  <si>
    <t xml:space="preserve">24,037</t>
  </si>
  <si>
    <t xml:space="preserve">šachty_obj</t>
  </si>
  <si>
    <t xml:space="preserve">2,592</t>
  </si>
  <si>
    <t xml:space="preserve">SO 3.3 - Altán u vody</t>
  </si>
  <si>
    <t xml:space="preserve">3.3a - Altán u vody</t>
  </si>
  <si>
    <t xml:space="preserve">100,0</t>
  </si>
  <si>
    <t xml:space="preserve">100*0,15 'Přepočtené koeficientem množství</t>
  </si>
  <si>
    <t xml:space="preserve">131151202</t>
  </si>
  <si>
    <t xml:space="preserve">Hloubení zapažených jam a zářezů strojně s urovnáním dna do předepsaného profilu a spádu v hornině třídy těžitelnosti I skupiny 1 a 2 přes 20 do 50 m3</t>
  </si>
  <si>
    <t xml:space="preserve">-154179077</t>
  </si>
  <si>
    <t xml:space="preserve">Zemní práce - jáma (pl * v)</t>
  </si>
  <si>
    <t xml:space="preserve">(77,00)*0,20</t>
  </si>
  <si>
    <t xml:space="preserve">133251101</t>
  </si>
  <si>
    <t xml:space="preserve">Hloubení nezapažených šachet strojně v hornině třídy těžitelnosti I skupiny 3 do 20 m3</t>
  </si>
  <si>
    <t xml:space="preserve">-1466724511</t>
  </si>
  <si>
    <t xml:space="preserve">Zemní práce - šachty (dl * š * v * p)</t>
  </si>
  <si>
    <t xml:space="preserve">(0,60*0,60)*0,90*8</t>
  </si>
  <si>
    <t xml:space="preserve">-973470598</t>
  </si>
  <si>
    <t xml:space="preserve">(jáma_obj)</t>
  </si>
  <si>
    <t xml:space="preserve">(šachty_obj)</t>
  </si>
  <si>
    <t xml:space="preserve">-1649213979</t>
  </si>
  <si>
    <t xml:space="preserve">80*1,1 'Přepočtené koeficientem množství</t>
  </si>
  <si>
    <t xml:space="preserve">275313711</t>
  </si>
  <si>
    <t xml:space="preserve">Základy z betonu prostého patky a bloky z betonu kamenem neprokládaného tř. C 20/25</t>
  </si>
  <si>
    <t xml:space="preserve">604010749</t>
  </si>
  <si>
    <t xml:space="preserve">Základy - patky (dl * š * v * p)</t>
  </si>
  <si>
    <t xml:space="preserve">(0,60*0,60)*1,10*8</t>
  </si>
  <si>
    <t xml:space="preserve">233211123</t>
  </si>
  <si>
    <t xml:space="preserve">Zemní ocelové vruty pro kontejnery a dřevostavby průměru 76 mm, délky 1600 mm</t>
  </si>
  <si>
    <t xml:space="preserve">-109668689</t>
  </si>
  <si>
    <t xml:space="preserve">876139774</t>
  </si>
  <si>
    <t xml:space="preserve">693070638</t>
  </si>
  <si>
    <t xml:space="preserve">skladba S3.5</t>
  </si>
  <si>
    <t xml:space="preserve">(skl_S3_5_pl)</t>
  </si>
  <si>
    <t xml:space="preserve">-1064661905</t>
  </si>
  <si>
    <t xml:space="preserve">24,037*1,1 'Přepočtené koeficientem množství</t>
  </si>
  <si>
    <t xml:space="preserve">-1757212108</t>
  </si>
  <si>
    <t xml:space="preserve">7,24*3,32</t>
  </si>
  <si>
    <t xml:space="preserve">1911248364</t>
  </si>
  <si>
    <t xml:space="preserve">(7,24*2+3,32*2)*0,15</t>
  </si>
  <si>
    <t xml:space="preserve">1249678473</t>
  </si>
  <si>
    <t xml:space="preserve">27,205*1,1 'Přepočtené koeficientem množství</t>
  </si>
  <si>
    <t xml:space="preserve">132710467</t>
  </si>
  <si>
    <t xml:space="preserve">-509784607</t>
  </si>
  <si>
    <t xml:space="preserve">-1317278949</t>
  </si>
  <si>
    <t xml:space="preserve">-592139307</t>
  </si>
  <si>
    <t xml:space="preserve">1157591750</t>
  </si>
  <si>
    <t xml:space="preserve">skladba S3.2</t>
  </si>
  <si>
    <t xml:space="preserve">-2135115612</t>
  </si>
  <si>
    <t xml:space="preserve">24,037*0,0825 'Přepočtené koeficientem množství</t>
  </si>
  <si>
    <t xml:space="preserve">2012887267</t>
  </si>
  <si>
    <t xml:space="preserve">803318110</t>
  </si>
  <si>
    <t xml:space="preserve">556026599</t>
  </si>
  <si>
    <t xml:space="preserve">(skl_S3_5_pl)*0,09</t>
  </si>
  <si>
    <t xml:space="preserve">2,163*1,2 'Přepočtené koeficientem množství</t>
  </si>
  <si>
    <t xml:space="preserve">885231472</t>
  </si>
  <si>
    <t xml:space="preserve">762751220</t>
  </si>
  <si>
    <t xml:space="preserve">Montáž prostorových konstrukcí vázaných na hladko (bez zářezů)  z řeziva hraněného nebo polohraněného, s použitím ocelových spojek (spojky ve specifikaci), průřezové plochy přes 120 do 224 cm2</t>
  </si>
  <si>
    <t xml:space="preserve">1078338051</t>
  </si>
  <si>
    <t xml:space="preserve">Dřevěná konstrukce (dl * p)</t>
  </si>
  <si>
    <t xml:space="preserve">trám</t>
  </si>
  <si>
    <t xml:space="preserve">(3,60)*8</t>
  </si>
  <si>
    <t xml:space="preserve">(26,10)</t>
  </si>
  <si>
    <t xml:space="preserve">762751240</t>
  </si>
  <si>
    <t xml:space="preserve">Montáž prostorových konstrukcí vázaných na hladko (bez zářezů)  z řeziva hraněného nebo polohraněného, s použitím ocelových spojek (spojky ve specifikaci), průřezové plochy přes 288 do 450 cm2</t>
  </si>
  <si>
    <t xml:space="preserve">-51358322</t>
  </si>
  <si>
    <t xml:space="preserve">(7,51)*2+(3,60)*2</t>
  </si>
  <si>
    <t xml:space="preserve">61223272</t>
  </si>
  <si>
    <t xml:space="preserve">hranol konstrukční KVH lepený průřezu 140x140-240mm pohledový</t>
  </si>
  <si>
    <t xml:space="preserve">-1687441910</t>
  </si>
  <si>
    <t xml:space="preserve">Dřevěná konstrukce (dl * p * š * v)</t>
  </si>
  <si>
    <t xml:space="preserve">(3,60*8)*0,12*0,18</t>
  </si>
  <si>
    <t xml:space="preserve">(26,10)*0,10*0,14</t>
  </si>
  <si>
    <t xml:space="preserve">(7,51*2+3,60*2)*0,14*0,24</t>
  </si>
  <si>
    <t xml:space="preserve">1,734*1,1 'Přepočtené koeficientem množství</t>
  </si>
  <si>
    <t xml:space="preserve">762341260</t>
  </si>
  <si>
    <t xml:space="preserve">Bednění a laťování montáž bednění střech rovných a šikmých sklonu do 60° s vyřezáním otvorů z palubek</t>
  </si>
  <si>
    <t xml:space="preserve">561044921</t>
  </si>
  <si>
    <t xml:space="preserve">61191184</t>
  </si>
  <si>
    <t xml:space="preserve">palubky podlahové smrk tl 24mm A/B</t>
  </si>
  <si>
    <t xml:space="preserve">-1936909130</t>
  </si>
  <si>
    <t xml:space="preserve">(96,12)*0,06*0,08</t>
  </si>
  <si>
    <t xml:space="preserve">0,461*1,1 'Přepočtené koeficientem množství</t>
  </si>
  <si>
    <t xml:space="preserve">80,0</t>
  </si>
  <si>
    <t xml:space="preserve">7640K3301</t>
  </si>
  <si>
    <t xml:space="preserve">D+M K33/01 oplechování atiky z poplastovaného plechu rš 320 mm vč. kotvení, doplňků a povrchové úpravy (dle PD)</t>
  </si>
  <si>
    <t xml:space="preserve">-1750399133</t>
  </si>
  <si>
    <t xml:space="preserve">7640K3302</t>
  </si>
  <si>
    <t xml:space="preserve">D+M K33/02 oplechování atiky z poplastovaného plechu rš 260 mm vč. kotvení, doplňků a povrchové úpravy (dle PD)</t>
  </si>
  <si>
    <t xml:space="preserve">2122332195</t>
  </si>
  <si>
    <t xml:space="preserve">7640K3303</t>
  </si>
  <si>
    <t xml:space="preserve">D+M K33/03 lišta z poplastovaného plechu rš 100 mm vč. kotvení, doplňků a povrchové úpravy (dle PD)</t>
  </si>
  <si>
    <t xml:space="preserve">1381603576</t>
  </si>
  <si>
    <t xml:space="preserve">7640K3304</t>
  </si>
  <si>
    <t xml:space="preserve">D+M K33/04 kačírková lišta z poplastovaného plechu rš 120 mm vč. kotvení, doplňků a povrchové úpravy (dle PD)</t>
  </si>
  <si>
    <t xml:space="preserve">-1275336840</t>
  </si>
  <si>
    <t xml:space="preserve">7640K3305</t>
  </si>
  <si>
    <t xml:space="preserve">D+M K33/05 střešní chrlič s řetězem 3,0 m vč. kotvení, doplňků a povrchové úpravy (dle PD)</t>
  </si>
  <si>
    <t xml:space="preserve">-707789732</t>
  </si>
  <si>
    <t xml:space="preserve">7670Z3301</t>
  </si>
  <si>
    <t xml:space="preserve">D+M Z33/01 ocelový obrubník z pásoviny 200x8 mm vč. kotvení a povrchové úpravy (dle PD)</t>
  </si>
  <si>
    <t xml:space="preserve">7670Z3302</t>
  </si>
  <si>
    <t xml:space="preserve">D+M Z33/02 stojky zastřešení vč. kotvení a povrchové úpravy (dle PD)</t>
  </si>
  <si>
    <t xml:space="preserve">1552508859</t>
  </si>
  <si>
    <t xml:space="preserve">3.3e - Elektroinstalace</t>
  </si>
  <si>
    <t xml:space="preserve">923892867</t>
  </si>
  <si>
    <t xml:space="preserve">Rozvaděč RA2 vč.příslušenství</t>
  </si>
  <si>
    <t xml:space="preserve">1464058049</t>
  </si>
  <si>
    <t xml:space="preserve">-110811120</t>
  </si>
  <si>
    <t xml:space="preserve">822736922</t>
  </si>
  <si>
    <t xml:space="preserve">-1248020933</t>
  </si>
  <si>
    <t xml:space="preserve">1681985401</t>
  </si>
  <si>
    <t xml:space="preserve">-1166427818</t>
  </si>
  <si>
    <t xml:space="preserve">-972868269</t>
  </si>
  <si>
    <t xml:space="preserve">1567133213</t>
  </si>
  <si>
    <t xml:space="preserve">1564615-I1</t>
  </si>
  <si>
    <t xml:space="preserve">x LED, nástěnné, 8W, Alu, tempered glass, 438lm, 3000K, IP65</t>
  </si>
  <si>
    <t xml:space="preserve">-421374574</t>
  </si>
  <si>
    <t xml:space="preserve">741112011</t>
  </si>
  <si>
    <t xml:space="preserve">Montáž krabic elektroinstalačních bez napojení na trubky a lišty, demontáže a montáže víčka a přístroje protahovacích nebo odbočných nástěnných plastových kruhových</t>
  </si>
  <si>
    <t xml:space="preserve">-1087560054</t>
  </si>
  <si>
    <t xml:space="preserve">-229050693</t>
  </si>
  <si>
    <t xml:space="preserve">-926543459</t>
  </si>
  <si>
    <t xml:space="preserve">95558584</t>
  </si>
  <si>
    <t xml:space="preserve">6579851</t>
  </si>
  <si>
    <t xml:space="preserve">-1454208638</t>
  </si>
  <si>
    <t xml:space="preserve">19,229</t>
  </si>
  <si>
    <t xml:space="preserve">10,645</t>
  </si>
  <si>
    <t xml:space="preserve">SO 4.2 - Lávka přes vodu</t>
  </si>
  <si>
    <t xml:space="preserve">-1066890476</t>
  </si>
  <si>
    <t xml:space="preserve">(4,00*3,00)*2</t>
  </si>
  <si>
    <t xml:space="preserve">1624455536</t>
  </si>
  <si>
    <t xml:space="preserve">24*0,15 'Přepočtené koeficientem množství</t>
  </si>
  <si>
    <t xml:space="preserve">1078340279</t>
  </si>
  <si>
    <t xml:space="preserve">1831285030</t>
  </si>
  <si>
    <t xml:space="preserve">131151100</t>
  </si>
  <si>
    <t xml:space="preserve">Hloubení nezapažených jam a zářezů strojně s urovnáním dna do předepsaného profilu a spádu v hornině třídy těžitelnosti I skupiny 1 a 2 do 20 m3</t>
  </si>
  <si>
    <t xml:space="preserve">-1570447369</t>
  </si>
  <si>
    <t xml:space="preserve">Zemní práce - jáma (dl * š * v * p)</t>
  </si>
  <si>
    <t xml:space="preserve">(3,35*2,87)*1,00*2</t>
  </si>
  <si>
    <t xml:space="preserve">-1576651836</t>
  </si>
  <si>
    <t xml:space="preserve">-936633980</t>
  </si>
  <si>
    <t xml:space="preserve">2092285047</t>
  </si>
  <si>
    <t xml:space="preserve">-224496478</t>
  </si>
  <si>
    <t xml:space="preserve">20,0</t>
  </si>
  <si>
    <t xml:space="preserve">601996814</t>
  </si>
  <si>
    <t xml:space="preserve">Základy - podsyp (dl * š * v * p)</t>
  </si>
  <si>
    <t xml:space="preserve">(3,00*2,12)*0,10*2</t>
  </si>
  <si>
    <t xml:space="preserve">1244045698</t>
  </si>
  <si>
    <t xml:space="preserve">Základy - podklad (dl * š * v * p)</t>
  </si>
  <si>
    <t xml:space="preserve">-85540399</t>
  </si>
  <si>
    <t xml:space="preserve">Základy - ŽB pasy (dl * š * v * p)</t>
  </si>
  <si>
    <t xml:space="preserve">(2,40*2+1,67)*0,25*2,80*2</t>
  </si>
  <si>
    <t xml:space="preserve">(1,67)*0,25*1,90*2</t>
  </si>
  <si>
    <t xml:space="preserve">-1307580030</t>
  </si>
  <si>
    <t xml:space="preserve">Základy - ŽB pasy, bednění (dl * v * p)</t>
  </si>
  <si>
    <t xml:space="preserve">((2,40*2+1,67)*3,00*2)*2</t>
  </si>
  <si>
    <t xml:space="preserve">((1,67)*2,10*2)*2</t>
  </si>
  <si>
    <t xml:space="preserve">-1784753299</t>
  </si>
  <si>
    <t xml:space="preserve">1077557635</t>
  </si>
  <si>
    <t xml:space="preserve">Základy - ŽB pasy, výztuž (obj * m) (m = 150,0 kg/m3)</t>
  </si>
  <si>
    <t xml:space="preserve">(žb_pasy_obj)*150,0/1000</t>
  </si>
  <si>
    <t xml:space="preserve">-991447608</t>
  </si>
  <si>
    <t xml:space="preserve">1100195610</t>
  </si>
  <si>
    <t xml:space="preserve">13010828</t>
  </si>
  <si>
    <t xml:space="preserve">ocel profilová jakost S235JR (11 375) průřez U (UPN) 220</t>
  </si>
  <si>
    <t xml:space="preserve">99414442</t>
  </si>
  <si>
    <t xml:space="preserve">Poznámka k položce:_x005F_x000D_
Hmotnost: 29,40 kg/m</t>
  </si>
  <si>
    <t xml:space="preserve">Ocelové prvky mostu (dl * m)</t>
  </si>
  <si>
    <t xml:space="preserve">U 220 (m = 29,40 kg/m)</t>
  </si>
  <si>
    <t xml:space="preserve">(28,80)*29,40/1000</t>
  </si>
  <si>
    <t xml:space="preserve">0,847*1,1 'Přepočtené koeficientem množství</t>
  </si>
  <si>
    <t xml:space="preserve">13010818</t>
  </si>
  <si>
    <t xml:space="preserve">ocel profilová jakost S235JR (11 375) průřez U (UPN) 120</t>
  </si>
  <si>
    <t xml:space="preserve">1901025370</t>
  </si>
  <si>
    <t xml:space="preserve">Poznámka k položce:_x005F_x000D_
Hmotnost: 13,43 kg/m</t>
  </si>
  <si>
    <t xml:space="preserve">U 120 (m = 13,40 kg/m)</t>
  </si>
  <si>
    <t xml:space="preserve">(7,04)*13,40/1000</t>
  </si>
  <si>
    <t xml:space="preserve">13010744</t>
  </si>
  <si>
    <t xml:space="preserve">ocel profilová jakost S235JR (11 375) průřez IPE 120</t>
  </si>
  <si>
    <t xml:space="preserve">-1287481617</t>
  </si>
  <si>
    <t xml:space="preserve">Poznámka k položce:_x005F_x000D_
Hmotnost: 10,60 kg/m</t>
  </si>
  <si>
    <t xml:space="preserve">I 120 (m = 11,10 kg/m)</t>
  </si>
  <si>
    <t xml:space="preserve">(21,12)*11,10/1000</t>
  </si>
  <si>
    <t xml:space="preserve">0,234*1,1 'Přepočtené koeficientem množství</t>
  </si>
  <si>
    <t xml:space="preserve">13011026</t>
  </si>
  <si>
    <t xml:space="preserve">ocel profilová jakost S235JR (11 375) průřez UPE 80</t>
  </si>
  <si>
    <t xml:space="preserve">1193485530</t>
  </si>
  <si>
    <t xml:space="preserve">Poznámka k položce:_x005F_x000D_
Hmotnost: 7,90 kg/m</t>
  </si>
  <si>
    <t xml:space="preserve">U 80 (m = 7,90 kg/m)</t>
  </si>
  <si>
    <t xml:space="preserve">(7,26)*7,90/1000</t>
  </si>
  <si>
    <t xml:space="preserve">0,057*1,1 'Přepočtené koeficientem množství</t>
  </si>
  <si>
    <t xml:space="preserve">145501X3</t>
  </si>
  <si>
    <t xml:space="preserve">profil ocelový obdélníkový svařovaný 70x20x3mm (dle PD)</t>
  </si>
  <si>
    <t xml:space="preserve">-1885742507</t>
  </si>
  <si>
    <t xml:space="preserve">jakl 50x30x5 (m = 4,35 kg/m)</t>
  </si>
  <si>
    <t xml:space="preserve">(57,60)*4,35/1000</t>
  </si>
  <si>
    <t xml:space="preserve">0,251*1,1 'Přepočtené koeficientem množství</t>
  </si>
  <si>
    <t xml:space="preserve">-205180916</t>
  </si>
  <si>
    <t xml:space="preserve">762000M1</t>
  </si>
  <si>
    <t xml:space="preserve">D+M trámky mostu 60x85 mm vč. kotvení a povrchové úpravy (dle PD)</t>
  </si>
  <si>
    <t xml:space="preserve">-1341706795</t>
  </si>
  <si>
    <t xml:space="preserve">762000M2</t>
  </si>
  <si>
    <t xml:space="preserve">D+M prkna mostu 120x35 mm vč. kotvení a povrchové úpravy (dle PD)</t>
  </si>
  <si>
    <t xml:space="preserve">1380743844</t>
  </si>
  <si>
    <t xml:space="preserve">767000M1</t>
  </si>
  <si>
    <t xml:space="preserve">D+M pojezdové koleje vč. kotvení a povrchové úpravy (dle PD)</t>
  </si>
  <si>
    <t xml:space="preserve">-1086515826</t>
  </si>
  <si>
    <t xml:space="preserve">767000M2</t>
  </si>
  <si>
    <t xml:space="preserve">D+M bránový pojezd na koleje vč. kotvení a povrchové úpravy (dle PD)</t>
  </si>
  <si>
    <t xml:space="preserve">-2062635955</t>
  </si>
  <si>
    <t xml:space="preserve">134275103</t>
  </si>
  <si>
    <t xml:space="preserve">Ocelové prvky mostu - zinkování (pl)</t>
  </si>
  <si>
    <t xml:space="preserve">45,13</t>
  </si>
  <si>
    <t xml:space="preserve">OST000X1</t>
  </si>
  <si>
    <t xml:space="preserve">D+M výplň zábradlí mostu z PP sítě, oko 40x40 mm, tl. 3 mm (dle PD)</t>
  </si>
  <si>
    <t xml:space="preserve">-487586878</t>
  </si>
  <si>
    <t xml:space="preserve">193</t>
  </si>
  <si>
    <t xml:space="preserve">163,343</t>
  </si>
  <si>
    <t xml:space="preserve">75,816</t>
  </si>
  <si>
    <t xml:space="preserve">29,637</t>
  </si>
  <si>
    <t xml:space="preserve">žb_patky_obj</t>
  </si>
  <si>
    <t xml:space="preserve">6,896</t>
  </si>
  <si>
    <t xml:space="preserve">SO 4.5 - Lávka přes potok</t>
  </si>
  <si>
    <t xml:space="preserve">(75,00)*2,50</t>
  </si>
  <si>
    <t xml:space="preserve">187,5*0,15 'Přepočtené koeficientem množství</t>
  </si>
  <si>
    <t xml:space="preserve">132151254</t>
  </si>
  <si>
    <t xml:space="preserve">Hloubení nezapažených rýh šířky přes 800 do 2 000 mm strojně s urovnáním dna do předepsaného profilu a spádu v hornině třídy těžitelnosti I skupiny 1 a 2 přes 100 do 500 m3</t>
  </si>
  <si>
    <t xml:space="preserve">Zemní práce - rýhy (dl * š * v * p)</t>
  </si>
  <si>
    <t xml:space="preserve">(2,00+0,60*2)*(0,60+0,60*2)*1,50*2</t>
  </si>
  <si>
    <t xml:space="preserve">(3,87*2+2,34*2)*(0,60+0,60*2)*1,30*2</t>
  </si>
  <si>
    <t xml:space="preserve">(2,34)*(0,60+0,60*2)*1,30*2</t>
  </si>
  <si>
    <t xml:space="preserve">(3,56+2,28+4,18+2,95+2,34+1,14)*(0,60+0,60*2)*1,30*2</t>
  </si>
  <si>
    <t xml:space="preserve">133151103</t>
  </si>
  <si>
    <t xml:space="preserve">Hloubení nezapažených šachet strojně v hornině třídy těžitelnosti I skupiny 1 a 2 přes 50 do 100 m3</t>
  </si>
  <si>
    <t xml:space="preserve">-217714744</t>
  </si>
  <si>
    <t xml:space="preserve">(0,60+0,60*2)*(0,60+0,60*2)*1,30*18</t>
  </si>
  <si>
    <t xml:space="preserve">193,00</t>
  </si>
  <si>
    <t xml:space="preserve">274311511</t>
  </si>
  <si>
    <t xml:space="preserve">Základy z betonu prostého pasy z betonu kamenem prokládaného tř. C 12/15</t>
  </si>
  <si>
    <t xml:space="preserve">(1,90)*0,60*0,10*2</t>
  </si>
  <si>
    <t xml:space="preserve">(3,87*2+2,34*2)*0,60*0,10*2</t>
  </si>
  <si>
    <t xml:space="preserve">(2,34)*0,60*0,10*2</t>
  </si>
  <si>
    <t xml:space="preserve">(3,56+2,28+4,18+2,95+2,34+1,14)*0,60*0,10*2</t>
  </si>
  <si>
    <t xml:space="preserve">275311511</t>
  </si>
  <si>
    <t xml:space="preserve">Základy z betonu prostého patky a bloky z betonu kamenem prokládaného tř. C 12/15</t>
  </si>
  <si>
    <t xml:space="preserve">-1719423664</t>
  </si>
  <si>
    <t xml:space="preserve">(0,60)*0,60*0,10*18</t>
  </si>
  <si>
    <t xml:space="preserve">Základy - ŽB pasy (dl * š * v)</t>
  </si>
  <si>
    <t xml:space="preserve">(1,90)*0,60*0,30*2</t>
  </si>
  <si>
    <t xml:space="preserve">(1,90)*0,60*1,20*2</t>
  </si>
  <si>
    <t xml:space="preserve">(3,87*2+2,34*2)*0,60*0,70*2</t>
  </si>
  <si>
    <t xml:space="preserve">(2,34)*0,60*0,70*2</t>
  </si>
  <si>
    <t xml:space="preserve">(3,56+2,28+4,18+2,95+2,34+1,14)*0,60*0,70*2</t>
  </si>
  <si>
    <t xml:space="preserve">Základy - ŽB pasy, bednění (dl * v * p * p)</t>
  </si>
  <si>
    <t xml:space="preserve">((1,90+0,60)*0,50*2)*2</t>
  </si>
  <si>
    <t xml:space="preserve">((1,90+0,60)*1,50*2)*2</t>
  </si>
  <si>
    <t xml:space="preserve">((3,87*2+2,34*2)*0,90*2)*2</t>
  </si>
  <si>
    <t xml:space="preserve">((2,34+0,60)*0,90*2)*2</t>
  </si>
  <si>
    <t xml:space="preserve">((3,56+2,28+4,18+2,95+2,34+1,14)*0,90*2)*2</t>
  </si>
  <si>
    <t xml:space="preserve">275321511</t>
  </si>
  <si>
    <t xml:space="preserve">Základy z betonu železového (bez výztuže) patky z betonu bez zvláštních nároků na prostředí tř. C 25/30</t>
  </si>
  <si>
    <t xml:space="preserve">-2074532447</t>
  </si>
  <si>
    <t xml:space="preserve">Základy - ŽB patky (dl * š * v * p)</t>
  </si>
  <si>
    <t xml:space="preserve">(0,60)*0,60*0,70*18</t>
  </si>
  <si>
    <t xml:space="preserve">(0,30)*0,30*0,60*38</t>
  </si>
  <si>
    <t xml:space="preserve">(0,30)*0,30*0,75*2</t>
  </si>
  <si>
    <t xml:space="preserve">(0,30)*0,30*0,96*2</t>
  </si>
  <si>
    <t xml:space="preserve">275351121</t>
  </si>
  <si>
    <t xml:space="preserve">Bednění základů patek zřízení</t>
  </si>
  <si>
    <t xml:space="preserve">-1493668052</t>
  </si>
  <si>
    <t xml:space="preserve">Základy - ŽB patky, bendění (dl * v * p)</t>
  </si>
  <si>
    <t xml:space="preserve">(0,60*2+0,60*2)*0,90*18</t>
  </si>
  <si>
    <t xml:space="preserve">(0,30*2+0,30*2)*0,80*38</t>
  </si>
  <si>
    <t xml:space="preserve">(0,30*2+0,30*2)*0,90*2</t>
  </si>
  <si>
    <t xml:space="preserve">(0,30*2+0,30*2)*1,10*2</t>
  </si>
  <si>
    <t xml:space="preserve">275351122</t>
  </si>
  <si>
    <t xml:space="preserve">Bednění základů patek odstranění</t>
  </si>
  <si>
    <t xml:space="preserve">1982096725</t>
  </si>
  <si>
    <t xml:space="preserve">275361821</t>
  </si>
  <si>
    <t xml:space="preserve">Výztuž základů patek z betonářské oceli 10 505 (R)</t>
  </si>
  <si>
    <t xml:space="preserve">-577753848</t>
  </si>
  <si>
    <t xml:space="preserve">Základy - ŽB patky, výztuž (obj * m) (m = 150,0 kg/m3)</t>
  </si>
  <si>
    <t xml:space="preserve">(žb_patky_obj)*150,0/1000</t>
  </si>
  <si>
    <t xml:space="preserve">I 120 (m = 10,40 kg/m)</t>
  </si>
  <si>
    <t xml:space="preserve">(79,20)*10,40/1000</t>
  </si>
  <si>
    <t xml:space="preserve">0,824*1,1 'Přepočtené koeficientem množství</t>
  </si>
  <si>
    <t xml:space="preserve">145501Y1</t>
  </si>
  <si>
    <t xml:space="preserve">profil ocelový L 120x80x8mm (dle PD)</t>
  </si>
  <si>
    <t xml:space="preserve">1532456312</t>
  </si>
  <si>
    <t xml:space="preserve">jakl 120x80x8 (m = 6,08 kg/m)</t>
  </si>
  <si>
    <t xml:space="preserve">(3,60)*6,08/1000</t>
  </si>
  <si>
    <t xml:space="preserve">0,022*1,1 'Přepočtené koeficientem množství</t>
  </si>
  <si>
    <t xml:space="preserve">13010714</t>
  </si>
  <si>
    <t xml:space="preserve">ocel profilová jakost S235JR (11 375) průřez I (IPN) 120</t>
  </si>
  <si>
    <t xml:space="preserve">-687199640</t>
  </si>
  <si>
    <t xml:space="preserve">Poznámka k položce:_x005F_x000D_
Hmotnost: 11,10 kg/m</t>
  </si>
  <si>
    <t xml:space="preserve">(132,20)*11,10/1000</t>
  </si>
  <si>
    <t xml:space="preserve">1,467*1,1 'Přepočtené koeficientem množství</t>
  </si>
  <si>
    <t xml:space="preserve">13010972</t>
  </si>
  <si>
    <t xml:space="preserve">ocel profilová jakost S235JR (11 375) průřez HEB 120</t>
  </si>
  <si>
    <t xml:space="preserve">Poznámka k položce:_x005F_x000D_
Hmotnost: 27,40 kg/m</t>
  </si>
  <si>
    <t xml:space="preserve">HEB 120 (m = 26,70 kg/m)</t>
  </si>
  <si>
    <t xml:space="preserve">(10,60)*26,70/1000</t>
  </si>
  <si>
    <t xml:space="preserve">0,283*1,1 'Přepočtené koeficientem množství</t>
  </si>
  <si>
    <t xml:space="preserve">profil ocelový obdélníkový svařovaný 50x30x5mm (dle PD)</t>
  </si>
  <si>
    <t xml:space="preserve">-38158214</t>
  </si>
  <si>
    <t xml:space="preserve">(135,40)*4,35/1000</t>
  </si>
  <si>
    <t xml:space="preserve">0,589*1,1 'Přepočtené koeficientem množství</t>
  </si>
  <si>
    <t xml:space="preserve">13010012</t>
  </si>
  <si>
    <t xml:space="preserve">tyč ocelová kruhová jakost S235JR (11 375) D 12mm</t>
  </si>
  <si>
    <t xml:space="preserve">-1431569329</t>
  </si>
  <si>
    <t xml:space="preserve">Poznámka k položce:_x005F_x000D_
Hmotnost: 0,93 kg/m</t>
  </si>
  <si>
    <t xml:space="preserve">RD 12 (m = 0,93 kg/m)</t>
  </si>
  <si>
    <t xml:space="preserve">(211,00)*0,93/1000</t>
  </si>
  <si>
    <t xml:space="preserve">D+M prkna mostu 50x50 mm vč. kotvení a povrchové úpravy (dle PD)</t>
  </si>
  <si>
    <t xml:space="preserve">1073959859</t>
  </si>
  <si>
    <t xml:space="preserve">D+M prkna mostu 120x40 mm vč. kotvení a povrchové úpravy (dle PD)</t>
  </si>
  <si>
    <t xml:space="preserve">1221192323</t>
  </si>
  <si>
    <t xml:space="preserve">762000M3</t>
  </si>
  <si>
    <t xml:space="preserve">D+M trámky mostu 120x80 mm vč. kotvení a povrchové úpravy (dle PD)</t>
  </si>
  <si>
    <t xml:space="preserve">139,99</t>
  </si>
  <si>
    <t xml:space="preserve">8,064</t>
  </si>
  <si>
    <t xml:space="preserve">1,92</t>
  </si>
  <si>
    <t xml:space="preserve">SO 4.6 - Lávka přes potok u stadionu</t>
  </si>
  <si>
    <t xml:space="preserve">(3,00*2,00)*2</t>
  </si>
  <si>
    <t xml:space="preserve">12*0,15 'Přepočtené koeficientem množství</t>
  </si>
  <si>
    <t xml:space="preserve">(2,00+0,60*2)*(0,60+0,60*2)*0,70</t>
  </si>
  <si>
    <t xml:space="preserve">6,00</t>
  </si>
  <si>
    <t xml:space="preserve">(2,00+2,00)*0,60*0,10</t>
  </si>
  <si>
    <t xml:space="preserve">(2,00)*0,60*0,30</t>
  </si>
  <si>
    <t xml:space="preserve">(2,00)*0,30*1,00</t>
  </si>
  <si>
    <t xml:space="preserve">(2,00+0,60)*0,50*2</t>
  </si>
  <si>
    <t xml:space="preserve">(2,00+0,30)*1,20*2</t>
  </si>
  <si>
    <t xml:space="preserve">(12,52)*11,10/1000</t>
  </si>
  <si>
    <t xml:space="preserve">0,139*1,1 'Přepočtené koeficientem množství</t>
  </si>
  <si>
    <t xml:space="preserve">13010756</t>
  </si>
  <si>
    <t xml:space="preserve">ocel profilová jakost S235JR (11 375) průřez IPE 240</t>
  </si>
  <si>
    <t xml:space="preserve">Poznámka k položce:_x005F_x000D_
Hmotnost: 31,50 kg/m</t>
  </si>
  <si>
    <t xml:space="preserve">I 240 (m = 36,20 kg/m)</t>
  </si>
  <si>
    <t xml:space="preserve">(17,60)*36,20/1000</t>
  </si>
  <si>
    <t xml:space="preserve">0,637*1,1 'Přepočtené koeficientem množství</t>
  </si>
  <si>
    <t xml:space="preserve">13010942</t>
  </si>
  <si>
    <t xml:space="preserve">ocel profilová jakost S235JR (11 375) průřez UPE 240</t>
  </si>
  <si>
    <t xml:space="preserve">Poznámka k položce:_x005F_x000D_
Hmotnost: 31,00 kg/m</t>
  </si>
  <si>
    <t xml:space="preserve">U 240 (m = 30,20 kg/m)</t>
  </si>
  <si>
    <t xml:space="preserve">(3,58)*30,20/1000</t>
  </si>
  <si>
    <t xml:space="preserve">0,108*1,1 'Přepočtené koeficientem množství</t>
  </si>
  <si>
    <t xml:space="preserve">145501X1</t>
  </si>
  <si>
    <t xml:space="preserve">profil ocelový obdélníkový svařovaný 50x20x3mm (dle PD)</t>
  </si>
  <si>
    <t xml:space="preserve">jakl 50x20x3 (m = 2,74 kg/m)</t>
  </si>
  <si>
    <t xml:space="preserve">(12,80)*2,74/1000</t>
  </si>
  <si>
    <t xml:space="preserve">0,035*1,1 'Přepočtené koeficientem množství</t>
  </si>
  <si>
    <t xml:space="preserve">145501X2</t>
  </si>
  <si>
    <t xml:space="preserve">-302910427</t>
  </si>
  <si>
    <t xml:space="preserve">jakl 70x20x3 (m = 4,13 kg/m)</t>
  </si>
  <si>
    <t xml:space="preserve">(21,20)*4,13/1000</t>
  </si>
  <si>
    <t xml:space="preserve">0,088*1,1 'Přepočtené koeficientem množství</t>
  </si>
  <si>
    <t xml:space="preserve">28,95</t>
  </si>
  <si>
    <t xml:space="preserve">dlažba_sokl_dl</t>
  </si>
  <si>
    <t xml:space="preserve">146,91</t>
  </si>
  <si>
    <t xml:space="preserve">62,576</t>
  </si>
  <si>
    <t xml:space="preserve">241,11</t>
  </si>
  <si>
    <t xml:space="preserve">175</t>
  </si>
  <si>
    <t xml:space="preserve">malba_pl</t>
  </si>
  <si>
    <t xml:space="preserve">689,199</t>
  </si>
  <si>
    <t xml:space="preserve">161,338</t>
  </si>
  <si>
    <t xml:space="preserve">SO 5.1 - Zázemí koupaliště</t>
  </si>
  <si>
    <t xml:space="preserve">161,713</t>
  </si>
  <si>
    <t xml:space="preserve">skl_S2_1_dl</t>
  </si>
  <si>
    <t xml:space="preserve">210,06</t>
  </si>
  <si>
    <t xml:space="preserve">skl_S2_1_pl</t>
  </si>
  <si>
    <t xml:space="preserve">146,58</t>
  </si>
  <si>
    <t xml:space="preserve">skl_S2_3_dl</t>
  </si>
  <si>
    <t xml:space="preserve">32,16</t>
  </si>
  <si>
    <t xml:space="preserve">skl_S2_3_pl</t>
  </si>
  <si>
    <t xml:space="preserve">52,41</t>
  </si>
  <si>
    <t xml:space="preserve">skl_S3_1_pl</t>
  </si>
  <si>
    <t xml:space="preserve">304,264</t>
  </si>
  <si>
    <t xml:space="preserve">skl_S3_4_pl</t>
  </si>
  <si>
    <t xml:space="preserve">84,25</t>
  </si>
  <si>
    <t xml:space="preserve">23,912</t>
  </si>
  <si>
    <t xml:space="preserve">10,423</t>
  </si>
  <si>
    <t xml:space="preserve">ztr_500_pl</t>
  </si>
  <si>
    <t xml:space="preserve">59,49</t>
  </si>
  <si>
    <t xml:space="preserve">28,688</t>
  </si>
  <si>
    <t xml:space="preserve">žb_stěna_obj</t>
  </si>
  <si>
    <t xml:space="preserve">0,636</t>
  </si>
  <si>
    <t xml:space="preserve">žb_strop_poh_obj</t>
  </si>
  <si>
    <t xml:space="preserve">46,706</t>
  </si>
  <si>
    <t xml:space="preserve">žb_věnec_obj</t>
  </si>
  <si>
    <t xml:space="preserve">7,612</t>
  </si>
  <si>
    <t xml:space="preserve">    3 - Svislé a kompletní konstrukce</t>
  </si>
  <si>
    <t xml:space="preserve">    4 - Vodorovné konstrukce</t>
  </si>
  <si>
    <t xml:space="preserve">    765 - Krytina skládaná</t>
  </si>
  <si>
    <t xml:space="preserve">    783 - Dokončovací práce - nátěry</t>
  </si>
  <si>
    <t xml:space="preserve">-321457978</t>
  </si>
  <si>
    <t xml:space="preserve">350,0</t>
  </si>
  <si>
    <t xml:space="preserve">949988455</t>
  </si>
  <si>
    <t xml:space="preserve">350*0,15 'Přepočtené koeficientem množství</t>
  </si>
  <si>
    <t xml:space="preserve">1846171240</t>
  </si>
  <si>
    <t xml:space="preserve">-202188597</t>
  </si>
  <si>
    <t xml:space="preserve">131251102</t>
  </si>
  <si>
    <t xml:space="preserve">Hloubení nezapažených jam a zářezů strojně s urovnáním dna do předepsaného profilu a spádu v hornině třídy těžitelnosti I skupiny 3 přes 20 do 50 m3</t>
  </si>
  <si>
    <t xml:space="preserve">-566905830</t>
  </si>
  <si>
    <t xml:space="preserve">Zemní práce - jáma (dl * š * v)</t>
  </si>
  <si>
    <t xml:space="preserve">(250,0)*0,70</t>
  </si>
  <si>
    <t xml:space="preserve">132251254</t>
  </si>
  <si>
    <t xml:space="preserve">Hloubení nezapažených rýh šířky přes 800 do 2 000 mm strojně s urovnáním dna do předepsaného profilu a spádu v hornině třídy těžitelnosti I skupiny 3 přes 100 do 500 m3</t>
  </si>
  <si>
    <t xml:space="preserve">904628770</t>
  </si>
  <si>
    <t xml:space="preserve">budova</t>
  </si>
  <si>
    <t xml:space="preserve">(20,86+9,38+8,68+11,22+21,16+7,91)*(0,65+0,60*2)*0,70</t>
  </si>
  <si>
    <t xml:space="preserve">(6,61+6,61+2,34+6,61+6,61+7,90+3,09)*(0,65+0,60*2)*0,70</t>
  </si>
  <si>
    <t xml:space="preserve">přístřešek</t>
  </si>
  <si>
    <t xml:space="preserve">(0,90+8,46)*(0,20+0,60*2)*0,50</t>
  </si>
  <si>
    <t xml:space="preserve">(1,03)*(0,30+0,60*2)*0,70</t>
  </si>
  <si>
    <t xml:space="preserve">-600809693</t>
  </si>
  <si>
    <t xml:space="preserve">turniket</t>
  </si>
  <si>
    <t xml:space="preserve">(0,60*0,60)*1,10*12</t>
  </si>
  <si>
    <t xml:space="preserve">(0,60*0,60)*1,10*5</t>
  </si>
  <si>
    <t xml:space="preserve">(1,13)*0,60*1,10*2</t>
  </si>
  <si>
    <t xml:space="preserve">(0,40*0,60)*1,10</t>
  </si>
  <si>
    <t xml:space="preserve">(0,75*0,60)*1,10</t>
  </si>
  <si>
    <t xml:space="preserve">(0,60*0,60)*1,00*4</t>
  </si>
  <si>
    <t xml:space="preserve">-1908355510</t>
  </si>
  <si>
    <t xml:space="preserve">861485919</t>
  </si>
  <si>
    <t xml:space="preserve">1610361687</t>
  </si>
  <si>
    <t xml:space="preserve">2005892976</t>
  </si>
  <si>
    <t xml:space="preserve">120,0</t>
  </si>
  <si>
    <t xml:space="preserve">274313811</t>
  </si>
  <si>
    <t xml:space="preserve">Základy z betonu prostého pasy betonu kamenem neprokládaného tř. C 25/30</t>
  </si>
  <si>
    <t xml:space="preserve">2061214890</t>
  </si>
  <si>
    <t xml:space="preserve">(20,86+9,38+8,68+11,22+21,16+7,91)*0,65*0,10</t>
  </si>
  <si>
    <t xml:space="preserve">(6,61+6,61+2,34+6,61+6,61+7,90+3,09)*0,65*0,10</t>
  </si>
  <si>
    <t xml:space="preserve">(0,90+8,46)*0,45*0,10</t>
  </si>
  <si>
    <t xml:space="preserve">(1,03)*0,45*0,10</t>
  </si>
  <si>
    <t xml:space="preserve">1340272696</t>
  </si>
  <si>
    <t xml:space="preserve">(20,86+9,38+8,68+11,22+21,16+7,91)*0,65*0,35</t>
  </si>
  <si>
    <t xml:space="preserve">(6,61+6,61+2,34+6,61+6,61+7,90+3,09)*0,65*0,35</t>
  </si>
  <si>
    <t xml:space="preserve">(0,90+8,46)*0,20*0,75</t>
  </si>
  <si>
    <t xml:space="preserve">(1,03)*0,30*0,70</t>
  </si>
  <si>
    <t xml:space="preserve">-936264013</t>
  </si>
  <si>
    <t xml:space="preserve">(20,86+9,38+8,68+11,22+21,16+7,91)*0,50*2</t>
  </si>
  <si>
    <t xml:space="preserve">(6,61+6,61+2,34+6,61+6,61+7,90+3,09)*0,50*2</t>
  </si>
  <si>
    <t xml:space="preserve">(0,90+8,46)*1,00*2</t>
  </si>
  <si>
    <t xml:space="preserve">(1,03)*1,00*2</t>
  </si>
  <si>
    <t xml:space="preserve">218569888</t>
  </si>
  <si>
    <t xml:space="preserve">1109019358</t>
  </si>
  <si>
    <t xml:space="preserve">275313811</t>
  </si>
  <si>
    <t xml:space="preserve">Základy z betonu prostého patky a bloky z betonu kamenem neprokládaného tř. C 25/30</t>
  </si>
  <si>
    <t xml:space="preserve">-1463698455</t>
  </si>
  <si>
    <t xml:space="preserve">279113156</t>
  </si>
  <si>
    <t xml:space="preserve">Základové zdi z tvárnic ztraceného bednění včetně výplně z betonu  bez zvláštních nároků na vliv prostředí třídy C 25/30, tloušťky zdiva přes 400 do 500 mm</t>
  </si>
  <si>
    <t xml:space="preserve">1770763218</t>
  </si>
  <si>
    <t xml:space="preserve">(20,86+9,38+8,68+11,22+21,16+7,91)*0,50</t>
  </si>
  <si>
    <t xml:space="preserve">(6,61+6,61+2,34+6,61+6,61+7,90+3,09)*0,50</t>
  </si>
  <si>
    <t xml:space="preserve">983499932</t>
  </si>
  <si>
    <t xml:space="preserve">(ztr_500_pl)*15,0/1000</t>
  </si>
  <si>
    <t xml:space="preserve">-1943634557</t>
  </si>
  <si>
    <t xml:space="preserve">(241,11)*0,25</t>
  </si>
  <si>
    <t xml:space="preserve">1526635740</t>
  </si>
  <si>
    <t xml:space="preserve">(241,11)*0,15</t>
  </si>
  <si>
    <t xml:space="preserve">-684377966</t>
  </si>
  <si>
    <t xml:space="preserve">(78,22)*0,50</t>
  </si>
  <si>
    <t xml:space="preserve">507026108</t>
  </si>
  <si>
    <t xml:space="preserve">1393007028</t>
  </si>
  <si>
    <t xml:space="preserve">Základy - deska, výztuž (pl * m) (m = 4,44 kg/m2)</t>
  </si>
  <si>
    <t xml:space="preserve">(241,11)*4,44*2,2/1000</t>
  </si>
  <si>
    <t xml:space="preserve">Svislé a kompletní konstrukce</t>
  </si>
  <si>
    <t xml:space="preserve">311234231</t>
  </si>
  <si>
    <t xml:space="preserve">Zdivo jednovrstvé z cihel děrovaných nebroušených klasických spojených na pero a drážku na maltu M10, pevnost cihel do P10, tl. zdiva 240 mm</t>
  </si>
  <si>
    <t xml:space="preserve">-1646151286</t>
  </si>
  <si>
    <t xml:space="preserve">Zdivo nosné (dl * v) - otvory (š * v)</t>
  </si>
  <si>
    <t xml:space="preserve">1.NP</t>
  </si>
  <si>
    <t xml:space="preserve">(8,00+3,11)*3,00</t>
  </si>
  <si>
    <t xml:space="preserve">311234251</t>
  </si>
  <si>
    <t xml:space="preserve">Zdivo jednovrstvé z cihel děrovaných nebroušených klasických spojených na pero a drážku na maltu M10, pevnost cihel do P10, tl. zdiva 300 mm</t>
  </si>
  <si>
    <t xml:space="preserve">1227083984</t>
  </si>
  <si>
    <t xml:space="preserve">(6,90+5,84)*3,00</t>
  </si>
  <si>
    <t xml:space="preserve">-(0,9*2,02*2)</t>
  </si>
  <si>
    <t xml:space="preserve">311234281</t>
  </si>
  <si>
    <t xml:space="preserve">Zdivo jednovrstvé z cihel děrovaných nebroušených klasických spojených na pero a drážku na maltu M10, pevnost cihel do P10, tl. zdiva 380 mm</t>
  </si>
  <si>
    <t xml:space="preserve">358010218</t>
  </si>
  <si>
    <t xml:space="preserve">(7,59+1,50+3,35+6,72+6,72+3,15+9,00+8,55+11,14+21,09+7,78)*0,50</t>
  </si>
  <si>
    <t xml:space="preserve">311234311</t>
  </si>
  <si>
    <t xml:space="preserve">Zdivo jednovrstvé z cihel děrovaných nebroušených klasických spojených na pero a drážku na maltu M10, pevnost cihel do P10, tl. zdiva 440 mm</t>
  </si>
  <si>
    <t xml:space="preserve">-1730983614</t>
  </si>
  <si>
    <t xml:space="preserve">(7,59+1,50+3,35+6,72+6,72+3,15+9,00+8,55+11,14+21,09+7,78)*2,50</t>
  </si>
  <si>
    <t xml:space="preserve">-(1,85*2,18+1,05*2,18*7+0,95*2,18+1,6*0,78+2,0*1,45+0,6*1,7*3+1,5*0,58*3+0,6*0,58)</t>
  </si>
  <si>
    <t xml:space="preserve">2.NP</t>
  </si>
  <si>
    <t xml:space="preserve">(7,78)*2,50</t>
  </si>
  <si>
    <t xml:space="preserve">-(1,05*2,05)</t>
  </si>
  <si>
    <t xml:space="preserve">342244211</t>
  </si>
  <si>
    <t xml:space="preserve">Příčky jednoduché z cihel děrovaných  broušených, na tenkovrstvou maltu, pevnost cihel do P15, tl. příčky 115 mm</t>
  </si>
  <si>
    <t xml:space="preserve">-364788532</t>
  </si>
  <si>
    <t xml:space="preserve">Zdivo nenosné (dl * v) - otvory (š * v)</t>
  </si>
  <si>
    <t xml:space="preserve">(1,60+0,90+0,90+3,40+1,65+1,65)*3,00</t>
  </si>
  <si>
    <t xml:space="preserve">-(0,8*2,02+0,9*2,02)</t>
  </si>
  <si>
    <t xml:space="preserve">(4,60)*2,00</t>
  </si>
  <si>
    <t xml:space="preserve">-(0,9*2,02)</t>
  </si>
  <si>
    <t xml:space="preserve">342244221</t>
  </si>
  <si>
    <t xml:space="preserve">Příčky jednoduché z cihel děrovaných  broušených, na tenkovrstvou maltu, pevnost cihel do P15, tl. příčky 140 mm</t>
  </si>
  <si>
    <t xml:space="preserve">-1378458732</t>
  </si>
  <si>
    <t xml:space="preserve">(2,50+2,62+2,42+4,16+4,85+4,41+7,23+1,18+1,92)*3,00</t>
  </si>
  <si>
    <t xml:space="preserve">-(0,8*2,02*4)</t>
  </si>
  <si>
    <t xml:space="preserve">317168011</t>
  </si>
  <si>
    <t xml:space="preserve">Překlady keramické ploché osazené do maltového lože, výšky překladu 71 mm šířky 115 mm, délky 1000 mm</t>
  </si>
  <si>
    <t xml:space="preserve">-213108048</t>
  </si>
  <si>
    <t xml:space="preserve">Systémový překlad (p)</t>
  </si>
  <si>
    <t xml:space="preserve">P51/09</t>
  </si>
  <si>
    <t xml:space="preserve">317168012</t>
  </si>
  <si>
    <t xml:space="preserve">Překlady keramické ploché osazené do maltového lože, výšky překladu 71 mm šířky 115 mm, délky 1250 mm</t>
  </si>
  <si>
    <t xml:space="preserve">-782656018</t>
  </si>
  <si>
    <t xml:space="preserve">P51/10</t>
  </si>
  <si>
    <t xml:space="preserve">317168021</t>
  </si>
  <si>
    <t xml:space="preserve">Překlady keramické ploché osazené do maltového lože, výšky překladu 71 mm šířky 145 mm, délky 1000 mm</t>
  </si>
  <si>
    <t xml:space="preserve">2023421730</t>
  </si>
  <si>
    <t xml:space="preserve">P51/11</t>
  </si>
  <si>
    <t xml:space="preserve">317168051</t>
  </si>
  <si>
    <t xml:space="preserve">Překlady keramické vysoké osazené do maltového lože, šířky překladu 70 mm výšky 238 mm, délky 1000 mm</t>
  </si>
  <si>
    <t xml:space="preserve">1102392860</t>
  </si>
  <si>
    <t xml:space="preserve">P51/06</t>
  </si>
  <si>
    <t xml:space="preserve">(5)*4</t>
  </si>
  <si>
    <t xml:space="preserve">317168052</t>
  </si>
  <si>
    <t xml:space="preserve">Překlady keramické vysoké osazené do maltového lože, šířky překladu 70 mm výšky 238 mm, délky 1250 mm</t>
  </si>
  <si>
    <t xml:space="preserve">2102353452</t>
  </si>
  <si>
    <t xml:space="preserve">P51/03</t>
  </si>
  <si>
    <t xml:space="preserve">(3)*2</t>
  </si>
  <si>
    <t xml:space="preserve">P51/12</t>
  </si>
  <si>
    <t xml:space="preserve">(5)*1</t>
  </si>
  <si>
    <t xml:space="preserve">317168053</t>
  </si>
  <si>
    <t xml:space="preserve">Překlady keramické vysoké osazené do maltového lože, šířky překladu 70 mm výšky 238 mm, délky 1500 mm</t>
  </si>
  <si>
    <t xml:space="preserve">-779720226</t>
  </si>
  <si>
    <t xml:space="preserve">P51/02</t>
  </si>
  <si>
    <t xml:space="preserve">(5)*8</t>
  </si>
  <si>
    <t xml:space="preserve">317168054</t>
  </si>
  <si>
    <t xml:space="preserve">Překlady keramické vysoké osazené do maltového lože, šířky překladu 70 mm výšky 238 mm, délky 1750 mm</t>
  </si>
  <si>
    <t xml:space="preserve">-987903920</t>
  </si>
  <si>
    <t xml:space="preserve">P51/05</t>
  </si>
  <si>
    <t xml:space="preserve">(5)*3</t>
  </si>
  <si>
    <t xml:space="preserve">P51/08</t>
  </si>
  <si>
    <t xml:space="preserve">(3)*1</t>
  </si>
  <si>
    <t xml:space="preserve">317168055</t>
  </si>
  <si>
    <t xml:space="preserve">Překlady keramické vysoké osazené do maltového lože, šířky překladu 70 mm výšky 238 mm, délky 2000 mm</t>
  </si>
  <si>
    <t xml:space="preserve">1223485595</t>
  </si>
  <si>
    <t xml:space="preserve">P51/04</t>
  </si>
  <si>
    <t xml:space="preserve">317168056</t>
  </si>
  <si>
    <t xml:space="preserve">Překlady keramické vysoké osazené do maltového lože, šířky překladu 70 mm výšky 238 mm, délky 2250 mm</t>
  </si>
  <si>
    <t xml:space="preserve">1413103496</t>
  </si>
  <si>
    <t xml:space="preserve">P51/01</t>
  </si>
  <si>
    <t xml:space="preserve">317168057</t>
  </si>
  <si>
    <t xml:space="preserve">Překlady keramické vysoké osazené do maltového lože, šířky překladu 70 mm výšky 238 mm, délky 2500 mm</t>
  </si>
  <si>
    <t xml:space="preserve">843092168</t>
  </si>
  <si>
    <t xml:space="preserve">P51/07</t>
  </si>
  <si>
    <t xml:space="preserve">317998133</t>
  </si>
  <si>
    <t xml:space="preserve">Izolace tepelná mezi překlady  z extrudovaného polystyrenu výšky 24 cm, tloušťky 80 mm</t>
  </si>
  <si>
    <t xml:space="preserve">40890916</t>
  </si>
  <si>
    <t xml:space="preserve">Systémový překlad - TI (dl * p)</t>
  </si>
  <si>
    <t xml:space="preserve">P51/01; 02; 03; 04; 05; 06; 07</t>
  </si>
  <si>
    <t xml:space="preserve">(2,25)*1+(1,50)*8+(1,25)*2+(2,00)*1+(1,75)*3+(1,00)*4+(2,50)*1</t>
  </si>
  <si>
    <t xml:space="preserve">341321510</t>
  </si>
  <si>
    <t xml:space="preserve">Stěny a příčky z betonu železového (bez výztuže) nosné tř. C 20/25</t>
  </si>
  <si>
    <t xml:space="preserve">172253507</t>
  </si>
  <si>
    <t xml:space="preserve">ŽB stěna (dl * š * v)</t>
  </si>
  <si>
    <t xml:space="preserve">(1,06)*0,20*3,00</t>
  </si>
  <si>
    <t xml:space="preserve">341351111</t>
  </si>
  <si>
    <t xml:space="preserve">Bednění stěn a příček nosných rovné oboustranné za každou stranu zřízení</t>
  </si>
  <si>
    <t xml:space="preserve">1017455553</t>
  </si>
  <si>
    <t xml:space="preserve">ŽB stěna - bednění (dl * v)</t>
  </si>
  <si>
    <t xml:space="preserve">(1,06*2+0,50*2)*3,00</t>
  </si>
  <si>
    <t xml:space="preserve">341351112</t>
  </si>
  <si>
    <t xml:space="preserve">Bednění stěn a příček nosných rovné oboustranné za každou stranu odstranění</t>
  </si>
  <si>
    <t xml:space="preserve">-1554328394</t>
  </si>
  <si>
    <t xml:space="preserve">341361821</t>
  </si>
  <si>
    <t xml:space="preserve">Výztuž stěn a příček nosných svislých nebo šikmých, rovných nebo oblých z betonářské oceli 10 505 (R) nebo BSt 500</t>
  </si>
  <si>
    <t xml:space="preserve">852909987</t>
  </si>
  <si>
    <t xml:space="preserve">ŽB stěna - výztuž (obj * m) (m = 140,0 kg/m3)</t>
  </si>
  <si>
    <t xml:space="preserve">(žb_stěna_obj)*140,0/1000</t>
  </si>
  <si>
    <t xml:space="preserve">Vodorovné konstrukce</t>
  </si>
  <si>
    <t xml:space="preserve">417321414</t>
  </si>
  <si>
    <t xml:space="preserve">Ztužující pásy a věnce z betonu železového (bez výztuže)  tř. C 20/25</t>
  </si>
  <si>
    <t xml:space="preserve">185428785</t>
  </si>
  <si>
    <t xml:space="preserve">ŽB věnec (dl * š * v)</t>
  </si>
  <si>
    <t xml:space="preserve">(7,59+1,50+3,35+6,72+6,72+3,15+9,00+8,55+11,14+21,09+7,78)*0,29*0,25</t>
  </si>
  <si>
    <t xml:space="preserve">(4,60*4)*0,29*0,25</t>
  </si>
  <si>
    <t xml:space="preserve">417351115</t>
  </si>
  <si>
    <t xml:space="preserve">Bednění bočnic ztužujících pásů a věnců včetně vzpěr  zřízení</t>
  </si>
  <si>
    <t xml:space="preserve">-1494211356</t>
  </si>
  <si>
    <t xml:space="preserve">ŽB věnec - bednění (dl * v * p)</t>
  </si>
  <si>
    <t xml:space="preserve">(7,59+1,50+3,35+6,72+6,72+3,15+9,00+8,55+11,14+21,09+7,78)*0,50*2</t>
  </si>
  <si>
    <t xml:space="preserve">(4,60*4)*0,50*2</t>
  </si>
  <si>
    <t xml:space="preserve">417351116</t>
  </si>
  <si>
    <t xml:space="preserve">Bednění bočnic ztužujících pásů a věnců včetně vzpěr  odstranění</t>
  </si>
  <si>
    <t xml:space="preserve">-1596436103</t>
  </si>
  <si>
    <t xml:space="preserve">417361821</t>
  </si>
  <si>
    <t xml:space="preserve">Výztuž ztužujících pásů a věnců  z betonářské oceli 10 505 (R) nebo BSt 500</t>
  </si>
  <si>
    <t xml:space="preserve">588887765</t>
  </si>
  <si>
    <t xml:space="preserve">ŽB věnec - výztuž (obj * m) (m = 120,0 kg/m3)</t>
  </si>
  <si>
    <t xml:space="preserve">(žb_věnec_obj)*120,0/1000</t>
  </si>
  <si>
    <t xml:space="preserve">411324545</t>
  </si>
  <si>
    <t xml:space="preserve">Stropy z betonu železového (bez výztuže)  pohledového stropů deskových, plochých střech, desek balkonových, desek hřibových stropů včetně hlavic hřibových sloupů tř. C 20/25</t>
  </si>
  <si>
    <t xml:space="preserve">-556930957</t>
  </si>
  <si>
    <t xml:space="preserve">ŽB strop (pl * v)</t>
  </si>
  <si>
    <t xml:space="preserve">(245,82)*0,19</t>
  </si>
  <si>
    <t xml:space="preserve">411359111</t>
  </si>
  <si>
    <t xml:space="preserve">Bednění stropních konstrukcí - bez podpěrné konstrukce Příplatek k cenám za pohledový beton</t>
  </si>
  <si>
    <t xml:space="preserve">2028956435</t>
  </si>
  <si>
    <t xml:space="preserve">ŽB strop - pohledovost (pl)</t>
  </si>
  <si>
    <t xml:space="preserve">(245,82)</t>
  </si>
  <si>
    <t xml:space="preserve">411351011</t>
  </si>
  <si>
    <t xml:space="preserve">Bednění stropních konstrukcí - bez podpěrné konstrukce desek tloušťky stropní desky přes 5 do 25 cm zřízení</t>
  </si>
  <si>
    <t xml:space="preserve">659914582</t>
  </si>
  <si>
    <t xml:space="preserve">ŽB strop - bednění (pl)</t>
  </si>
  <si>
    <t xml:space="preserve">(245,82)+(78,70)*0,50</t>
  </si>
  <si>
    <t xml:space="preserve">411351012</t>
  </si>
  <si>
    <t xml:space="preserve">Bednění stropních konstrukcí - bez podpěrné konstrukce desek tloušťky stropní desky přes 5 do 25 cm odstranění</t>
  </si>
  <si>
    <t xml:space="preserve">947994577</t>
  </si>
  <si>
    <t xml:space="preserve">411354313</t>
  </si>
  <si>
    <t xml:space="preserve">Podpěrná konstrukce stropů - desek, kleneb a skořepin výška podepření do 4 m tloušťka stropu přes 15 do 25 cm zřízení</t>
  </si>
  <si>
    <t xml:space="preserve">1966856490</t>
  </si>
  <si>
    <t xml:space="preserve">411354314</t>
  </si>
  <si>
    <t xml:space="preserve">Podpěrná konstrukce stropů - desek, kleneb a skořepin výška podepření do 4 m tloušťka stropu přes 15 do 25 cm odstranění</t>
  </si>
  <si>
    <t xml:space="preserve">1644639700</t>
  </si>
  <si>
    <t xml:space="preserve">411361821</t>
  </si>
  <si>
    <t xml:space="preserve">Výztuž stropů 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</si>
  <si>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 xml:space="preserve">-67366981</t>
  </si>
  <si>
    <t xml:space="preserve">ŽB strop - výztuž (obj * m) (m = 180,0 kg/m3)</t>
  </si>
  <si>
    <t xml:space="preserve">(žb_strop_poh_obj)*180,0/1000</t>
  </si>
  <si>
    <t xml:space="preserve">611131111</t>
  </si>
  <si>
    <t xml:space="preserve">Podkladní a spojovací vrstva vnitřních omítaných ploch  polymercementový spojovací můstek nanášený ručně stropů</t>
  </si>
  <si>
    <t xml:space="preserve">-1992943127</t>
  </si>
  <si>
    <t xml:space="preserve">Souvrství podlahy - nátěr, penetrace (pl)</t>
  </si>
  <si>
    <t xml:space="preserve">1.NP - místnost (1.1; 1.2; 1.3; 1.4; 1.5; 1.6; 1.7; 1.8; 1.9; 1.10; 1.11; 1.12; 1.14; 1.15; 1.16; 1.17; 1.18; 1.19; 1.20)</t>
  </si>
  <si>
    <t xml:space="preserve">(10,63)+(8,52)+(12,16)+(1,57)+(4,54)+(4,34)+(0,86)+(4,41)+(4,74)+(0,86)+(10,45)+(2,88)+(13,13)+(9,17)+(5,76)+(8,67)+(26,98)+(8,38)+(8,53)</t>
  </si>
  <si>
    <t xml:space="preserve">612321341</t>
  </si>
  <si>
    <t xml:space="preserve">Omítka vápenocementová vnitřních ploch  nanášená strojně dvouvrstvá, tloušťky jádrové omítky do 10 mm a tloušťky štuku do 3 mm štuková svislých konstrukcí stěn</t>
  </si>
  <si>
    <t xml:space="preserve">1876110357</t>
  </si>
  <si>
    <t xml:space="preserve">Omítka vnitřní (dl * v) - otvory (š * v)</t>
  </si>
  <si>
    <t xml:space="preserve">1.NP - místnost (1.1; 1.2; 1.3; 1.4; 1.5; 1.6; 1.7; 1.8; 1.9; 1.10; 1.11; 1.12; 1.13; 1.14; 1.15; 1.16; 1.17; 1.18; 1.19; 1.20)</t>
  </si>
  <si>
    <t xml:space="preserve">((13,10)+(13,09)+(19,79)+(5,20)+(8,54)+(9,33)+(3,70)+(8,40)+(9,63)+(3,70)+(13,83)+(7,56)+(32,16)+(14,91)+(12,24)+(9,64)+(12,26)+(21,62)+(11,70))*2,70</t>
  </si>
  <si>
    <t xml:space="preserve">(11,82)*2,70</t>
  </si>
  <si>
    <t xml:space="preserve">-((2,0*1,45+0,6*1,7+0,9*2,02+1,3*2,18)+(1,05*2,18+1,3*2,18)+(1,05*2,18*2+0,8*2,02*3+0,9*2,02)+(0,8*2,02)+(0,6*1,7+0,8*2,02*2))</t>
  </si>
  <si>
    <t xml:space="preserve">-((0,6*1,7+0,8*2,02+0,95*2,68)+(0,95*2,68)+(0,8*2,02*2)+(0,8*2,02+0,95*2,68)+(0,95*2,68)+(1,6*0,78+1,05*2,18)+(2,72*2,68))</t>
  </si>
  <si>
    <t xml:space="preserve">-((7,14*2,68+0,95*2,18+1,05*2,18*3)+(1,5*0,58+1,05*2,18)+(1,05*2,18)+(0,6*0,58+0,95*2,18)+(1,05*2,18)+(1,5*0,58*2+1,85*2,18+0,9*2,02*2))</t>
  </si>
  <si>
    <t xml:space="preserve">-((0,9*2,02)+(0,9*2,02))</t>
  </si>
  <si>
    <t xml:space="preserve">2.NP - místnost (1.21; 1.22)</t>
  </si>
  <si>
    <t xml:space="preserve">((6,90+4,47)+(4,47+7,63))*1,50</t>
  </si>
  <si>
    <t xml:space="preserve">-((1,05*2,05+0,9*2,02)+(0,9*2,02))</t>
  </si>
  <si>
    <t xml:space="preserve">622211031</t>
  </si>
  <si>
    <t xml:space="preserve">Montáž kontaktního zateplení lepením a mechanickým kotvením z polystyrenových desek na vnější stěny, na podklad betonový nebo z lehčeného betonu, z tvárnic keramických nebo vápenopískových, tloušťky desek přes 120 do 160 mm</t>
  </si>
  <si>
    <t xml:space="preserve">580194049</t>
  </si>
  <si>
    <t xml:space="preserve">KZS podhled (dl * š)</t>
  </si>
  <si>
    <t xml:space="preserve">skladba S2.12</t>
  </si>
  <si>
    <t xml:space="preserve">1.NP - místnost (1.12; 1.13)</t>
  </si>
  <si>
    <t xml:space="preserve">(2,72*1,06)+(7,14*7,34)</t>
  </si>
  <si>
    <t xml:space="preserve">28375935</t>
  </si>
  <si>
    <t xml:space="preserve">deska EPS 70 fasádní λ=0,039 tl 150mm</t>
  </si>
  <si>
    <t xml:space="preserve">-1371453613</t>
  </si>
  <si>
    <t xml:space="preserve">55,291*1,1 'Přepočtené koeficientem množství</t>
  </si>
  <si>
    <t xml:space="preserve">622311311</t>
  </si>
  <si>
    <t xml:space="preserve">Omítka vápenná vnějších ploch nanášená strojně jednovrstvá, tloušťky do 15 mm hrubá zatřená stěn</t>
  </si>
  <si>
    <t xml:space="preserve">45337966</t>
  </si>
  <si>
    <t xml:space="preserve">Omítka vnější - jádro (dl * v) - otvory (š * v)</t>
  </si>
  <si>
    <t xml:space="preserve">(7,59+1,50+3,35+6,72+6,72+3,15+9,00+8,55+11,14+21,09+7,78)*2,25</t>
  </si>
  <si>
    <t xml:space="preserve">(7,78)*3,20</t>
  </si>
  <si>
    <t xml:space="preserve">622142001</t>
  </si>
  <si>
    <t xml:space="preserve">Potažení vnějších ploch pletivem  v ploše nebo pruzích, na plném podkladu sklovláknitým vtlačením do tmelu stěn</t>
  </si>
  <si>
    <t xml:space="preserve">593160616</t>
  </si>
  <si>
    <t xml:space="preserve">Omítka vnější - perlinka (dl * v) - otvory (š * v)</t>
  </si>
  <si>
    <t xml:space="preserve">(7,59+1,50+3,35+6,72+6,72+3,15+9,00+8,55+11,14+21,09+7,78)*2,70</t>
  </si>
  <si>
    <t xml:space="preserve">622143003</t>
  </si>
  <si>
    <t xml:space="preserve">Montáž omítkových profilů  plastových, pozinkovaných nebo dřevěných upevněných vtlačením do podkladní vrstvy nebo přibitím rohových s tkaninou</t>
  </si>
  <si>
    <t xml:space="preserve">1718236973</t>
  </si>
  <si>
    <t xml:space="preserve">59051480</t>
  </si>
  <si>
    <t xml:space="preserve">profil rohový Al 15x15mm s výztužnou tkaninou š 100mm pro ETICS</t>
  </si>
  <si>
    <t xml:space="preserve">-2035972117</t>
  </si>
  <si>
    <t xml:space="preserve">KZS systémové lišty - rohy (dl)</t>
  </si>
  <si>
    <t xml:space="preserve">(2,18*2)+(2,18*2)*7+(2,18*2)+(0,78*2)+(1,45*2)+(1,70*2)*3+(0,58*2)*3+(0,58*2)</t>
  </si>
  <si>
    <t xml:space="preserve">(2,05*2)</t>
  </si>
  <si>
    <t xml:space="preserve">objektové rohy</t>
  </si>
  <si>
    <t xml:space="preserve">(3,00)*4+(2,20)*4</t>
  </si>
  <si>
    <t xml:space="preserve">83,44*1,1 'Přepočtené koeficientem množství</t>
  </si>
  <si>
    <t xml:space="preserve">59051510</t>
  </si>
  <si>
    <t xml:space="preserve">profil začišťovací s okapnicí PVC s výztužnou tkaninou pro nadpraží ETICS</t>
  </si>
  <si>
    <t xml:space="preserve">2107581522</t>
  </si>
  <si>
    <t xml:space="preserve">KZS systémové lišty - nadpraží (dl)</t>
  </si>
  <si>
    <t xml:space="preserve">(1,85)+(1,05)*7+(0,95)+(1,60)+(2,00)+(0,60)*3+(1,50)*3+(0,60)</t>
  </si>
  <si>
    <t xml:space="preserve">(1,05)</t>
  </si>
  <si>
    <t xml:space="preserve">objektové</t>
  </si>
  <si>
    <t xml:space="preserve">2,72+7,14</t>
  </si>
  <si>
    <t xml:space="preserve">31,56*1,1 'Přepočtené koeficientem množství</t>
  </si>
  <si>
    <t xml:space="preserve">59051512</t>
  </si>
  <si>
    <t xml:space="preserve">profil začišťovací s okapnicí PVC s výztužnou tkaninou pro parapet ETICS</t>
  </si>
  <si>
    <t xml:space="preserve">-1259057174</t>
  </si>
  <si>
    <t xml:space="preserve">KZS systémové lišty - parapet (dl)</t>
  </si>
  <si>
    <t xml:space="preserve">(1,60)+(2,00)+(0,60)*3+(1,50)*3+(0,60)</t>
  </si>
  <si>
    <t xml:space="preserve">10,5*1,1 'Přepočtené koeficientem množství</t>
  </si>
  <si>
    <t xml:space="preserve">622143004</t>
  </si>
  <si>
    <t xml:space="preserve">Montáž omítkových profilů  plastových, pozinkovaných nebo dřevěných upevněných vtlačením do podkladní vrstvy nebo přibitím začišťovacích samolepících pro vytvoření dilatujícího spoje s okenním rámem</t>
  </si>
  <si>
    <t xml:space="preserve">-1431380269</t>
  </si>
  <si>
    <t xml:space="preserve">KZS systémové lišty - apu (dl)</t>
  </si>
  <si>
    <t xml:space="preserve">(1,85+2,18*2)+(1,05+2,18*2)*7+(0,95+2,18*2)+(1,60+0,78*2)+(2,00+1,45*2)+(0,60+1,70*2)*3+(1,50+0,58*2)*3+(0,60+0,58*2)</t>
  </si>
  <si>
    <t xml:space="preserve">(1,05+2,05*2)</t>
  </si>
  <si>
    <t xml:space="preserve">59051476</t>
  </si>
  <si>
    <t xml:space="preserve">profil začišťovací PVC 9mm s výztužnou tkaninou pro ostění ETICS</t>
  </si>
  <si>
    <t xml:space="preserve">622372577</t>
  </si>
  <si>
    <t xml:space="preserve">84,34*1,1 'Přepočtené koeficientem množství</t>
  </si>
  <si>
    <t xml:space="preserve">621541031</t>
  </si>
  <si>
    <t xml:space="preserve">Omítka tenkovrstvá silikonsilikátová vnějších ploch  hydrofobní, se samočistícím účinkem probarvená, včetně penetrace podkladu zrnitá, tloušťky 3,0 mm podhledů</t>
  </si>
  <si>
    <t xml:space="preserve">-1481117653</t>
  </si>
  <si>
    <t xml:space="preserve">KZS podhled - omítka (dl * š)</t>
  </si>
  <si>
    <t xml:space="preserve">622541031</t>
  </si>
  <si>
    <t xml:space="preserve">Omítka tenkovrstvá silikonsilikátová vnějších ploch  hydrofobní, se samočistícím účinkem probarvená, včetně penetrace podkladu zrnitá, tloušťky 3,0 mm stěn</t>
  </si>
  <si>
    <t xml:space="preserve">-504803620</t>
  </si>
  <si>
    <t xml:space="preserve">Omítka vnější - stěrka (dl * v) - otvory (š * v)</t>
  </si>
  <si>
    <t xml:space="preserve">622511111</t>
  </si>
  <si>
    <t xml:space="preserve">Omítka tenkovrstvá akrylátová vnějších ploch  probarvená, včetně penetrace podkladu mozaiková střednězrnná stěn</t>
  </si>
  <si>
    <t xml:space="preserve">959332491</t>
  </si>
  <si>
    <t xml:space="preserve">Omítka vnější - soklová (dl * v)</t>
  </si>
  <si>
    <t xml:space="preserve">(7,59+1,50+3,35+6,72+6,72+3,15+9,00+8,55+11,14+21,09+7,78)*0,35</t>
  </si>
  <si>
    <t xml:space="preserve">632450132</t>
  </si>
  <si>
    <t xml:space="preserve">Potěr cementový vyrovnávací ze suchých směsí  v ploše o průměrné (střední) tl. přes 20 do 30 mm</t>
  </si>
  <si>
    <t xml:space="preserve">970973251</t>
  </si>
  <si>
    <t xml:space="preserve">Souvrství podlahy - potěr (pl)</t>
  </si>
  <si>
    <t xml:space="preserve">skladba S2.1</t>
  </si>
  <si>
    <t xml:space="preserve">(skl_S2_1_pl)</t>
  </si>
  <si>
    <t xml:space="preserve">skladba S2.3</t>
  </si>
  <si>
    <t xml:space="preserve">1.NP - místnost (1.13)</t>
  </si>
  <si>
    <t xml:space="preserve">(skl_S2_3_pl)</t>
  </si>
  <si>
    <t xml:space="preserve">1668736235</t>
  </si>
  <si>
    <t xml:space="preserve">Souvrství podlahy - mazanina, separace (pl)</t>
  </si>
  <si>
    <t xml:space="preserve">1418554847</t>
  </si>
  <si>
    <t xml:space="preserve">Souvrství podlahy - mazanina (pl * v)</t>
  </si>
  <si>
    <t xml:space="preserve">(skl_S2_1_pl)*0,07</t>
  </si>
  <si>
    <t xml:space="preserve">(skl_S2_3_pl)*0,07</t>
  </si>
  <si>
    <t xml:space="preserve">2106963172</t>
  </si>
  <si>
    <t xml:space="preserve">-708702678</t>
  </si>
  <si>
    <t xml:space="preserve">482925909</t>
  </si>
  <si>
    <t xml:space="preserve">(skl_S2_1_pl)*4,44*1,2/1000</t>
  </si>
  <si>
    <t xml:space="preserve">(skl_S2_3_pl)*4,44*1,2/1000</t>
  </si>
  <si>
    <t xml:space="preserve">-189567352</t>
  </si>
  <si>
    <t xml:space="preserve">(skl_S2_1_dl)</t>
  </si>
  <si>
    <t xml:space="preserve">(skl_S2_3_dl)</t>
  </si>
  <si>
    <t xml:space="preserve">953961213</t>
  </si>
  <si>
    <t xml:space="preserve">Kotvy chemické s vyvrtáním otvoru  do betonu, železobetonu nebo tvrdého kamene chemická patrona, velikost M 12, hloubka 110 mm</t>
  </si>
  <si>
    <t xml:space="preserve">213867343</t>
  </si>
  <si>
    <t xml:space="preserve">953961214</t>
  </si>
  <si>
    <t xml:space="preserve">Kotvy chemické s vyvrtáním otvoru  do betonu, železobetonu nebo tvrdého kamene chemická patrona, velikost M 16, hloubka 125 mm</t>
  </si>
  <si>
    <t xml:space="preserve">104631477</t>
  </si>
  <si>
    <t xml:space="preserve">9997022</t>
  </si>
  <si>
    <t xml:space="preserve">-656095239</t>
  </si>
  <si>
    <t xml:space="preserve">-961537515</t>
  </si>
  <si>
    <t xml:space="preserve">-2074556620</t>
  </si>
  <si>
    <t xml:space="preserve">-606487411</t>
  </si>
  <si>
    <t xml:space="preserve">605828274</t>
  </si>
  <si>
    <t xml:space="preserve">303,686*0,35 'Přepočtené koeficientem množství</t>
  </si>
  <si>
    <t xml:space="preserve">-631701169</t>
  </si>
  <si>
    <t xml:space="preserve">Základová deska - HIV, NAIP (pl)</t>
  </si>
  <si>
    <t xml:space="preserve">1279439307</t>
  </si>
  <si>
    <t xml:space="preserve">(78,22)*0,80</t>
  </si>
  <si>
    <t xml:space="preserve">-662984799</t>
  </si>
  <si>
    <t xml:space="preserve">303,686*1,1 'Přepočtené koeficientem množství</t>
  </si>
  <si>
    <t xml:space="preserve">248180307</t>
  </si>
  <si>
    <t xml:space="preserve">(78,22)*1,00</t>
  </si>
  <si>
    <t xml:space="preserve">955507916</t>
  </si>
  <si>
    <t xml:space="preserve">(78,22)</t>
  </si>
  <si>
    <t xml:space="preserve">1563367132</t>
  </si>
  <si>
    <t xml:space="preserve">718719316</t>
  </si>
  <si>
    <t xml:space="preserve">skladba S3.4</t>
  </si>
  <si>
    <t xml:space="preserve">(skl_S3_4_pl)</t>
  </si>
  <si>
    <t xml:space="preserve">337755343</t>
  </si>
  <si>
    <t xml:space="preserve">-1244896228</t>
  </si>
  <si>
    <t xml:space="preserve">67,16+17,09</t>
  </si>
  <si>
    <t xml:space="preserve">Mezisoučet</t>
  </si>
  <si>
    <t xml:space="preserve">6,10*3,92</t>
  </si>
  <si>
    <t xml:space="preserve">96404290</t>
  </si>
  <si>
    <t xml:space="preserve">(47,23+17,54)*0,10</t>
  </si>
  <si>
    <t xml:space="preserve">(6,10*2+3,92*2)*0,10</t>
  </si>
  <si>
    <t xml:space="preserve">-1743838405</t>
  </si>
  <si>
    <t xml:space="preserve">116,643*1,1 'Přepočtené koeficientem množství</t>
  </si>
  <si>
    <t xml:space="preserve">-455037341</t>
  </si>
  <si>
    <t xml:space="preserve">-136388064</t>
  </si>
  <si>
    <t xml:space="preserve">1991118627</t>
  </si>
  <si>
    <t xml:space="preserve">108,162*1,1 'Přepočtené koeficientem množství</t>
  </si>
  <si>
    <t xml:space="preserve">1069486724</t>
  </si>
  <si>
    <t xml:space="preserve">1286994979</t>
  </si>
  <si>
    <t xml:space="preserve">-1296855888</t>
  </si>
  <si>
    <t xml:space="preserve">108,162*0,0825 'Přepočtené koeficientem množství</t>
  </si>
  <si>
    <t xml:space="preserve">1182477781</t>
  </si>
  <si>
    <t xml:space="preserve">-1418960079</t>
  </si>
  <si>
    <t xml:space="preserve">28375912</t>
  </si>
  <si>
    <t xml:space="preserve">deska EPS 150 pro konstrukce s vysokým zatížením λ=0,035 tl 80mm</t>
  </si>
  <si>
    <t xml:space="preserve">-680986018</t>
  </si>
  <si>
    <t xml:space="preserve">52,41*1,1 'Přepočtené koeficientem množství</t>
  </si>
  <si>
    <t xml:space="preserve">28375914</t>
  </si>
  <si>
    <t xml:space="preserve">deska EPS 150 pro konstrukce s vysokým zatížením λ=0,035 tl 100mm</t>
  </si>
  <si>
    <t xml:space="preserve">1380821420</t>
  </si>
  <si>
    <t xml:space="preserve">Souvrství podlahy - TI (pl * p)</t>
  </si>
  <si>
    <t xml:space="preserve">(skl_S2_1_pl)*2</t>
  </si>
  <si>
    <t xml:space="preserve">293,16*1,1 'Přepočtené koeficientem množství</t>
  </si>
  <si>
    <t xml:space="preserve">28375915</t>
  </si>
  <si>
    <t xml:space="preserve">deska EPS 150 pro konstrukce s vysokým zatížením λ=0,035 tl 120mm</t>
  </si>
  <si>
    <t xml:space="preserve">1976680771</t>
  </si>
  <si>
    <t xml:space="preserve">-1203723887</t>
  </si>
  <si>
    <t xml:space="preserve">28376349</t>
  </si>
  <si>
    <t xml:space="preserve">deska perimetrická pro zateplení spodních staveb 200kPa λ=0,034 tl 60mm</t>
  </si>
  <si>
    <t xml:space="preserve">-1447363088</t>
  </si>
  <si>
    <t xml:space="preserve">(7,59+1,50+3,35+6,72+6,72+3,15+9,00+8,55+11,14+21,09+7,78)*1,30</t>
  </si>
  <si>
    <t xml:space="preserve">112,567*1,1 'Přepočtené koeficientem množství</t>
  </si>
  <si>
    <t xml:space="preserve">713131151</t>
  </si>
  <si>
    <t xml:space="preserve">Montáž tepelné izolace stěn rohožemi, pásy, deskami, dílci, bloky (izolační materiál ve specifikaci) vložením jednovrstvě</t>
  </si>
  <si>
    <t xml:space="preserve">-1638011791</t>
  </si>
  <si>
    <t xml:space="preserve">ŽB věnec - TI (dl * v)</t>
  </si>
  <si>
    <t xml:space="preserve">(7,59+1,50+3,35+6,72+6,72+3,15+9,00+8,55+11,14+21,09+7,78)*0,44</t>
  </si>
  <si>
    <t xml:space="preserve">(4,60*4)*0,25</t>
  </si>
  <si>
    <t xml:space="preserve">508619887</t>
  </si>
  <si>
    <t xml:space="preserve">42,7*1,1 'Přepočtené koeficientem množství</t>
  </si>
  <si>
    <t xml:space="preserve">-94489013</t>
  </si>
  <si>
    <t xml:space="preserve">252291486</t>
  </si>
  <si>
    <t xml:space="preserve">2,152*1,2 'Přepočtené koeficientem množství</t>
  </si>
  <si>
    <t xml:space="preserve">713151111</t>
  </si>
  <si>
    <t xml:space="preserve">Montáž tepelné izolace střech šikmých rohožemi, pásy, deskami (izolační materiál ve specifikaci) kladenými volně mezi krokve</t>
  </si>
  <si>
    <t xml:space="preserve">-1067642550</t>
  </si>
  <si>
    <t xml:space="preserve">skladba S1</t>
  </si>
  <si>
    <t xml:space="preserve">(skl_S3_1_pl)</t>
  </si>
  <si>
    <t xml:space="preserve">63166769</t>
  </si>
  <si>
    <t xml:space="preserve">pás tepelně izolační univerzální λ=0,036-0,037 tl 160mm</t>
  </si>
  <si>
    <t xml:space="preserve">-1823032547</t>
  </si>
  <si>
    <t xml:space="preserve">304,264*1,1 'Přepočtené koeficientem množství</t>
  </si>
  <si>
    <t xml:space="preserve">713111121</t>
  </si>
  <si>
    <t xml:space="preserve">Montáž tepelné izolace stropů rohožemi, pásy, dílci, deskami, bloky (izolační materiál ve specifikaci) rovných spodem s uchycením (drátem, páskou apod.)</t>
  </si>
  <si>
    <t xml:space="preserve">821142611</t>
  </si>
  <si>
    <t xml:space="preserve">Souvrství střechy - TI (pl * p)</t>
  </si>
  <si>
    <t xml:space="preserve">skladba S3.1</t>
  </si>
  <si>
    <t xml:space="preserve">(skl_S3_1_pl)*2</t>
  </si>
  <si>
    <t xml:space="preserve">63148101</t>
  </si>
  <si>
    <t xml:space="preserve">deska tepelně izolační minerální univerzální λ=0,038-0,039 tl 50mm</t>
  </si>
  <si>
    <t xml:space="preserve">-20583059</t>
  </si>
  <si>
    <t xml:space="preserve">608,528*1,1 'Přepočtené koeficientem množství</t>
  </si>
  <si>
    <t xml:space="preserve">713191132</t>
  </si>
  <si>
    <t xml:space="preserve">Montáž tepelné izolace stavebních konstrukcí - doplňky a konstrukční součásti podlah, stropů vrchem nebo střech překrytím fólií separační z PE</t>
  </si>
  <si>
    <t xml:space="preserve">-1888542117</t>
  </si>
  <si>
    <t xml:space="preserve">28329027</t>
  </si>
  <si>
    <t xml:space="preserve">fólie PE vyztužená Al vrstvou pro parotěsnou vrstvu 150g/m2</t>
  </si>
  <si>
    <t xml:space="preserve">-1670401098</t>
  </si>
  <si>
    <t xml:space="preserve">146,58*1,1 'Přepočtené koeficientem množství</t>
  </si>
  <si>
    <t xml:space="preserve">237254176</t>
  </si>
  <si>
    <t xml:space="preserve">D+M krov z KVH hranolů vč. spojovacích prostředků (dle PD)</t>
  </si>
  <si>
    <t xml:space="preserve">1154617327</t>
  </si>
  <si>
    <t xml:space="preserve">1457272287</t>
  </si>
  <si>
    <t xml:space="preserve">762342441</t>
  </si>
  <si>
    <t xml:space="preserve">Bednění a laťování montáž lišt trojúhelníkových</t>
  </si>
  <si>
    <t xml:space="preserve">-1530751683</t>
  </si>
  <si>
    <t xml:space="preserve">Souvrství střechy - kontralatě (dl * p)</t>
  </si>
  <si>
    <t xml:space="preserve">(4,80+4,80)*25</t>
  </si>
  <si>
    <t xml:space="preserve">(5,00+5,00)*12</t>
  </si>
  <si>
    <t xml:space="preserve">-1846175955</t>
  </si>
  <si>
    <t xml:space="preserve">Souvrství střechy - kontralatě (dl * p * š * v)</t>
  </si>
  <si>
    <t xml:space="preserve">(4,80+4,80)*25*0,04*0,06</t>
  </si>
  <si>
    <t xml:space="preserve">(5,00+5,00)*12*0,04*0,06</t>
  </si>
  <si>
    <t xml:space="preserve">0,864*1,1 'Přepočtené koeficientem množství</t>
  </si>
  <si>
    <t xml:space="preserve">1927894072</t>
  </si>
  <si>
    <t xml:space="preserve">Souvrství střechy - bednění (pl)</t>
  </si>
  <si>
    <t xml:space="preserve">135024426</t>
  </si>
  <si>
    <t xml:space="preserve">Souvrství střechy - bednění (pl * v)</t>
  </si>
  <si>
    <t xml:space="preserve">(skl_S3_1_pl)*0,024</t>
  </si>
  <si>
    <t xml:space="preserve">7,302*1,1 'Přepočtené koeficientem množství</t>
  </si>
  <si>
    <t xml:space="preserve">762395000</t>
  </si>
  <si>
    <t xml:space="preserve">Spojovací prostředky krovů, bednění a laťování, nadstřešních konstrukcí  svory, prkna, hřebíky, pásová ocel, vruty</t>
  </si>
  <si>
    <t xml:space="preserve">-444202335</t>
  </si>
  <si>
    <t xml:space="preserve">154766940</t>
  </si>
  <si>
    <t xml:space="preserve">Souvrství střechy - podbití, rošt (dl * p)</t>
  </si>
  <si>
    <t xml:space="preserve">130</t>
  </si>
  <si>
    <t xml:space="preserve">60514103</t>
  </si>
  <si>
    <t xml:space="preserve">řezivo jehličnaté lať 30x50mm</t>
  </si>
  <si>
    <t xml:space="preserve">1515463255</t>
  </si>
  <si>
    <t xml:space="preserve">Souvrství střechy - podbití, rošt (dl * p * š * v)</t>
  </si>
  <si>
    <t xml:space="preserve">(skl_S3_1_pl)*2*0,03*0,05</t>
  </si>
  <si>
    <t xml:space="preserve">0,913*1,1 'Přepočtené koeficientem množství</t>
  </si>
  <si>
    <t xml:space="preserve">131</t>
  </si>
  <si>
    <t xml:space="preserve">762841310</t>
  </si>
  <si>
    <t xml:space="preserve">Montáž podbíjení  stropů a střech vodorovných z hoblovaných prken z palubek</t>
  </si>
  <si>
    <t xml:space="preserve">495800053</t>
  </si>
  <si>
    <t xml:space="preserve">132</t>
  </si>
  <si>
    <t xml:space="preserve">347955009</t>
  </si>
  <si>
    <t xml:space="preserve">133</t>
  </si>
  <si>
    <t xml:space="preserve">-2133488347</t>
  </si>
  <si>
    <t xml:space="preserve">134</t>
  </si>
  <si>
    <t xml:space="preserve">-1279224405</t>
  </si>
  <si>
    <t xml:space="preserve">135</t>
  </si>
  <si>
    <t xml:space="preserve">945798283</t>
  </si>
  <si>
    <t xml:space="preserve">skladba S1.3</t>
  </si>
  <si>
    <t xml:space="preserve">(2,40+7,59)*1,70</t>
  </si>
  <si>
    <t xml:space="preserve">136</t>
  </si>
  <si>
    <t xml:space="preserve">762000Z1</t>
  </si>
  <si>
    <t xml:space="preserve">panel dřevěný z KVH hranolů 140x60 zaklopený jednostranně SDK deskou 15 mm a vyplněný minerální vatou tl. 140 mm (dle PD)</t>
  </si>
  <si>
    <t xml:space="preserve">-1437357245</t>
  </si>
  <si>
    <t xml:space="preserve">137</t>
  </si>
  <si>
    <t xml:space="preserve">-915018299</t>
  </si>
  <si>
    <t xml:space="preserve">Souvrství stěny - pobití, rošt (dl * v)</t>
  </si>
  <si>
    <t xml:space="preserve">138</t>
  </si>
  <si>
    <t xml:space="preserve">60512125</t>
  </si>
  <si>
    <t xml:space="preserve">hranol stavební řezivo průřezu do 120cm2 do dl 6m</t>
  </si>
  <si>
    <t xml:space="preserve">888151582</t>
  </si>
  <si>
    <t xml:space="preserve">Souvrství stěny - pobití, rošt (dl * v * š * v)</t>
  </si>
  <si>
    <t xml:space="preserve">(2,40+7,59)*1,70*0,10*0,10</t>
  </si>
  <si>
    <t xml:space="preserve">0,17*1,1 'Přepočtené koeficientem množství</t>
  </si>
  <si>
    <t xml:space="preserve">139</t>
  </si>
  <si>
    <t xml:space="preserve">2008250077</t>
  </si>
  <si>
    <t xml:space="preserve">Souvrství stěny - pobití (dl * v)</t>
  </si>
  <si>
    <t xml:space="preserve">140</t>
  </si>
  <si>
    <t xml:space="preserve">774394038</t>
  </si>
  <si>
    <t xml:space="preserve">141</t>
  </si>
  <si>
    <t xml:space="preserve">-961853842</t>
  </si>
  <si>
    <t xml:space="preserve">142</t>
  </si>
  <si>
    <t xml:space="preserve">763121426</t>
  </si>
  <si>
    <t xml:space="preserve">Stěna předsazená ze sádrokartonových desek s nosnou konstrukcí z ocelových profilů CW, UW jednoduše opláštěná deskou impregnovanou H2 tl. 12,5 mm bez izolace, EI 15, stěna tl. 112,5 mm, profil 100</t>
  </si>
  <si>
    <t xml:space="preserve">1013419475</t>
  </si>
  <si>
    <t xml:space="preserve">SDK předstěna H2 (dl * v)</t>
  </si>
  <si>
    <t xml:space="preserve">((2,62)+(2,96+0,91)+(0,90)+(0,90))*2,68</t>
  </si>
  <si>
    <t xml:space="preserve">((2,62)+(2,87))*0,75</t>
  </si>
  <si>
    <t xml:space="preserve">143</t>
  </si>
  <si>
    <t xml:space="preserve">763121714</t>
  </si>
  <si>
    <t xml:space="preserve">Stěna předsazená ze sádrokartonových desek ostatní konstrukce a práce na předsazených stěnách ze sádrokartonových desek základní penetrační nátěr</t>
  </si>
  <si>
    <t xml:space="preserve">1699647324</t>
  </si>
  <si>
    <t xml:space="preserve">144</t>
  </si>
  <si>
    <t xml:space="preserve">1136182117</t>
  </si>
  <si>
    <t xml:space="preserve">145</t>
  </si>
  <si>
    <t xml:space="preserve">1794269144</t>
  </si>
  <si>
    <t xml:space="preserve">146</t>
  </si>
  <si>
    <t xml:space="preserve">-1627970996</t>
  </si>
  <si>
    <t xml:space="preserve">147</t>
  </si>
  <si>
    <t xml:space="preserve">764002414</t>
  </si>
  <si>
    <t xml:space="preserve">Montáž strukturované oddělovací rohože jakékoli rš</t>
  </si>
  <si>
    <t xml:space="preserve">-1839839740</t>
  </si>
  <si>
    <t xml:space="preserve">Souvrství střechy - krytina, separace (pl)</t>
  </si>
  <si>
    <t xml:space="preserve">148</t>
  </si>
  <si>
    <t xml:space="preserve">28329223</t>
  </si>
  <si>
    <t xml:space="preserve">fólie difuzně propustné s nakašírovanou strukturovanou rohoží pod hladkou plechovou krytinu</t>
  </si>
  <si>
    <t xml:space="preserve">-1953549319</t>
  </si>
  <si>
    <t xml:space="preserve">149</t>
  </si>
  <si>
    <t xml:space="preserve">764141311</t>
  </si>
  <si>
    <t xml:space="preserve">Krytina ze svitků nebo tabulí z titanzinkového lesklého válcovaného plechu s úpravou u okapů, prostupů a výčnělků střechy rovné drážkováním ze svitků rš 670 mm, sklon střechy do 30°</t>
  </si>
  <si>
    <t xml:space="preserve">1836534099</t>
  </si>
  <si>
    <t xml:space="preserve">Souvrství střechy - krytina (dl * š)</t>
  </si>
  <si>
    <t xml:space="preserve">(21,09)*4,80*2</t>
  </si>
  <si>
    <t xml:space="preserve">(10,18)*5,00*2</t>
  </si>
  <si>
    <t xml:space="preserve">150</t>
  </si>
  <si>
    <t xml:space="preserve">7640K5101</t>
  </si>
  <si>
    <t xml:space="preserve">D+M K51/01 hranatý podokapní žlab 140 mm, pozinkovaný lakovaný plech tl. 0,5 mm r.š. 330 mm vč. kotvení a příslušenství (dle PD)</t>
  </si>
  <si>
    <t xml:space="preserve">1484604350</t>
  </si>
  <si>
    <t xml:space="preserve">151</t>
  </si>
  <si>
    <t xml:space="preserve">7640K5102</t>
  </si>
  <si>
    <t xml:space="preserve">D+M K51/02 střešní svod kulatý š. 100 mm, pozinkovaný lakovaný plech tl. 0,5 mm  vč. kotvení a příslušenství (dle PD)</t>
  </si>
  <si>
    <t xml:space="preserve">-323421233</t>
  </si>
  <si>
    <t xml:space="preserve">152</t>
  </si>
  <si>
    <t xml:space="preserve">7640K5103</t>
  </si>
  <si>
    <t xml:space="preserve">D+M K51/03 okapnička - zakončení střechy u žlabu, pozinkovaný lakovaný plech tl. 0,5 mm vč. vystužovacího plechu (r.š. 260 mm) r.š. 360 mm vč. kotvení a příslušenství (dle PD)</t>
  </si>
  <si>
    <t xml:space="preserve">367434054</t>
  </si>
  <si>
    <t xml:space="preserve">153</t>
  </si>
  <si>
    <t xml:space="preserve">7640K5104</t>
  </si>
  <si>
    <t xml:space="preserve">D+M K51/04 okapnička - zakončení střechy na štítu, pozinkovaný lakovaný plech tl. 0,5 mm r.š. 180 mm vč. kotvení a příslušenství (dle PD)</t>
  </si>
  <si>
    <t xml:space="preserve">-1340266001</t>
  </si>
  <si>
    <t xml:space="preserve">154</t>
  </si>
  <si>
    <t xml:space="preserve">7640K5105</t>
  </si>
  <si>
    <t xml:space="preserve">D+M K51/05 oplechování parapetu, lakovaný pozinkovaný plech tl. 0,5 mm r.š. 185 mm vč. kotvení a příslušenství (dle PD)</t>
  </si>
  <si>
    <t xml:space="preserve">-1568111389</t>
  </si>
  <si>
    <t xml:space="preserve">155</t>
  </si>
  <si>
    <t xml:space="preserve">7640K5106</t>
  </si>
  <si>
    <t xml:space="preserve">D+M K51/06 oplechování parapetu, lakovaný pozinkovaný plech tl. 0,5 mm r.š. 185 mm vč. kotvení a příslušenství (dle PD)</t>
  </si>
  <si>
    <t xml:space="preserve">-911348824</t>
  </si>
  <si>
    <t xml:space="preserve">156</t>
  </si>
  <si>
    <t xml:space="preserve">7640K5107</t>
  </si>
  <si>
    <t xml:space="preserve">D+M K51/07 oplechování parapetu, lakovaný pozinkovaný plech tl. 0,5 mm r.š. 185 mm vč. kotvení a příslušenství (dle PD)</t>
  </si>
  <si>
    <t xml:space="preserve">497988404</t>
  </si>
  <si>
    <t xml:space="preserve">157</t>
  </si>
  <si>
    <t xml:space="preserve">7640K5108</t>
  </si>
  <si>
    <t xml:space="preserve">D+M K51/08 hranatý okapový žlab mezistřešní š. 140 mm  vč. kotvení a příslušenství (dle PD)</t>
  </si>
  <si>
    <t xml:space="preserve">1334984296</t>
  </si>
  <si>
    <t xml:space="preserve">158</t>
  </si>
  <si>
    <t xml:space="preserve">7640K5109</t>
  </si>
  <si>
    <t xml:space="preserve">D+M K51/09 žlabový hák z pásoviny r.š. 700 mm vč. kotvení a příslušenství (dle PD)</t>
  </si>
  <si>
    <t xml:space="preserve">-1144807372</t>
  </si>
  <si>
    <t xml:space="preserve">159</t>
  </si>
  <si>
    <t xml:space="preserve">7640K5110</t>
  </si>
  <si>
    <t xml:space="preserve">D+M K51/10 okapnice pro napojení pojistné hydroizolace, lakovaný pozinkovaný plech tl. 0,5 mm r.š. 225 mm vč. kotvení a příslušenství (dle PD)</t>
  </si>
  <si>
    <t xml:space="preserve">-1148642386</t>
  </si>
  <si>
    <t xml:space="preserve">160</t>
  </si>
  <si>
    <t xml:space="preserve">7640K5111</t>
  </si>
  <si>
    <t xml:space="preserve">D+M K51/11 oplechování svislé části za žlabem, lakovaný pozinkovaný plech tl. 0,5 mm  vč. kotvení a příslušenství (dle PD)</t>
  </si>
  <si>
    <t xml:space="preserve">2011719963</t>
  </si>
  <si>
    <t xml:space="preserve">161</t>
  </si>
  <si>
    <t xml:space="preserve">7640K5112</t>
  </si>
  <si>
    <t xml:space="preserve">D+M K51/12 okapnice pro napojení hydroizolace, poplastovaný plech r.š. 225 mm vč. kotvení a příslušenství (dle PD)</t>
  </si>
  <si>
    <t xml:space="preserve">-294413679</t>
  </si>
  <si>
    <t xml:space="preserve">162</t>
  </si>
  <si>
    <t xml:space="preserve">7640K5113</t>
  </si>
  <si>
    <t xml:space="preserve">D+M K51/13 koncová lišta 40x40, poplastovaný plech  vč. kotvení a příslušenství (dle PD)</t>
  </si>
  <si>
    <t xml:space="preserve">-1045478494</t>
  </si>
  <si>
    <t xml:space="preserve">163</t>
  </si>
  <si>
    <t xml:space="preserve">7640K5114</t>
  </si>
  <si>
    <t xml:space="preserve">D+M K51/14 oplechování okraje zastřešení terasy, lakovaný pozinkovaný plech tl. 0,5 mm r.š. 155 mm vč. kotvení a příslušenství (dle PD)</t>
  </si>
  <si>
    <t xml:space="preserve">-1230278707</t>
  </si>
  <si>
    <t xml:space="preserve">164</t>
  </si>
  <si>
    <t xml:space="preserve">7640K5115</t>
  </si>
  <si>
    <t xml:space="preserve">D+M K51/15 kačírková lišta, poplastovaný plech r.š. 100 mm vč. kotvení a příslušenství (dle PD)</t>
  </si>
  <si>
    <t xml:space="preserve">-1533518152</t>
  </si>
  <si>
    <t xml:space="preserve">165</t>
  </si>
  <si>
    <t xml:space="preserve">7640K5116</t>
  </si>
  <si>
    <t xml:space="preserve">D+M K51/16 lišta na stěně, lakovaný pozinkovaný plech tl. 0,5 mm r.š. 150 mm vč. kotvení a příslušenství (dle PD)</t>
  </si>
  <si>
    <t xml:space="preserve">-1461469448</t>
  </si>
  <si>
    <t xml:space="preserve">166</t>
  </si>
  <si>
    <t xml:space="preserve">998764101</t>
  </si>
  <si>
    <t xml:space="preserve">Přesun hmot pro konstrukce klempířské stanovený z hmotnosti přesunovaného materiálu vodorovná dopravní vzdálenost do 50 m v objektech výšky do 6 m</t>
  </si>
  <si>
    <t xml:space="preserve">-1171679412</t>
  </si>
  <si>
    <t xml:space="preserve">765</t>
  </si>
  <si>
    <t xml:space="preserve">Krytina skládaná</t>
  </si>
  <si>
    <t xml:space="preserve">167</t>
  </si>
  <si>
    <t xml:space="preserve">765191021</t>
  </si>
  <si>
    <t xml:space="preserve">Montáž pojistné hydroizolační nebo parotěsné fólie kladené ve sklonu přes 20° s lepenými přesahy na krokve</t>
  </si>
  <si>
    <t xml:space="preserve">304645388</t>
  </si>
  <si>
    <t xml:space="preserve">Souvrství střechy - podstřešní fólie (pl)</t>
  </si>
  <si>
    <t xml:space="preserve">168</t>
  </si>
  <si>
    <t xml:space="preserve">28329029</t>
  </si>
  <si>
    <t xml:space="preserve">fólie kontaktní difuzně propustná pro doplňkovou hydroizolační vrstvu, monolitická třívrstvá PES/PP 150-160g/m2</t>
  </si>
  <si>
    <t xml:space="preserve">-1132981822</t>
  </si>
  <si>
    <t xml:space="preserve">Poznámka k položce:_x005F_x000D_
max. třída těsnosti 3, zvýšená odolnost proti impregnačním prostředkům na dřevo</t>
  </si>
  <si>
    <t xml:space="preserve">169</t>
  </si>
  <si>
    <t xml:space="preserve">765191031</t>
  </si>
  <si>
    <t xml:space="preserve">Montáž pojistné hydroizolační nebo parotěsné fólie lepení těsnících pásků pod kontralatě</t>
  </si>
  <si>
    <t xml:space="preserve">290095525</t>
  </si>
  <si>
    <t xml:space="preserve">Souvrství střechy - podstřešní fólie, páska (dl * p)</t>
  </si>
  <si>
    <t xml:space="preserve">170</t>
  </si>
  <si>
    <t xml:space="preserve">28329303</t>
  </si>
  <si>
    <t xml:space="preserve">páska těsnící jednostranně lepící butylkaučuková pod kontralatě š 50mm</t>
  </si>
  <si>
    <t xml:space="preserve">-1806508541</t>
  </si>
  <si>
    <t xml:space="preserve">360*1,1 'Přepočtené koeficientem množství</t>
  </si>
  <si>
    <t xml:space="preserve">171</t>
  </si>
  <si>
    <t xml:space="preserve">998765101</t>
  </si>
  <si>
    <t xml:space="preserve">Přesun hmot pro krytiny skládané stanovený z hmotnosti přesunovaného materiálu vodorovná dopravní vzdálenost do 50 m na objektech výšky do 6 m</t>
  </si>
  <si>
    <t xml:space="preserve">20934018</t>
  </si>
  <si>
    <t xml:space="preserve">172</t>
  </si>
  <si>
    <t xml:space="preserve">7660O5101</t>
  </si>
  <si>
    <t xml:space="preserve">D+M O51/01 okno pokladny,část fix, část posuvné křídlo šířky 700 mm, bezpečnostní sklo, vodotěsnost E1200 1950x1450 mm vč. kování a příslušenství (dle PD)</t>
  </si>
  <si>
    <t xml:space="preserve">1971293854</t>
  </si>
  <si>
    <t xml:space="preserve">173</t>
  </si>
  <si>
    <t xml:space="preserve">7660O5102</t>
  </si>
  <si>
    <t xml:space="preserve">D+M O51/02 dveře z exteriéru, levé, plné, hladké, vodotěsnost E1200 900x2100 mm vč. zárubně, kování a příslušenství (dle PD)</t>
  </si>
  <si>
    <t xml:space="preserve">178916561</t>
  </si>
  <si>
    <t xml:space="preserve">174</t>
  </si>
  <si>
    <t xml:space="preserve">7660O5103</t>
  </si>
  <si>
    <t xml:space="preserve">D+M O51/03 dveře z exteriéru, pravé, plné, hladké, vodotěsnost E1200 900x2100 mm vč. zárubně, kování a příslušenství (dle PD)</t>
  </si>
  <si>
    <t xml:space="preserve">94880048</t>
  </si>
  <si>
    <t xml:space="preserve">7660O5104</t>
  </si>
  <si>
    <t xml:space="preserve">D+M O51/04 dveře z exteriéru, dvoukřídlé, plné, vodotěsnost E1200 1700x2100 mm vč. zárubně, kování a příslušenství (dle PD)</t>
  </si>
  <si>
    <t xml:space="preserve">-1691312839</t>
  </si>
  <si>
    <t xml:space="preserve">176</t>
  </si>
  <si>
    <t xml:space="preserve">7660O5105</t>
  </si>
  <si>
    <t xml:space="preserve">D+M O51/05 okno jednokřídlé, výklopné, bezpečnostní sklo 1450x530 mm vč. kování a příslušenství (dle PD)</t>
  </si>
  <si>
    <t xml:space="preserve">1777122537</t>
  </si>
  <si>
    <t xml:space="preserve">177</t>
  </si>
  <si>
    <t xml:space="preserve">7660O5106</t>
  </si>
  <si>
    <t xml:space="preserve">D+M O51/06 okno jednokřídlé, otevíravé a výklopné, bezpečnostní sklo 550x530 mm vč. kování a příslušenství (dle PD)</t>
  </si>
  <si>
    <t xml:space="preserve">-997379592</t>
  </si>
  <si>
    <t xml:space="preserve">178</t>
  </si>
  <si>
    <t xml:space="preserve">7660O5107</t>
  </si>
  <si>
    <t xml:space="preserve">D+M O51/07 okno jednokřídlé, otevíravé a výklopné, bezpečnostní sklo 550x1700 mm vč. kování a příslušenství (dle PD)</t>
  </si>
  <si>
    <t xml:space="preserve">1699268407</t>
  </si>
  <si>
    <t xml:space="preserve">179</t>
  </si>
  <si>
    <t xml:space="preserve">7660O5108</t>
  </si>
  <si>
    <t xml:space="preserve">D+M O51/08 dveře z exteriéru, pravé, plné, hladké, vodotěsnost E1200 900x2100 mm vč. zárubně, kování a příslušenství (dle PD)</t>
  </si>
  <si>
    <t xml:space="preserve">-1712439973</t>
  </si>
  <si>
    <t xml:space="preserve">180</t>
  </si>
  <si>
    <t xml:space="preserve">7660O5109</t>
  </si>
  <si>
    <t xml:space="preserve">D+M O51/09 okno jednokřídlé, výklopné, bezpečnostní sklo 1550x780 mm vč. kování a příslušenství (dle PD)</t>
  </si>
  <si>
    <t xml:space="preserve">-1867924622</t>
  </si>
  <si>
    <t xml:space="preserve">181</t>
  </si>
  <si>
    <t xml:space="preserve">7660O5110</t>
  </si>
  <si>
    <t xml:space="preserve">D+M O51/10 dveře z exteriéru, pravé, plné, hladké, vodotěsnost E1200 900x2000 mm vč. zárubně, kování a příslušenství (dle PD)</t>
  </si>
  <si>
    <t xml:space="preserve">1788543977</t>
  </si>
  <si>
    <t xml:space="preserve">182</t>
  </si>
  <si>
    <t xml:space="preserve">7660O5111</t>
  </si>
  <si>
    <t xml:space="preserve">D+M O51/11 sestava střešních světlíků/oken - 6x střešní světlík 7800x1600 mm vč. kování a příslušenství (dle PD)</t>
  </si>
  <si>
    <t xml:space="preserve">-2107984227</t>
  </si>
  <si>
    <t xml:space="preserve">183</t>
  </si>
  <si>
    <t xml:space="preserve">7660O5112</t>
  </si>
  <si>
    <t xml:space="preserve">D+M O51/12 dveře z exteriéru, levé, plné, hladké, vodotěsnost E1200 800x2100 mm vč. zárubně, kování a příslušenství (dle PD)</t>
  </si>
  <si>
    <t xml:space="preserve">-1594353677</t>
  </si>
  <si>
    <t xml:space="preserve">184</t>
  </si>
  <si>
    <t xml:space="preserve">7660T5101</t>
  </si>
  <si>
    <t xml:space="preserve">D+M T51/01 dveřní křídlo, bezfalcové, levé, plné 700x1970 mm vč. kování a příslušenství (dle PD)</t>
  </si>
  <si>
    <t xml:space="preserve">25642451</t>
  </si>
  <si>
    <t xml:space="preserve">185</t>
  </si>
  <si>
    <t xml:space="preserve">7660T5102</t>
  </si>
  <si>
    <t xml:space="preserve">D+M T51/02 dveřní křídlo, bezfalcové, pravé, plné 700x1970 mm vč. kování a příslušenství (dle PD)</t>
  </si>
  <si>
    <t xml:space="preserve">1935043653</t>
  </si>
  <si>
    <t xml:space="preserve">186</t>
  </si>
  <si>
    <t xml:space="preserve">7660T5103</t>
  </si>
  <si>
    <t xml:space="preserve">D+M T51/03 dveřní křídlo, bezfalcové, levé, plné 800x1970 mm vč. kování a příslušenství (dle PD)</t>
  </si>
  <si>
    <t xml:space="preserve">713142802</t>
  </si>
  <si>
    <t xml:space="preserve">187</t>
  </si>
  <si>
    <t xml:space="preserve">7660T5104</t>
  </si>
  <si>
    <t xml:space="preserve">D+M T51/04 dveřní křídlo, bezfalcové, pravé, plné 800x1970 mm vč. kování a příslušenství (dle PD)</t>
  </si>
  <si>
    <t xml:space="preserve">759646414</t>
  </si>
  <si>
    <t xml:space="preserve">188</t>
  </si>
  <si>
    <t xml:space="preserve">7660T5105</t>
  </si>
  <si>
    <t xml:space="preserve">D+M T51/05 sestava 4x převlékací kabina, systém montovaných převlékacích kabin z HPL desek  vč. kování a příslušenství (dle PD)</t>
  </si>
  <si>
    <t xml:space="preserve">-1289217341</t>
  </si>
  <si>
    <t xml:space="preserve">189</t>
  </si>
  <si>
    <t xml:space="preserve">767000X1</t>
  </si>
  <si>
    <t xml:space="preserve">D+M ocelová nosná kce přístředku vč. kotvení a povrchové úpravy (dle PD)</t>
  </si>
  <si>
    <t xml:space="preserve">-273310555</t>
  </si>
  <si>
    <t xml:space="preserve">190</t>
  </si>
  <si>
    <t xml:space="preserve">7670Z5101</t>
  </si>
  <si>
    <t xml:space="preserve">D+M Z51/01 ocelová zárubeň typu U pro bezfalcové dveře 800x1970 mm pro zazdění do zdiva tl. 300 mm (350 mm včetně omítek)  vč. příslušenství (dle PD)</t>
  </si>
  <si>
    <t xml:space="preserve">1716744055</t>
  </si>
  <si>
    <t xml:space="preserve">191</t>
  </si>
  <si>
    <t xml:space="preserve">7670Z5102</t>
  </si>
  <si>
    <t xml:space="preserve">D+M Z51/02 ocelová zárubeň typu U pro bezfalcové dveře 700x1970 mm pro zazdění do zdiva tl. 115 mm (165 mm včetně omítek)  vč. příslušenství (dle PD)</t>
  </si>
  <si>
    <t xml:space="preserve">747354314</t>
  </si>
  <si>
    <t xml:space="preserve">192</t>
  </si>
  <si>
    <t xml:space="preserve">7670Z5103</t>
  </si>
  <si>
    <t xml:space="preserve">D+M Z51/03 ocelová zárubeň typu U pro bezfalcové dveře 800x1970 mm pro zazdění do zdiva tl. 165 mm  vč. příslušenství (dle PD)</t>
  </si>
  <si>
    <t xml:space="preserve">-42041354</t>
  </si>
  <si>
    <t xml:space="preserve">7670Z5104</t>
  </si>
  <si>
    <t xml:space="preserve">D+M Z51/04 ocelová zárubeň typu U pro bezfalcové dveře 700x1970 mm pro zazdění do zdiva tl. 140 mm (190 mm včetně omítek)  vč. příslušenství (dle PD)</t>
  </si>
  <si>
    <t xml:space="preserve">-1666023408</t>
  </si>
  <si>
    <t xml:space="preserve">194</t>
  </si>
  <si>
    <t xml:space="preserve">7670Z5105</t>
  </si>
  <si>
    <t xml:space="preserve">D+M Z51/05 ocelová zárubeň typu U pro bezfalcové dveře 700x1970 mm pro zazdění do zdiva tl. 140 mm (190 mm včetně omítek)  vč. příslušenství (dle PD)</t>
  </si>
  <si>
    <t xml:space="preserve">-1966939838</t>
  </si>
  <si>
    <t xml:space="preserve">195</t>
  </si>
  <si>
    <t xml:space="preserve">7670Z5106</t>
  </si>
  <si>
    <t xml:space="preserve">D+M Z51/06 zamykání betonového krytu studny na visací zámek  vč. příslušenství (dle PD)</t>
  </si>
  <si>
    <t xml:space="preserve">1730410840</t>
  </si>
  <si>
    <t xml:space="preserve">196</t>
  </si>
  <si>
    <t xml:space="preserve">7670Z5107</t>
  </si>
  <si>
    <t xml:space="preserve">D+M Z51/07 ocelová konzola pro parapet okna pokladny z L rovnoramenného profilu 30/30/2 délka 1900 mm vč. kotvení a příslušenství (dle PD)</t>
  </si>
  <si>
    <t xml:space="preserve">771623095</t>
  </si>
  <si>
    <t xml:space="preserve">197</t>
  </si>
  <si>
    <t xml:space="preserve">7670Z5103.1</t>
  </si>
  <si>
    <t xml:space="preserve">D+M Z51/03 ocelová záruběň typu U pro bezfalcové dveře 800x1970 mm pro zazdění do zdiva tl. 165 mm  vč. příslušenství (dle PD)</t>
  </si>
  <si>
    <t xml:space="preserve">1431753795</t>
  </si>
  <si>
    <t xml:space="preserve">198</t>
  </si>
  <si>
    <t xml:space="preserve">1151994889</t>
  </si>
  <si>
    <t xml:space="preserve">199</t>
  </si>
  <si>
    <t xml:space="preserve">-1269035914</t>
  </si>
  <si>
    <t xml:space="preserve">200</t>
  </si>
  <si>
    <t xml:space="preserve">-1923851775</t>
  </si>
  <si>
    <t xml:space="preserve">201</t>
  </si>
  <si>
    <t xml:space="preserve">-1424711446</t>
  </si>
  <si>
    <t xml:space="preserve">1.NP - místnost (1.4; 1.6; 1.7; 1.9; 1.10; 1.12; 1.14; 1.15; 1.16; 1.17)</t>
  </si>
  <si>
    <t xml:space="preserve">(1,57)+(4,34)+(0,86)+(4,74)+(0,86)+(2,88)+(13,13)+(9,17)+(5,76)+(8,67)</t>
  </si>
  <si>
    <t xml:space="preserve">(52,41)</t>
  </si>
  <si>
    <t xml:space="preserve">202</t>
  </si>
  <si>
    <t xml:space="preserve">-1028383489</t>
  </si>
  <si>
    <t xml:space="preserve">(5,20)+(9,33)+(3,70)+(9,63)+(3,70)+(7,56)+(14,91)+(12,24)+(9,64)+(12,26)</t>
  </si>
  <si>
    <t xml:space="preserve">(32,16)</t>
  </si>
  <si>
    <t xml:space="preserve">203</t>
  </si>
  <si>
    <t xml:space="preserve">-2041152637</t>
  </si>
  <si>
    <t xml:space="preserve">204</t>
  </si>
  <si>
    <t xml:space="preserve">771474111</t>
  </si>
  <si>
    <t xml:space="preserve">Montáž soklů z dlaždic keramických lepených flexibilním lepidlem rovných, výšky do 65 mm</t>
  </si>
  <si>
    <t xml:space="preserve">909888248</t>
  </si>
  <si>
    <t xml:space="preserve">Souvrství podlahy - dlažba, sokl (dl)</t>
  </si>
  <si>
    <t xml:space="preserve">1.NP - místnost (1.1; 1.2; 1.3; 1.5; 1.8; 1.11; 1.18; 1.19; 1.20)</t>
  </si>
  <si>
    <t xml:space="preserve">(13,10)+(13,09)+(19,79)+(8,54)+(8,40)+(13,83)+(21,62)+(11,70)+(11,82)</t>
  </si>
  <si>
    <t xml:space="preserve">(25,02)</t>
  </si>
  <si>
    <t xml:space="preserve">205</t>
  </si>
  <si>
    <t xml:space="preserve">-1751392390</t>
  </si>
  <si>
    <t xml:space="preserve">206</t>
  </si>
  <si>
    <t xml:space="preserve">1854829977</t>
  </si>
  <si>
    <t xml:space="preserve">(dlažba_sokl_dl)*0,06</t>
  </si>
  <si>
    <t xml:space="preserve">207,805*1,1 'Přepočtené koeficientem množství</t>
  </si>
  <si>
    <t xml:space="preserve">207</t>
  </si>
  <si>
    <t xml:space="preserve">1302871999</t>
  </si>
  <si>
    <t xml:space="preserve">(13,10)+(13,09)+(19,79)+(5,20)+(8,54)+(9,33)+(3,70)+(8,40)+(9,63)+(3,70)+(13,83)+(7,56)+(14,91)+(12,24)+(9,64)+(12,26)+(21,62)+(11,70)+(11,82)</t>
  </si>
  <si>
    <t xml:space="preserve">208</t>
  </si>
  <si>
    <t xml:space="preserve">1000109742</t>
  </si>
  <si>
    <t xml:space="preserve">209</t>
  </si>
  <si>
    <t xml:space="preserve">-1069598362</t>
  </si>
  <si>
    <t xml:space="preserve">1.NP - místnost (1.3; 1.4; 1.6; 1.7; 1.9; 1.10; 1.12; 1.13; 1.14; 1.15; 1.16; 1.17)</t>
  </si>
  <si>
    <t xml:space="preserve">210</t>
  </si>
  <si>
    <t xml:space="preserve">2075689735</t>
  </si>
  <si>
    <t xml:space="preserve">211</t>
  </si>
  <si>
    <t xml:space="preserve">2138916775</t>
  </si>
  <si>
    <t xml:space="preserve">212</t>
  </si>
  <si>
    <t xml:space="preserve">-458972577</t>
  </si>
  <si>
    <t xml:space="preserve">(0,60)*2+(2,05)*4+(2,05)*6+(2,05)*2+(2,05)*6+(2,05)*2+(2,60)*2+(2,10)*1+(2,60)*4+(2,60)*4+(2,60)*4+(2,60)*4</t>
  </si>
  <si>
    <t xml:space="preserve">213</t>
  </si>
  <si>
    <t xml:space="preserve">407229665</t>
  </si>
  <si>
    <t xml:space="preserve">(0,65+1,92+0,65)*0,60+(1,65*2+0,95*2)*2,05+(1,71+2,11+2,68+0,98+0,9)*2,05-(0,6*1,7+0,8*2,02)+(0,9+0,95+0,9)*2,05+(2,66+2,15+1,71+0,9+1,22)*2,05</t>
  </si>
  <si>
    <t xml:space="preserve">-((1,05*2,18*2+0,8*2,02*3+0,9*2,02)+(0,8*2,02)+(0,6*1,7+0,8*2,02+0,95*2,68)+(0,95*2,68)+(0,8*2,02))</t>
  </si>
  <si>
    <t xml:space="preserve">(0,90+0,95+0,90)*2,05+(1,06+2,72+1,06)*2,60+(1,95+1,60)*2,10+(2,87+4,16+0,91+2,96+3,42)*2,60+(2,62*2+3,50*2)*2,60+(2,62*2+2,20*2)*2,60</t>
  </si>
  <si>
    <t xml:space="preserve">-((2,72*2,68)+(1,5*0,58+1,05*2,18)+(1,05*2,18)+(0,6*0,58+0,95*2,18))</t>
  </si>
  <si>
    <t xml:space="preserve">(2,77+2,42+3,39+3,23)*2,60</t>
  </si>
  <si>
    <t xml:space="preserve">-(1,05*2,18)</t>
  </si>
  <si>
    <t xml:space="preserve">214</t>
  </si>
  <si>
    <t xml:space="preserve">1424882074</t>
  </si>
  <si>
    <t xml:space="preserve">215</t>
  </si>
  <si>
    <t xml:space="preserve">1596500708</t>
  </si>
  <si>
    <t xml:space="preserve">161,338*1,1 'Přepočtené koeficientem množství</t>
  </si>
  <si>
    <t xml:space="preserve">216</t>
  </si>
  <si>
    <t xml:space="preserve">1615465128</t>
  </si>
  <si>
    <t xml:space="preserve">(0,60)*2+(2,05)*4+(2,05)*4+(2,05)*2+(2,05)*4+(2,05)*2+(2,60)*2+(2,10)*1+(2,60)*4+(2,60)*4+(2,60)*4+(2,60)*4</t>
  </si>
  <si>
    <t xml:space="preserve">217</t>
  </si>
  <si>
    <t xml:space="preserve">-1090486130</t>
  </si>
  <si>
    <t xml:space="preserve">783</t>
  </si>
  <si>
    <t xml:space="preserve">Dokončovací práce - nátěry</t>
  </si>
  <si>
    <t xml:space="preserve">218</t>
  </si>
  <si>
    <t xml:space="preserve">783101403</t>
  </si>
  <si>
    <t xml:space="preserve">Příprava podkladu truhlářských konstrukcí před provedením nátěru oprášení</t>
  </si>
  <si>
    <t xml:space="preserve">1904238978</t>
  </si>
  <si>
    <t xml:space="preserve">Souvrství střechy - lak, příprava (pl)</t>
  </si>
  <si>
    <t xml:space="preserve">219</t>
  </si>
  <si>
    <t xml:space="preserve">783118211</t>
  </si>
  <si>
    <t xml:space="preserve">Lakovací nátěr truhlářských konstrukcí dvojnásobný s mezibroušením syntetický</t>
  </si>
  <si>
    <t xml:space="preserve">-2030945449</t>
  </si>
  <si>
    <t xml:space="preserve">Souvrství střechy - lak (pl)</t>
  </si>
  <si>
    <t xml:space="preserve">220</t>
  </si>
  <si>
    <t xml:space="preserve">783817101</t>
  </si>
  <si>
    <t xml:space="preserve">Krycí (ochranný ) nátěr omítek jednonásobný hladkých betonových povrchů nebo povrchů z desek na bázi dřeva (dřevovláknitých apod.) syntetický</t>
  </si>
  <si>
    <t xml:space="preserve">-695583709</t>
  </si>
  <si>
    <t xml:space="preserve">Souvrství podlahy - nátěr (pl)</t>
  </si>
  <si>
    <t xml:space="preserve">221</t>
  </si>
  <si>
    <t xml:space="preserve">2026679494</t>
  </si>
  <si>
    <t xml:space="preserve">Malba stěn - příprava (dl * v)</t>
  </si>
  <si>
    <t xml:space="preserve">(malba_pl)</t>
  </si>
  <si>
    <t xml:space="preserve">222</t>
  </si>
  <si>
    <t xml:space="preserve">-2111039184</t>
  </si>
  <si>
    <t xml:space="preserve">Malba stěn - penetrace (dl * v)</t>
  </si>
  <si>
    <t xml:space="preserve">223</t>
  </si>
  <si>
    <t xml:space="preserve">-540796205</t>
  </si>
  <si>
    <t xml:space="preserve">Malba stěn (dl * v)</t>
  </si>
  <si>
    <t xml:space="preserve">224</t>
  </si>
  <si>
    <t xml:space="preserve">OST0A5101</t>
  </si>
  <si>
    <t xml:space="preserve">D+M A51/01 půdní stahovací schody pro max. výšku podlaží 2800 mm, dřevěno - kovový žebřík 3 dílný, šířka žebříku 400 mm průlez 1200x700 mm vč. kotvení a příslušenství (dle PD)</t>
  </si>
  <si>
    <t xml:space="preserve">-1145440533</t>
  </si>
  <si>
    <t xml:space="preserve">225</t>
  </si>
  <si>
    <t xml:space="preserve">OST0A5102</t>
  </si>
  <si>
    <t xml:space="preserve">D+M A51/02 nerezový umyvadlový žlab 2570x450 mm vč. kotvení a příslušenství (dle PD)</t>
  </si>
  <si>
    <t xml:space="preserve">403559427</t>
  </si>
  <si>
    <t xml:space="preserve">226</t>
  </si>
  <si>
    <t xml:space="preserve">OST0A5103</t>
  </si>
  <si>
    <t xml:space="preserve">D+M A51/03 nerezový umyvadlový žlab 2829x450 mm vč. kotvení a příslušenství (dle PD)</t>
  </si>
  <si>
    <t xml:space="preserve">976947556</t>
  </si>
  <si>
    <t xml:space="preserve">227</t>
  </si>
  <si>
    <t xml:space="preserve">OST0A5104</t>
  </si>
  <si>
    <t xml:space="preserve">D+M A51/04 nová betonová skruž vč. dvoudílného betonového poklopu průměr 1000 mm vč. příslušenství (dle PD)</t>
  </si>
  <si>
    <t xml:space="preserve">-2075817947</t>
  </si>
  <si>
    <t xml:space="preserve">228</t>
  </si>
  <si>
    <t xml:space="preserve">OST0A5105</t>
  </si>
  <si>
    <t xml:space="preserve">D+M A51/05 zrcadlo/skříňka nad umyvadlovým žlabem  vč. kotvení a příslušenství (dle PD)</t>
  </si>
  <si>
    <t xml:space="preserve">1983342551</t>
  </si>
  <si>
    <t xml:space="preserve">229</t>
  </si>
  <si>
    <t xml:space="preserve">OST0A5106</t>
  </si>
  <si>
    <t xml:space="preserve">D+M A51/06 zrcadlo/skříňka nad umyvadlovým žlabem  vč. kotvení a příslušenství (dle PD)</t>
  </si>
  <si>
    <t xml:space="preserve">-1574857039</t>
  </si>
  <si>
    <t xml:space="preserve">230</t>
  </si>
  <si>
    <t xml:space="preserve">OST0V5101</t>
  </si>
  <si>
    <t xml:space="preserve">D+M V51/01 vybavení WC ženy (m.č. 115)  vč. příslušenství (dle PD)</t>
  </si>
  <si>
    <t xml:space="preserve">-1961311187</t>
  </si>
  <si>
    <t xml:space="preserve">231</t>
  </si>
  <si>
    <t xml:space="preserve">OST0V5102</t>
  </si>
  <si>
    <t xml:space="preserve">D+M V51/02 vybavení bezbariérové WC kabiny a sprchy (m.č. 1.16)  vč. příslušenství (dle PD)</t>
  </si>
  <si>
    <t xml:space="preserve">-1087296089</t>
  </si>
  <si>
    <t xml:space="preserve">232</t>
  </si>
  <si>
    <t xml:space="preserve">OST0V5103</t>
  </si>
  <si>
    <t xml:space="preserve">D+M V51/03 vybavení WC muži (m.č.1.14)  vč. příslušenství (dle PD)</t>
  </si>
  <si>
    <t xml:space="preserve">444306618</t>
  </si>
  <si>
    <t xml:space="preserve">233</t>
  </si>
  <si>
    <t xml:space="preserve">OST0V5104</t>
  </si>
  <si>
    <t xml:space="preserve">D+M V51/04 přebalovací pult, nosnost do 23 kg  vč. příslušenství (dle PD)</t>
  </si>
  <si>
    <t xml:space="preserve">1522827609</t>
  </si>
  <si>
    <t xml:space="preserve">234</t>
  </si>
  <si>
    <t xml:space="preserve">OST0V5105</t>
  </si>
  <si>
    <t xml:space="preserve">D+M V51/05 kuchyňská linka v nice  vč. příslušenství (dle PD)</t>
  </si>
  <si>
    <t xml:space="preserve">-240001461</t>
  </si>
  <si>
    <t xml:space="preserve">235</t>
  </si>
  <si>
    <t xml:space="preserve">OST0V5106</t>
  </si>
  <si>
    <t xml:space="preserve">D+M V51/06 lehátko v místnosti plavčíka, nosnost 180 kg 1900x650x550 mm vč. příslušenství (dle PD)</t>
  </si>
  <si>
    <t xml:space="preserve">746818084</t>
  </si>
  <si>
    <t xml:space="preserve">236</t>
  </si>
  <si>
    <t xml:space="preserve">OST0V5107</t>
  </si>
  <si>
    <t xml:space="preserve">D+M V51/07 nábytek v místnosti pokladny  vč. příslušenství (dle PD)</t>
  </si>
  <si>
    <t xml:space="preserve">-583124149</t>
  </si>
  <si>
    <t xml:space="preserve">237</t>
  </si>
  <si>
    <t xml:space="preserve">OST0V5108</t>
  </si>
  <si>
    <t xml:space="preserve">D+M V51/08 vybavení bezbariérové převlékací kabiny  vč. příslušenství (dle PD)</t>
  </si>
  <si>
    <t xml:space="preserve">943648044</t>
  </si>
  <si>
    <t xml:space="preserve">238</t>
  </si>
  <si>
    <t xml:space="preserve">OST0I5101</t>
  </si>
  <si>
    <t xml:space="preserve">D+M I51/01 nápis na stěně vč. doplňků (dle PD)</t>
  </si>
  <si>
    <t xml:space="preserve">1507003292</t>
  </si>
  <si>
    <t xml:space="preserve">239</t>
  </si>
  <si>
    <t xml:space="preserve">OST0I5102</t>
  </si>
  <si>
    <t xml:space="preserve">D+M I51/02 sestava doplńků na fasáda vč. kotvení, povrchové úpravy a doplňků (dle PD)</t>
  </si>
  <si>
    <t xml:space="preserve">979586942</t>
  </si>
  <si>
    <t xml:space="preserve">240</t>
  </si>
  <si>
    <t xml:space="preserve">OST0I5103</t>
  </si>
  <si>
    <t xml:space="preserve">D+M I51/03 informační tabule vč. kotvení, povrchové úpravy a doplňků (dle PD)</t>
  </si>
  <si>
    <t xml:space="preserve">-1382494457</t>
  </si>
  <si>
    <t xml:space="preserve">241</t>
  </si>
  <si>
    <t xml:space="preserve">OST0I5104</t>
  </si>
  <si>
    <t xml:space="preserve">D+M I51/04 elektronická tabule vč. kotvení, povrchové úpravy a doplňků (dle PD)</t>
  </si>
  <si>
    <t xml:space="preserve">1056563668</t>
  </si>
  <si>
    <t xml:space="preserve">242</t>
  </si>
  <si>
    <t xml:space="preserve">OST0I5105</t>
  </si>
  <si>
    <t xml:space="preserve">D+M I51/05 informační systém na dveřích vč. doplňků (dle PD)</t>
  </si>
  <si>
    <t xml:space="preserve">1257154638</t>
  </si>
  <si>
    <t xml:space="preserve">243</t>
  </si>
  <si>
    <t xml:space="preserve">OST0I5106</t>
  </si>
  <si>
    <t xml:space="preserve">D+M I51/06 informační systém na dveřích vč. doplňků (dle PD)</t>
  </si>
  <si>
    <t xml:space="preserve">1744144047</t>
  </si>
  <si>
    <t xml:space="preserve">244</t>
  </si>
  <si>
    <t xml:space="preserve">OST0I5107</t>
  </si>
  <si>
    <t xml:space="preserve">D+M I51/07 informační systém na dveřích vč. doplňků (dle PD)</t>
  </si>
  <si>
    <t xml:space="preserve">-2142534456</t>
  </si>
  <si>
    <t xml:space="preserve">02 - Vytápění</t>
  </si>
  <si>
    <t xml:space="preserve">    731 - Kotelny</t>
  </si>
  <si>
    <t xml:space="preserve">    732 - Strojovna</t>
  </si>
  <si>
    <t xml:space="preserve">      732a - Orientační štítky</t>
  </si>
  <si>
    <t xml:space="preserve">      732b - Expanzní nádoba s membránou</t>
  </si>
  <si>
    <t xml:space="preserve">      732c - Hydraulický vyrovnávač dynamických tlaků</t>
  </si>
  <si>
    <t xml:space="preserve">      732d - Kombinovaný rozdělovač a sběrač</t>
  </si>
  <si>
    <t xml:space="preserve">      732d.1 - Ohřívač</t>
  </si>
  <si>
    <t xml:space="preserve">      732e - Teplovodní oběhové čerpadlo s plynulou regulací otáček</t>
  </si>
  <si>
    <t xml:space="preserve">    733 - Potrubí</t>
  </si>
  <si>
    <t xml:space="preserve">      733a - Potrubí  z trubek měděných Supersan-T</t>
  </si>
  <si>
    <t xml:space="preserve">      733b - Příplatek za zhotovení přípojky</t>
  </si>
  <si>
    <t xml:space="preserve">      733c - Tlakové zkoušky potrubí</t>
  </si>
  <si>
    <t xml:space="preserve">      733d - Manžety prostupové</t>
  </si>
  <si>
    <t xml:space="preserve">      733e - Protipožární prostupky na potrubí</t>
  </si>
  <si>
    <t xml:space="preserve">    734 - Armatury</t>
  </si>
  <si>
    <t xml:space="preserve">      734a - Montáž armatur závitových s 1 závitem</t>
  </si>
  <si>
    <t xml:space="preserve">      734b - Odvzdušňovací ventily u otopných těles</t>
  </si>
  <si>
    <t xml:space="preserve">      734c - Odvzdušňovací ventily R 88/1</t>
  </si>
  <si>
    <t xml:space="preserve">      734d - Vypouštěcí kohout Giacomini R 608</t>
  </si>
  <si>
    <t xml:space="preserve">      734e - Montáž armatur závitových s 2 závity</t>
  </si>
  <si>
    <t xml:space="preserve">      734f - Kulové kohouty závitové</t>
  </si>
  <si>
    <t xml:space="preserve">      734g - Filtr závitový Giacomini R74 A</t>
  </si>
  <si>
    <t xml:space="preserve">      734h - Zpětný ventil závitový R60</t>
  </si>
  <si>
    <t xml:space="preserve">      734i - Dvojité šroubení rohové</t>
  </si>
  <si>
    <t xml:space="preserve">      734j - Termostatická hlavice</t>
  </si>
  <si>
    <t xml:space="preserve">      734k - Třícestná směšovací ventil ESBE</t>
  </si>
  <si>
    <t xml:space="preserve">      734l - Elektropohon k třícestnému ventilu 24V a provozní napětí 0-10V</t>
  </si>
  <si>
    <t xml:space="preserve">      734m - Montáž armatur závitových s 3 závity</t>
  </si>
  <si>
    <t xml:space="preserve">      734n - Ukazovací teploměr rohový s pouzdrem</t>
  </si>
  <si>
    <t xml:space="preserve">      734o - Deformační tlakoměr DN100 + třícestný kohout</t>
  </si>
  <si>
    <t xml:space="preserve">    735 - Otopná tělesa</t>
  </si>
  <si>
    <t xml:space="preserve">      734a.1 - Ocelová tělesa desková s integrovaným ventilem a se spodním středovým připojením  typ 11VK - výška 5</t>
  </si>
  <si>
    <t xml:space="preserve">      734b.1 - Ocelová tělesa desková s integrovaným ventilem a se spodním středovým připojením  typ 20VK - výška 5</t>
  </si>
  <si>
    <t xml:space="preserve">      734c.1 - Ocelová tělesa desková s integrovaným ventilem a se spodním středovým připojením  typ 22VK - výška 5</t>
  </si>
  <si>
    <t xml:space="preserve">    767 - Doplňkové konstrukce</t>
  </si>
  <si>
    <t xml:space="preserve">    713 - Tepelné izolace</t>
  </si>
  <si>
    <t xml:space="preserve">      713a - Tepelná izolace potrubí v podlaze a ve stěně</t>
  </si>
  <si>
    <t xml:space="preserve">      713b - Tepelná izolace potrubí s Al folií volně vedené</t>
  </si>
  <si>
    <t xml:space="preserve">    783 - Nátěry</t>
  </si>
  <si>
    <t xml:space="preserve">    HZS - HZS</t>
  </si>
  <si>
    <t xml:space="preserve">731</t>
  </si>
  <si>
    <t xml:space="preserve">Kotelny</t>
  </si>
  <si>
    <t xml:space="preserve">K475</t>
  </si>
  <si>
    <t xml:space="preserve">Montáž kotlů teplovodních do 50kW na kapalná nebo plynná paliva s ohřevem teplé vody</t>
  </si>
  <si>
    <t xml:space="preserve">2112605679</t>
  </si>
  <si>
    <t xml:space="preserve">K476</t>
  </si>
  <si>
    <t xml:space="preserve">Kotel nástěnný kondenzační bílý Nástěnný kondenzační kotel s modulovaným hořákem, výkon 2,3-24 kW (v x š x h; 790x440x378 mm), zobrazovací modul AM, snímač vnější teploty a připojovací sadu nad omítku.</t>
  </si>
  <si>
    <t xml:space="preserve">120873299</t>
  </si>
  <si>
    <t xml:space="preserve">K477</t>
  </si>
  <si>
    <t xml:space="preserve">Ovládací modul BM-2 bez čidla vnější teploty a s rámečkem - černý - WF4, řízený vnější / interiérovou teplotou, s časovým programem pro vytápění a ohřev vody</t>
  </si>
  <si>
    <t xml:space="preserve">-1718702028</t>
  </si>
  <si>
    <t xml:space="preserve">K478</t>
  </si>
  <si>
    <t xml:space="preserve">Modul směšovače a řadiče kaskády KM-2 - WF4</t>
  </si>
  <si>
    <t xml:space="preserve">2078514617</t>
  </si>
  <si>
    <t xml:space="preserve">K479</t>
  </si>
  <si>
    <t xml:space="preserve">Odkouření kotlů ( Před objednáním a montáží je nutné délku odměřit podle skutečnosti ) Revizní trubka DN 60/100 - WF5</t>
  </si>
  <si>
    <t xml:space="preserve">435698088</t>
  </si>
  <si>
    <t xml:space="preserve">K480</t>
  </si>
  <si>
    <t xml:space="preserve">Připojovací sada DN 60/100, délka 1200-1700 MM, černá - WF5</t>
  </si>
  <si>
    <t xml:space="preserve">-1639540777</t>
  </si>
  <si>
    <t xml:space="preserve">K481</t>
  </si>
  <si>
    <t xml:space="preserve">Trubka DN 60/100, délka 2000 mm - WF5</t>
  </si>
  <si>
    <t xml:space="preserve">-1246188665</t>
  </si>
  <si>
    <t xml:space="preserve">K482</t>
  </si>
  <si>
    <t xml:space="preserve">Trubka DN 60/100, délka 1000 mm - WF5</t>
  </si>
  <si>
    <t xml:space="preserve">2026432359</t>
  </si>
  <si>
    <t xml:space="preserve">K483</t>
  </si>
  <si>
    <t xml:space="preserve">Střešní deeska 50X50 pro šikmou střechu se sklonem 25 AŽ 45° - WF5</t>
  </si>
  <si>
    <t xml:space="preserve">-939622653</t>
  </si>
  <si>
    <t xml:space="preserve">K484</t>
  </si>
  <si>
    <t xml:space="preserve">montáž odkouření kotlů</t>
  </si>
  <si>
    <t xml:space="preserve">-1328308876</t>
  </si>
  <si>
    <t xml:space="preserve">K485</t>
  </si>
  <si>
    <t xml:space="preserve">Stavební úpravy při instalaci kotlů</t>
  </si>
  <si>
    <t xml:space="preserve">hod</t>
  </si>
  <si>
    <t xml:space="preserve">422640347</t>
  </si>
  <si>
    <t xml:space="preserve">K486</t>
  </si>
  <si>
    <t xml:space="preserve">Přesun hmot pro kotelny v objektech do 6 m</t>
  </si>
  <si>
    <t xml:space="preserve">%</t>
  </si>
  <si>
    <t xml:space="preserve">1020135246</t>
  </si>
  <si>
    <t xml:space="preserve">732</t>
  </si>
  <si>
    <t xml:space="preserve">Strojovna</t>
  </si>
  <si>
    <t xml:space="preserve">732a</t>
  </si>
  <si>
    <t xml:space="preserve">Orientační štítky</t>
  </si>
  <si>
    <t xml:space="preserve">K487</t>
  </si>
  <si>
    <t xml:space="preserve">dodávka</t>
  </si>
  <si>
    <t xml:space="preserve">1186319384</t>
  </si>
  <si>
    <t xml:space="preserve">K488</t>
  </si>
  <si>
    <t xml:space="preserve">montáž</t>
  </si>
  <si>
    <t xml:space="preserve">1596902264</t>
  </si>
  <si>
    <t xml:space="preserve">732b</t>
  </si>
  <si>
    <t xml:space="preserve">Expanzní nádoba s membránou</t>
  </si>
  <si>
    <t xml:space="preserve">K489</t>
  </si>
  <si>
    <t xml:space="preserve">N 50/6 - dodávka</t>
  </si>
  <si>
    <t xml:space="preserve">1295051444</t>
  </si>
  <si>
    <t xml:space="preserve">K490</t>
  </si>
  <si>
    <t xml:space="preserve">Připojovací kohout DN 3/4"</t>
  </si>
  <si>
    <t xml:space="preserve">-1566899316</t>
  </si>
  <si>
    <t xml:space="preserve">K491</t>
  </si>
  <si>
    <t xml:space="preserve">1442650908</t>
  </si>
  <si>
    <t xml:space="preserve">732c</t>
  </si>
  <si>
    <t xml:space="preserve">Hydraulický vyrovnávač dynamických tlaků</t>
  </si>
  <si>
    <t xml:space="preserve">K492</t>
  </si>
  <si>
    <t xml:space="preserve">HVDT I - dodávka</t>
  </si>
  <si>
    <t xml:space="preserve">-610359387</t>
  </si>
  <si>
    <t xml:space="preserve">K493</t>
  </si>
  <si>
    <t xml:space="preserve">Tepelná izolace anuloidu</t>
  </si>
  <si>
    <t xml:space="preserve">965365524</t>
  </si>
  <si>
    <t xml:space="preserve">K494</t>
  </si>
  <si>
    <t xml:space="preserve">-1838946277</t>
  </si>
  <si>
    <t xml:space="preserve">732d</t>
  </si>
  <si>
    <t xml:space="preserve">Kombinovaný rozdělovač a sběrač</t>
  </si>
  <si>
    <t xml:space="preserve">K495</t>
  </si>
  <si>
    <t xml:space="preserve">Modul 100, délka 1,70m - dodávka</t>
  </si>
  <si>
    <t xml:space="preserve">-682386086</t>
  </si>
  <si>
    <t xml:space="preserve">K496</t>
  </si>
  <si>
    <t xml:space="preserve">329512982</t>
  </si>
  <si>
    <t xml:space="preserve">K497</t>
  </si>
  <si>
    <t xml:space="preserve">Podpěry rozdělovače</t>
  </si>
  <si>
    <t xml:space="preserve">-1565979880</t>
  </si>
  <si>
    <t xml:space="preserve">K498</t>
  </si>
  <si>
    <t xml:space="preserve">PUR izolace pro rozdělovač</t>
  </si>
  <si>
    <t xml:space="preserve">-40912752</t>
  </si>
  <si>
    <t xml:space="preserve">K499</t>
  </si>
  <si>
    <t xml:space="preserve">montáž izolace</t>
  </si>
  <si>
    <t xml:space="preserve">-854513231</t>
  </si>
  <si>
    <t xml:space="preserve">732d.1</t>
  </si>
  <si>
    <t xml:space="preserve">Ohřívač</t>
  </si>
  <si>
    <t xml:space="preserve">K500</t>
  </si>
  <si>
    <t xml:space="preserve">Bivaletní ohřívač vody z oceli se dvěma tepelnými výměníky z hladké oceli, s lakováním dle DIN 4753. Vysoce účinná tepelná izolace a malé tepelné ztráty na základě kvalitní PU – izolace z tvrdé pěny pod foliovým pláštěm ásobníku. Objem vody 300 l. dodávka</t>
  </si>
  <si>
    <t xml:space="preserve">1373740653</t>
  </si>
  <si>
    <t xml:space="preserve">K501</t>
  </si>
  <si>
    <t xml:space="preserve">Bivaletní ohřívač vody z oceli se dvěma tepelnými výměníky z hladké oceli, s lakováním dle DIN 4753. Vysoce účinná tepelná izolace a malé tepelné ztráty na základě kvalitní PU – izolace z tvrdé pěny pod foliovým pláštěm ásobníku. Objem vody 300 l. montáž</t>
  </si>
  <si>
    <t xml:space="preserve">634789786</t>
  </si>
  <si>
    <t xml:space="preserve">732e</t>
  </si>
  <si>
    <t xml:space="preserve">Teplovodní oběhové čerpadlo s plynulou regulací otáček</t>
  </si>
  <si>
    <t xml:space="preserve">K502</t>
  </si>
  <si>
    <t xml:space="preserve">Čerpadlo DN 25 - větev otopná tělesa                   Q=0,3 m3/h, H=2 m, 230V/50Hz, 0,18A, 18W</t>
  </si>
  <si>
    <t xml:space="preserve">-114457987</t>
  </si>
  <si>
    <t xml:space="preserve">K503</t>
  </si>
  <si>
    <t xml:space="preserve">1707212325</t>
  </si>
  <si>
    <t xml:space="preserve">K504</t>
  </si>
  <si>
    <t xml:space="preserve">Čerpadlo DN 25 - větev podlahové vytápění                   Q=1,2 m3/h, H=4 m, 230V/50Hz, 0,44A, 50W</t>
  </si>
  <si>
    <t xml:space="preserve">1377176016</t>
  </si>
  <si>
    <t xml:space="preserve">1597303074</t>
  </si>
  <si>
    <t xml:space="preserve">K505</t>
  </si>
  <si>
    <t xml:space="preserve">Čerpadlo DN 25 - ohřev vody v zásobníku                  Q=1,2 m3/h, H=2 m, 230V/50Hz, 0,18A, 18W</t>
  </si>
  <si>
    <t xml:space="preserve">1801519992</t>
  </si>
  <si>
    <t xml:space="preserve">-1917356281</t>
  </si>
  <si>
    <t xml:space="preserve">K506</t>
  </si>
  <si>
    <t xml:space="preserve">Přesun hmot pro strojovny v objektech do 6 m</t>
  </si>
  <si>
    <t xml:space="preserve">-410791932</t>
  </si>
  <si>
    <t xml:space="preserve">733</t>
  </si>
  <si>
    <t xml:space="preserve">Potrubí</t>
  </si>
  <si>
    <t xml:space="preserve">733a</t>
  </si>
  <si>
    <t xml:space="preserve">Potrubí  z trubek měděných Supersan-T</t>
  </si>
  <si>
    <t xml:space="preserve">K507</t>
  </si>
  <si>
    <t xml:space="preserve">DN 15x1</t>
  </si>
  <si>
    <t xml:space="preserve">bm</t>
  </si>
  <si>
    <t xml:space="preserve">-1366401362</t>
  </si>
  <si>
    <t xml:space="preserve">K508</t>
  </si>
  <si>
    <t xml:space="preserve">DN 18x1</t>
  </si>
  <si>
    <t xml:space="preserve">1455175850</t>
  </si>
  <si>
    <t xml:space="preserve">K509</t>
  </si>
  <si>
    <t xml:space="preserve">DN 22x1</t>
  </si>
  <si>
    <t xml:space="preserve">1090347421</t>
  </si>
  <si>
    <t xml:space="preserve">K510</t>
  </si>
  <si>
    <t xml:space="preserve">DN 28x1</t>
  </si>
  <si>
    <t xml:space="preserve">1871260429</t>
  </si>
  <si>
    <t xml:space="preserve">K511</t>
  </si>
  <si>
    <t xml:space="preserve">DN 35x1,5</t>
  </si>
  <si>
    <t xml:space="preserve">-1198219879</t>
  </si>
  <si>
    <t xml:space="preserve">733b</t>
  </si>
  <si>
    <t xml:space="preserve">Příplatek za zhotovení přípojky</t>
  </si>
  <si>
    <t xml:space="preserve">K512</t>
  </si>
  <si>
    <t xml:space="preserve">DN 15</t>
  </si>
  <si>
    <t xml:space="preserve">-1273923900</t>
  </si>
  <si>
    <t xml:space="preserve">K513</t>
  </si>
  <si>
    <t xml:space="preserve">DN 20</t>
  </si>
  <si>
    <t xml:space="preserve">1394810041</t>
  </si>
  <si>
    <t xml:space="preserve">K514</t>
  </si>
  <si>
    <t xml:space="preserve">DN 25</t>
  </si>
  <si>
    <t xml:space="preserve">-371471340</t>
  </si>
  <si>
    <t xml:space="preserve">733c</t>
  </si>
  <si>
    <t xml:space="preserve">Tlakové zkoušky potrubí</t>
  </si>
  <si>
    <t xml:space="preserve">K515</t>
  </si>
  <si>
    <t xml:space="preserve">do DN 40</t>
  </si>
  <si>
    <t xml:space="preserve">622025661</t>
  </si>
  <si>
    <t xml:space="preserve">733d</t>
  </si>
  <si>
    <t xml:space="preserve">Manžety prostupové</t>
  </si>
  <si>
    <t xml:space="preserve">K516</t>
  </si>
  <si>
    <t xml:space="preserve">do DN 32</t>
  </si>
  <si>
    <t xml:space="preserve">-283010015</t>
  </si>
  <si>
    <t xml:space="preserve">733e</t>
  </si>
  <si>
    <t xml:space="preserve">Protipožární prostupky na potrubí</t>
  </si>
  <si>
    <t xml:space="preserve">K517</t>
  </si>
  <si>
    <t xml:space="preserve">do DN 50</t>
  </si>
  <si>
    <t xml:space="preserve">-640956037</t>
  </si>
  <si>
    <t xml:space="preserve">K518</t>
  </si>
  <si>
    <t xml:space="preserve">Stavební úpravy při montáži potrubí</t>
  </si>
  <si>
    <t xml:space="preserve">6633379</t>
  </si>
  <si>
    <t xml:space="preserve">K519</t>
  </si>
  <si>
    <t xml:space="preserve">Přesun hmot pro potrubí v objektech do 6 m</t>
  </si>
  <si>
    <t xml:space="preserve">-1018240005</t>
  </si>
  <si>
    <t xml:space="preserve">734</t>
  </si>
  <si>
    <t xml:space="preserve">Armatury</t>
  </si>
  <si>
    <t xml:space="preserve">734a</t>
  </si>
  <si>
    <t xml:space="preserve">Montáž armatur závitových s 1 závitem</t>
  </si>
  <si>
    <t xml:space="preserve">K520</t>
  </si>
  <si>
    <t xml:space="preserve">DN 10</t>
  </si>
  <si>
    <t xml:space="preserve">-681773183</t>
  </si>
  <si>
    <t xml:space="preserve">K521</t>
  </si>
  <si>
    <t xml:space="preserve">2144705707</t>
  </si>
  <si>
    <t xml:space="preserve">734b</t>
  </si>
  <si>
    <t xml:space="preserve">Odvzdušňovací ventily u otopných těles</t>
  </si>
  <si>
    <t xml:space="preserve">K522</t>
  </si>
  <si>
    <t xml:space="preserve">1471296850</t>
  </si>
  <si>
    <t xml:space="preserve">734c</t>
  </si>
  <si>
    <t xml:space="preserve">Odvzdušňovací ventily R 88/1</t>
  </si>
  <si>
    <t xml:space="preserve">K523</t>
  </si>
  <si>
    <t xml:space="preserve">2139970269</t>
  </si>
  <si>
    <t xml:space="preserve">734d</t>
  </si>
  <si>
    <t xml:space="preserve">Vypouštěcí kohout Giacomini R 608</t>
  </si>
  <si>
    <t xml:space="preserve">K524</t>
  </si>
  <si>
    <t xml:space="preserve">915544879</t>
  </si>
  <si>
    <t xml:space="preserve">734e</t>
  </si>
  <si>
    <t xml:space="preserve">Montáž armatur závitových s 2 závity</t>
  </si>
  <si>
    <t xml:space="preserve">K525</t>
  </si>
  <si>
    <t xml:space="preserve">-1779267152</t>
  </si>
  <si>
    <t xml:space="preserve">K526</t>
  </si>
  <si>
    <t xml:space="preserve">-144568071</t>
  </si>
  <si>
    <t xml:space="preserve">K527</t>
  </si>
  <si>
    <t xml:space="preserve">-2027230743</t>
  </si>
  <si>
    <t xml:space="preserve">K528</t>
  </si>
  <si>
    <t xml:space="preserve">DN 32</t>
  </si>
  <si>
    <t xml:space="preserve">-1778527259</t>
  </si>
  <si>
    <t xml:space="preserve">734f</t>
  </si>
  <si>
    <t xml:space="preserve">Kulové kohouty závitové</t>
  </si>
  <si>
    <t xml:space="preserve">K529</t>
  </si>
  <si>
    <t xml:space="preserve">646875761</t>
  </si>
  <si>
    <t xml:space="preserve">K530</t>
  </si>
  <si>
    <t xml:space="preserve">388942888</t>
  </si>
  <si>
    <t xml:space="preserve">K531</t>
  </si>
  <si>
    <t xml:space="preserve">-1301461574</t>
  </si>
  <si>
    <t xml:space="preserve">734g</t>
  </si>
  <si>
    <t xml:space="preserve">Filtr závitový Giacomini R74 A</t>
  </si>
  <si>
    <t xml:space="preserve">K532</t>
  </si>
  <si>
    <t xml:space="preserve">1670228764</t>
  </si>
  <si>
    <t xml:space="preserve">734h</t>
  </si>
  <si>
    <t xml:space="preserve">Zpětný ventil závitový R60</t>
  </si>
  <si>
    <t xml:space="preserve">K533</t>
  </si>
  <si>
    <t xml:space="preserve">793979739</t>
  </si>
  <si>
    <t xml:space="preserve">734i</t>
  </si>
  <si>
    <t xml:space="preserve">Dvojité šroubení rohové</t>
  </si>
  <si>
    <t xml:space="preserve">K534</t>
  </si>
  <si>
    <t xml:space="preserve">DN 15 - rohové</t>
  </si>
  <si>
    <t xml:space="preserve">575009597</t>
  </si>
  <si>
    <t xml:space="preserve">734j</t>
  </si>
  <si>
    <t xml:space="preserve">Termostatická hlavice</t>
  </si>
  <si>
    <t xml:space="preserve">K535</t>
  </si>
  <si>
    <t xml:space="preserve">-165802517</t>
  </si>
  <si>
    <t xml:space="preserve">734k</t>
  </si>
  <si>
    <t xml:space="preserve">Třícestná směšovací ventil ESBE</t>
  </si>
  <si>
    <t xml:space="preserve">K536</t>
  </si>
  <si>
    <t xml:space="preserve">VRG 131 - 15-1,63 - dodávka</t>
  </si>
  <si>
    <t xml:space="preserve">707490478</t>
  </si>
  <si>
    <t xml:space="preserve">734l</t>
  </si>
  <si>
    <t xml:space="preserve">Elektropohon k třícestnému ventilu 24V a provozní napětí 0-10V</t>
  </si>
  <si>
    <t xml:space="preserve">K537</t>
  </si>
  <si>
    <t xml:space="preserve">dodávka + montáž</t>
  </si>
  <si>
    <t xml:space="preserve">1960961166</t>
  </si>
  <si>
    <t xml:space="preserve">734m</t>
  </si>
  <si>
    <t xml:space="preserve">Montáž armatur závitových s 3 závity</t>
  </si>
  <si>
    <t xml:space="preserve">K538</t>
  </si>
  <si>
    <t xml:space="preserve">1903504488</t>
  </si>
  <si>
    <t xml:space="preserve">734n</t>
  </si>
  <si>
    <t xml:space="preserve">Ukazovací teploměr rohový s pouzdrem</t>
  </si>
  <si>
    <t xml:space="preserve">K539</t>
  </si>
  <si>
    <t xml:space="preserve">montáž + dodávka</t>
  </si>
  <si>
    <t xml:space="preserve">-380954308</t>
  </si>
  <si>
    <t xml:space="preserve">734o</t>
  </si>
  <si>
    <t xml:space="preserve">Deformační tlakoměr DN100 + třícestný kohout</t>
  </si>
  <si>
    <t xml:space="preserve">K540</t>
  </si>
  <si>
    <t xml:space="preserve">94092747</t>
  </si>
  <si>
    <t xml:space="preserve">K541</t>
  </si>
  <si>
    <t xml:space="preserve">Přesun hmot pro armatury v objektech do 6 m</t>
  </si>
  <si>
    <t xml:space="preserve">1425032260</t>
  </si>
  <si>
    <t xml:space="preserve">735</t>
  </si>
  <si>
    <t xml:space="preserve">Otopná tělesa</t>
  </si>
  <si>
    <t xml:space="preserve">K542</t>
  </si>
  <si>
    <t xml:space="preserve">Montáž otopných těles deskových jednořadých delka do 1500 mm</t>
  </si>
  <si>
    <t xml:space="preserve">862415269</t>
  </si>
  <si>
    <t xml:space="preserve">K543</t>
  </si>
  <si>
    <t xml:space="preserve">Montáž otopných těles deskových dvouřadých delka do 1140 mm</t>
  </si>
  <si>
    <t xml:space="preserve">-1646399621</t>
  </si>
  <si>
    <t xml:space="preserve">734a.1</t>
  </si>
  <si>
    <t xml:space="preserve">Ocelová tělesa desková s integrovaným ventilem a se spodním středovým připojením  typ 11VK - výška 5</t>
  </si>
  <si>
    <t xml:space="preserve">K544</t>
  </si>
  <si>
    <t xml:space="preserve">délka 500 mm</t>
  </si>
  <si>
    <t xml:space="preserve">-1465605715</t>
  </si>
  <si>
    <t xml:space="preserve">K545</t>
  </si>
  <si>
    <t xml:space="preserve">délka 700 mm</t>
  </si>
  <si>
    <t xml:space="preserve">901477844</t>
  </si>
  <si>
    <t xml:space="preserve">734b.1</t>
  </si>
  <si>
    <t xml:space="preserve">Ocelová tělesa desková s integrovaným ventilem a se spodním středovým připojením  typ 20VK - výška 5</t>
  </si>
  <si>
    <t xml:space="preserve">K546</t>
  </si>
  <si>
    <t xml:space="preserve">délka 400 mm</t>
  </si>
  <si>
    <t xml:space="preserve">-1213868484</t>
  </si>
  <si>
    <t xml:space="preserve">K547</t>
  </si>
  <si>
    <t xml:space="preserve">-1700425795</t>
  </si>
  <si>
    <t xml:space="preserve">K548</t>
  </si>
  <si>
    <t xml:space="preserve">1158847350</t>
  </si>
  <si>
    <t xml:space="preserve">734c.1</t>
  </si>
  <si>
    <t xml:space="preserve">Ocelová tělesa desková s integrovaným ventilem a se spodním středovým připojením  typ 22VK - výška 5</t>
  </si>
  <si>
    <t xml:space="preserve">K549</t>
  </si>
  <si>
    <t xml:space="preserve">823070396</t>
  </si>
  <si>
    <t xml:space="preserve">K550</t>
  </si>
  <si>
    <t xml:space="preserve">1403232781</t>
  </si>
  <si>
    <t xml:space="preserve">K551</t>
  </si>
  <si>
    <t xml:space="preserve">Napuštění vody do otopného systému</t>
  </si>
  <si>
    <t xml:space="preserve">1971735988</t>
  </si>
  <si>
    <t xml:space="preserve">K552</t>
  </si>
  <si>
    <t xml:space="preserve">Vyregulování topných těles s termostatickou hlavicí</t>
  </si>
  <si>
    <t xml:space="preserve">-496084038</t>
  </si>
  <si>
    <t xml:space="preserve">K553</t>
  </si>
  <si>
    <t xml:space="preserve">1573847307</t>
  </si>
  <si>
    <t xml:space="preserve">Doplňkové konstrukce</t>
  </si>
  <si>
    <t xml:space="preserve">K554</t>
  </si>
  <si>
    <t xml:space="preserve">Montáž atypických konstrukcí do hmotnosti 5 kg</t>
  </si>
  <si>
    <t xml:space="preserve">-1218220522</t>
  </si>
  <si>
    <t xml:space="preserve">K555</t>
  </si>
  <si>
    <t xml:space="preserve">Montáž atypických konstrukcí ocelových profilů</t>
  </si>
  <si>
    <t xml:space="preserve">1594740375</t>
  </si>
  <si>
    <t xml:space="preserve">K556</t>
  </si>
  <si>
    <t xml:space="preserve">Přesun hmot pro doplňkové konstrukce v objektech do 6 m</t>
  </si>
  <si>
    <t xml:space="preserve">1683789264</t>
  </si>
  <si>
    <t xml:space="preserve">Tepelné izolace</t>
  </si>
  <si>
    <t xml:space="preserve">713a</t>
  </si>
  <si>
    <t xml:space="preserve">Tepelná izolace potrubí v podlaze a ve stěně</t>
  </si>
  <si>
    <t xml:space="preserve">K557</t>
  </si>
  <si>
    <t xml:space="preserve">DN 15 - 13mm</t>
  </si>
  <si>
    <t xml:space="preserve">482635057</t>
  </si>
  <si>
    <t xml:space="preserve">K558</t>
  </si>
  <si>
    <t xml:space="preserve">DN 18 - 13mm</t>
  </si>
  <si>
    <t xml:space="preserve">552204479</t>
  </si>
  <si>
    <t xml:space="preserve">K559</t>
  </si>
  <si>
    <t xml:space="preserve">DN 22 - 13mm</t>
  </si>
  <si>
    <t xml:space="preserve">876448263</t>
  </si>
  <si>
    <t xml:space="preserve">K560</t>
  </si>
  <si>
    <t xml:space="preserve">DN 28 - 13mm</t>
  </si>
  <si>
    <t xml:space="preserve">-1481750190</t>
  </si>
  <si>
    <t xml:space="preserve">K561</t>
  </si>
  <si>
    <t xml:space="preserve">Montáž izolace tepelné</t>
  </si>
  <si>
    <t xml:space="preserve">1240684414</t>
  </si>
  <si>
    <t xml:space="preserve">713b</t>
  </si>
  <si>
    <t xml:space="preserve">Tepelná izolace potrubí s Al folií volně vedené</t>
  </si>
  <si>
    <t xml:space="preserve">K562</t>
  </si>
  <si>
    <t xml:space="preserve">DN 18 - 20mm</t>
  </si>
  <si>
    <t xml:space="preserve">1098981161</t>
  </si>
  <si>
    <t xml:space="preserve">K563</t>
  </si>
  <si>
    <t xml:space="preserve">DN 22 - 20mm</t>
  </si>
  <si>
    <t xml:space="preserve">514538244</t>
  </si>
  <si>
    <t xml:space="preserve">K564</t>
  </si>
  <si>
    <t xml:space="preserve">DN 28 - 25mm</t>
  </si>
  <si>
    <t xml:space="preserve">335803940</t>
  </si>
  <si>
    <t xml:space="preserve">K565</t>
  </si>
  <si>
    <t xml:space="preserve">DN 35 - 30mm</t>
  </si>
  <si>
    <t xml:space="preserve">-2143228450</t>
  </si>
  <si>
    <t xml:space="preserve">K566</t>
  </si>
  <si>
    <t xml:space="preserve">2081237614</t>
  </si>
  <si>
    <t xml:space="preserve">K567</t>
  </si>
  <si>
    <t xml:space="preserve">Přesun hmot pro tepelné izolace v objektech do 6 m</t>
  </si>
  <si>
    <t xml:space="preserve">1544902701</t>
  </si>
  <si>
    <t xml:space="preserve">Nátěry</t>
  </si>
  <si>
    <t xml:space="preserve">K568</t>
  </si>
  <si>
    <t xml:space="preserve">Nátěr doplňkových konstrukcí syntetický  základní</t>
  </si>
  <si>
    <t xml:space="preserve">936293245</t>
  </si>
  <si>
    <t xml:space="preserve">K569</t>
  </si>
  <si>
    <t xml:space="preserve">krycí s 1x emailováním</t>
  </si>
  <si>
    <t xml:space="preserve">-1214770117</t>
  </si>
  <si>
    <t xml:space="preserve">HZS</t>
  </si>
  <si>
    <t xml:space="preserve">K570</t>
  </si>
  <si>
    <t xml:space="preserve">Topná zkouška v trvání 24 hodin</t>
  </si>
  <si>
    <t xml:space="preserve">soub</t>
  </si>
  <si>
    <t xml:space="preserve">-1972062907</t>
  </si>
  <si>
    <t xml:space="preserve">K571</t>
  </si>
  <si>
    <t xml:space="preserve">Trubka HR-PB hetta DD 15x1,5 oranžová</t>
  </si>
  <si>
    <t xml:space="preserve">390979774</t>
  </si>
  <si>
    <t xml:space="preserve">K572</t>
  </si>
  <si>
    <t xml:space="preserve">Systémová deska 123 30-2, RA 75 mm s kročejovou izolací 8 dB, tl. 30-2 mm a izolací proti vlhkosti. Balení: 6,075 m2</t>
  </si>
  <si>
    <t xml:space="preserve">bal</t>
  </si>
  <si>
    <t xml:space="preserve">-473872852</t>
  </si>
  <si>
    <t xml:space="preserve">K573</t>
  </si>
  <si>
    <t xml:space="preserve">Sestava rozdělovače VSS 2 - nerez - GA9</t>
  </si>
  <si>
    <t xml:space="preserve">1072087409</t>
  </si>
  <si>
    <t xml:space="preserve">K574</t>
  </si>
  <si>
    <t xml:space="preserve">Sestava rozdělovače VSS 9 - nerez - GA9</t>
  </si>
  <si>
    <t xml:space="preserve">-1403582365</t>
  </si>
  <si>
    <t xml:space="preserve">K575</t>
  </si>
  <si>
    <t xml:space="preserve">Ochranná trubka GT-SR 25, cerná</t>
  </si>
  <si>
    <t xml:space="preserve">1469213356</t>
  </si>
  <si>
    <t xml:space="preserve">K576</t>
  </si>
  <si>
    <t xml:space="preserve">Dilatační pás GTF-RDS</t>
  </si>
  <si>
    <t xml:space="preserve">1307372867</t>
  </si>
  <si>
    <t xml:space="preserve">K577</t>
  </si>
  <si>
    <t xml:space="preserve">Multi press spojka z mosazi, pro napojení trubek   GT-M-PK 15/15 - GA5</t>
  </si>
  <si>
    <t xml:space="preserve">-1279410759</t>
  </si>
  <si>
    <t xml:space="preserve">K578</t>
  </si>
  <si>
    <t xml:space="preserve">Plastifikátor GTF-EZ 10</t>
  </si>
  <si>
    <t xml:space="preserve">-1405761523</t>
  </si>
  <si>
    <t xml:space="preserve">K579</t>
  </si>
  <si>
    <t xml:space="preserve">Montáž podlahového topení</t>
  </si>
  <si>
    <t xml:space="preserve">1958783953</t>
  </si>
  <si>
    <t xml:space="preserve">03 - Silnoproud</t>
  </si>
  <si>
    <t xml:space="preserve">-1721782764</t>
  </si>
  <si>
    <t xml:space="preserve">Rozvaděč R1 vč.příslušenství</t>
  </si>
  <si>
    <t xml:space="preserve">-252531637</t>
  </si>
  <si>
    <t xml:space="preserve">10.0.124.5-R02</t>
  </si>
  <si>
    <t xml:space="preserve">Rozvaděč NR111 vč.příslušenství</t>
  </si>
  <si>
    <t xml:space="preserve">-1762652944</t>
  </si>
  <si>
    <t xml:space="preserve">1802355312</t>
  </si>
  <si>
    <t xml:space="preserve">-66151293</t>
  </si>
  <si>
    <t xml:space="preserve">1386585</t>
  </si>
  <si>
    <t xml:space="preserve">EKVIPOTENCIALNI PRIPOJNICE 1802 8 CU</t>
  </si>
  <si>
    <t xml:space="preserve">-1027451408</t>
  </si>
  <si>
    <t xml:space="preserve">-1926010969</t>
  </si>
  <si>
    <t xml:space="preserve">1671274-R01</t>
  </si>
  <si>
    <t xml:space="preserve">Systémové podpěry pro vodič HVI na plechové střechy a do zdi</t>
  </si>
  <si>
    <t xml:space="preserve">1328346389</t>
  </si>
  <si>
    <t xml:space="preserve">10.673.472</t>
  </si>
  <si>
    <t xml:space="preserve">Vodič DEHN HVI light Cu d=20mm (100m)</t>
  </si>
  <si>
    <t xml:space="preserve">-614014267</t>
  </si>
  <si>
    <t xml:space="preserve">-1776128442</t>
  </si>
  <si>
    <t xml:space="preserve">1554932145</t>
  </si>
  <si>
    <t xml:space="preserve">5484351-R01</t>
  </si>
  <si>
    <t xml:space="preserve">Svorka PA potenciálová nerez</t>
  </si>
  <si>
    <t xml:space="preserve">1349176478</t>
  </si>
  <si>
    <t xml:space="preserve">863095633</t>
  </si>
  <si>
    <t xml:space="preserve">-1773814931</t>
  </si>
  <si>
    <t xml:space="preserve">1005640159</t>
  </si>
  <si>
    <t xml:space="preserve">35442039</t>
  </si>
  <si>
    <t xml:space="preserve">svorka uzemnění nerez pro zemnící pásku</t>
  </si>
  <si>
    <t xml:space="preserve">881706022</t>
  </si>
  <si>
    <t xml:space="preserve">741430005-R01</t>
  </si>
  <si>
    <t xml:space="preserve">Montáž vodiče HVI s podpůrnou trubkou 2m a jímačem 1m</t>
  </si>
  <si>
    <t xml:space="preserve">1133033264</t>
  </si>
  <si>
    <t xml:space="preserve">148641235-R01</t>
  </si>
  <si>
    <t xml:space="preserve">Sada podpůrné trubky 2m, hrot 1m GFK/nerez</t>
  </si>
  <si>
    <t xml:space="preserve">-1814635850</t>
  </si>
  <si>
    <t xml:space="preserve">148641235-R02</t>
  </si>
  <si>
    <t xml:space="preserve">Sada pro upevnění vodiče HVI do trubky</t>
  </si>
  <si>
    <t xml:space="preserve">1206393424</t>
  </si>
  <si>
    <t xml:space="preserve">148641235-R03</t>
  </si>
  <si>
    <t xml:space="preserve">Čtyřramenný stojan rádius 600 mm, náklon do 5°, nerez</t>
  </si>
  <si>
    <t xml:space="preserve">-1941176906</t>
  </si>
  <si>
    <t xml:space="preserve">148641235-R04</t>
  </si>
  <si>
    <t xml:space="preserve">Betonový podstavec 17 kg</t>
  </si>
  <si>
    <t xml:space="preserve">1372530171</t>
  </si>
  <si>
    <t xml:space="preserve">148641235-R05</t>
  </si>
  <si>
    <t xml:space="preserve">Set pro průchod střechou černý s hliníkovou střešní taškou pro trubky D 38-60mm</t>
  </si>
  <si>
    <t xml:space="preserve">1779028828</t>
  </si>
  <si>
    <t xml:space="preserve">741110001</t>
  </si>
  <si>
    <t xml:space="preserve">Montáž trubek elektroinstalačních s nasunutím nebo našroubováním do krabic plastových tuhých, uložených pevně, vnější Ø přes 16 do 23 mm</t>
  </si>
  <si>
    <t xml:space="preserve">122060951</t>
  </si>
  <si>
    <t xml:space="preserve">34571092</t>
  </si>
  <si>
    <t xml:space="preserve">trubka elektroinstalační tuhá z PVC D 17,4/20 mm, délka 3m</t>
  </si>
  <si>
    <t xml:space="preserve">187704467</t>
  </si>
  <si>
    <t xml:space="preserve">741110053</t>
  </si>
  <si>
    <t xml:space="preserve">Montáž trubek elektroinstalačních s nasunutím nebo našroubováním do krabic plastových ohebných, uložených volně, vnější Ø přes 35 mm</t>
  </si>
  <si>
    <t xml:space="preserve">-1085236103</t>
  </si>
  <si>
    <t xml:space="preserve">34571355</t>
  </si>
  <si>
    <t xml:space="preserve">trubka elektroinstalační ohebná dvouplášťová korugovaná (chránička) D 94/110mm, HDPE+LDPE</t>
  </si>
  <si>
    <t xml:space="preserve">1813733609</t>
  </si>
  <si>
    <t xml:space="preserve">321533705</t>
  </si>
  <si>
    <t xml:space="preserve">34140826</t>
  </si>
  <si>
    <t xml:space="preserve">vodič propojovací jádro Cu plné izolace PVC 450/750V (H07V-U) 1x6mm2</t>
  </si>
  <si>
    <t xml:space="preserve">1462024143</t>
  </si>
  <si>
    <t xml:space="preserve">-2087327016</t>
  </si>
  <si>
    <t xml:space="preserve">834079959</t>
  </si>
  <si>
    <t xml:space="preserve">-1839783583</t>
  </si>
  <si>
    <t xml:space="preserve">189515671</t>
  </si>
  <si>
    <t xml:space="preserve">12841651-R01</t>
  </si>
  <si>
    <t xml:space="preserve">Ohniodolný kabel 3x1,5 RE P60-R</t>
  </si>
  <si>
    <t xml:space="preserve">-497439232</t>
  </si>
  <si>
    <t xml:space="preserve">1227883754</t>
  </si>
  <si>
    <t xml:space="preserve">-805537333</t>
  </si>
  <si>
    <t xml:space="preserve">741122032</t>
  </si>
  <si>
    <t xml:space="preserve">Montáž kabelů měděných bez ukončení uložených pod omítku plných kulatých (např. CYKY), počtu a průřezu žil 5x4 až 6 mm2</t>
  </si>
  <si>
    <t xml:space="preserve">1584771391</t>
  </si>
  <si>
    <t xml:space="preserve">34111100.1</t>
  </si>
  <si>
    <t xml:space="preserve">kabel silový s Cu jádrem 1kV 5x6mm2 (CYKY)</t>
  </si>
  <si>
    <t xml:space="preserve">-651414704</t>
  </si>
  <si>
    <t xml:space="preserve">210902017</t>
  </si>
  <si>
    <t xml:space="preserve">Montáž izolovaných kabelů hliníkových do 1 kV bez ukončení plných nebo laněných kulatých (např. AYKY) uložených volně počtu a průřezu žil 4x120 mm2</t>
  </si>
  <si>
    <t xml:space="preserve">-89552481</t>
  </si>
  <si>
    <t xml:space="preserve">1384378</t>
  </si>
  <si>
    <t xml:space="preserve">KABEL 1-AYKY-J 4x120</t>
  </si>
  <si>
    <t xml:space="preserve">-1567244207</t>
  </si>
  <si>
    <t xml:space="preserve">-472924116</t>
  </si>
  <si>
    <t xml:space="preserve">741130005</t>
  </si>
  <si>
    <t xml:space="preserve">Ukončení vodičů izolovaných s označením a zapojením v rozváděči nebo na přístroji, průřezu žíly do 10 mm2</t>
  </si>
  <si>
    <t xml:space="preserve">567617315</t>
  </si>
  <si>
    <t xml:space="preserve">-1300114493</t>
  </si>
  <si>
    <t xml:space="preserve">-851206286</t>
  </si>
  <si>
    <t xml:space="preserve">-468266014</t>
  </si>
  <si>
    <t xml:space="preserve">21581563-C1</t>
  </si>
  <si>
    <t xml:space="preserve">x VOIIDA LED, 2480lm, 840, EVG, 16W, Microprisma, RAL 9003</t>
  </si>
  <si>
    <t xml:space="preserve">-1083697877</t>
  </si>
  <si>
    <t xml:space="preserve">21581563-C2</t>
  </si>
  <si>
    <t xml:space="preserve">x VOIIDA LED, 3115lm, 840, EVG, 20W, Satin, RAL 9003</t>
  </si>
  <si>
    <t xml:space="preserve">-1800530030</t>
  </si>
  <si>
    <t xml:space="preserve">21581563-D1</t>
  </si>
  <si>
    <t xml:space="preserve">x MIDDLE LED, 2652lm, 840, EVG, 17W, satin, aligned, RAL 9003</t>
  </si>
  <si>
    <t xml:space="preserve">-1598098872</t>
  </si>
  <si>
    <t xml:space="preserve">21581563-F1</t>
  </si>
  <si>
    <t xml:space="preserve">x FLARRE LED, FULL MIKRO, 5280lm, 840, EVG, 35W, Microprisma, RAL 9003</t>
  </si>
  <si>
    <t xml:space="preserve">-1541566263</t>
  </si>
  <si>
    <t xml:space="preserve">21581563-G1</t>
  </si>
  <si>
    <t xml:space="preserve">x TERRA LED SLIM, 4351lm, 840, EVG, 28W, IP66, PMMA Opal, 1477mm, RAL 7035</t>
  </si>
  <si>
    <t xml:space="preserve">-621742063</t>
  </si>
  <si>
    <t xml:space="preserve">67622633</t>
  </si>
  <si>
    <t xml:space="preserve">1564615-NO1</t>
  </si>
  <si>
    <t xml:space="preserve">x ONTEC R M2 102 M AT W Antipanic lighting</t>
  </si>
  <si>
    <t xml:space="preserve">1120917149</t>
  </si>
  <si>
    <t xml:space="preserve">1564615-NO2</t>
  </si>
  <si>
    <t xml:space="preserve">x ONTEC R C1 102 M AT W Evacuation road lighting</t>
  </si>
  <si>
    <t xml:space="preserve">1083154146</t>
  </si>
  <si>
    <t xml:space="preserve">-2031155322</t>
  </si>
  <si>
    <t xml:space="preserve">2082868030</t>
  </si>
  <si>
    <t xml:space="preserve">305077614</t>
  </si>
  <si>
    <t xml:space="preserve">-1137379280</t>
  </si>
  <si>
    <t xml:space="preserve">741310001</t>
  </si>
  <si>
    <t xml:space="preserve">Montáž spínačů jedno nebo dvoupólových nástěnných se zapojením vodičů, pro prostředí normální vypínačů, řazení 1-jednopólových</t>
  </si>
  <si>
    <t xml:space="preserve">-1599299679</t>
  </si>
  <si>
    <t xml:space="preserve">ABB.0016840.URS</t>
  </si>
  <si>
    <t xml:space="preserve">spínač jednopólový 10A ostatní barvy</t>
  </si>
  <si>
    <t xml:space="preserve">-976893368</t>
  </si>
  <si>
    <t xml:space="preserve">-675189528</t>
  </si>
  <si>
    <t xml:space="preserve">355301929B</t>
  </si>
  <si>
    <t xml:space="preserve">Spínač jednopólový, řazení 1, IP44, bílá</t>
  </si>
  <si>
    <t xml:space="preserve">905852901</t>
  </si>
  <si>
    <t xml:space="preserve">741310011</t>
  </si>
  <si>
    <t xml:space="preserve">Montáž spínačů jedno nebo dvoupólových nástěnných se zapojením vodičů, pro prostředí normální ovladačů, řazení 1/0-tlačítkových zapínacích</t>
  </si>
  <si>
    <t xml:space="preserve">-641227795</t>
  </si>
  <si>
    <t xml:space="preserve">11.290.530</t>
  </si>
  <si>
    <t xml:space="preserve">Tlačítko Total STOP</t>
  </si>
  <si>
    <t xml:space="preserve">-1813699770</t>
  </si>
  <si>
    <t xml:space="preserve">741310022</t>
  </si>
  <si>
    <t xml:space="preserve">Montáž spínačů jedno nebo dvoupólových nástěnných se zapojením vodičů, pro prostředí normální přepínačů, řazení 6-střídavých</t>
  </si>
  <si>
    <t xml:space="preserve">656308740</t>
  </si>
  <si>
    <t xml:space="preserve">ABB.0002458.URS</t>
  </si>
  <si>
    <t xml:space="preserve">přepínač střídavý řazení 6 10A ostatní barvy</t>
  </si>
  <si>
    <t xml:space="preserve">-514954177</t>
  </si>
  <si>
    <t xml:space="preserve">1605128032</t>
  </si>
  <si>
    <t xml:space="preserve">1502683</t>
  </si>
  <si>
    <t xml:space="preserve">PRITOMNOSTNI DETEKTOR</t>
  </si>
  <si>
    <t xml:space="preserve">1933632540</t>
  </si>
  <si>
    <t xml:space="preserve">741313001</t>
  </si>
  <si>
    <t xml:space="preserve">Montáž zásuvek domovních se zapojením vodičů bezšroubové připojení polozapuštěných nebo zapuštěných 10/16 A, provedení 2P + PE</t>
  </si>
  <si>
    <t xml:space="preserve">-229449280</t>
  </si>
  <si>
    <t xml:space="preserve">741313231</t>
  </si>
  <si>
    <t xml:space="preserve">Montáž zásuvek průmyslových se zapojením vodičů nástěnných, provedení IP 44 2P+PE 16 A</t>
  </si>
  <si>
    <t xml:space="preserve">380258899</t>
  </si>
  <si>
    <t xml:space="preserve">5518A2999S2</t>
  </si>
  <si>
    <t xml:space="preserve">Zásuvka jednonás. s clonkami, víčkem, rámečkem, s drápky, IP44, kouřová šedá</t>
  </si>
  <si>
    <t xml:space="preserve">1721693647</t>
  </si>
  <si>
    <t xml:space="preserve">ABB.0002475.URS</t>
  </si>
  <si>
    <t xml:space="preserve">zásuvka 1násobná 16A ostatní barvy</t>
  </si>
  <si>
    <t xml:space="preserve">-330775758</t>
  </si>
  <si>
    <t xml:space="preserve">741313005</t>
  </si>
  <si>
    <t xml:space="preserve">Montáž zásuvek domovních se zapojením vodičů bezšroubové připojení polozapuštěných nebo zapuštěných 10/16 A, provedení 2P + PE s ochrannými clonkami a přepěťovou ochranou</t>
  </si>
  <si>
    <t xml:space="preserve">-1127016420</t>
  </si>
  <si>
    <t xml:space="preserve">ABB.0002477.URS-R01</t>
  </si>
  <si>
    <t xml:space="preserve">zásuvka 1násobná 16A s přep.ochranou</t>
  </si>
  <si>
    <t xml:space="preserve">1485758615</t>
  </si>
  <si>
    <t xml:space="preserve">-1865886338</t>
  </si>
  <si>
    <t xml:space="preserve">80308882</t>
  </si>
  <si>
    <t xml:space="preserve">-264423073</t>
  </si>
  <si>
    <t xml:space="preserve">04 - Vzduchotechnika</t>
  </si>
  <si>
    <t xml:space="preserve">    751 - Vzduchotechnika</t>
  </si>
  <si>
    <t xml:space="preserve">      001 - Zařízení č.2 -Větrání šaten</t>
  </si>
  <si>
    <t xml:space="preserve">      002 - Zařízení č.3 - Větrání hygienického zázemí</t>
  </si>
  <si>
    <t xml:space="preserve">      003 - Zařízení č.4 - Větrání technických místností</t>
  </si>
  <si>
    <t xml:space="preserve">      004 - Ostatní</t>
  </si>
  <si>
    <t xml:space="preserve">751</t>
  </si>
  <si>
    <t xml:space="preserve">Zařízení č.2 -Větrání šaten</t>
  </si>
  <si>
    <t xml:space="preserve">2.01</t>
  </si>
  <si>
    <t xml:space="preserve">Rekuperační jednotka kompaktní s deskovým rekuperátorem ELE ohřívačem, filtry na přívodu a odvodu Vč. Zpětných klapek D200 a ovladače s napojením na MaR Ostatní parametry viz příloha TZ č.1</t>
  </si>
  <si>
    <t xml:space="preserve">2025140172</t>
  </si>
  <si>
    <t xml:space="preserve">2.02</t>
  </si>
  <si>
    <t xml:space="preserve">Tlumič hluku kruhový D200 L=900</t>
  </si>
  <si>
    <t xml:space="preserve">-1081926066</t>
  </si>
  <si>
    <t xml:space="preserve">2.03</t>
  </si>
  <si>
    <t xml:space="preserve">Výfuková/sací hlavice vč. izolace a oplechování D250</t>
  </si>
  <si>
    <t xml:space="preserve">206054524</t>
  </si>
  <si>
    <t xml:space="preserve">2.04</t>
  </si>
  <si>
    <t xml:space="preserve">Talířový ventil plastový odvodní vč. Zděře D125</t>
  </si>
  <si>
    <t xml:space="preserve">-1823665270</t>
  </si>
  <si>
    <t xml:space="preserve">2.05</t>
  </si>
  <si>
    <t xml:space="preserve">Talířový ventil plastový odvodní vč. Zděře D160</t>
  </si>
  <si>
    <t xml:space="preserve">-791014438</t>
  </si>
  <si>
    <t xml:space="preserve">2.06</t>
  </si>
  <si>
    <t xml:space="preserve">Talířový ventil plastový odvodní vč. Zděře D200</t>
  </si>
  <si>
    <t xml:space="preserve">1295288562</t>
  </si>
  <si>
    <t xml:space="preserve">2.07</t>
  </si>
  <si>
    <t xml:space="preserve">Vsuvný kondenzátní kus ATYP  D200</t>
  </si>
  <si>
    <t xml:space="preserve">993877186</t>
  </si>
  <si>
    <t xml:space="preserve">2.10</t>
  </si>
  <si>
    <t xml:space="preserve">Tepelná izolace kaučuk s AL polepem samolepící tl.25mm</t>
  </si>
  <si>
    <t xml:space="preserve">890150016</t>
  </si>
  <si>
    <t xml:space="preserve">2.11</t>
  </si>
  <si>
    <t xml:space="preserve">Spiro potrubí v těsném provedení, tvarovky s gumovým břitovým těsněním D200/ 50 % tvar. dílů</t>
  </si>
  <si>
    <t xml:space="preserve">1185121362</t>
  </si>
  <si>
    <t xml:space="preserve">K584</t>
  </si>
  <si>
    <t xml:space="preserve">Spiro potrubí v těsném provedení, tvarovky s gumovým břitovým těsněním D160/ 50 % tvar. dílů</t>
  </si>
  <si>
    <t xml:space="preserve">-234510167</t>
  </si>
  <si>
    <t xml:space="preserve">2.12</t>
  </si>
  <si>
    <t xml:space="preserve">Ohebná hadice hluktlumicí izolovaná hliníková  D200</t>
  </si>
  <si>
    <t xml:space="preserve">-968782049</t>
  </si>
  <si>
    <t xml:space="preserve">K585</t>
  </si>
  <si>
    <t xml:space="preserve">Ohebná hadice hluktlumicí izolovaná hliníková  D160</t>
  </si>
  <si>
    <t xml:space="preserve">-1826839087</t>
  </si>
  <si>
    <t xml:space="preserve">0.1</t>
  </si>
  <si>
    <t xml:space="preserve">Ohebná hadice hluktlumicí izolovaná hliníková  D125</t>
  </si>
  <si>
    <t xml:space="preserve">266961961</t>
  </si>
  <si>
    <t xml:space="preserve">Zařízení č.3 - Větrání hygienického zázemí</t>
  </si>
  <si>
    <t xml:space="preserve">3.01.1</t>
  </si>
  <si>
    <t xml:space="preserve">Ventilátor potrubní D100 vč. zpětné klapky, manžet , parametry dle přílohy TZ č.1</t>
  </si>
  <si>
    <t xml:space="preserve">-888236725</t>
  </si>
  <si>
    <t xml:space="preserve">3.03</t>
  </si>
  <si>
    <t xml:space="preserve">Ventilátor potrubní D125 vč. zpětné klapky, manžet , parametry dle přílohy TZ č.1</t>
  </si>
  <si>
    <t xml:space="preserve">1218865139</t>
  </si>
  <si>
    <t xml:space="preserve">3.04</t>
  </si>
  <si>
    <t xml:space="preserve">Ventilátor potrubní D160 vč. zpětné klapky, manžet , parametry dle přílohy TZ č.1</t>
  </si>
  <si>
    <t xml:space="preserve">709948071</t>
  </si>
  <si>
    <t xml:space="preserve">3.05</t>
  </si>
  <si>
    <t xml:space="preserve">92420923</t>
  </si>
  <si>
    <t xml:space="preserve">3.06.1</t>
  </si>
  <si>
    <t xml:space="preserve">-1518962064</t>
  </si>
  <si>
    <t xml:space="preserve">3.07</t>
  </si>
  <si>
    <t xml:space="preserve">1332246423</t>
  </si>
  <si>
    <t xml:space="preserve">3.08</t>
  </si>
  <si>
    <t xml:space="preserve">Výfuková hlavice vč. izolace a oplechování D250</t>
  </si>
  <si>
    <t xml:space="preserve">-1079877329</t>
  </si>
  <si>
    <t xml:space="preserve">3.09.1</t>
  </si>
  <si>
    <t xml:space="preserve">Výfuková hlavice vč. izolace a oplechování D200</t>
  </si>
  <si>
    <t xml:space="preserve">1559871091</t>
  </si>
  <si>
    <t xml:space="preserve">3.10</t>
  </si>
  <si>
    <t xml:space="preserve">Výfuková hlavice vč. izolace a oplechování D180</t>
  </si>
  <si>
    <t xml:space="preserve">-293915407</t>
  </si>
  <si>
    <t xml:space="preserve">3.15.1</t>
  </si>
  <si>
    <t xml:space="preserve">Tepelná izolace kaučuk s AL polepem samolepící tl.20mm</t>
  </si>
  <si>
    <t xml:space="preserve">921928262</t>
  </si>
  <si>
    <t xml:space="preserve">3.16.1</t>
  </si>
  <si>
    <t xml:space="preserve">1112588035</t>
  </si>
  <si>
    <t xml:space="preserve">2051608719</t>
  </si>
  <si>
    <t xml:space="preserve">K172</t>
  </si>
  <si>
    <t xml:space="preserve">Spiro potrubí v těsném provedení, tvarovky s gumovým břitovým těsněním D125/ 50 % tvar. dílů</t>
  </si>
  <si>
    <t xml:space="preserve">956078896</t>
  </si>
  <si>
    <t xml:space="preserve">K586</t>
  </si>
  <si>
    <t xml:space="preserve">Spiro potrubí v těsném provedení, tvarovky s gumovým břitovým těsněním D100/ 50 % tvar. dílů</t>
  </si>
  <si>
    <t xml:space="preserve">-1884369668</t>
  </si>
  <si>
    <t xml:space="preserve">3.17</t>
  </si>
  <si>
    <t xml:space="preserve">-539718366</t>
  </si>
  <si>
    <t xml:space="preserve">-287472972</t>
  </si>
  <si>
    <t xml:space="preserve">3.18</t>
  </si>
  <si>
    <t xml:space="preserve">-469134347</t>
  </si>
  <si>
    <t xml:space="preserve">3.19.1</t>
  </si>
  <si>
    <t xml:space="preserve">Vsuvný kondenzátní kus ATYP  D160</t>
  </si>
  <si>
    <t xml:space="preserve">-1810301151</t>
  </si>
  <si>
    <t xml:space="preserve">3.20</t>
  </si>
  <si>
    <t xml:space="preserve">Vsuvný kondenzátní kus ATYP  D125</t>
  </si>
  <si>
    <t xml:space="preserve">-635641426</t>
  </si>
  <si>
    <t xml:space="preserve">Zařízení č.4 - Větrání technických místností</t>
  </si>
  <si>
    <t xml:space="preserve">4.01</t>
  </si>
  <si>
    <t xml:space="preserve">1497994743</t>
  </si>
  <si>
    <t xml:space="preserve">4.02</t>
  </si>
  <si>
    <t xml:space="preserve">-1672756923</t>
  </si>
  <si>
    <t xml:space="preserve">4.03</t>
  </si>
  <si>
    <t xml:space="preserve">-1642218749</t>
  </si>
  <si>
    <t xml:space="preserve">4.10</t>
  </si>
  <si>
    <t xml:space="preserve">-2120190183</t>
  </si>
  <si>
    <t xml:space="preserve">4.11</t>
  </si>
  <si>
    <t xml:space="preserve">-835778470</t>
  </si>
  <si>
    <t xml:space="preserve">-634407249</t>
  </si>
  <si>
    <t xml:space="preserve">4.12</t>
  </si>
  <si>
    <t xml:space="preserve">Záslep se sítem D125</t>
  </si>
  <si>
    <t xml:space="preserve">1513702901</t>
  </si>
  <si>
    <t xml:space="preserve">4.13</t>
  </si>
  <si>
    <t xml:space="preserve">-969931109</t>
  </si>
  <si>
    <t xml:space="preserve">K587</t>
  </si>
  <si>
    <t xml:space="preserve">Montážní, těsnící a spojovací materiál</t>
  </si>
  <si>
    <t xml:space="preserve">1711098488</t>
  </si>
  <si>
    <t xml:space="preserve">K588</t>
  </si>
  <si>
    <t xml:space="preserve">Předávací dokumentace vč. dokumentace skutečného provedení</t>
  </si>
  <si>
    <t xml:space="preserve">-1050096558</t>
  </si>
  <si>
    <t xml:space="preserve">K589</t>
  </si>
  <si>
    <t xml:space="preserve">Jeřábová a manipulační technika</t>
  </si>
  <si>
    <t xml:space="preserve">-654918876</t>
  </si>
  <si>
    <t xml:space="preserve">K590</t>
  </si>
  <si>
    <t xml:space="preserve">Materiál pro výrobu náběhových plechů, etáží a odskoků apod.</t>
  </si>
  <si>
    <t xml:space="preserve">172599309</t>
  </si>
  <si>
    <t xml:space="preserve">K591</t>
  </si>
  <si>
    <t xml:space="preserve">Zaměření a koordinace kolizních míst</t>
  </si>
  <si>
    <t xml:space="preserve">-1960428521</t>
  </si>
  <si>
    <t xml:space="preserve">K592</t>
  </si>
  <si>
    <t xml:space="preserve">Bourací práce do DN 200 mm v nenosných stěnách přípomoc standartně dod. stavby</t>
  </si>
  <si>
    <t xml:space="preserve">322173759</t>
  </si>
  <si>
    <t xml:space="preserve">K593</t>
  </si>
  <si>
    <t xml:space="preserve">Podpěry proti propíchnutí izolace pro podepření potrubí vedeného po střeše, půdě (např. dlaždice)</t>
  </si>
  <si>
    <t xml:space="preserve">-1801019735</t>
  </si>
  <si>
    <t xml:space="preserve">K580</t>
  </si>
  <si>
    <t xml:space="preserve">doprava</t>
  </si>
  <si>
    <t xml:space="preserve">1860168569</t>
  </si>
  <si>
    <t xml:space="preserve">K581</t>
  </si>
  <si>
    <t xml:space="preserve">Komplexní vyzkoušení</t>
  </si>
  <si>
    <t xml:space="preserve">1224896141</t>
  </si>
  <si>
    <t xml:space="preserve">K582</t>
  </si>
  <si>
    <t xml:space="preserve">Zaregulování zařízení</t>
  </si>
  <si>
    <t xml:space="preserve">504513903</t>
  </si>
  <si>
    <t xml:space="preserve">K583</t>
  </si>
  <si>
    <t xml:space="preserve">Zaškolení obsluhy</t>
  </si>
  <si>
    <t xml:space="preserve">1493278207</t>
  </si>
  <si>
    <t xml:space="preserve">05 - Vodovod</t>
  </si>
  <si>
    <t xml:space="preserve">    01 - POTRUBÍ</t>
  </si>
  <si>
    <t xml:space="preserve">    02 - VYBAVENÍ</t>
  </si>
  <si>
    <t xml:space="preserve">    03 - ZEMNÍ PRÁCE</t>
  </si>
  <si>
    <t xml:space="preserve">    04 - SOUVISEJÍCÍ</t>
  </si>
  <si>
    <t xml:space="preserve">K178</t>
  </si>
  <si>
    <t xml:space="preserve">potrubí HDPE D40 SDR11 PN10</t>
  </si>
  <si>
    <t xml:space="preserve">1714300244</t>
  </si>
  <si>
    <t xml:space="preserve">K180</t>
  </si>
  <si>
    <t xml:space="preserve">potrubí HDPE D63 SDR11 PN10</t>
  </si>
  <si>
    <t xml:space="preserve">1162009874</t>
  </si>
  <si>
    <t xml:space="preserve">K182</t>
  </si>
  <si>
    <t xml:space="preserve">Montáž trubek tlakových PE40mm</t>
  </si>
  <si>
    <t xml:space="preserve">-516128927</t>
  </si>
  <si>
    <t xml:space="preserve">K184</t>
  </si>
  <si>
    <t xml:space="preserve">Montáž trubek tlakových PE 63mm</t>
  </si>
  <si>
    <t xml:space="preserve">-824652293</t>
  </si>
  <si>
    <t xml:space="preserve">-1102578013</t>
  </si>
  <si>
    <t xml:space="preserve">-674616562</t>
  </si>
  <si>
    <t xml:space="preserve">2010395531</t>
  </si>
  <si>
    <t xml:space="preserve">969467285</t>
  </si>
  <si>
    <t xml:space="preserve">-581914874</t>
  </si>
  <si>
    <t xml:space="preserve">1471249701</t>
  </si>
  <si>
    <t xml:space="preserve">451957290</t>
  </si>
  <si>
    <t xml:space="preserve">-939954558</t>
  </si>
  <si>
    <t xml:space="preserve">-737073904</t>
  </si>
  <si>
    <t xml:space="preserve">833587772</t>
  </si>
  <si>
    <t xml:space="preserve">-376368304</t>
  </si>
  <si>
    <t xml:space="preserve">-1924115868</t>
  </si>
  <si>
    <t xml:space="preserve">483139295</t>
  </si>
  <si>
    <t xml:space="preserve">1750410164</t>
  </si>
  <si>
    <t xml:space="preserve">1284780702</t>
  </si>
  <si>
    <t xml:space="preserve">2138349246</t>
  </si>
  <si>
    <t xml:space="preserve">06 - ZTI vodovod</t>
  </si>
  <si>
    <t xml:space="preserve">    01 - POTRUBÍ SV</t>
  </si>
  <si>
    <t xml:space="preserve">    02 - IZOLACE SV</t>
  </si>
  <si>
    <t xml:space="preserve">    03 - POTRUBÍ TV</t>
  </si>
  <si>
    <t xml:space="preserve">    04 - IZOLACE TV</t>
  </si>
  <si>
    <t xml:space="preserve">    05 - MONTÁŽ POTRUBÍ</t>
  </si>
  <si>
    <t xml:space="preserve">    06 - POŽÁRNÍ VODOVOD</t>
  </si>
  <si>
    <t xml:space="preserve">    07 - ARMATURY</t>
  </si>
  <si>
    <t xml:space="preserve">    08 - TECHNOLOGICKÁ ZAŘÍZENÍ</t>
  </si>
  <si>
    <t xml:space="preserve">    09 - ZAŘIZOVACÍ PŘEDMĚTY</t>
  </si>
  <si>
    <t xml:space="preserve">    10 - OSTATNÍ</t>
  </si>
  <si>
    <t xml:space="preserve">-1150992841</t>
  </si>
  <si>
    <t xml:space="preserve">K327</t>
  </si>
  <si>
    <t xml:space="preserve">Potrubí PPr  PN 20 D 25 mm - svar polyfuze</t>
  </si>
  <si>
    <t xml:space="preserve">-836744833</t>
  </si>
  <si>
    <t xml:space="preserve">K328</t>
  </si>
  <si>
    <t xml:space="preserve">Potrubí PPr  PN 20 D 32 mm - svar polyfuze</t>
  </si>
  <si>
    <t xml:space="preserve">1157644513</t>
  </si>
  <si>
    <t xml:space="preserve">K400</t>
  </si>
  <si>
    <t xml:space="preserve">Potrubí PPr  PN 20 D 40 mm - svar polyfuze</t>
  </si>
  <si>
    <t xml:space="preserve">1744209892</t>
  </si>
  <si>
    <t xml:space="preserve">K401</t>
  </si>
  <si>
    <t xml:space="preserve">Potrubí PPr  PN 20 D 50 mm - svar polyfuze</t>
  </si>
  <si>
    <t xml:space="preserve">822757934</t>
  </si>
  <si>
    <t xml:space="preserve">K402</t>
  </si>
  <si>
    <t xml:space="preserve">Potrubí PPr  PN 20 D 75 mm - svar polyfuze</t>
  </si>
  <si>
    <t xml:space="preserve">-1813163381</t>
  </si>
  <si>
    <t xml:space="preserve">1838438996</t>
  </si>
  <si>
    <t xml:space="preserve">K330</t>
  </si>
  <si>
    <t xml:space="preserve">Izolace návleková   tl. 13 mm - vnitřní průměr 25 mm</t>
  </si>
  <si>
    <t xml:space="preserve">825320780</t>
  </si>
  <si>
    <t xml:space="preserve">K331</t>
  </si>
  <si>
    <t xml:space="preserve">Izolace návleková   tl. 13 mm - vnitřní průměr 32 mm</t>
  </si>
  <si>
    <t xml:space="preserve">1659807213</t>
  </si>
  <si>
    <t xml:space="preserve">K403</t>
  </si>
  <si>
    <t xml:space="preserve">Izolace návleková   tl. 13 mm - vnitřní průměr 40 mm</t>
  </si>
  <si>
    <t xml:space="preserve">891546152</t>
  </si>
  <si>
    <t xml:space="preserve">K404</t>
  </si>
  <si>
    <t xml:space="preserve">Izolace návleková   tl. 13 mm - vnitřní průměr 50 mm</t>
  </si>
  <si>
    <t xml:space="preserve">1727361892</t>
  </si>
  <si>
    <t xml:space="preserve">K405</t>
  </si>
  <si>
    <t xml:space="preserve">Izolace návleková   tl. 13 mm - vnitřní průměr 76 mm</t>
  </si>
  <si>
    <t xml:space="preserve">1962455836</t>
  </si>
  <si>
    <t xml:space="preserve">POTRUBÍ TV</t>
  </si>
  <si>
    <t xml:space="preserve">2078872160</t>
  </si>
  <si>
    <t xml:space="preserve">155747960</t>
  </si>
  <si>
    <t xml:space="preserve">1429536617</t>
  </si>
  <si>
    <t xml:space="preserve">-63316540</t>
  </si>
  <si>
    <t xml:space="preserve">IZOLACE TV</t>
  </si>
  <si>
    <t xml:space="preserve">K332</t>
  </si>
  <si>
    <t xml:space="preserve">Izolace návleková   tl. 10 mm - vnitřní průměr 20 mm</t>
  </si>
  <si>
    <t xml:space="preserve">-1089082873</t>
  </si>
  <si>
    <t xml:space="preserve">K333</t>
  </si>
  <si>
    <t xml:space="preserve">Izolace návleková   tl. 30 mm - vnitřní průměr pouzdra 25 mm</t>
  </si>
  <si>
    <t xml:space="preserve">-1437752510</t>
  </si>
  <si>
    <t xml:space="preserve">K406</t>
  </si>
  <si>
    <t xml:space="preserve">Izolace návleková   tl. 30 mm - vnitřní průměr pouzdra 32 mm</t>
  </si>
  <si>
    <t xml:space="preserve">-1518795224</t>
  </si>
  <si>
    <t xml:space="preserve">K407</t>
  </si>
  <si>
    <t xml:space="preserve">Izolační pouzdro Izotub  tl. 40 mm - vnitřní průměr pouzdra 40 mm</t>
  </si>
  <si>
    <t xml:space="preserve">-627300811</t>
  </si>
  <si>
    <t xml:space="preserve">1785971445</t>
  </si>
  <si>
    <t xml:space="preserve">K335</t>
  </si>
  <si>
    <t xml:space="preserve">montáž potrubí PPR do pr.40mm  včetně tvarovek a izolace</t>
  </si>
  <si>
    <t xml:space="preserve">-1631634714</t>
  </si>
  <si>
    <t xml:space="preserve">K408</t>
  </si>
  <si>
    <t xml:space="preserve">montáž potrubí PPR do pr.63mm  včetně tvarovek a izolace</t>
  </si>
  <si>
    <t xml:space="preserve">-1197895000</t>
  </si>
  <si>
    <t xml:space="preserve">K409</t>
  </si>
  <si>
    <t xml:space="preserve">montáž potrubí PPR do pr.90mm  včetně tvarovek a izolace</t>
  </si>
  <si>
    <t xml:space="preserve">-202312076</t>
  </si>
  <si>
    <t xml:space="preserve">POŽÁRNÍ VODOVOD</t>
  </si>
  <si>
    <t xml:space="preserve">K410</t>
  </si>
  <si>
    <t xml:space="preserve">Ocelové potrubí 3/4"</t>
  </si>
  <si>
    <t xml:space="preserve">-801013246</t>
  </si>
  <si>
    <t xml:space="preserve">K411</t>
  </si>
  <si>
    <t xml:space="preserve">Montáž ocelového potrubí do DN50 včetně objímek a závěsů</t>
  </si>
  <si>
    <t xml:space="preserve">-669001958</t>
  </si>
  <si>
    <t xml:space="preserve">K412</t>
  </si>
  <si>
    <t xml:space="preserve">Hydrant D19 s tvarově stálou hadicí 30 m</t>
  </si>
  <si>
    <t xml:space="preserve">-1170722158</t>
  </si>
  <si>
    <t xml:space="preserve">K413</t>
  </si>
  <si>
    <t xml:space="preserve">Požární ucpávky prostupů mezi požárními úseky D+M</t>
  </si>
  <si>
    <t xml:space="preserve">1494348412</t>
  </si>
  <si>
    <t xml:space="preserve">K414</t>
  </si>
  <si>
    <t xml:space="preserve">Potrubní oddělovač DN25 na požární vodovod</t>
  </si>
  <si>
    <t xml:space="preserve">ks </t>
  </si>
  <si>
    <t xml:space="preserve">613093747</t>
  </si>
  <si>
    <t xml:space="preserve">K416</t>
  </si>
  <si>
    <t xml:space="preserve">Kulový kohout přímý DN 25</t>
  </si>
  <si>
    <t xml:space="preserve">827934944</t>
  </si>
  <si>
    <t xml:space="preserve">K418</t>
  </si>
  <si>
    <t xml:space="preserve">Kulový kohout s vypouštěním DN 25</t>
  </si>
  <si>
    <t xml:space="preserve">65387533</t>
  </si>
  <si>
    <t xml:space="preserve">K420</t>
  </si>
  <si>
    <t xml:space="preserve">Filtr DN 20</t>
  </si>
  <si>
    <t xml:space="preserve">508258484</t>
  </si>
  <si>
    <t xml:space="preserve">K421</t>
  </si>
  <si>
    <t xml:space="preserve">Kulový kohout DN 20</t>
  </si>
  <si>
    <t xml:space="preserve">1038236931</t>
  </si>
  <si>
    <t xml:space="preserve">K422</t>
  </si>
  <si>
    <t xml:space="preserve">Zpětná klapka DN 20 mosaz</t>
  </si>
  <si>
    <t xml:space="preserve">944488806</t>
  </si>
  <si>
    <t xml:space="preserve">K423</t>
  </si>
  <si>
    <t xml:space="preserve">Elektromagnetický ventil na vodu DN 32</t>
  </si>
  <si>
    <t xml:space="preserve">-1845802071</t>
  </si>
  <si>
    <t xml:space="preserve">K424</t>
  </si>
  <si>
    <t xml:space="preserve">plovákový ventil DN32</t>
  </si>
  <si>
    <t xml:space="preserve">-595935047</t>
  </si>
  <si>
    <t xml:space="preserve">K215</t>
  </si>
  <si>
    <t xml:space="preserve">Kulový kohout DN 32</t>
  </si>
  <si>
    <t xml:space="preserve">1097780541</t>
  </si>
  <si>
    <t xml:space="preserve">K425</t>
  </si>
  <si>
    <t xml:space="preserve">Kulový kohout přímý DN 50 s vypouštěním</t>
  </si>
  <si>
    <t xml:space="preserve">-90331457</t>
  </si>
  <si>
    <t xml:space="preserve">K426</t>
  </si>
  <si>
    <t xml:space="preserve">Podružný vodoměr DN25 Qn=6m3/h m-bus</t>
  </si>
  <si>
    <t xml:space="preserve">-525470483</t>
  </si>
  <si>
    <t xml:space="preserve">K427</t>
  </si>
  <si>
    <t xml:space="preserve">Zpětná klapka DN 32</t>
  </si>
  <si>
    <t xml:space="preserve">-1727439638</t>
  </si>
  <si>
    <t xml:space="preserve">-684507807</t>
  </si>
  <si>
    <t xml:space="preserve">K428</t>
  </si>
  <si>
    <t xml:space="preserve">Pračkový/myčkový ventil DN15</t>
  </si>
  <si>
    <t xml:space="preserve">-849471036</t>
  </si>
  <si>
    <t xml:space="preserve">-1241928571</t>
  </si>
  <si>
    <t xml:space="preserve">08</t>
  </si>
  <si>
    <t xml:space="preserve">TECHNOLOGICKÁ ZAŘÍZENÍ</t>
  </si>
  <si>
    <t xml:space="preserve">K429</t>
  </si>
  <si>
    <t xml:space="preserve">Solární systém dle specifikace (samostatný rozpočet)</t>
  </si>
  <si>
    <t xml:space="preserve">-986063288</t>
  </si>
  <si>
    <t xml:space="preserve">09</t>
  </si>
  <si>
    <t xml:space="preserve">-831292668</t>
  </si>
  <si>
    <t xml:space="preserve">K345</t>
  </si>
  <si>
    <t xml:space="preserve">Kuchyňský dřez - dle specifikace stavby</t>
  </si>
  <si>
    <t xml:space="preserve">soubor</t>
  </si>
  <si>
    <t xml:space="preserve">-510182359</t>
  </si>
  <si>
    <t xml:space="preserve">1762448994</t>
  </si>
  <si>
    <t xml:space="preserve">1648900125</t>
  </si>
  <si>
    <t xml:space="preserve">K348</t>
  </si>
  <si>
    <t xml:space="preserve">Sprchový žlab, nerez - ALCAPLAST PURE</t>
  </si>
  <si>
    <t xml:space="preserve">1147548444</t>
  </si>
  <si>
    <t xml:space="preserve">K349</t>
  </si>
  <si>
    <t xml:space="preserve">Výlevka kombinovaná nerez</t>
  </si>
  <si>
    <t xml:space="preserve">846586810</t>
  </si>
  <si>
    <t xml:space="preserve">K351</t>
  </si>
  <si>
    <t xml:space="preserve">Baterie dřezové stojánkové pákové s otáčivým kulatým ústím a délkou ramínka 265 mm</t>
  </si>
  <si>
    <t xml:space="preserve">1572330805</t>
  </si>
  <si>
    <t xml:space="preserve">248423985</t>
  </si>
  <si>
    <t xml:space="preserve">K355</t>
  </si>
  <si>
    <t xml:space="preserve">Baterie podomítková pro výlevky</t>
  </si>
  <si>
    <t xml:space="preserve">1544233498</t>
  </si>
  <si>
    <t xml:space="preserve">K356</t>
  </si>
  <si>
    <t xml:space="preserve">nástěnná sprchová časová baterie s tyčí a koncovkou reg. 0 - 25 sec</t>
  </si>
  <si>
    <t xml:space="preserve">-693301685</t>
  </si>
  <si>
    <t xml:space="preserve">895821013</t>
  </si>
  <si>
    <t xml:space="preserve">-1843753581</t>
  </si>
  <si>
    <t xml:space="preserve">-1879544320</t>
  </si>
  <si>
    <t xml:space="preserve">704209459</t>
  </si>
  <si>
    <t xml:space="preserve">-1780176789</t>
  </si>
  <si>
    <t xml:space="preserve">K362</t>
  </si>
  <si>
    <t xml:space="preserve">montáž baterie vanové vč.sprchy</t>
  </si>
  <si>
    <t xml:space="preserve">-1792141584</t>
  </si>
  <si>
    <t xml:space="preserve">2001642942</t>
  </si>
  <si>
    <t xml:space="preserve">K432</t>
  </si>
  <si>
    <t xml:space="preserve">montáž pračkového sifonu</t>
  </si>
  <si>
    <t xml:space="preserve">-264182969</t>
  </si>
  <si>
    <t xml:space="preserve">K433</t>
  </si>
  <si>
    <t xml:space="preserve">montáž nástěnky PPR pro baterii</t>
  </si>
  <si>
    <t xml:space="preserve">1257749391</t>
  </si>
  <si>
    <t xml:space="preserve">K434</t>
  </si>
  <si>
    <t xml:space="preserve">-1023498163</t>
  </si>
  <si>
    <t xml:space="preserve">1236939609</t>
  </si>
  <si>
    <t xml:space="preserve">-247926854</t>
  </si>
  <si>
    <t xml:space="preserve">-1854197452</t>
  </si>
  <si>
    <t xml:space="preserve">07 - ZTI kanalizace</t>
  </si>
  <si>
    <t xml:space="preserve">    02 - PŘÍSLUŠENSTVÍ</t>
  </si>
  <si>
    <t xml:space="preserve">    03 - IZOLACE</t>
  </si>
  <si>
    <t xml:space="preserve">    04 - OSTATNÍ</t>
  </si>
  <si>
    <t xml:space="preserve">    05 - Šachty</t>
  </si>
  <si>
    <t xml:space="preserve">    06 - ZEMNÍ PRÁCE</t>
  </si>
  <si>
    <t xml:space="preserve">1425695583</t>
  </si>
  <si>
    <t xml:space="preserve">292960029</t>
  </si>
  <si>
    <t xml:space="preserve">10763838</t>
  </si>
  <si>
    <t xml:space="preserve">-2081644279</t>
  </si>
  <si>
    <t xml:space="preserve">K295</t>
  </si>
  <si>
    <t xml:space="preserve">KG100 PŘÍMÁ TROUBA PVC 100 SN4</t>
  </si>
  <si>
    <t xml:space="preserve">388151357</t>
  </si>
  <si>
    <t xml:space="preserve">1593532021</t>
  </si>
  <si>
    <t xml:space="preserve">K252</t>
  </si>
  <si>
    <t xml:space="preserve">KG150 PŘÍMÁ TROUBA PVC 150 SN4</t>
  </si>
  <si>
    <t xml:space="preserve">-716654106</t>
  </si>
  <si>
    <t xml:space="preserve">-1288421158</t>
  </si>
  <si>
    <t xml:space="preserve">583991638</t>
  </si>
  <si>
    <t xml:space="preserve">K298</t>
  </si>
  <si>
    <t xml:space="preserve">Montáž potrubí z PVC hrdlových trub DN 100</t>
  </si>
  <si>
    <t xml:space="preserve">-296760386</t>
  </si>
  <si>
    <t xml:space="preserve">-616252951</t>
  </si>
  <si>
    <t xml:space="preserve">K258</t>
  </si>
  <si>
    <t xml:space="preserve">Montáž potrubí z PVC hrdlových trub DN 150</t>
  </si>
  <si>
    <t xml:space="preserve">-1148586710</t>
  </si>
  <si>
    <t xml:space="preserve">-264587763</t>
  </si>
  <si>
    <t xml:space="preserve">K436</t>
  </si>
  <si>
    <t xml:space="preserve">Větrací hlavice vč. hydroizolačního límce DN 75 HL 807</t>
  </si>
  <si>
    <t xml:space="preserve">132150925</t>
  </si>
  <si>
    <t xml:space="preserve">1259098183</t>
  </si>
  <si>
    <t xml:space="preserve">K438</t>
  </si>
  <si>
    <t xml:space="preserve">Podomítková zápachová uzávěrka DN40/50 pro pračky a myčky, s připojovacím kolenem HL19, krycí deska z nerezové oceli,</t>
  </si>
  <si>
    <t xml:space="preserve">-1904369125</t>
  </si>
  <si>
    <t xml:space="preserve">K439</t>
  </si>
  <si>
    <t xml:space="preserve">HL136 sifon ke klimatizačním jednotkám DN40</t>
  </si>
  <si>
    <t xml:space="preserve">-1152292876</t>
  </si>
  <si>
    <t xml:space="preserve">K375</t>
  </si>
  <si>
    <t xml:space="preserve">Zápachové uzávěrky zařizovacích předmětů pro dřezy DN 40/50</t>
  </si>
  <si>
    <t xml:space="preserve">1900108609</t>
  </si>
  <si>
    <t xml:space="preserve">K440</t>
  </si>
  <si>
    <t xml:space="preserve">Podlahová vpusť DN100, svislý odtok, izolační límec dle materiálu podlahy</t>
  </si>
  <si>
    <t xml:space="preserve">-1373628578</t>
  </si>
  <si>
    <t xml:space="preserve">-1968289658</t>
  </si>
  <si>
    <t xml:space="preserve">461906234</t>
  </si>
  <si>
    <t xml:space="preserve">-99992378</t>
  </si>
  <si>
    <t xml:space="preserve">1012609243</t>
  </si>
  <si>
    <t xml:space="preserve">K441</t>
  </si>
  <si>
    <t xml:space="preserve">OBLOUK PP 50-15 HTB50-15</t>
  </si>
  <si>
    <t xml:space="preserve">109256333</t>
  </si>
  <si>
    <t xml:space="preserve">K442</t>
  </si>
  <si>
    <t xml:space="preserve">OBLOUK PP 50-45 HTB50-45</t>
  </si>
  <si>
    <t xml:space="preserve">-194327465</t>
  </si>
  <si>
    <t xml:space="preserve">-757735363</t>
  </si>
  <si>
    <t xml:space="preserve">K443</t>
  </si>
  <si>
    <t xml:space="preserve">OBLOUK PP 70-87.5 HTB70-87</t>
  </si>
  <si>
    <t xml:space="preserve">142471449</t>
  </si>
  <si>
    <t xml:space="preserve">K445</t>
  </si>
  <si>
    <t xml:space="preserve">DVOJITÁ ODBOČKA PP 100/50/50 - 87° HTDA100/50-87</t>
  </si>
  <si>
    <t xml:space="preserve">21403278</t>
  </si>
  <si>
    <t xml:space="preserve">K382</t>
  </si>
  <si>
    <t xml:space="preserve">ODBOČKA PP 100/100-45 HTEA100/100-45</t>
  </si>
  <si>
    <t xml:space="preserve">-1286364908</t>
  </si>
  <si>
    <t xml:space="preserve">-719922193</t>
  </si>
  <si>
    <t xml:space="preserve">K446</t>
  </si>
  <si>
    <t xml:space="preserve">ODBOČKA PP 100/40-45 HTEA100/40-45</t>
  </si>
  <si>
    <t xml:space="preserve">-2066828822</t>
  </si>
  <si>
    <t xml:space="preserve">686330212</t>
  </si>
  <si>
    <t xml:space="preserve">K447</t>
  </si>
  <si>
    <t xml:space="preserve">ODBOČKA PP 100/50-45 HTEA100/50-45</t>
  </si>
  <si>
    <t xml:space="preserve">418887368</t>
  </si>
  <si>
    <t xml:space="preserve">K385</t>
  </si>
  <si>
    <t xml:space="preserve">ODBOČKA PP 100/50-87.5 HTEA100/50-87</t>
  </si>
  <si>
    <t xml:space="preserve">-1002948528</t>
  </si>
  <si>
    <t xml:space="preserve">K449</t>
  </si>
  <si>
    <t xml:space="preserve">ODBOČKA PP 50/40-45 HTEA50/40-45</t>
  </si>
  <si>
    <t xml:space="preserve">1656873364</t>
  </si>
  <si>
    <t xml:space="preserve">K386</t>
  </si>
  <si>
    <t xml:space="preserve">ODBOČKA PP 50/50-45 HTEA50/50-45</t>
  </si>
  <si>
    <t xml:space="preserve">420042558</t>
  </si>
  <si>
    <t xml:space="preserve">K450</t>
  </si>
  <si>
    <t xml:space="preserve">ODBOČKA PP 70/40-87.5 HTEA70/40-87</t>
  </si>
  <si>
    <t xml:space="preserve">757285483</t>
  </si>
  <si>
    <t xml:space="preserve">K451</t>
  </si>
  <si>
    <t xml:space="preserve">ODBOČKA PP 70/50-45 HTEA70/50-45</t>
  </si>
  <si>
    <t xml:space="preserve">-609036515</t>
  </si>
  <si>
    <t xml:space="preserve">-1821543717</t>
  </si>
  <si>
    <t xml:space="preserve">K389</t>
  </si>
  <si>
    <t xml:space="preserve">PŘECHODKA PP 70/100 HTR100/70</t>
  </si>
  <si>
    <t xml:space="preserve">-1889491962</t>
  </si>
  <si>
    <t xml:space="preserve">-1563653516</t>
  </si>
  <si>
    <t xml:space="preserve">K392</t>
  </si>
  <si>
    <t xml:space="preserve">PŘECHODKA PP 40/50 HTR50/40</t>
  </si>
  <si>
    <t xml:space="preserve">-681119085</t>
  </si>
  <si>
    <t xml:space="preserve">K453</t>
  </si>
  <si>
    <t xml:space="preserve">PŘECHODKA PP 50/70 HTR70/50</t>
  </si>
  <si>
    <t xml:space="preserve">981332848</t>
  </si>
  <si>
    <t xml:space="preserve">K393</t>
  </si>
  <si>
    <t xml:space="preserve">OBLOUK PVC 100-45 KGB100-45</t>
  </si>
  <si>
    <t xml:space="preserve">1883909261</t>
  </si>
  <si>
    <t xml:space="preserve">K455</t>
  </si>
  <si>
    <t xml:space="preserve">OBLOUK PVC 125-15 KGB125-15</t>
  </si>
  <si>
    <t xml:space="preserve">-656854898</t>
  </si>
  <si>
    <t xml:space="preserve">K394</t>
  </si>
  <si>
    <t xml:space="preserve">OBLOUK PVC 125-30 KGB125-30</t>
  </si>
  <si>
    <t xml:space="preserve">858776796</t>
  </si>
  <si>
    <t xml:space="preserve">-1643362109</t>
  </si>
  <si>
    <t xml:space="preserve">K456</t>
  </si>
  <si>
    <t xml:space="preserve">OBLOUK PVC 150-45 KGB150-45</t>
  </si>
  <si>
    <t xml:space="preserve">-111932426</t>
  </si>
  <si>
    <t xml:space="preserve">K396</t>
  </si>
  <si>
    <t xml:space="preserve">ODBOČKA PVC 125/100-45 KGEA125/100-45</t>
  </si>
  <si>
    <t xml:space="preserve">559406844</t>
  </si>
  <si>
    <t xml:space="preserve">-1277709876</t>
  </si>
  <si>
    <t xml:space="preserve">K460</t>
  </si>
  <si>
    <t xml:space="preserve">ODBOČKA PVC 150/125-45 KGEA150/125-45</t>
  </si>
  <si>
    <t xml:space="preserve">-1494648867</t>
  </si>
  <si>
    <t xml:space="preserve">K461</t>
  </si>
  <si>
    <t xml:space="preserve">ODBOČKA PVC 150/150-45 KGEA150/150-45</t>
  </si>
  <si>
    <t xml:space="preserve">675942441</t>
  </si>
  <si>
    <t xml:space="preserve">K462</t>
  </si>
  <si>
    <t xml:space="preserve">PŘECHODOVÁ TRUBKA PVC KGR125/100</t>
  </si>
  <si>
    <t xml:space="preserve">1321536078</t>
  </si>
  <si>
    <t xml:space="preserve">K464</t>
  </si>
  <si>
    <t xml:space="preserve">PŘECHODOVÁ TRUBKA PVC KGR150/125</t>
  </si>
  <si>
    <t xml:space="preserve">-277253186</t>
  </si>
  <si>
    <t xml:space="preserve">IZOLACE</t>
  </si>
  <si>
    <t xml:space="preserve">K467</t>
  </si>
  <si>
    <t xml:space="preserve">protihlukový izolační návlek MIRELON AKUSTIK DN75</t>
  </si>
  <si>
    <t xml:space="preserve">-2099444249</t>
  </si>
  <si>
    <t xml:space="preserve">K468</t>
  </si>
  <si>
    <t xml:space="preserve">protihlukový izolační návlek MIRELON AKUSTIK DN110</t>
  </si>
  <si>
    <t xml:space="preserve">-1444444961</t>
  </si>
  <si>
    <t xml:space="preserve">748028616</t>
  </si>
  <si>
    <t xml:space="preserve">K261</t>
  </si>
  <si>
    <t xml:space="preserve">Zkouška těsnosti kanalizace DN do 300, vodou</t>
  </si>
  <si>
    <t xml:space="preserve">493606163</t>
  </si>
  <si>
    <t xml:space="preserve">-888314851</t>
  </si>
  <si>
    <t xml:space="preserve">-1996829026</t>
  </si>
  <si>
    <t xml:space="preserve">K598</t>
  </si>
  <si>
    <t xml:space="preserve">374210059</t>
  </si>
  <si>
    <t xml:space="preserve">-680347174</t>
  </si>
  <si>
    <t xml:space="preserve">Šachty</t>
  </si>
  <si>
    <t xml:space="preserve">K599</t>
  </si>
  <si>
    <t xml:space="preserve">Typová šachta plastová DN425 komplet D+M</t>
  </si>
  <si>
    <t xml:space="preserve">soub.</t>
  </si>
  <si>
    <t xml:space="preserve">-1890476601</t>
  </si>
  <si>
    <t xml:space="preserve">K600</t>
  </si>
  <si>
    <t xml:space="preserve">-657193623</t>
  </si>
  <si>
    <t xml:space="preserve">zřízení pažení a rozepření rýh příložné do 2 m</t>
  </si>
  <si>
    <t xml:space="preserve">-783487576</t>
  </si>
  <si>
    <t xml:space="preserve">K601</t>
  </si>
  <si>
    <t xml:space="preserve">zřízení pažení a rozepření rýh příložné do 4 m</t>
  </si>
  <si>
    <t xml:space="preserve">-1653099762</t>
  </si>
  <si>
    <t xml:space="preserve">K602</t>
  </si>
  <si>
    <t xml:space="preserve">odstranění pažení příložné do 2 m</t>
  </si>
  <si>
    <t xml:space="preserve">299096615</t>
  </si>
  <si>
    <t xml:space="preserve">K603</t>
  </si>
  <si>
    <t xml:space="preserve">odstranění pažení příložné přes 4 do 8 m</t>
  </si>
  <si>
    <t xml:space="preserve">-1617817328</t>
  </si>
  <si>
    <t xml:space="preserve">1516547487</t>
  </si>
  <si>
    <t xml:space="preserve">-1346182748</t>
  </si>
  <si>
    <t xml:space="preserve">K268</t>
  </si>
  <si>
    <t xml:space="preserve">zásyp jam a rýh zeminou se zhutněním</t>
  </si>
  <si>
    <t xml:space="preserve">425780396</t>
  </si>
  <si>
    <t xml:space="preserve">442067601</t>
  </si>
  <si>
    <t xml:space="preserve">1056969456</t>
  </si>
  <si>
    <t xml:space="preserve">1799966227</t>
  </si>
  <si>
    <t xml:space="preserve">-1083126112</t>
  </si>
  <si>
    <t xml:space="preserve">SO 6.1 - Oplocení areálu a úprava potoka </t>
  </si>
  <si>
    <t xml:space="preserve">7670OPL01</t>
  </si>
  <si>
    <t xml:space="preserve">D+M OPL/01 oplocení v 1500 mm vč. zemních prací, základů, sloupků, spojovacích prvků, doplňků a povrchové úpravy (dle PD)</t>
  </si>
  <si>
    <t xml:space="preserve">-1537451064</t>
  </si>
  <si>
    <t xml:space="preserve">7670OPL01x</t>
  </si>
  <si>
    <t xml:space="preserve">D+M OPL/01x ocelová síť pod lávkou vč. spojovacích prvků, doplňků a povrchové úpravy (dle PD)</t>
  </si>
  <si>
    <t xml:space="preserve">-1549132787</t>
  </si>
  <si>
    <t xml:space="preserve">7670OPL02</t>
  </si>
  <si>
    <t xml:space="preserve">D+M OPL/02 oplocení v 1500 mm vč. zemních prací, základů, sloupků, spojovacích prvků, doplňků a povrchové úpravy (dle PD)</t>
  </si>
  <si>
    <t xml:space="preserve">1460042230</t>
  </si>
  <si>
    <t xml:space="preserve">7670OPL03</t>
  </si>
  <si>
    <t xml:space="preserve">D+M OPL/03 vidlicový turniket vč. zemních prací, základů, spojovacích prvků, doplňků a povrchové úpravy (dle PD)</t>
  </si>
  <si>
    <t xml:space="preserve">-812265751</t>
  </si>
  <si>
    <t xml:space="preserve">7670OPL04</t>
  </si>
  <si>
    <t xml:space="preserve">D+M OPL/04 oplocení v 1200 mm vč. zemních prací, základů, sloupků, spojovacích prvků, doplňků a povrchové úpravy (dle PD)</t>
  </si>
  <si>
    <t xml:space="preserve">765395846</t>
  </si>
  <si>
    <t xml:space="preserve">7670OPL05</t>
  </si>
  <si>
    <t xml:space="preserve">D+M OPL/05 oplocení v 900 mm vč. zemních prací, základů, sloupků, spojovacích prvků, doplňků a povrchové úpravy (dle PD)</t>
  </si>
  <si>
    <t xml:space="preserve">-1539675119</t>
  </si>
  <si>
    <t xml:space="preserve">skl_S46_pl</t>
  </si>
  <si>
    <t xml:space="preserve">954</t>
  </si>
  <si>
    <t xml:space="preserve">skl_S47_pl</t>
  </si>
  <si>
    <t xml:space="preserve">SO 7.1 - Stezska kolem areálu</t>
  </si>
  <si>
    <t xml:space="preserve">    5 - Komunikace pozemní</t>
  </si>
  <si>
    <t xml:space="preserve">121151105</t>
  </si>
  <si>
    <t xml:space="preserve">Sejmutí ornice strojně při souvislé ploše do 100 m2, tl. vrstvy přes 250 do 300 mm</t>
  </si>
  <si>
    <t xml:space="preserve">1048062846</t>
  </si>
  <si>
    <t xml:space="preserve">Souvrství zpevněné plochy - ornice (pl)</t>
  </si>
  <si>
    <t xml:space="preserve">skladba S4.6</t>
  </si>
  <si>
    <t xml:space="preserve">(skl_S46_pl)</t>
  </si>
  <si>
    <t xml:space="preserve">skladba S4.7</t>
  </si>
  <si>
    <t xml:space="preserve">(skl_S47_pl)</t>
  </si>
  <si>
    <t xml:space="preserve">-448659409</t>
  </si>
  <si>
    <t xml:space="preserve">970*0,3 'Přepočtené koeficientem množství</t>
  </si>
  <si>
    <t xml:space="preserve">906901643</t>
  </si>
  <si>
    <t xml:space="preserve">-1942814733</t>
  </si>
  <si>
    <t xml:space="preserve">Komunikace pozemní</t>
  </si>
  <si>
    <t xml:space="preserve">564851111</t>
  </si>
  <si>
    <t xml:space="preserve">Podklad ze štěrkodrti ŠD  s rozprostřením a zhutněním, po zhutnění tl. 150 mm</t>
  </si>
  <si>
    <t xml:space="preserve">-24384360</t>
  </si>
  <si>
    <t xml:space="preserve">Souvrství zpevněné plochy - podsyp (pl)</t>
  </si>
  <si>
    <t xml:space="preserve">564871111</t>
  </si>
  <si>
    <t xml:space="preserve">Podklad ze štěrkodrti ŠD  s rozprostřením a zhutněním, po zhutnění tl. 250 mm</t>
  </si>
  <si>
    <t xml:space="preserve">1792767549</t>
  </si>
  <si>
    <t xml:space="preserve">564201111</t>
  </si>
  <si>
    <t xml:space="preserve">Podklad nebo podsyp ze štěrkopísku ŠP  s rozprostřením, vlhčením a zhutněním, po zhutnění tl. 40 mm</t>
  </si>
  <si>
    <t xml:space="preserve">911684848</t>
  </si>
  <si>
    <t xml:space="preserve">564932111</t>
  </si>
  <si>
    <t xml:space="preserve">Podklad z mechanicky zpevněného kameniva MZK (minerální beton)  s rozprostřením a s hutněním, po zhutnění tl. 100 mm</t>
  </si>
  <si>
    <t xml:space="preserve">-1238483732</t>
  </si>
  <si>
    <t xml:space="preserve">Souvrství zpevněné plochy - separace (pl)</t>
  </si>
  <si>
    <t xml:space="preserve">954,0</t>
  </si>
  <si>
    <t xml:space="preserve">16,0</t>
  </si>
  <si>
    <t xml:space="preserve">916111123</t>
  </si>
  <si>
    <t xml:space="preserve">Osazení silniční obruby z dlažebních kostek v jedné řadě  s ložem tl. přes 50 do 100 mm, s vyplněním a zatřením spár cementovou maltou z drobných kostek s boční opěrou z betonu prostého, do lože z betonu prostého téže značky</t>
  </si>
  <si>
    <t xml:space="preserve">134769012</t>
  </si>
  <si>
    <t xml:space="preserve">Souvrství zpevněné plochy - obrubník A71/01 (dl)</t>
  </si>
  <si>
    <t xml:space="preserve">320,0</t>
  </si>
  <si>
    <t xml:space="preserve">58381007</t>
  </si>
  <si>
    <t xml:space="preserve">kostka dlažební žula drobná 8/10</t>
  </si>
  <si>
    <t xml:space="preserve">-311448058</t>
  </si>
  <si>
    <t xml:space="preserve">320*0,11 'Přepočtené koeficientem množství</t>
  </si>
  <si>
    <t xml:space="preserve">998223011</t>
  </si>
  <si>
    <t xml:space="preserve">Přesun hmot pro pozemní komunikace s krytem dlážděným  dopravní vzdálenost do 200 m jakékoliv délky objektu</t>
  </si>
  <si>
    <t xml:space="preserve">41850389</t>
  </si>
  <si>
    <t xml:space="preserve">SO 8.1a - Zpevněné plochy - SP1</t>
  </si>
  <si>
    <t xml:space="preserve">    O01 - Ostatní</t>
  </si>
  <si>
    <t xml:space="preserve">O01</t>
  </si>
  <si>
    <t xml:space="preserve">OST000A81a/01</t>
  </si>
  <si>
    <t xml:space="preserve">D+M A81a/01 ocelová pásovina tl. 8 mm, v. 200 mm pro vymezení záhonů a mlatu, přivařené R12 délky 300 mm á 500 mm</t>
  </si>
  <si>
    <t xml:space="preserve">-236105073</t>
  </si>
  <si>
    <t xml:space="preserve">OST000A81a/02</t>
  </si>
  <si>
    <t xml:space="preserve">D+M A81a/02 vodící linie š.300 mm 3 řady žulových kostek do betonového lože</t>
  </si>
  <si>
    <t xml:space="preserve">-1783462199</t>
  </si>
  <si>
    <t xml:space="preserve">OST000S4.8</t>
  </si>
  <si>
    <t xml:space="preserve">D+M S4.8 štěrkový trávník pochůzný</t>
  </si>
  <si>
    <t xml:space="preserve">-1867255706</t>
  </si>
  <si>
    <t xml:space="preserve">OST000S4.9</t>
  </si>
  <si>
    <t xml:space="preserve">D+M S4.9 štěrkový trávník pojížděný</t>
  </si>
  <si>
    <t xml:space="preserve">1839191454</t>
  </si>
  <si>
    <t xml:space="preserve">OST000S4.11</t>
  </si>
  <si>
    <t xml:space="preserve">D+M S4.11 písková plocha   včetně hřiště</t>
  </si>
  <si>
    <t xml:space="preserve">1033592740</t>
  </si>
  <si>
    <t xml:space="preserve">OST000S4.10</t>
  </si>
  <si>
    <t xml:space="preserve">D+M S4.10 štěrková plocha   u severní lávky</t>
  </si>
  <si>
    <t xml:space="preserve">1370802361</t>
  </si>
  <si>
    <t xml:space="preserve">OST000S4.10.1</t>
  </si>
  <si>
    <t xml:space="preserve">D+M S4.10 štěrková plocha   u části pro neplavce a u vstupů do bazénu</t>
  </si>
  <si>
    <t xml:space="preserve">-1168700569</t>
  </si>
  <si>
    <t xml:space="preserve">OST000S4.2</t>
  </si>
  <si>
    <t xml:space="preserve">D+M S4.2 dlažba z žulových kostek pochůzná   minimální mezery</t>
  </si>
  <si>
    <t xml:space="preserve">1616097810</t>
  </si>
  <si>
    <t xml:space="preserve">OST000S4.3</t>
  </si>
  <si>
    <t xml:space="preserve">D+M S4.3 dlažba z žulových kostek pochůzná    zatravněná</t>
  </si>
  <si>
    <t xml:space="preserve">1944552971</t>
  </si>
  <si>
    <t xml:space="preserve">OST000S4.4</t>
  </si>
  <si>
    <t xml:space="preserve">D+M S4.4 dlažba betonová zámková   chodník v ulici Tyršova</t>
  </si>
  <si>
    <t xml:space="preserve">925078724</t>
  </si>
  <si>
    <t xml:space="preserve">OST000S4.12</t>
  </si>
  <si>
    <t xml:space="preserve">D+M S4.12 odseková žulová dlažba</t>
  </si>
  <si>
    <t xml:space="preserve">-1348467637</t>
  </si>
  <si>
    <t xml:space="preserve">OST000A81a/03</t>
  </si>
  <si>
    <t xml:space="preserve">D+M A81a/03 sloupek pro rozvaděče silnoproudu 1200x600x1500 mm zděno  z betonových tvárnic, opláštěno opalovaným dřevem, plechová střecha</t>
  </si>
  <si>
    <t xml:space="preserve">105558041</t>
  </si>
  <si>
    <t xml:space="preserve">OST000A81a/04</t>
  </si>
  <si>
    <t xml:space="preserve">D+M A81a/04 sloupek pro jistěče MaR 1200x600x1500 mm ocelová konstrukce na žb základu, opláštěno opalovaným dřevem,  plechová střecha</t>
  </si>
  <si>
    <t xml:space="preserve">-7499975</t>
  </si>
  <si>
    <t xml:space="preserve">SO 8.1b - Zpevněné plochy - SP2</t>
  </si>
  <si>
    <t xml:space="preserve">766000A81b/01</t>
  </si>
  <si>
    <t xml:space="preserve">D+M A81b/01 ocelová pásovina tl. 8 mm, v. 200 mm pro vymezení mlatů, přivařené R12 délky 300 mm á 500 mm</t>
  </si>
  <si>
    <t xml:space="preserve">1251257181</t>
  </si>
  <si>
    <t xml:space="preserve">766000A81a/02</t>
  </si>
  <si>
    <t xml:space="preserve">2091041287</t>
  </si>
  <si>
    <t xml:space="preserve">766000S4.6</t>
  </si>
  <si>
    <t xml:space="preserve">D+M S4.6 mlatová pochůzná plocha   vymezení ocelovou pásovinou</t>
  </si>
  <si>
    <t xml:space="preserve">1053112077</t>
  </si>
  <si>
    <t xml:space="preserve">SO 8.2a - Řešení zeleně - SP1</t>
  </si>
  <si>
    <t xml:space="preserve">ZEL001</t>
  </si>
  <si>
    <t xml:space="preserve">Řešení zeleně - SP1 (viz samostatný rozpočet ozn. VV_SO 8.2.a_SP1_zeleň)</t>
  </si>
  <si>
    <t xml:space="preserve">1099708583</t>
  </si>
  <si>
    <t xml:space="preserve">ZEL0P1</t>
  </si>
  <si>
    <t xml:space="preserve">Řešení zeleně, následná péče - SP1 (viz samostatný rozpočet ozn. VV_SO 8.2.a_SP1_zeleň)</t>
  </si>
  <si>
    <t xml:space="preserve">-537115860</t>
  </si>
  <si>
    <t xml:space="preserve">SO 8.2b - Řešení zeleně - SP2</t>
  </si>
  <si>
    <t xml:space="preserve">Řešení zeleně - SP2 (viz samostatný rozpočet ozn.VV_SO 8.2b_SP2_zeleň)</t>
  </si>
  <si>
    <t xml:space="preserve">Řešení zeleně, následná péče - SP2 (viz samostatný rozpočet ozn. VV_SO 8.2b_SP2_následná péče)</t>
  </si>
  <si>
    <t xml:space="preserve">SO 9.1 - Parkoviště na ulici Tyršova</t>
  </si>
  <si>
    <t xml:space="preserve">    11 - Přípravné a přidružené práce</t>
  </si>
  <si>
    <t xml:space="preserve">    12 - Odkopávky a prokopávky</t>
  </si>
  <si>
    <t xml:space="preserve">    13 - Hloubené vykopávky</t>
  </si>
  <si>
    <t xml:space="preserve">    16 - Přemístění výkopku</t>
  </si>
  <si>
    <t xml:space="preserve">    18 - Povrchové úpravy terénu</t>
  </si>
  <si>
    <t xml:space="preserve">    19 - Hloubení pro podzemní stěny, ražení a hloubení důlní</t>
  </si>
  <si>
    <t xml:space="preserve">    21 - Úprava podloží a základové spáry</t>
  </si>
  <si>
    <t xml:space="preserve">    28 - Zpevňování hornin a konstrukcí</t>
  </si>
  <si>
    <t xml:space="preserve">    56 - Podkladní vrstvy komunikací, letišť a ploch</t>
  </si>
  <si>
    <t xml:space="preserve">    57 - Kryty pozemních komunikací, letišť a ploch z kameniva nebo živičné</t>
  </si>
  <si>
    <t xml:space="preserve">    59 - Kryty pozemních komunikací, letišť a ploch dlážděných (předlažby)</t>
  </si>
  <si>
    <t xml:space="preserve">    89 - Ostatní konstrukce a práce na trubním vedení</t>
  </si>
  <si>
    <t xml:space="preserve">    91 - Doplňující konstrukce a práce na pozemních komunikacích a zpevněných plochách</t>
  </si>
  <si>
    <t xml:space="preserve">    S - Přesuny sutí</t>
  </si>
  <si>
    <t xml:space="preserve">    0 - Ostatní materiál</t>
  </si>
  <si>
    <t xml:space="preserve">Přípravné a přidružené práce</t>
  </si>
  <si>
    <t xml:space="preserve">119001201R00</t>
  </si>
  <si>
    <t xml:space="preserve">Úprava zemin vápnem, tl. vrstvy 15 - 30 cm</t>
  </si>
  <si>
    <t xml:space="preserve">-714730953</t>
  </si>
  <si>
    <t xml:space="preserve">58530120.A</t>
  </si>
  <si>
    <t xml:space="preserve">Vápno bílé CL 90 (pro stabilizaci)     VL</t>
  </si>
  <si>
    <t xml:space="preserve">2110510360</t>
  </si>
  <si>
    <t xml:space="preserve">113106121R00</t>
  </si>
  <si>
    <t xml:space="preserve">Rozebrání dlažeb z betonových dlaždic na sucho</t>
  </si>
  <si>
    <t xml:space="preserve">-1232620611</t>
  </si>
  <si>
    <t xml:space="preserve">113202111R00</t>
  </si>
  <si>
    <t xml:space="preserve">Vytrhání obrub obrubníků silničních</t>
  </si>
  <si>
    <t xml:space="preserve">-1006013115</t>
  </si>
  <si>
    <t xml:space="preserve">112101101R00</t>
  </si>
  <si>
    <t xml:space="preserve">Kácení stromů listnatých o průměru kmene 10-30 cm</t>
  </si>
  <si>
    <t xml:space="preserve">-2046306849</t>
  </si>
  <si>
    <t xml:space="preserve">111201501R00</t>
  </si>
  <si>
    <t xml:space="preserve">Spálení větví stromů o průměru nad 100 mm</t>
  </si>
  <si>
    <t xml:space="preserve">1315681142</t>
  </si>
  <si>
    <t xml:space="preserve">Odkopávky a prokopávky</t>
  </si>
  <si>
    <t xml:space="preserve">122202202R00</t>
  </si>
  <si>
    <t xml:space="preserve">Odkopávky pro silnice v hor. 3 do 1000 m3</t>
  </si>
  <si>
    <t xml:space="preserve">517671498</t>
  </si>
  <si>
    <t xml:space="preserve">Hloubené vykopávky</t>
  </si>
  <si>
    <t xml:space="preserve">131100010RA0</t>
  </si>
  <si>
    <t xml:space="preserve">Hloubení nezapažených jam v hornině1-4</t>
  </si>
  <si>
    <t xml:space="preserve">-1593723485</t>
  </si>
  <si>
    <t xml:space="preserve">132200010RA0</t>
  </si>
  <si>
    <t xml:space="preserve">Hloubení nezapaž. rýh šířky do 60 cm v hornině 1-4</t>
  </si>
  <si>
    <t xml:space="preserve">-702336330</t>
  </si>
  <si>
    <t xml:space="preserve">Přemístění výkopku</t>
  </si>
  <si>
    <t xml:space="preserve">162701105R00</t>
  </si>
  <si>
    <t xml:space="preserve">Vodorovné přemístění výkopku z hor.1-4 do 10000 m</t>
  </si>
  <si>
    <t xml:space="preserve">2111535305</t>
  </si>
  <si>
    <t xml:space="preserve">Povrchové úpravy terénu</t>
  </si>
  <si>
    <t xml:space="preserve">181101102R00</t>
  </si>
  <si>
    <t xml:space="preserve">Úprava pláně v zářezech v hor. 1-4, se zhutněním</t>
  </si>
  <si>
    <t xml:space="preserve">1159396764</t>
  </si>
  <si>
    <t xml:space="preserve">Hloubení pro podzemní stěny, ražení a hloubení důlní</t>
  </si>
  <si>
    <t xml:space="preserve">199000002R00</t>
  </si>
  <si>
    <t xml:space="preserve">Poplatek za skládku horniny 1- 4</t>
  </si>
  <si>
    <t xml:space="preserve">-1395706013</t>
  </si>
  <si>
    <t xml:space="preserve">Úprava podloží a základové spáry</t>
  </si>
  <si>
    <t xml:space="preserve">212750010RAB</t>
  </si>
  <si>
    <t xml:space="preserve">Trativody z drenážních trubek, lože štěrkopís.,obsyp kamenivem,světlost trub 10cm</t>
  </si>
  <si>
    <t xml:space="preserve">-1400552566</t>
  </si>
  <si>
    <t xml:space="preserve">Zpevňování hornin a konstrukcí</t>
  </si>
  <si>
    <t xml:space="preserve">289971211R00</t>
  </si>
  <si>
    <t xml:space="preserve">Zřízení vrstvy z geotextilie sklon do 1:5 š.do 3 m</t>
  </si>
  <si>
    <t xml:space="preserve">14807826</t>
  </si>
  <si>
    <t xml:space="preserve">67352020</t>
  </si>
  <si>
    <t xml:space="preserve">Geotextilie silniční PK-Tex PP 15 100 g/m2</t>
  </si>
  <si>
    <t xml:space="preserve">438898661</t>
  </si>
  <si>
    <t xml:space="preserve">Podkladní vrstvy komunikací, letišť a ploch</t>
  </si>
  <si>
    <t xml:space="preserve">564731111R00</t>
  </si>
  <si>
    <t xml:space="preserve">Podklad z kameniva drceného vel.16-32 mm,tl. 10 cm</t>
  </si>
  <si>
    <t xml:space="preserve">200600579</t>
  </si>
  <si>
    <t xml:space="preserve">564801111R00</t>
  </si>
  <si>
    <t xml:space="preserve">Podklad ze štěrku 16-22 po zhutnění tloušťky 3 cm</t>
  </si>
  <si>
    <t xml:space="preserve">-642236772</t>
  </si>
  <si>
    <t xml:space="preserve">564851111R00</t>
  </si>
  <si>
    <t xml:space="preserve">Podklad ze štěrkodrti po zhutnění tloušťky 15 cm</t>
  </si>
  <si>
    <t xml:space="preserve">853217936</t>
  </si>
  <si>
    <t xml:space="preserve">564861111R00</t>
  </si>
  <si>
    <t xml:space="preserve">Podklad ze štěrkodrti po zhutnění tloušťky 20 cm</t>
  </si>
  <si>
    <t xml:space="preserve">-1412075974</t>
  </si>
  <si>
    <t xml:space="preserve">564952111R00</t>
  </si>
  <si>
    <t xml:space="preserve">Podklad z mechanicky zpevněného kameniva MZK tl. 15 cm</t>
  </si>
  <si>
    <t xml:space="preserve">-1548613848</t>
  </si>
  <si>
    <t xml:space="preserve">565171111R00</t>
  </si>
  <si>
    <t xml:space="preserve">Podklad z obal kamen. ACP 22+, š. do 3 m, tl.10 cm</t>
  </si>
  <si>
    <t xml:space="preserve">802885465</t>
  </si>
  <si>
    <t xml:space="preserve">Kryty pozemních komunikací, letišť a ploch z kameniva nebo živičné</t>
  </si>
  <si>
    <t xml:space="preserve">577131111R00</t>
  </si>
  <si>
    <t xml:space="preserve">Beton asfalt. ACO 11+ obrusný, š. do 3 m, tl. 4 cm</t>
  </si>
  <si>
    <t xml:space="preserve">-1760923203</t>
  </si>
  <si>
    <t xml:space="preserve">573211111R00</t>
  </si>
  <si>
    <t xml:space="preserve">Postřik živičný spojovací z asfaltu 0,5-0,7 kg/m2</t>
  </si>
  <si>
    <t xml:space="preserve">1754815123</t>
  </si>
  <si>
    <t xml:space="preserve">Kryty pozemních komunikací, letišť a ploch dlážděných (předlažby)</t>
  </si>
  <si>
    <t xml:space="preserve">596215021R00</t>
  </si>
  <si>
    <t xml:space="preserve">Kladení zámkové dlažby tl. 6 cm do drtě tl. 4 cm</t>
  </si>
  <si>
    <t xml:space="preserve">-1034485322</t>
  </si>
  <si>
    <t xml:space="preserve">5924511900</t>
  </si>
  <si>
    <t xml:space="preserve">Dlažba zámková 20x20x6 cm přírodní</t>
  </si>
  <si>
    <t xml:space="preserve">1626196270</t>
  </si>
  <si>
    <t xml:space="preserve">59245267</t>
  </si>
  <si>
    <t xml:space="preserve">Dlažba zámková červená pro nevidomé 20x10x6</t>
  </si>
  <si>
    <t xml:space="preserve">1986962110</t>
  </si>
  <si>
    <t xml:space="preserve">596215040R00</t>
  </si>
  <si>
    <t xml:space="preserve">Kladení zámkové dlažby tl. 8 cm do drtě tl. 4 cm</t>
  </si>
  <si>
    <t xml:space="preserve">-684414138</t>
  </si>
  <si>
    <t xml:space="preserve">592451157</t>
  </si>
  <si>
    <t xml:space="preserve">Dlažba zámková skladba 20x10x8 cm přírodní</t>
  </si>
  <si>
    <t xml:space="preserve">974397973</t>
  </si>
  <si>
    <t xml:space="preserve">Ostatní konstrukce a práce na trubním vedení</t>
  </si>
  <si>
    <t xml:space="preserve">895941311RT2</t>
  </si>
  <si>
    <t xml:space="preserve">Zřízení vpusti uliční z dílců typ UVB - 50, včetně dodávky dílců pro uliční vpusti TBV</t>
  </si>
  <si>
    <t xml:space="preserve">-2099068034</t>
  </si>
  <si>
    <t xml:space="preserve">899203111RT3</t>
  </si>
  <si>
    <t xml:space="preserve">Osazení mříží litinových s rámem do 150kg, včetně dodávky vtokové mříže 500 x 500 mm, D400</t>
  </si>
  <si>
    <t xml:space="preserve">113062933</t>
  </si>
  <si>
    <t xml:space="preserve">Doplňující konstrukce a práce na pozemních komunikacích a zpevněných plochách</t>
  </si>
  <si>
    <t xml:space="preserve">919735111R00</t>
  </si>
  <si>
    <t xml:space="preserve">Řezání stávajícího živičného krytu tl. do 5 cm</t>
  </si>
  <si>
    <t xml:space="preserve">-1283074334</t>
  </si>
  <si>
    <t xml:space="preserve">59217410</t>
  </si>
  <si>
    <t xml:space="preserve">Obrubník chodníkový ABO 100/10/25</t>
  </si>
  <si>
    <t xml:space="preserve">-1563366151</t>
  </si>
  <si>
    <t xml:space="preserve">919721211R00</t>
  </si>
  <si>
    <t xml:space="preserve">Vyplnění styčné spáry asfalt. zálivkou</t>
  </si>
  <si>
    <t xml:space="preserve">562119901</t>
  </si>
  <si>
    <t xml:space="preserve">917862111R00</t>
  </si>
  <si>
    <t xml:space="preserve">Osazení stojat. obrub.bet. s opěrou,lože z C 12/15</t>
  </si>
  <si>
    <t xml:space="preserve">256019022</t>
  </si>
  <si>
    <t xml:space="preserve">59217476</t>
  </si>
  <si>
    <t xml:space="preserve">Obrubník silniční nájezdový 1000/150/150 šedý</t>
  </si>
  <si>
    <t xml:space="preserve">887786263</t>
  </si>
  <si>
    <t xml:space="preserve">59217450</t>
  </si>
  <si>
    <t xml:space="preserve">Obrubník silniční  ABO 100/15/25</t>
  </si>
  <si>
    <t xml:space="preserve">1621830234</t>
  </si>
  <si>
    <t xml:space="preserve">59217480</t>
  </si>
  <si>
    <t xml:space="preserve">Obrubník silniční přechodový L/P 1000/150/150-250</t>
  </si>
  <si>
    <t xml:space="preserve">1237437044</t>
  </si>
  <si>
    <t xml:space="preserve">918101111R00</t>
  </si>
  <si>
    <t xml:space="preserve">Lože pod obrubníky nebo obruby dlažeb z C 12/15, nad 10 cm</t>
  </si>
  <si>
    <t xml:space="preserve">134499064</t>
  </si>
  <si>
    <t xml:space="preserve">914001111R00</t>
  </si>
  <si>
    <t xml:space="preserve">Osazení svislé doprav.značky a sloupku, bet.základ</t>
  </si>
  <si>
    <t xml:space="preserve">-1014952418</t>
  </si>
  <si>
    <t xml:space="preserve">404459511</t>
  </si>
  <si>
    <t xml:space="preserve">Patka kotevní AP 60/3</t>
  </si>
  <si>
    <t xml:space="preserve">-2056949493</t>
  </si>
  <si>
    <t xml:space="preserve">404459502</t>
  </si>
  <si>
    <t xml:space="preserve">Sloupek Fe pr.60 pozinkovaný, l= 2500 mm</t>
  </si>
  <si>
    <t xml:space="preserve">432893458</t>
  </si>
  <si>
    <t xml:space="preserve">914001125R00</t>
  </si>
  <si>
    <t xml:space="preserve">Osazení svislé dopr.značky na sloupek nebo konzolu</t>
  </si>
  <si>
    <t xml:space="preserve">-1931521251</t>
  </si>
  <si>
    <t xml:space="preserve">40445159.A</t>
  </si>
  <si>
    <t xml:space="preserve">Značka dopr dodat E 13 500/150</t>
  </si>
  <si>
    <t xml:space="preserve">1001852896</t>
  </si>
  <si>
    <t xml:space="preserve">40445050.A</t>
  </si>
  <si>
    <t xml:space="preserve">Značka dopr inf IP 12 500/700</t>
  </si>
  <si>
    <t xml:space="preserve">-1570056190</t>
  </si>
  <si>
    <t xml:space="preserve">S</t>
  </si>
  <si>
    <t xml:space="preserve">Přesuny sutí</t>
  </si>
  <si>
    <t xml:space="preserve">979084216R00</t>
  </si>
  <si>
    <t xml:space="preserve">Vodorovná doprava vybour. hmot po suchu do 5 km</t>
  </si>
  <si>
    <t xml:space="preserve">1269639017</t>
  </si>
  <si>
    <t xml:space="preserve">979084219R00</t>
  </si>
  <si>
    <t xml:space="preserve">Příplatek k dopravě vybour.hmot za dalších 5 km</t>
  </si>
  <si>
    <t xml:space="preserve">-420824404</t>
  </si>
  <si>
    <t xml:space="preserve">979990104R00</t>
  </si>
  <si>
    <t xml:space="preserve">Poplatek za skládku suti - beton nad 30x30 cm</t>
  </si>
  <si>
    <t xml:space="preserve">-2067169575</t>
  </si>
  <si>
    <t xml:space="preserve">Ostatní materiál</t>
  </si>
  <si>
    <t xml:space="preserve">00572460</t>
  </si>
  <si>
    <t xml:space="preserve">Směs travní technická PROFI</t>
  </si>
  <si>
    <t xml:space="preserve">-1631728353</t>
  </si>
  <si>
    <t xml:space="preserve">998223011R00</t>
  </si>
  <si>
    <t xml:space="preserve">Přesun hmot, pozemní komunikace, kryt dlážděný</t>
  </si>
  <si>
    <t xml:space="preserve">183350497</t>
  </si>
  <si>
    <t xml:space="preserve">SO 9.2 - Parkoviště u zimního stadiónu</t>
  </si>
  <si>
    <t xml:space="preserve">    27 - Základy</t>
  </si>
  <si>
    <t xml:space="preserve">    93 - Různé dokončovací konstrukce a práce inženýrských staveb</t>
  </si>
  <si>
    <t xml:space="preserve">113151113R00</t>
  </si>
  <si>
    <t xml:space="preserve">Fréz.živič.krytu pl.do 500 m2,pruh do 75 cm,tl.4cm</t>
  </si>
  <si>
    <t xml:space="preserve">1756311364</t>
  </si>
  <si>
    <t xml:space="preserve">113106241R00</t>
  </si>
  <si>
    <t xml:space="preserve">Rozebrání ploch komunikací ze silničních panelů</t>
  </si>
  <si>
    <t xml:space="preserve">-1918078754</t>
  </si>
  <si>
    <t xml:space="preserve">587959081</t>
  </si>
  <si>
    <t xml:space="preserve">1769924410</t>
  </si>
  <si>
    <t xml:space="preserve">-1681162926</t>
  </si>
  <si>
    <t xml:space="preserve">121101102R00</t>
  </si>
  <si>
    <t xml:space="preserve">Sejmutí ornice s přemístěním přes 50 do 100 m</t>
  </si>
  <si>
    <t xml:space="preserve">766215104</t>
  </si>
  <si>
    <t xml:space="preserve">-496759078</t>
  </si>
  <si>
    <t xml:space="preserve">-619458945</t>
  </si>
  <si>
    <t xml:space="preserve">-1671971002</t>
  </si>
  <si>
    <t xml:space="preserve">Základy</t>
  </si>
  <si>
    <t xml:space="preserve">272313511R00</t>
  </si>
  <si>
    <t xml:space="preserve">Beton základových kleneb prostý C 12/15</t>
  </si>
  <si>
    <t xml:space="preserve">-2060874208</t>
  </si>
  <si>
    <t xml:space="preserve">35749841</t>
  </si>
  <si>
    <t xml:space="preserve">1359018917</t>
  </si>
  <si>
    <t xml:space="preserve">924168467</t>
  </si>
  <si>
    <t xml:space="preserve">-800401763</t>
  </si>
  <si>
    <t xml:space="preserve">564932111R00</t>
  </si>
  <si>
    <t xml:space="preserve">Podklad z mechanicky zpevněného kameniva těženého (minerální beton) tl. 10 cm</t>
  </si>
  <si>
    <t xml:space="preserve">1579669865</t>
  </si>
  <si>
    <t xml:space="preserve">736318404</t>
  </si>
  <si>
    <t xml:space="preserve">1016390408</t>
  </si>
  <si>
    <t xml:space="preserve">-2052884883</t>
  </si>
  <si>
    <t xml:space="preserve">-1183830043</t>
  </si>
  <si>
    <t xml:space="preserve">105166817</t>
  </si>
  <si>
    <t xml:space="preserve">1157483653</t>
  </si>
  <si>
    <t xml:space="preserve">-891214396</t>
  </si>
  <si>
    <t xml:space="preserve">45781175</t>
  </si>
  <si>
    <t xml:space="preserve">548629422</t>
  </si>
  <si>
    <t xml:space="preserve">-934226328</t>
  </si>
  <si>
    <t xml:space="preserve">1847663658</t>
  </si>
  <si>
    <t xml:space="preserve">22339328</t>
  </si>
  <si>
    <t xml:space="preserve">-613086842</t>
  </si>
  <si>
    <t xml:space="preserve">-233463423</t>
  </si>
  <si>
    <t xml:space="preserve">679320027</t>
  </si>
  <si>
    <t xml:space="preserve">59217410.1</t>
  </si>
  <si>
    <t xml:space="preserve">Obrubník chodníkový ABO 100/10/25 II nat</t>
  </si>
  <si>
    <t xml:space="preserve">-1566229201</t>
  </si>
  <si>
    <t xml:space="preserve">51876434</t>
  </si>
  <si>
    <t xml:space="preserve">-1233109454</t>
  </si>
  <si>
    <t xml:space="preserve">-1238209039</t>
  </si>
  <si>
    <t xml:space="preserve">-1431128205</t>
  </si>
  <si>
    <t xml:space="preserve">-534401360</t>
  </si>
  <si>
    <t xml:space="preserve">-386480865</t>
  </si>
  <si>
    <t xml:space="preserve">26011256</t>
  </si>
  <si>
    <t xml:space="preserve">Různé dokončovací konstrukce a práce inženýrských staveb</t>
  </si>
  <si>
    <t xml:space="preserve">936121112R00</t>
  </si>
  <si>
    <t xml:space="preserve">Osazení doplňkových konstrukcí z ŽB do 1 t</t>
  </si>
  <si>
    <t xml:space="preserve">1337612144</t>
  </si>
  <si>
    <t xml:space="preserve">59289018</t>
  </si>
  <si>
    <t xml:space="preserve">Zábrana pod kola ZPK 1900/23/23</t>
  </si>
  <si>
    <t xml:space="preserve">1068180151</t>
  </si>
  <si>
    <t xml:space="preserve">-165794029</t>
  </si>
  <si>
    <t xml:space="preserve">-1451053918</t>
  </si>
  <si>
    <t xml:space="preserve">135931513</t>
  </si>
  <si>
    <t xml:space="preserve">979990112R00</t>
  </si>
  <si>
    <t xml:space="preserve">Poplatek za skládku suti-obal.kam.-asfalt do 30x30</t>
  </si>
  <si>
    <t xml:space="preserve">-1473298189</t>
  </si>
  <si>
    <t xml:space="preserve">998222011R00</t>
  </si>
  <si>
    <t xml:space="preserve">Přesun hmot, pozemní komunikace, kryt z kameniva</t>
  </si>
  <si>
    <t xml:space="preserve">1446608875</t>
  </si>
  <si>
    <t xml:space="preserve">410507508</t>
  </si>
  <si>
    <t xml:space="preserve">SO 10.1 - Hřiště beach</t>
  </si>
  <si>
    <t xml:space="preserve">OST000S4.11.1</t>
  </si>
  <si>
    <t xml:space="preserve">1422443963</t>
  </si>
  <si>
    <t xml:space="preserve">OST000A101/01</t>
  </si>
  <si>
    <t xml:space="preserve">D+M A101/01 dřevěný kůl pro sít délka 4m kmen akátu kotveno pomocí ocelového systémovéoprvku do betonové patky 500x500x700</t>
  </si>
  <si>
    <t xml:space="preserve">-1151458424</t>
  </si>
  <si>
    <t xml:space="preserve">SO 10.2 - Hřiště nohejbal</t>
  </si>
  <si>
    <t xml:space="preserve">OST000A101/01.1</t>
  </si>
  <si>
    <t xml:space="preserve">D+M A101/01 dřevěný kůl pro sít délka 4m kmen akátu kotveno pomocí ocelového systémového prvku do betonové patky 500x500x700</t>
  </si>
  <si>
    <t xml:space="preserve">509064990</t>
  </si>
  <si>
    <t xml:space="preserve">SO 10.3 - Hřiště petanque</t>
  </si>
  <si>
    <t xml:space="preserve">OST000A81b/01</t>
  </si>
  <si>
    <t xml:space="preserve">294305497</t>
  </si>
  <si>
    <t xml:space="preserve">OST000S4.6</t>
  </si>
  <si>
    <t xml:space="preserve">1617283482</t>
  </si>
  <si>
    <t xml:space="preserve">SO 10.5a - Mobiliář - SP1</t>
  </si>
  <si>
    <t xml:space="preserve">OST000M01</t>
  </si>
  <si>
    <t xml:space="preserve">D+M M01 lavička parková 500x3000 mm typ Woody, borovice, ocelové nohy</t>
  </si>
  <si>
    <t xml:space="preserve">1356607106</t>
  </si>
  <si>
    <t xml:space="preserve">OST000M02</t>
  </si>
  <si>
    <t xml:space="preserve">D+M M02 lavice z panelů bbb mm panely 2500x300x80 z místa stavby - 5ks, štěrkové lože, vyrovnání, složení panelů na místě</t>
  </si>
  <si>
    <t xml:space="preserve">1705654111</t>
  </si>
  <si>
    <t xml:space="preserve">OST000M03</t>
  </si>
  <si>
    <t xml:space="preserve">D+M M03 odpadkový koš 395x785 mm typ QB110, ocelové tělo, opláštění lamelami borovice</t>
  </si>
  <si>
    <t xml:space="preserve">756304222</t>
  </si>
  <si>
    <t xml:space="preserve">OST000M04</t>
  </si>
  <si>
    <t xml:space="preserve">D+M M04 odpadkový koš na tříděný odpad 395x1065 mm typ QB610, ocelové tělo, opláštění lamelami borovice</t>
  </si>
  <si>
    <t xml:space="preserve">-705714946</t>
  </si>
  <si>
    <t xml:space="preserve">OST000M05</t>
  </si>
  <si>
    <t xml:space="preserve">D+M M05 sklolaminátový vlajkový stožár v. 8  m vnitřní vedení lana, včetně betonové patky 300x300x900</t>
  </si>
  <si>
    <t xml:space="preserve">-117945824</t>
  </si>
  <si>
    <t xml:space="preserve">OST000M06</t>
  </si>
  <si>
    <t xml:space="preserve">D+M M06 stínící plachty 2 ks vč. zemních prací, základů, sloupů a kotvení</t>
  </si>
  <si>
    <t xml:space="preserve">-1474583339</t>
  </si>
  <si>
    <t xml:space="preserve">SO 10.5b - Mobiliář - SP2</t>
  </si>
  <si>
    <t xml:space="preserve">-727499484</t>
  </si>
  <si>
    <t xml:space="preserve">361831774</t>
  </si>
  <si>
    <t xml:space="preserve">SO 11 - Areálové rozvody NN</t>
  </si>
  <si>
    <t xml:space="preserve">    745 - Elektromontáže - rozvody vodičů hliníkových</t>
  </si>
  <si>
    <t xml:space="preserve">21-M - Elektromontáže</t>
  </si>
  <si>
    <t xml:space="preserve">46-M - Zemní práce při extr.mont.pracích - (viz situace a řezy)</t>
  </si>
  <si>
    <t xml:space="preserve">745</t>
  </si>
  <si>
    <t xml:space="preserve">Elektromontáže - rozvody vodičů hliníkových</t>
  </si>
  <si>
    <t xml:space="preserve">745904112</t>
  </si>
  <si>
    <t xml:space="preserve">Ostatní práce při montáži vodičů a kabelů Příplatek k cenám montáže vodičů a kabelů za zatahování vodičů a kabelů do tvárnicových tras s komorami nebo do kolektorů, hmotnosti do 2 kg</t>
  </si>
  <si>
    <t xml:space="preserve">1623002217</t>
  </si>
  <si>
    <t xml:space="preserve">741123232</t>
  </si>
  <si>
    <t xml:space="preserve">Montáž kabelů hliníkových bez ukončení uložených volně plných nebo laněných kulatých (např. AYKY) počtu a průřezu žil 3x95+70 až 120+70 mm2</t>
  </si>
  <si>
    <t xml:space="preserve">1694818771</t>
  </si>
  <si>
    <t xml:space="preserve">34113223</t>
  </si>
  <si>
    <t xml:space="preserve">kabel silový jádro Al izolace PVC plášť PVC 0,6/1kV (1-AYKY) 3x120+70mm2</t>
  </si>
  <si>
    <t xml:space="preserve">-499261866</t>
  </si>
  <si>
    <t xml:space="preserve">Poznámka k položce:_x005F_x000D_
1-AYKY</t>
  </si>
  <si>
    <t xml:space="preserve">210812011</t>
  </si>
  <si>
    <t xml:space="preserve">Montáž izolovaných kabelů měděných do 1 kV bez ukončení plných nebo laněných kulatých (např. CYKY, CHKE-R) uložených volně nebo v liště počtu a průřezu žil 3x1,5 až 6 mm2</t>
  </si>
  <si>
    <t xml:space="preserve">1484063890</t>
  </si>
  <si>
    <t xml:space="preserve">-741271464</t>
  </si>
  <si>
    <t xml:space="preserve">309088126</t>
  </si>
  <si>
    <t xml:space="preserve">210812061</t>
  </si>
  <si>
    <t xml:space="preserve">Montáž izolovaných kabelů měděných do 1 kV bez ukončení plných nebo laněných kulatých (např. CYKY, CHKE-R) uložených volně nebo v liště počtu a průřezu žil 5x1,5 až 2,5 mm2</t>
  </si>
  <si>
    <t xml:space="preserve">800600564</t>
  </si>
  <si>
    <t xml:space="preserve">34111094</t>
  </si>
  <si>
    <t xml:space="preserve">kabel instalační jádro Cu plné izolace PVC plášť PVC 450/750V (CYKY) 5x2,5mm2</t>
  </si>
  <si>
    <t xml:space="preserve">401369925</t>
  </si>
  <si>
    <t xml:space="preserve">210812063</t>
  </si>
  <si>
    <t xml:space="preserve">Montáž izolovaných kabelů měděných do 1 kV bez ukončení plných nebo laněných kulatých (např. CYKY, CHKE-R) uložených volně nebo v liště počtu a průřezu žil 5x4 až 6 mm2</t>
  </si>
  <si>
    <t xml:space="preserve">-474821071</t>
  </si>
  <si>
    <t xml:space="preserve">34111098</t>
  </si>
  <si>
    <t xml:space="preserve">kabel instalační jádro Cu plné izolace PVC plášť PVC 450/750V (CYKY) 5x4mm2</t>
  </si>
  <si>
    <t xml:space="preserve">-118415342</t>
  </si>
  <si>
    <t xml:space="preserve">34111100</t>
  </si>
  <si>
    <t xml:space="preserve">kabel instalační jádro Cu plné izolace PVC plášť PVC 450/750V (CYKY) 5x6mm2</t>
  </si>
  <si>
    <t xml:space="preserve">109810462</t>
  </si>
  <si>
    <t xml:space="preserve">7418-ASB1.1</t>
  </si>
  <si>
    <t xml:space="preserve">Dokumentace skutečného provedení stavby</t>
  </si>
  <si>
    <t xml:space="preserve">775472419</t>
  </si>
  <si>
    <t xml:space="preserve">21-M</t>
  </si>
  <si>
    <t xml:space="preserve">Elektromontáže</t>
  </si>
  <si>
    <t xml:space="preserve">210100154</t>
  </si>
  <si>
    <t xml:space="preserve">Ukončení kabelů smršťovací záklopkou nebo páskou se zapojením  bez letování počtu a průřezu žil do 4 x 120 mm2</t>
  </si>
  <si>
    <t xml:space="preserve">458309336</t>
  </si>
  <si>
    <t xml:space="preserve">210100155</t>
  </si>
  <si>
    <t xml:space="preserve">Ukončení kabelů smršťovací záklopkou nebo páskou se zapojením  bez letování počtu a průřezu žil do 5 x 6 mm2</t>
  </si>
  <si>
    <t xml:space="preserve">-1697552720</t>
  </si>
  <si>
    <t xml:space="preserve">210100173</t>
  </si>
  <si>
    <t xml:space="preserve">Ukončení kabelů smršťovací záklopkou nebo páskou se zapojením  bez letování počtu a průřezu žil do 3 x 1,5 až 4 mm2</t>
  </si>
  <si>
    <t xml:space="preserve">2086158863</t>
  </si>
  <si>
    <t xml:space="preserve">210100258</t>
  </si>
  <si>
    <t xml:space="preserve">Ukončení kabelů smršťovací záklopkou nebo páskou se zapojením  bez letování počtu a průřezu žil do 5 x 1,5 až 4 mm2</t>
  </si>
  <si>
    <t xml:space="preserve">-1292153106</t>
  </si>
  <si>
    <t xml:space="preserve">210191541</t>
  </si>
  <si>
    <t xml:space="preserve">Montáž skříní bez zapojení vodičů tenkocementových v pilíři pilířů pro skříně bez základů, typ [PRIS 2, 6, ERP]</t>
  </si>
  <si>
    <t xml:space="preserve">-565683452</t>
  </si>
  <si>
    <t xml:space="preserve">35711733 R1</t>
  </si>
  <si>
    <t xml:space="preserve">skříň přípojková plastová pro průběžné připojení prázdná</t>
  </si>
  <si>
    <t xml:space="preserve">256</t>
  </si>
  <si>
    <t xml:space="preserve">-1303337331</t>
  </si>
  <si>
    <t xml:space="preserve">35711733 R1-3</t>
  </si>
  <si>
    <t xml:space="preserve">Skříň S3 - náplně skříně</t>
  </si>
  <si>
    <t xml:space="preserve">1085184170</t>
  </si>
  <si>
    <t xml:space="preserve">35711733 R1-4</t>
  </si>
  <si>
    <t xml:space="preserve">Skříň S4 - náplně skříně</t>
  </si>
  <si>
    <t xml:space="preserve">-730850816</t>
  </si>
  <si>
    <t xml:space="preserve">35711733 R1-5</t>
  </si>
  <si>
    <t xml:space="preserve">Skříň S5 - náplně skříně</t>
  </si>
  <si>
    <t xml:space="preserve">628087280</t>
  </si>
  <si>
    <t xml:space="preserve">35711733 R1-6</t>
  </si>
  <si>
    <t xml:space="preserve">Skříň S6 - náplně skříně</t>
  </si>
  <si>
    <t xml:space="preserve">-2100112489</t>
  </si>
  <si>
    <t xml:space="preserve">35711733 R1-7</t>
  </si>
  <si>
    <t xml:space="preserve">Skříň S7 - náplně skříně</t>
  </si>
  <si>
    <t xml:space="preserve">-1648601281</t>
  </si>
  <si>
    <t xml:space="preserve">210202016</t>
  </si>
  <si>
    <t xml:space="preserve">Montáž svítidel výbojkových se zapojením vodičů průmyslových nebo venkovních na sloupek parkových</t>
  </si>
  <si>
    <t xml:space="preserve">-790449462</t>
  </si>
  <si>
    <t xml:space="preserve">348Hub-53</t>
  </si>
  <si>
    <t xml:space="preserve">svítidla LED 53W /2700K IP65 reflektor</t>
  </si>
  <si>
    <t xml:space="preserve">1228226938</t>
  </si>
  <si>
    <t xml:space="preserve">210204011</t>
  </si>
  <si>
    <t xml:space="preserve">Montáž stožárů osvětlení ocelových samostatně stojících, délky do 12 m</t>
  </si>
  <si>
    <t xml:space="preserve">1765481182</t>
  </si>
  <si>
    <t xml:space="preserve">316722-S1-8</t>
  </si>
  <si>
    <t xml:space="preserve">Výložníkový silniční stožár  Al, výška 8m s přírubou</t>
  </si>
  <si>
    <t xml:space="preserve">446072356</t>
  </si>
  <si>
    <t xml:space="preserve">210204203</t>
  </si>
  <si>
    <t xml:space="preserve">Montáž elektrovýzbroje stožárů osvětlení  3 okruhy</t>
  </si>
  <si>
    <t xml:space="preserve">-587841320</t>
  </si>
  <si>
    <t xml:space="preserve">316722-EKM 2035-3</t>
  </si>
  <si>
    <t xml:space="preserve">stožár.svorkovice IP 43 - 3xpoj.6A</t>
  </si>
  <si>
    <t xml:space="preserve">281586048</t>
  </si>
  <si>
    <t xml:space="preserve">341110300</t>
  </si>
  <si>
    <t xml:space="preserve">kabel silový s Cu jádrem CYKY 3x1,5 mm2</t>
  </si>
  <si>
    <t xml:space="preserve">-832407334</t>
  </si>
  <si>
    <t xml:space="preserve">354410730</t>
  </si>
  <si>
    <t xml:space="preserve">drát průměr 10 mm FeZn</t>
  </si>
  <si>
    <t xml:space="preserve">812710324</t>
  </si>
  <si>
    <t xml:space="preserve">210220301</t>
  </si>
  <si>
    <t xml:space="preserve">Montáž hromosvodného vedení  svorek se 2 šrouby</t>
  </si>
  <si>
    <t xml:space="preserve">960446467</t>
  </si>
  <si>
    <t xml:space="preserve">354418850</t>
  </si>
  <si>
    <t xml:space="preserve">svorka spojovací SS pro lano D8-10 mm</t>
  </si>
  <si>
    <t xml:space="preserve">1459157509</t>
  </si>
  <si>
    <t xml:space="preserve">210280003</t>
  </si>
  <si>
    <t xml:space="preserve">Zkoušky a prohlídky elektrických rozvodů a zařízení  celková prohlídka, zkoušení, měření a vyhotovení revizní zprávy pro objem montážních prací přes 500 do 1000 tisíc Kč</t>
  </si>
  <si>
    <t xml:space="preserve">1380293513</t>
  </si>
  <si>
    <t xml:space="preserve">210280211</t>
  </si>
  <si>
    <t xml:space="preserve">Měření zemních odporů  zemniče prvního nebo samostatného</t>
  </si>
  <si>
    <t xml:space="preserve">-1358003217</t>
  </si>
  <si>
    <t xml:space="preserve">210280351</t>
  </si>
  <si>
    <t xml:space="preserve">Zkoušky vodičů a kabelů  izolačních kabelů silových do 1 kV, počtu a průřezu žil do 4x25 mm2</t>
  </si>
  <si>
    <t xml:space="preserve">227144892</t>
  </si>
  <si>
    <t xml:space="preserve">210280353</t>
  </si>
  <si>
    <t xml:space="preserve">Zkoušky vodičů a kabelů  izolačních kabelů silových do 1 kV, počtu a průřezu žil 4x70 až 95 mm2</t>
  </si>
  <si>
    <t xml:space="preserve">-968910253</t>
  </si>
  <si>
    <t xml:space="preserve">210280542</t>
  </si>
  <si>
    <t xml:space="preserve">Zkoušky a prohlídky elektrických přístrojů  měření impedance nulové smyčky okruhu vedení třífázového</t>
  </si>
  <si>
    <t xml:space="preserve">-142363328</t>
  </si>
  <si>
    <t xml:space="preserve">210280712</t>
  </si>
  <si>
    <t xml:space="preserve">Zkoušky a prohlídky osvětlovacího zařízení  měření intenzity osvětlení</t>
  </si>
  <si>
    <t xml:space="preserve">1656376736</t>
  </si>
  <si>
    <t xml:space="preserve">741313343</t>
  </si>
  <si>
    <t xml:space="preserve">Montáž zásuvek průmyslových se zapojením vodičů vestavných, provedení IP 44 3P+PE 63 A</t>
  </si>
  <si>
    <t xml:space="preserve">-2022106197</t>
  </si>
  <si>
    <t xml:space="preserve">358115860-R</t>
  </si>
  <si>
    <t xml:space="preserve">Malý výsuvný zemní zásuvkový rozvaděč 4x zás. 16A/230V, IP 67/IP54 po vysunutí</t>
  </si>
  <si>
    <t xml:space="preserve">2097059745</t>
  </si>
  <si>
    <t xml:space="preserve">3581158601R</t>
  </si>
  <si>
    <t xml:space="preserve">Malý výsuvný zemní zásuvkový rozvaděč 1x zás. 16A/400V, IP 67/IP54 po vysunutí</t>
  </si>
  <si>
    <t xml:space="preserve">1526060627</t>
  </si>
  <si>
    <t xml:space="preserve">741313343-1</t>
  </si>
  <si>
    <t xml:space="preserve">Montáž zemního boxu malého</t>
  </si>
  <si>
    <t xml:space="preserve">-1253377646</t>
  </si>
  <si>
    <t xml:space="preserve">3581158603-R</t>
  </si>
  <si>
    <t xml:space="preserve">Malý zemní box 400x300</t>
  </si>
  <si>
    <t xml:space="preserve">1151101153</t>
  </si>
  <si>
    <t xml:space="preserve">MD</t>
  </si>
  <si>
    <t xml:space="preserve">Mimostaveništní doprava</t>
  </si>
  <si>
    <t xml:space="preserve">-704689090</t>
  </si>
  <si>
    <t xml:space="preserve">PD</t>
  </si>
  <si>
    <t xml:space="preserve">Přesun dodávek</t>
  </si>
  <si>
    <t xml:space="preserve">1818104773</t>
  </si>
  <si>
    <t xml:space="preserve">PM</t>
  </si>
  <si>
    <t xml:space="preserve">Přidružený materiál</t>
  </si>
  <si>
    <t xml:space="preserve">-80757898</t>
  </si>
  <si>
    <t xml:space="preserve">PPV</t>
  </si>
  <si>
    <t xml:space="preserve">Podíl přidružených výkonů</t>
  </si>
  <si>
    <t xml:space="preserve">-259469714</t>
  </si>
  <si>
    <t xml:space="preserve">ZV</t>
  </si>
  <si>
    <t xml:space="preserve">Zednické výpomoci</t>
  </si>
  <si>
    <t xml:space="preserve">34655250</t>
  </si>
  <si>
    <t xml:space="preserve">46-M</t>
  </si>
  <si>
    <t xml:space="preserve">Zemní práce při extr.mont.pracích - (viz situace a řezy)</t>
  </si>
  <si>
    <t xml:space="preserve">460010024.1</t>
  </si>
  <si>
    <t xml:space="preserve">Vytyčení trasy vedení kabelového podzemního v zastavěném prostoru viz řezy</t>
  </si>
  <si>
    <t xml:space="preserve">km</t>
  </si>
  <si>
    <t xml:space="preserve">-2047446982</t>
  </si>
  <si>
    <t xml:space="preserve">460010025.1</t>
  </si>
  <si>
    <t xml:space="preserve">Zaměření  trasy skutečného provedení v zastavěném prostoru</t>
  </si>
  <si>
    <t xml:space="preserve">601293914</t>
  </si>
  <si>
    <t xml:space="preserve">460050703.1</t>
  </si>
  <si>
    <t xml:space="preserve">Hloubení nezapažených jam pro stožáry veřejného osvětlení ručně v hornině tř 3</t>
  </si>
  <si>
    <t xml:space="preserve">992417931</t>
  </si>
  <si>
    <t xml:space="preserve">46008-R2</t>
  </si>
  <si>
    <t xml:space="preserve">Základ prefabrikovaný pro silniční sloup do 8m</t>
  </si>
  <si>
    <t xml:space="preserve">-877328196</t>
  </si>
  <si>
    <t xml:space="preserve">460200163</t>
  </si>
  <si>
    <t xml:space="preserve">Hloubení kabelových nezapažených rýh ručně š 35 cm, hl 80 cm, v hornině tř 3</t>
  </si>
  <si>
    <t xml:space="preserve">2130453147</t>
  </si>
  <si>
    <t xml:space="preserve">460202263</t>
  </si>
  <si>
    <t xml:space="preserve">Hloubení nezapažených kabelových rýh strojně včetně urovnání dna s přemístěním výkopku do vzdálenosti 3 m od okraje jámy nebo s naložením na dopravní prostředek šířky 50 cm hloubky 80 cm v hornině třídy těžitelnosti I skupiny 3</t>
  </si>
  <si>
    <t xml:space="preserve">-1879512477</t>
  </si>
  <si>
    <t xml:space="preserve">460202683</t>
  </si>
  <si>
    <t xml:space="preserve">Hloubení nezapažených kabelových rýh strojně včetně urovnání dna s přemístěním výkopku do vzdálenosti 3 m od okraje jámy nebo s naložením na dopravní prostředek šířky 65 cm hloubky 120 cm v hornině třídy těžitelnosti I skupiny 3</t>
  </si>
  <si>
    <t xml:space="preserve">2082993010</t>
  </si>
  <si>
    <t xml:space="preserve">460202883</t>
  </si>
  <si>
    <t xml:space="preserve">Hloubení nezapažených kabelových rýh strojně včetně urovnání dna s přemístěním výkopku do vzdálenosti 3 m od okraje jámy nebo s naložením na dopravní prostředek šířky 80 cm hloubky 120 cm v hornině třídy těžitelnosti I skupiny 3</t>
  </si>
  <si>
    <t xml:space="preserve">-932181064</t>
  </si>
  <si>
    <t xml:space="preserve">460230414.1</t>
  </si>
  <si>
    <t xml:space="preserve">Odkop zeminy ručně s vodorovným přemístěním do 50 m na skládku v hornině tř 3 a 4</t>
  </si>
  <si>
    <t xml:space="preserve">-357101073</t>
  </si>
  <si>
    <t xml:space="preserve">460230414-1</t>
  </si>
  <si>
    <t xml:space="preserve">Startovací a cílová jáma protlaku v hornině tř 3 a 4</t>
  </si>
  <si>
    <t xml:space="preserve">574772440</t>
  </si>
  <si>
    <t xml:space="preserve">460421082.1</t>
  </si>
  <si>
    <t xml:space="preserve">Lože kabelů z písku nebo štěrkopísku tl 5 cm nad kabel, kryté plastovou folií, š lože do 50 cm</t>
  </si>
  <si>
    <t xml:space="preserve">351601874</t>
  </si>
  <si>
    <t xml:space="preserve">460421082-1</t>
  </si>
  <si>
    <t xml:space="preserve">krytí plastovou folií, š do 50 cm</t>
  </si>
  <si>
    <t xml:space="preserve">-1292976373</t>
  </si>
  <si>
    <t xml:space="preserve">460421101</t>
  </si>
  <si>
    <t xml:space="preserve">Kabelové lože z písku včetně podsypu, zhutnění a urovnání povrchu pro kabely vn a vvn bez zakrytí, šířky přes 50 do 65 cm</t>
  </si>
  <si>
    <t xml:space="preserve">-21064272</t>
  </si>
  <si>
    <t xml:space="preserve">460470001.1</t>
  </si>
  <si>
    <t xml:space="preserve">Provizorní zajištění inženýrských sítí ve výkopech potrubí při křížení s kabelem</t>
  </si>
  <si>
    <t xml:space="preserve">-2142408417</t>
  </si>
  <si>
    <t xml:space="preserve">460470011.1</t>
  </si>
  <si>
    <t xml:space="preserve">Provizorní zajištění inženýrských sítí ve výkopech kabelů při křížení</t>
  </si>
  <si>
    <t xml:space="preserve">474645050</t>
  </si>
  <si>
    <t xml:space="preserve">460510014</t>
  </si>
  <si>
    <t xml:space="preserve">Osazení kabelových prostupů včetně utěsnění a spárování z trub betonových do rýhy, bez výkopových prací s obsypem z písku, vnitřního průměru do 15 cm</t>
  </si>
  <si>
    <t xml:space="preserve">489970311</t>
  </si>
  <si>
    <t xml:space="preserve">460510064</t>
  </si>
  <si>
    <t xml:space="preserve">Osazení kabelových prostupů včetně utěsnění a spárování z trub plastových do rýhy, bez výkopových prací s obsypem z písku, vnitřního průměru do 10 cm</t>
  </si>
  <si>
    <t xml:space="preserve">1140561309</t>
  </si>
  <si>
    <t xml:space="preserve">460510095</t>
  </si>
  <si>
    <t xml:space="preserve">Osazení kabelových prostupů včetně utěsnění a spárování z trub plastových do protlačovaných otvorů, vnitřního průměru přes 10 do 15 cm</t>
  </si>
  <si>
    <t xml:space="preserve">-132928525</t>
  </si>
  <si>
    <t xml:space="preserve">460560143</t>
  </si>
  <si>
    <t xml:space="preserve">Zásyp kabelových rýh ručně s přemístění sypaniny ze vzdálenosti do 10 m, s uložením výkopku ve vrstvách včetně zhutnění a úpravy povrchu šířky 35 cm hloubky 60 cm z horniny třídy těžitelnosti I skupiny 3</t>
  </si>
  <si>
    <t xml:space="preserve">870969238</t>
  </si>
  <si>
    <t xml:space="preserve">460560243</t>
  </si>
  <si>
    <t xml:space="preserve">Zásyp kabelových rýh ručně s přemístění sypaniny ze vzdálenosti do 10 m, s uložením výkopku ve vrstvách včetně zhutnění a úpravy povrchu šířky 50 cm hloubky 60 cm z horniny třídy těžitelnosti I skupiny 3</t>
  </si>
  <si>
    <t xml:space="preserve">1043112925</t>
  </si>
  <si>
    <t xml:space="preserve">460560653</t>
  </si>
  <si>
    <t xml:space="preserve">Zásyp kabelových rýh ručně s přemístění sypaniny ze vzdálenosti do 10 m, s uložením výkopku ve vrstvách včetně zhutnění a úpravy povrchu šířky 65 cm hloubky 90 cm z horniny třídy těžitelnosti I skupiny 3</t>
  </si>
  <si>
    <t xml:space="preserve">-1331800773</t>
  </si>
  <si>
    <t xml:space="preserve">460560853</t>
  </si>
  <si>
    <t xml:space="preserve">Zásyp kabelových rýh ručně s přemístění sypaniny ze vzdálenosti do 10 m, s uložením výkopku ve vrstvách včetně zhutnění a úpravy povrchu šířky 80 cm hloubky 90 cm z horniny třídy těžitelnosti I skupiny 3</t>
  </si>
  <si>
    <t xml:space="preserve">-650915058</t>
  </si>
  <si>
    <t xml:space="preserve">460561901</t>
  </si>
  <si>
    <t xml:space="preserve">Zásyp rýh nebo jam strojně bez zhutnění v zástavbě</t>
  </si>
  <si>
    <t xml:space="preserve">1925048358</t>
  </si>
  <si>
    <t xml:space="preserve">460561901-1</t>
  </si>
  <si>
    <t xml:space="preserve">Zásyp startovací a cílové jámy protlaku</t>
  </si>
  <si>
    <t xml:space="preserve">-978302465</t>
  </si>
  <si>
    <t xml:space="preserve">460600021.1</t>
  </si>
  <si>
    <t xml:space="preserve">Vodorovné přemístění horniny jakékoliv třídy do 50 m</t>
  </si>
  <si>
    <t xml:space="preserve">-1049882843</t>
  </si>
  <si>
    <t xml:space="preserve">460600031.1</t>
  </si>
  <si>
    <t xml:space="preserve">Příplatek k vodorovnému přemístění horniny za každých dalších 1000 m</t>
  </si>
  <si>
    <t xml:space="preserve">1212677831</t>
  </si>
  <si>
    <t xml:space="preserve">460600071-11.1</t>
  </si>
  <si>
    <t xml:space="preserve">Poplatek za skládku zeminy</t>
  </si>
  <si>
    <t xml:space="preserve">-1715653116</t>
  </si>
  <si>
    <t xml:space="preserve">460620013.1</t>
  </si>
  <si>
    <t xml:space="preserve">Provizorní úprava terénu se zhutněním, v hornině tř 3</t>
  </si>
  <si>
    <t xml:space="preserve">1130935544</t>
  </si>
  <si>
    <t xml:space="preserve">-1577889814</t>
  </si>
  <si>
    <t xml:space="preserve">1169028419</t>
  </si>
  <si>
    <t xml:space="preserve">SO 13.2 - Vedení veřejného osvětlení - SP2</t>
  </si>
  <si>
    <t xml:space="preserve">    ZADL-Ch-Dl - Zádlažba chodník dlažba</t>
  </si>
  <si>
    <t xml:space="preserve">    21-M - Elektromontáže (viz situace a schema)</t>
  </si>
  <si>
    <t xml:space="preserve">    46-M - Zemní práce při extr.mont.pracích - (viz situace a řezy)</t>
  </si>
  <si>
    <t xml:space="preserve">ZADL-Ch-Dl</t>
  </si>
  <si>
    <t xml:space="preserve">Zádlažba chodník dlažba</t>
  </si>
  <si>
    <t xml:space="preserve">-345137194</t>
  </si>
  <si>
    <t xml:space="preserve">1257490747</t>
  </si>
  <si>
    <t xml:space="preserve">596211110</t>
  </si>
  <si>
    <t xml:space="preserve"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do 50 m2</t>
  </si>
  <si>
    <t xml:space="preserve">1391961831</t>
  </si>
  <si>
    <t xml:space="preserve">592452100</t>
  </si>
  <si>
    <t xml:space="preserve">Náhrada za poškozenou dlažbu 10%</t>
  </si>
  <si>
    <t xml:space="preserve">-884453808</t>
  </si>
  <si>
    <t xml:space="preserve">1345382625</t>
  </si>
  <si>
    <t xml:space="preserve">7418-ASB1</t>
  </si>
  <si>
    <t xml:space="preserve">-1247417624</t>
  </si>
  <si>
    <t xml:space="preserve">Elektromontáže (viz situace a schema)</t>
  </si>
  <si>
    <t xml:space="preserve">210010019</t>
  </si>
  <si>
    <t xml:space="preserve">Montáž trubek plastových ohebných D 48 mm uložených volně viz schema</t>
  </si>
  <si>
    <t xml:space="preserve">-98740555</t>
  </si>
  <si>
    <t xml:space="preserve">34571352-R</t>
  </si>
  <si>
    <t xml:space="preserve">trubka elektroinstalační ohebná  HDPE+LDPE  09063</t>
  </si>
  <si>
    <t xml:space="preserve">-965884961</t>
  </si>
  <si>
    <t xml:space="preserve">34571112</t>
  </si>
  <si>
    <t xml:space="preserve">trubka elektroinstalační pancéřová pevná z PH D 55,4/63mm</t>
  </si>
  <si>
    <t xml:space="preserve">-63192047</t>
  </si>
  <si>
    <t xml:space="preserve">210100422</t>
  </si>
  <si>
    <t xml:space="preserve">Ukončení kabelů nebo vodičů koncovkou popř. vývodkou do 1 kV  ucpávkou do 4 žil kabelovou koncovkou včetně zapojení vodičů [KSM 35] do 4 x 16 mm2</t>
  </si>
  <si>
    <t xml:space="preserve">1353082947</t>
  </si>
  <si>
    <t xml:space="preserve">210120102</t>
  </si>
  <si>
    <t xml:space="preserve">Montáž pojistek se zapojením vodičů  závitových pojistkových částí pojistkových patron nožových</t>
  </si>
  <si>
    <t xml:space="preserve">-28764185</t>
  </si>
  <si>
    <t xml:space="preserve">358252220</t>
  </si>
  <si>
    <t xml:space="preserve">pojistka nízkoztrátová PHN00 16A provedení normální</t>
  </si>
  <si>
    <t xml:space="preserve">958245011</t>
  </si>
  <si>
    <t xml:space="preserve">210202013</t>
  </si>
  <si>
    <t xml:space="preserve">Montáž svítidel výbojkových se zapojením vodičů průmyslových nebo venkovních na výložník</t>
  </si>
  <si>
    <t xml:space="preserve">-1582717599</t>
  </si>
  <si>
    <t xml:space="preserve">348I-20W</t>
  </si>
  <si>
    <t xml:space="preserve">svítidla LED typ I - 30W /3000K</t>
  </si>
  <si>
    <t xml:space="preserve">-1064002913</t>
  </si>
  <si>
    <t xml:space="preserve">-378477444</t>
  </si>
  <si>
    <t xml:space="preserve">348I-20W.1</t>
  </si>
  <si>
    <t xml:space="preserve">svítidla LED typ I - 20W /3000K</t>
  </si>
  <si>
    <t xml:space="preserve">835929980</t>
  </si>
  <si>
    <t xml:space="preserve">348V-20W</t>
  </si>
  <si>
    <t xml:space="preserve">svítidla LED typ V - 20W /3000K</t>
  </si>
  <si>
    <t xml:space="preserve">-1828067566</t>
  </si>
  <si>
    <t xml:space="preserve">210204002</t>
  </si>
  <si>
    <t xml:space="preserve">Montáž stožárů osvětlení parkových ocelových</t>
  </si>
  <si>
    <t xml:space="preserve">-1828210090</t>
  </si>
  <si>
    <t xml:space="preserve">316722-P-2,5</t>
  </si>
  <si>
    <t xml:space="preserve">Sadový stožár Al 2,5m s přírubou</t>
  </si>
  <si>
    <t xml:space="preserve">-224234532</t>
  </si>
  <si>
    <t xml:space="preserve">316722-P-5</t>
  </si>
  <si>
    <t xml:space="preserve">Sadový stožár Al 5m s přírubou</t>
  </si>
  <si>
    <t xml:space="preserve">128796291</t>
  </si>
  <si>
    <t xml:space="preserve">316722-P-6</t>
  </si>
  <si>
    <t xml:space="preserve">Sadový stožár Al 6m s přírubou</t>
  </si>
  <si>
    <t xml:space="preserve">-2143047877</t>
  </si>
  <si>
    <t xml:space="preserve">-1230109955</t>
  </si>
  <si>
    <t xml:space="preserve">1407479354</t>
  </si>
  <si>
    <t xml:space="preserve">210204103</t>
  </si>
  <si>
    <t xml:space="preserve">Montáž výložníků osvětlení  jednoramenných sloupových, hmotnosti do 35 kg</t>
  </si>
  <si>
    <t xml:space="preserve">1868874611</t>
  </si>
  <si>
    <t xml:space="preserve">316722-S1-1500</t>
  </si>
  <si>
    <t xml:space="preserve">Jednoduchý výložník pro stožár typu S1 délka 1,5m</t>
  </si>
  <si>
    <t xml:space="preserve">958092207</t>
  </si>
  <si>
    <t xml:space="preserve">210204201</t>
  </si>
  <si>
    <t xml:space="preserve">Montáž elektrovýzbroje stožárů osvětlení  1 okruh</t>
  </si>
  <si>
    <t xml:space="preserve">531248570</t>
  </si>
  <si>
    <t xml:space="preserve">316722-EKM 2035-1</t>
  </si>
  <si>
    <t xml:space="preserve">stožár.svorkovice IP 43 - poj.6A</t>
  </si>
  <si>
    <t xml:space="preserve">104874756</t>
  </si>
  <si>
    <t xml:space="preserve">164734001</t>
  </si>
  <si>
    <t xml:space="preserve">210220022</t>
  </si>
  <si>
    <t xml:space="preserve">Montáž uzemňovacího vedení s upevněním, propojením a připojením pomocí svorek  v zemi s izolací spojů vodičů FeZn drátem nebo lanem průměru do 10 mm v městské zástavbě</t>
  </si>
  <si>
    <t xml:space="preserve">1711800151</t>
  </si>
  <si>
    <t xml:space="preserve">1730695279</t>
  </si>
  <si>
    <t xml:space="preserve">354988457</t>
  </si>
  <si>
    <t xml:space="preserve">1731276295</t>
  </si>
  <si>
    <t xml:space="preserve">-1646226061</t>
  </si>
  <si>
    <t xml:space="preserve">-2087965647</t>
  </si>
  <si>
    <t xml:space="preserve">1404705833</t>
  </si>
  <si>
    <t xml:space="preserve">-1263280225</t>
  </si>
  <si>
    <t xml:space="preserve">-2078854571</t>
  </si>
  <si>
    <t xml:space="preserve">210810014</t>
  </si>
  <si>
    <t xml:space="preserve">Montáž měděných kabelů CYKY, CYKYD, CYKYDY, NYM, NYY, YSLY 750 V 4x16mm2 uložených volně</t>
  </si>
  <si>
    <t xml:space="preserve">625387567</t>
  </si>
  <si>
    <t xml:space="preserve">341110800</t>
  </si>
  <si>
    <t xml:space="preserve">kabel silový s Cu jádrem CYKY 4x16 mm2</t>
  </si>
  <si>
    <t xml:space="preserve">1757297464</t>
  </si>
  <si>
    <t xml:space="preserve">210950101-1</t>
  </si>
  <si>
    <t xml:space="preserve">Očíslování stožárů -správce VO (73,-Kč/světlené místo)</t>
  </si>
  <si>
    <t xml:space="preserve">-1612122012</t>
  </si>
  <si>
    <t xml:space="preserve">-1954876804</t>
  </si>
  <si>
    <t xml:space="preserve">-238395779</t>
  </si>
  <si>
    <t xml:space="preserve">1033253257</t>
  </si>
  <si>
    <t xml:space="preserve">1144647238</t>
  </si>
  <si>
    <t xml:space="preserve">455263217</t>
  </si>
  <si>
    <t xml:space="preserve">460010024</t>
  </si>
  <si>
    <t xml:space="preserve">Vytyčení trasy vedení kabelového (podzemního) v zastavěném prostoru</t>
  </si>
  <si>
    <t xml:space="preserve">-952827667</t>
  </si>
  <si>
    <t xml:space="preserve">460010025</t>
  </si>
  <si>
    <t xml:space="preserve">Vytyčení trasy inženýrských sítí v zastavěném prostoru</t>
  </si>
  <si>
    <t xml:space="preserve">1322182029</t>
  </si>
  <si>
    <t xml:space="preserve">460030031</t>
  </si>
  <si>
    <t xml:space="preserve">Vytrhání dlažby včetně ručního rozebrání, vytřídění, odhozu na hromady nebo naložení na dopravní prostředek a očistění kostek nebo dlaždic z pískového podkladu z kostek velkých, spáry nezalité</t>
  </si>
  <si>
    <t xml:space="preserve">-1208321592</t>
  </si>
  <si>
    <t xml:space="preserve">460030151</t>
  </si>
  <si>
    <t xml:space="preserve">Odstranění podkladů nebo krytů komunikací včetně rozpojení na kusy a zarovnání styčné spáry z kameniva drceného, tloušťky do 10 cm</t>
  </si>
  <si>
    <t xml:space="preserve">-684661803</t>
  </si>
  <si>
    <t xml:space="preserve">460050703</t>
  </si>
  <si>
    <t xml:space="preserve">-1840578599</t>
  </si>
  <si>
    <t xml:space="preserve">46008-R1</t>
  </si>
  <si>
    <t xml:space="preserve">Základ prefabrikovaný pro sadový sloup</t>
  </si>
  <si>
    <t xml:space="preserve">762425530</t>
  </si>
  <si>
    <t xml:space="preserve">-847267352</t>
  </si>
  <si>
    <t xml:space="preserve">460200143</t>
  </si>
  <si>
    <t xml:space="preserve">Hloubení kabelových nezapažených rýh ručně š 35 cm, hl 60 cm, v hornině tř 3</t>
  </si>
  <si>
    <t xml:space="preserve">-361014904</t>
  </si>
  <si>
    <t xml:space="preserve">-1088897904</t>
  </si>
  <si>
    <t xml:space="preserve">460200303</t>
  </si>
  <si>
    <t xml:space="preserve">Hloubení kabelových nezapažených rýh ručně š 50 cm, hl 120 cm, v hornině tř 3</t>
  </si>
  <si>
    <t xml:space="preserve">1948036434</t>
  </si>
  <si>
    <t xml:space="preserve">460230414</t>
  </si>
  <si>
    <t xml:space="preserve">-1269801067</t>
  </si>
  <si>
    <t xml:space="preserve">460421082</t>
  </si>
  <si>
    <t xml:space="preserve">Kabelové lože z písku včetně podsypu, zhutnění a urovnání povrchu pro kabely nn zakryté plastovou fólií, šířky přes 25 do 50 cm</t>
  </si>
  <si>
    <t xml:space="preserve">-1777457381</t>
  </si>
  <si>
    <t xml:space="preserve">-1941344906</t>
  </si>
  <si>
    <t xml:space="preserve">2021773824</t>
  </si>
  <si>
    <t xml:space="preserve">460470001</t>
  </si>
  <si>
    <t xml:space="preserve">1422440922</t>
  </si>
  <si>
    <t xml:space="preserve">460470011</t>
  </si>
  <si>
    <t xml:space="preserve">-869981716</t>
  </si>
  <si>
    <t xml:space="preserve">463212483</t>
  </si>
  <si>
    <t xml:space="preserve">838418692</t>
  </si>
  <si>
    <t xml:space="preserve">460560123</t>
  </si>
  <si>
    <t xml:space="preserve">Zásyp kabelových rýh ručně s přemístění sypaniny ze vzdálenosti do 10 m, s uložením výkopku ve vrstvách včetně zhutnění a úpravy povrchu šířky 35 cm hloubky 40 cm z horniny třídy těžitelnosti I skupiny 3</t>
  </si>
  <si>
    <t xml:space="preserve">1136085587</t>
  </si>
  <si>
    <t xml:space="preserve">-452476000</t>
  </si>
  <si>
    <t xml:space="preserve">460560273</t>
  </si>
  <si>
    <t xml:space="preserve">Zásyp kabelových rýh ručně s přemístění sypaniny ze vzdálenosti do 10 m, s uložením výkopku ve vrstvách včetně zhutnění a úpravy povrchu šířky 50 cm hloubky 90 cm z horniny třídy těžitelnosti I skupiny 3</t>
  </si>
  <si>
    <t xml:space="preserve">1694729799</t>
  </si>
  <si>
    <t xml:space="preserve">2000613115</t>
  </si>
  <si>
    <t xml:space="preserve">460600021</t>
  </si>
  <si>
    <t xml:space="preserve">Vodorovné přemístění (odvoz) horniny dopravními prostředky včetně složení, bez naložení a rozprostření jakékoliv třídy, na vzdálenost do 50 m</t>
  </si>
  <si>
    <t xml:space="preserve">-868724148</t>
  </si>
  <si>
    <t xml:space="preserve">460600031</t>
  </si>
  <si>
    <t xml:space="preserve">Vodorovné přemístění (odvoz) horniny dopravními prostředky včetně složení, bez naložení a rozprostření jakékoliv třídy, na vzdálenost Příplatek k ceně -1113 za každých dalších i započatých 1000 m</t>
  </si>
  <si>
    <t xml:space="preserve">-893561017</t>
  </si>
  <si>
    <t xml:space="preserve">460600071-11</t>
  </si>
  <si>
    <t xml:space="preserve">217412731</t>
  </si>
  <si>
    <t xml:space="preserve">460620013</t>
  </si>
  <si>
    <t xml:space="preserve">529543219</t>
  </si>
  <si>
    <t xml:space="preserve">54682970</t>
  </si>
  <si>
    <t xml:space="preserve">SO 14 - Areálové rozvody vody</t>
  </si>
  <si>
    <t xml:space="preserve">01 - VODP</t>
  </si>
  <si>
    <t xml:space="preserve">    02a - ARMATURNÍ ŠACHTY</t>
  </si>
  <si>
    <t xml:space="preserve">    02b - VODOMĚRNÁ ŠACHTA - VYSTROJENÍ</t>
  </si>
  <si>
    <t xml:space="preserve">    02c - VODOMĚRNÁ KOMORA - VYSTROJENÍ</t>
  </si>
  <si>
    <t xml:space="preserve">    02d - VODOMĚRY</t>
  </si>
  <si>
    <t xml:space="preserve">    02e - ZEMNÍ UZÁVĚRY</t>
  </si>
  <si>
    <t xml:space="preserve">    02f - VODOVODNÍ TVAROVKY A ARMATURY</t>
  </si>
  <si>
    <t xml:space="preserve">    005 - SOUVISEJÍCÍ</t>
  </si>
  <si>
    <t xml:space="preserve">-1346614787</t>
  </si>
  <si>
    <t xml:space="preserve">K177</t>
  </si>
  <si>
    <t xml:space="preserve">potrubí HDPE D32 SDR11 PN10</t>
  </si>
  <si>
    <t xml:space="preserve">-843378893</t>
  </si>
  <si>
    <t xml:space="preserve">-2145945064</t>
  </si>
  <si>
    <t xml:space="preserve">K179</t>
  </si>
  <si>
    <t xml:space="preserve">potrubí HDPE D50 SDR11 PN10</t>
  </si>
  <si>
    <t xml:space="preserve">-1117924795</t>
  </si>
  <si>
    <t xml:space="preserve">1636249932</t>
  </si>
  <si>
    <t xml:space="preserve">1868255516</t>
  </si>
  <si>
    <t xml:space="preserve">-119046964</t>
  </si>
  <si>
    <t xml:space="preserve">K183</t>
  </si>
  <si>
    <t xml:space="preserve">Montáž trubek tlakových PE 50mm</t>
  </si>
  <si>
    <t xml:space="preserve">-598086370</t>
  </si>
  <si>
    <t xml:space="preserve">878031487</t>
  </si>
  <si>
    <t xml:space="preserve">-820405002</t>
  </si>
  <si>
    <t xml:space="preserve">1627777820</t>
  </si>
  <si>
    <t xml:space="preserve">K187</t>
  </si>
  <si>
    <t xml:space="preserve">Napojení přípojky  - paušál</t>
  </si>
  <si>
    <t xml:space="preserve">-1218740573</t>
  </si>
  <si>
    <t xml:space="preserve">02a</t>
  </si>
  <si>
    <t xml:space="preserve">ARMATURNÍ ŠACHTY</t>
  </si>
  <si>
    <t xml:space="preserve">K188</t>
  </si>
  <si>
    <t xml:space="preserve">Prefabrikovaná nádrž/komora složená z vany a stropní desky o vnitřních rozměrech 3,6x1,25x1,8m</t>
  </si>
  <si>
    <t xml:space="preserve">-2114080089</t>
  </si>
  <si>
    <t xml:space="preserve">K189</t>
  </si>
  <si>
    <t xml:space="preserve">Šachta plastová nesamomosná vnitř. Rozměr 1,2x0,9 pojížděná</t>
  </si>
  <si>
    <t xml:space="preserve">880131172</t>
  </si>
  <si>
    <t xml:space="preserve">K190</t>
  </si>
  <si>
    <t xml:space="preserve">obetonování šachty vodostavebným betonem</t>
  </si>
  <si>
    <t xml:space="preserve">1427118286</t>
  </si>
  <si>
    <t xml:space="preserve">1377488217</t>
  </si>
  <si>
    <t xml:space="preserve">02b</t>
  </si>
  <si>
    <t xml:space="preserve">VODOMĚRNÁ ŠACHTA - VYSTROJENÍ</t>
  </si>
  <si>
    <t xml:space="preserve">K192</t>
  </si>
  <si>
    <t xml:space="preserve">ISIFLO T100</t>
  </si>
  <si>
    <t xml:space="preserve">1029223711</t>
  </si>
  <si>
    <t xml:space="preserve">K193</t>
  </si>
  <si>
    <t xml:space="preserve">KK G 1"</t>
  </si>
  <si>
    <t xml:space="preserve">1047340566</t>
  </si>
  <si>
    <t xml:space="preserve">K194</t>
  </si>
  <si>
    <t xml:space="preserve">FFR DN25/20</t>
  </si>
  <si>
    <t xml:space="preserve">-1129823942</t>
  </si>
  <si>
    <t xml:space="preserve">K195</t>
  </si>
  <si>
    <t xml:space="preserve">KK G 1" S VYP.</t>
  </si>
  <si>
    <t xml:space="preserve">-643600675</t>
  </si>
  <si>
    <t xml:space="preserve">K196</t>
  </si>
  <si>
    <t xml:space="preserve">Zpětná klapka DN 25 mosaz</t>
  </si>
  <si>
    <t xml:space="preserve">-1915904346</t>
  </si>
  <si>
    <t xml:space="preserve">K197</t>
  </si>
  <si>
    <t xml:space="preserve">VK 1/2"</t>
  </si>
  <si>
    <t xml:space="preserve">-1695187735</t>
  </si>
  <si>
    <t xml:space="preserve">02c</t>
  </si>
  <si>
    <t xml:space="preserve">VODOMĚRNÁ KOMORA - VYSTROJENÍ</t>
  </si>
  <si>
    <t xml:space="preserve">K198</t>
  </si>
  <si>
    <t xml:space="preserve">PŘÍRUBA UNI d63 x 2" s KOTEV. PŘÍRUBOU</t>
  </si>
  <si>
    <t xml:space="preserve">1589362440</t>
  </si>
  <si>
    <t xml:space="preserve">K199</t>
  </si>
  <si>
    <t xml:space="preserve">F 50 PN16</t>
  </si>
  <si>
    <t xml:space="preserve">1125822595</t>
  </si>
  <si>
    <t xml:space="preserve">K200</t>
  </si>
  <si>
    <t xml:space="preserve">MONT. VLOŽKA 50 PN16</t>
  </si>
  <si>
    <t xml:space="preserve">1895752523</t>
  </si>
  <si>
    <t xml:space="preserve">K201</t>
  </si>
  <si>
    <t xml:space="preserve">FFR 50/32</t>
  </si>
  <si>
    <t xml:space="preserve">-1865133096</t>
  </si>
  <si>
    <t xml:space="preserve">K202</t>
  </si>
  <si>
    <t xml:space="preserve">ŠOUPÁTKO DN50 PN16</t>
  </si>
  <si>
    <t xml:space="preserve">1714116807</t>
  </si>
  <si>
    <t xml:space="preserve">K203</t>
  </si>
  <si>
    <t xml:space="preserve">T-KUS 50/25</t>
  </si>
  <si>
    <t xml:space="preserve">-1358415966</t>
  </si>
  <si>
    <t xml:space="preserve">K204</t>
  </si>
  <si>
    <t xml:space="preserve">FF 32</t>
  </si>
  <si>
    <t xml:space="preserve">1112172559</t>
  </si>
  <si>
    <t xml:space="preserve">K205</t>
  </si>
  <si>
    <t xml:space="preserve">FF 50</t>
  </si>
  <si>
    <t xml:space="preserve">241155291</t>
  </si>
  <si>
    <t xml:space="preserve">K206</t>
  </si>
  <si>
    <t xml:space="preserve">VK 25 PN10</t>
  </si>
  <si>
    <t xml:space="preserve">180360505</t>
  </si>
  <si>
    <t xml:space="preserve">K207</t>
  </si>
  <si>
    <t xml:space="preserve">ZK 50 PN16</t>
  </si>
  <si>
    <t xml:space="preserve">-1788918228</t>
  </si>
  <si>
    <t xml:space="preserve">02d</t>
  </si>
  <si>
    <t xml:space="preserve">VODOMĚRY</t>
  </si>
  <si>
    <t xml:space="preserve">K208</t>
  </si>
  <si>
    <t xml:space="preserve">Vodoměr DN20 Qn=10m3/h</t>
  </si>
  <si>
    <t xml:space="preserve">72324901</t>
  </si>
  <si>
    <t xml:space="preserve">K209</t>
  </si>
  <si>
    <t xml:space="preserve">Vodoměr DN32 Qn=10m3/h</t>
  </si>
  <si>
    <t xml:space="preserve">395392026</t>
  </si>
  <si>
    <t xml:space="preserve">02e</t>
  </si>
  <si>
    <t xml:space="preserve">ZEMNÍ UZÁVĚRY</t>
  </si>
  <si>
    <t xml:space="preserve">K210</t>
  </si>
  <si>
    <t xml:space="preserve">ZEMNÍ ŠOUPÁTKOVÁ SADA TUHÁ DN25 D+M vč. poklopu, šoupěte a ovládací tyče</t>
  </si>
  <si>
    <t xml:space="preserve">2143780117</t>
  </si>
  <si>
    <t xml:space="preserve">K211</t>
  </si>
  <si>
    <t xml:space="preserve">ZEMNÍ ŠOUPÁTKOVÁ SADA TUHÁ DN50 D+M vč. poklopu, šoupěte a ovládací tyče</t>
  </si>
  <si>
    <t xml:space="preserve">1504091409</t>
  </si>
  <si>
    <t xml:space="preserve">02f</t>
  </si>
  <si>
    <t xml:space="preserve">VODOVODNÍ TVAROVKY A ARMATURY</t>
  </si>
  <si>
    <t xml:space="preserve">K212</t>
  </si>
  <si>
    <t xml:space="preserve">Elektromagnetický ventil na vodu DN 50</t>
  </si>
  <si>
    <t xml:space="preserve">493113272</t>
  </si>
  <si>
    <t xml:space="preserve">K213</t>
  </si>
  <si>
    <t xml:space="preserve">1293778283</t>
  </si>
  <si>
    <t xml:space="preserve">-1978999626</t>
  </si>
  <si>
    <t xml:space="preserve">-555222956</t>
  </si>
  <si>
    <t xml:space="preserve">K216</t>
  </si>
  <si>
    <t xml:space="preserve">Kulový kohout DN 50</t>
  </si>
  <si>
    <t xml:space="preserve">-1726192020</t>
  </si>
  <si>
    <t xml:space="preserve">K217</t>
  </si>
  <si>
    <t xml:space="preserve">Venkovní sprcha D+M - specifikace dle ASŘ</t>
  </si>
  <si>
    <t xml:space="preserve">1184133222</t>
  </si>
  <si>
    <t xml:space="preserve">333146555</t>
  </si>
  <si>
    <t xml:space="preserve">-1723755736</t>
  </si>
  <si>
    <t xml:space="preserve">1437169523</t>
  </si>
  <si>
    <t xml:space="preserve">-588176670</t>
  </si>
  <si>
    <t xml:space="preserve">-85461219</t>
  </si>
  <si>
    <t xml:space="preserve">1515252746</t>
  </si>
  <si>
    <t xml:space="preserve">818597388</t>
  </si>
  <si>
    <t xml:space="preserve">-1535741063</t>
  </si>
  <si>
    <t xml:space="preserve">263769963</t>
  </si>
  <si>
    <t xml:space="preserve">1142363421</t>
  </si>
  <si>
    <t xml:space="preserve">2032865020</t>
  </si>
  <si>
    <t xml:space="preserve">-230237437</t>
  </si>
  <si>
    <t xml:space="preserve">-1679138384</t>
  </si>
  <si>
    <t xml:space="preserve">-59288964</t>
  </si>
  <si>
    <t xml:space="preserve">02 - NÁDRŽE</t>
  </si>
  <si>
    <t xml:space="preserve">    001 - ČERPADLA</t>
  </si>
  <si>
    <t xml:space="preserve">    002 - RETENČNÍ NÁDRŽE</t>
  </si>
  <si>
    <t xml:space="preserve">ČERPADLA</t>
  </si>
  <si>
    <t xml:space="preserve">K232</t>
  </si>
  <si>
    <t xml:space="preserve">ČERPADLO STUDNOVÉ ST1</t>
  </si>
  <si>
    <t xml:space="preserve">-809040906</t>
  </si>
  <si>
    <t xml:space="preserve">K233</t>
  </si>
  <si>
    <t xml:space="preserve">ČERPADLO STUDNOVÉ ST3</t>
  </si>
  <si>
    <t xml:space="preserve">-389281282</t>
  </si>
  <si>
    <t xml:space="preserve">K234</t>
  </si>
  <si>
    <t xml:space="preserve">ČERPADLO ZÁVLAHOVÉ AN-f</t>
  </si>
  <si>
    <t xml:space="preserve">-151493221</t>
  </si>
  <si>
    <t xml:space="preserve">K235</t>
  </si>
  <si>
    <t xml:space="preserve">ČERPADLO POHOTOVOSTNÍ AN-f</t>
  </si>
  <si>
    <t xml:space="preserve">72541245</t>
  </si>
  <si>
    <t xml:space="preserve">K236</t>
  </si>
  <si>
    <t xml:space="preserve">ČERPADLO AN-b</t>
  </si>
  <si>
    <t xml:space="preserve">1142191626</t>
  </si>
  <si>
    <t xml:space="preserve">K237</t>
  </si>
  <si>
    <t xml:space="preserve">SPOUŠTĚCÍ ZAŘÍZENÍ</t>
  </si>
  <si>
    <t xml:space="preserve">KS</t>
  </si>
  <si>
    <t xml:space="preserve">-732841102</t>
  </si>
  <si>
    <t xml:space="preserve">K238</t>
  </si>
  <si>
    <t xml:space="preserve">ČERPADLO PŘENOSNÉ - DRENÁŽNÍ</t>
  </si>
  <si>
    <t xml:space="preserve">-833443671</t>
  </si>
  <si>
    <t xml:space="preserve">RETENČNÍ NÁDRŽE</t>
  </si>
  <si>
    <t xml:space="preserve">K239</t>
  </si>
  <si>
    <t xml:space="preserve">Plastová nádrž z termoplastu (pp, pe) D2,8x2,5m poklop 800x800 uzamykatelný</t>
  </si>
  <si>
    <t xml:space="preserve">-1777313281</t>
  </si>
  <si>
    <t xml:space="preserve">K240</t>
  </si>
  <si>
    <t xml:space="preserve">Plastová nádrž z termoplastu (pp, pe) D2,55x2,5m poklop 800x800 uzamykatelný</t>
  </si>
  <si>
    <t xml:space="preserve">509955450</t>
  </si>
  <si>
    <t xml:space="preserve">K241</t>
  </si>
  <si>
    <t xml:space="preserve">monolitická betonová deska C12/15</t>
  </si>
  <si>
    <t xml:space="preserve">625013335</t>
  </si>
  <si>
    <t xml:space="preserve">K242</t>
  </si>
  <si>
    <t xml:space="preserve">obetonování</t>
  </si>
  <si>
    <t xml:space="preserve">-1819026073</t>
  </si>
  <si>
    <t xml:space="preserve">K243</t>
  </si>
  <si>
    <t xml:space="preserve">Hloubení zapažených jam v hor. 3 př 100 do 1000</t>
  </si>
  <si>
    <t xml:space="preserve">693693922</t>
  </si>
  <si>
    <t xml:space="preserve">K244</t>
  </si>
  <si>
    <t xml:space="preserve">Zřízení pažení a rozepření rýh příložné  2-4 m</t>
  </si>
  <si>
    <t xml:space="preserve">-874536429</t>
  </si>
  <si>
    <t xml:space="preserve">K245</t>
  </si>
  <si>
    <t xml:space="preserve">Odstranění pažení příložné 2-4m</t>
  </si>
  <si>
    <t xml:space="preserve">-387758921</t>
  </si>
  <si>
    <t xml:space="preserve">569895719</t>
  </si>
  <si>
    <t xml:space="preserve">K246</t>
  </si>
  <si>
    <t xml:space="preserve">521049133</t>
  </si>
  <si>
    <t xml:space="preserve">K247</t>
  </si>
  <si>
    <t xml:space="preserve">Svislé přemístění výk. z hor. 1-4 nad 4 m</t>
  </si>
  <si>
    <t xml:space="preserve">1997670222</t>
  </si>
  <si>
    <t xml:space="preserve">K248</t>
  </si>
  <si>
    <t xml:space="preserve">Svislé přemístění výk. z hor. 1-4 př 2.5 do 4 m</t>
  </si>
  <si>
    <t xml:space="preserve">-567464659</t>
  </si>
  <si>
    <t xml:space="preserve">610329537</t>
  </si>
  <si>
    <t xml:space="preserve">K249</t>
  </si>
  <si>
    <t xml:space="preserve">Nakládání výkopu množství přes 100 m3 hor. 1-4</t>
  </si>
  <si>
    <t xml:space="preserve">1522014315</t>
  </si>
  <si>
    <t xml:space="preserve">K250</t>
  </si>
  <si>
    <t xml:space="preserve">Uloženi sypaniny na skladku</t>
  </si>
  <si>
    <t xml:space="preserve">-1739314053</t>
  </si>
  <si>
    <t xml:space="preserve">SO 15 - Areálové rozvody kanalizace</t>
  </si>
  <si>
    <t xml:space="preserve">276282754</t>
  </si>
  <si>
    <t xml:space="preserve">-808362295</t>
  </si>
  <si>
    <t xml:space="preserve">-745919471</t>
  </si>
  <si>
    <t xml:space="preserve">576261168</t>
  </si>
  <si>
    <t xml:space="preserve">782131365</t>
  </si>
  <si>
    <t xml:space="preserve">401577340</t>
  </si>
  <si>
    <t xml:space="preserve">128744444</t>
  </si>
  <si>
    <t xml:space="preserve">-2078579733</t>
  </si>
  <si>
    <t xml:space="preserve">-1758249811</t>
  </si>
  <si>
    <t xml:space="preserve">55093070</t>
  </si>
  <si>
    <t xml:space="preserve">-1532861999</t>
  </si>
  <si>
    <t xml:space="preserve">1705364714</t>
  </si>
  <si>
    <t xml:space="preserve">-209964706</t>
  </si>
  <si>
    <t xml:space="preserve">262141962</t>
  </si>
  <si>
    <t xml:space="preserve">-554874402</t>
  </si>
  <si>
    <t xml:space="preserve">1471929639</t>
  </si>
  <si>
    <t xml:space="preserve">02 - ZTI KAN</t>
  </si>
  <si>
    <t xml:space="preserve">    002 - OSTATNÍ</t>
  </si>
  <si>
    <t xml:space="preserve">-2119155476</t>
  </si>
  <si>
    <t xml:space="preserve">-702373717</t>
  </si>
  <si>
    <t xml:space="preserve">K253</t>
  </si>
  <si>
    <t xml:space="preserve">KG200 PŘÍMÁ TROUBA PVC 200 SN4</t>
  </si>
  <si>
    <t xml:space="preserve">311200095</t>
  </si>
  <si>
    <t xml:space="preserve">K254</t>
  </si>
  <si>
    <t xml:space="preserve">KG200 PŘÍMÁ TROUBA PVC 250 SN4</t>
  </si>
  <si>
    <t xml:space="preserve">-893546070</t>
  </si>
  <si>
    <t xml:space="preserve">K255</t>
  </si>
  <si>
    <t xml:space="preserve">KG150 PŘÍMÁ TROUBA PVC 150 SN8</t>
  </si>
  <si>
    <t xml:space="preserve">623505205</t>
  </si>
  <si>
    <t xml:space="preserve">K256</t>
  </si>
  <si>
    <t xml:space="preserve">KG200 PŘÍMÁ TROUBA PVC 200 SN8</t>
  </si>
  <si>
    <t xml:space="preserve">-159856196</t>
  </si>
  <si>
    <t xml:space="preserve">-1357709341</t>
  </si>
  <si>
    <t xml:space="preserve">-1101619161</t>
  </si>
  <si>
    <t xml:space="preserve">K259</t>
  </si>
  <si>
    <t xml:space="preserve">Montáž potrubí z PVC hrdlových trub do DN 250</t>
  </si>
  <si>
    <t xml:space="preserve">-2013487354</t>
  </si>
  <si>
    <t xml:space="preserve">-555601668</t>
  </si>
  <si>
    <t xml:space="preserve">1771736594</t>
  </si>
  <si>
    <t xml:space="preserve">1415354529</t>
  </si>
  <si>
    <t xml:space="preserve">-580350863</t>
  </si>
  <si>
    <t xml:space="preserve">K264</t>
  </si>
  <si>
    <t xml:space="preserve">Kamerový průzkum stávající ležatéí kanalizace</t>
  </si>
  <si>
    <t xml:space="preserve">-1949512596</t>
  </si>
  <si>
    <t xml:space="preserve">1090213260</t>
  </si>
  <si>
    <t xml:space="preserve">-1590872561</t>
  </si>
  <si>
    <t xml:space="preserve">1664010771</t>
  </si>
  <si>
    <t xml:space="preserve">596048562</t>
  </si>
  <si>
    <t xml:space="preserve">-995168410</t>
  </si>
  <si>
    <t xml:space="preserve">889801614</t>
  </si>
  <si>
    <t xml:space="preserve">1543316426</t>
  </si>
  <si>
    <t xml:space="preserve">8070339</t>
  </si>
  <si>
    <t xml:space="preserve">03 - NÁDRŽE</t>
  </si>
  <si>
    <t xml:space="preserve">    001 - RETENČNÍ NÁDRŽE</t>
  </si>
  <si>
    <t xml:space="preserve">    002 - ZEMNÍ PRÁCE</t>
  </si>
  <si>
    <t xml:space="preserve">K270</t>
  </si>
  <si>
    <t xml:space="preserve">Čerpací stanice splaškových vod - nádrž+ 1+1 čerpadla</t>
  </si>
  <si>
    <t xml:space="preserve">-807539543</t>
  </si>
  <si>
    <t xml:space="preserve">K271</t>
  </si>
  <si>
    <t xml:space="preserve">Montáž ve výrobně - S se 2 čerpadly</t>
  </si>
  <si>
    <t xml:space="preserve">529293536</t>
  </si>
  <si>
    <t xml:space="preserve">K272</t>
  </si>
  <si>
    <t xml:space="preserve">Zprovoznní ČS</t>
  </si>
  <si>
    <t xml:space="preserve">1995467976</t>
  </si>
  <si>
    <t xml:space="preserve">K273</t>
  </si>
  <si>
    <t xml:space="preserve">El. rozvaděč v plastové skříni pro dvě čerpadla - nástěnný</t>
  </si>
  <si>
    <t xml:space="preserve">-1937868623</t>
  </si>
  <si>
    <t xml:space="preserve">K274</t>
  </si>
  <si>
    <t xml:space="preserve">Litinový poklop 800 x 600 tř. C uzamykatelný</t>
  </si>
  <si>
    <t xml:space="preserve">-1559122500</t>
  </si>
  <si>
    <t xml:space="preserve">1115771146</t>
  </si>
  <si>
    <t xml:space="preserve">-451619505</t>
  </si>
  <si>
    <t xml:space="preserve">-1828766962</t>
  </si>
  <si>
    <t xml:space="preserve">1858368422</t>
  </si>
  <si>
    <t xml:space="preserve">448142185</t>
  </si>
  <si>
    <t xml:space="preserve">347994317</t>
  </si>
  <si>
    <t xml:space="preserve">1796943769</t>
  </si>
  <si>
    <t xml:space="preserve">-745844824</t>
  </si>
  <si>
    <t xml:space="preserve">190338141</t>
  </si>
  <si>
    <t xml:space="preserve">-257859810</t>
  </si>
  <si>
    <t xml:space="preserve">151311671</t>
  </si>
  <si>
    <t xml:space="preserve">04 - ŠACHTY</t>
  </si>
  <si>
    <t xml:space="preserve">    001 - ŠACHTY</t>
  </si>
  <si>
    <t xml:space="preserve">K275</t>
  </si>
  <si>
    <t xml:space="preserve">RF000320 poklop litinový 425/1,5 t</t>
  </si>
  <si>
    <t xml:space="preserve">-1751447099</t>
  </si>
  <si>
    <t xml:space="preserve">K276</t>
  </si>
  <si>
    <t xml:space="preserve">RF010310  TEGRA 425 - dno KG 160 přímé</t>
  </si>
  <si>
    <t xml:space="preserve">-1229717801</t>
  </si>
  <si>
    <t xml:space="preserve">K277</t>
  </si>
  <si>
    <t xml:space="preserve">RF010320 TEGRA 425 - dno KG 160 30°</t>
  </si>
  <si>
    <t xml:space="preserve">395137491</t>
  </si>
  <si>
    <t xml:space="preserve">K278</t>
  </si>
  <si>
    <t xml:space="preserve">RF010330 TEGRA 425 - dno KG 160 60°</t>
  </si>
  <si>
    <t xml:space="preserve">-1845928058</t>
  </si>
  <si>
    <t xml:space="preserve">K279</t>
  </si>
  <si>
    <t xml:space="preserve">RF010340 TEGRA 425 - dno KG 160 90°</t>
  </si>
  <si>
    <t xml:space="preserve">1460567614</t>
  </si>
  <si>
    <t xml:space="preserve">K280</t>
  </si>
  <si>
    <t xml:space="preserve">RF010350  TEGRA 425 - dno KG 160 typ T</t>
  </si>
  <si>
    <t xml:space="preserve">639022311</t>
  </si>
  <si>
    <t xml:space="preserve">K281</t>
  </si>
  <si>
    <t xml:space="preserve">RF010360  TEGRA 425 - DNO KG 160 TYP X</t>
  </si>
  <si>
    <t xml:space="preserve">-59446149</t>
  </si>
  <si>
    <t xml:space="preserve">K282</t>
  </si>
  <si>
    <t xml:space="preserve">RF210000 TEGRA 600 - dno KG 200 přímé</t>
  </si>
  <si>
    <t xml:space="preserve">-1910580685</t>
  </si>
  <si>
    <t xml:space="preserve">K283</t>
  </si>
  <si>
    <t xml:space="preserve">RF600000 betonový prstenec 600</t>
  </si>
  <si>
    <t xml:space="preserve">-955474990</t>
  </si>
  <si>
    <t xml:space="preserve">K284</t>
  </si>
  <si>
    <t xml:space="preserve">RF600010 plastový kónus PAD 600</t>
  </si>
  <si>
    <t xml:space="preserve">357186802</t>
  </si>
  <si>
    <t xml:space="preserve">K285</t>
  </si>
  <si>
    <t xml:space="preserve">RF700000 litinový poklop A15</t>
  </si>
  <si>
    <t xml:space="preserve">946206608</t>
  </si>
  <si>
    <t xml:space="preserve">K286</t>
  </si>
  <si>
    <t xml:space="preserve">RF999000 těsnění 600</t>
  </si>
  <si>
    <t xml:space="preserve">-638365855</t>
  </si>
  <si>
    <t xml:space="preserve">K287</t>
  </si>
  <si>
    <t xml:space="preserve">RP000415  TEGRA 425 korug.roura 425/1500</t>
  </si>
  <si>
    <t xml:space="preserve">-1967710910</t>
  </si>
  <si>
    <t xml:space="preserve">K288</t>
  </si>
  <si>
    <t xml:space="preserve">RP000420  TEGRA 425 korug.roura 425/2000</t>
  </si>
  <si>
    <t xml:space="preserve">-1315868288</t>
  </si>
  <si>
    <t xml:space="preserve">K289</t>
  </si>
  <si>
    <t xml:space="preserve">RP010000 TEGRA 600 - korug.roura 600/1000</t>
  </si>
  <si>
    <t xml:space="preserve">-1606202556</t>
  </si>
  <si>
    <t xml:space="preserve">K290</t>
  </si>
  <si>
    <t xml:space="preserve">RP020000 TEGRA 600 - korug.roura 600/2000</t>
  </si>
  <si>
    <t xml:space="preserve">92420262</t>
  </si>
  <si>
    <t xml:space="preserve">SO 16 - Odvodnění areálu</t>
  </si>
  <si>
    <t xml:space="preserve">1846807903</t>
  </si>
  <si>
    <t xml:space="preserve">501944251</t>
  </si>
  <si>
    <t xml:space="preserve">984818552</t>
  </si>
  <si>
    <t xml:space="preserve">1665539137</t>
  </si>
  <si>
    <t xml:space="preserve">1654046855</t>
  </si>
  <si>
    <t xml:space="preserve">-693648827</t>
  </si>
  <si>
    <t xml:space="preserve">890469810</t>
  </si>
  <si>
    <t xml:space="preserve">-1217195484</t>
  </si>
  <si>
    <t xml:space="preserve">-510495899</t>
  </si>
  <si>
    <t xml:space="preserve">740330091</t>
  </si>
  <si>
    <t xml:space="preserve">-1014444879</t>
  </si>
  <si>
    <t xml:space="preserve">-403642484</t>
  </si>
  <si>
    <t xml:space="preserve">418259703</t>
  </si>
  <si>
    <t xml:space="preserve">-858400276</t>
  </si>
  <si>
    <t xml:space="preserve">595848794</t>
  </si>
  <si>
    <t xml:space="preserve">625801870</t>
  </si>
  <si>
    <t xml:space="preserve">    002 - TVAROVKY</t>
  </si>
  <si>
    <t xml:space="preserve">-1230993542</t>
  </si>
  <si>
    <t xml:space="preserve">1428252052</t>
  </si>
  <si>
    <t xml:space="preserve">-1690658298</t>
  </si>
  <si>
    <t xml:space="preserve">K294</t>
  </si>
  <si>
    <t xml:space="preserve">HT150 PŘÍMÁ TROUBA PP 150</t>
  </si>
  <si>
    <t xml:space="preserve">-1967761734</t>
  </si>
  <si>
    <t xml:space="preserve">32116223</t>
  </si>
  <si>
    <t xml:space="preserve">-1493087373</t>
  </si>
  <si>
    <t xml:space="preserve">1924480308</t>
  </si>
  <si>
    <t xml:space="preserve">142830854</t>
  </si>
  <si>
    <t xml:space="preserve">1262894461</t>
  </si>
  <si>
    <t xml:space="preserve">K297</t>
  </si>
  <si>
    <t xml:space="preserve">montáž odpadní trubky PP-HT s hrdlem do pr.150mm (volně, stoupačka)</t>
  </si>
  <si>
    <t xml:space="preserve">-988420887</t>
  </si>
  <si>
    <t xml:space="preserve">-1908388660</t>
  </si>
  <si>
    <t xml:space="preserve">-1575107839</t>
  </si>
  <si>
    <t xml:space="preserve">39870297</t>
  </si>
  <si>
    <t xml:space="preserve">-1286547565</t>
  </si>
  <si>
    <t xml:space="preserve">TVAROVKY</t>
  </si>
  <si>
    <t xml:space="preserve">K299</t>
  </si>
  <si>
    <t xml:space="preserve">769285754</t>
  </si>
  <si>
    <t xml:space="preserve">K300</t>
  </si>
  <si>
    <t xml:space="preserve">808555701</t>
  </si>
  <si>
    <t xml:space="preserve">K301</t>
  </si>
  <si>
    <t xml:space="preserve">PŘECHODKA PP 125/150 HTR150/125</t>
  </si>
  <si>
    <t xml:space="preserve">173915745</t>
  </si>
  <si>
    <t xml:space="preserve">K302</t>
  </si>
  <si>
    <t xml:space="preserve">19868696</t>
  </si>
  <si>
    <t xml:space="preserve">K303</t>
  </si>
  <si>
    <t xml:space="preserve">1602916536</t>
  </si>
  <si>
    <t xml:space="preserve">K304</t>
  </si>
  <si>
    <t xml:space="preserve">OBLOUK PVC 150-30 KGB150-30</t>
  </si>
  <si>
    <t xml:space="preserve">1389200349</t>
  </si>
  <si>
    <t xml:space="preserve">K305</t>
  </si>
  <si>
    <t xml:space="preserve">113895231</t>
  </si>
  <si>
    <t xml:space="preserve">K306</t>
  </si>
  <si>
    <t xml:space="preserve">OBLOUK PVC 200-15 KGB200-15</t>
  </si>
  <si>
    <t xml:space="preserve">-590013398</t>
  </si>
  <si>
    <t xml:space="preserve">K307</t>
  </si>
  <si>
    <t xml:space="preserve">348047811</t>
  </si>
  <si>
    <t xml:space="preserve">K308</t>
  </si>
  <si>
    <t xml:space="preserve">1181500963</t>
  </si>
  <si>
    <t xml:space="preserve">K309</t>
  </si>
  <si>
    <t xml:space="preserve">ODBOČKA PVC 200/125-45 KGEA200/125-45</t>
  </si>
  <si>
    <t xml:space="preserve">-1808432857</t>
  </si>
  <si>
    <t xml:space="preserve">K310</t>
  </si>
  <si>
    <t xml:space="preserve">ODBOČKA PVC 200/150-45 KGEA200/150-45</t>
  </si>
  <si>
    <t xml:space="preserve">-587655265</t>
  </si>
  <si>
    <t xml:space="preserve">K311</t>
  </si>
  <si>
    <t xml:space="preserve">PŘECHODOVÁ TRUBKA PVC KGR150/100</t>
  </si>
  <si>
    <t xml:space="preserve">-983926386</t>
  </si>
  <si>
    <t xml:space="preserve">K312</t>
  </si>
  <si>
    <t xml:space="preserve">PŘECHODOVÁ TRUBKA PVC KGR200/150</t>
  </si>
  <si>
    <t xml:space="preserve">190680997</t>
  </si>
  <si>
    <t xml:space="preserve">959552032</t>
  </si>
  <si>
    <t xml:space="preserve">761815708</t>
  </si>
  <si>
    <t xml:space="preserve">572779906</t>
  </si>
  <si>
    <t xml:space="preserve">-1089845082</t>
  </si>
  <si>
    <t xml:space="preserve">-1189497340</t>
  </si>
  <si>
    <t xml:space="preserve">504600987</t>
  </si>
  <si>
    <t xml:space="preserve">753353710</t>
  </si>
  <si>
    <t xml:space="preserve">376032196</t>
  </si>
  <si>
    <t xml:space="preserve">-2022873009</t>
  </si>
  <si>
    <t xml:space="preserve">-1608946672</t>
  </si>
  <si>
    <t xml:space="preserve">693746318</t>
  </si>
  <si>
    <t xml:space="preserve">-72840088</t>
  </si>
  <si>
    <t xml:space="preserve">-1418313924</t>
  </si>
  <si>
    <t xml:space="preserve">K313</t>
  </si>
  <si>
    <t xml:space="preserve">ČERPADLO DEŠŤOVÝCH VOD - RN-č</t>
  </si>
  <si>
    <t xml:space="preserve">611910726</t>
  </si>
  <si>
    <t xml:space="preserve">-540203071</t>
  </si>
  <si>
    <t xml:space="preserve">353240074</t>
  </si>
  <si>
    <t xml:space="preserve">1078704578</t>
  </si>
  <si>
    <t xml:space="preserve">1450485342</t>
  </si>
  <si>
    <t xml:space="preserve">2087718472</t>
  </si>
  <si>
    <t xml:space="preserve">-1036181252</t>
  </si>
  <si>
    <t xml:space="preserve">-1811076695</t>
  </si>
  <si>
    <t xml:space="preserve">1979999334</t>
  </si>
  <si>
    <t xml:space="preserve">-68169786</t>
  </si>
  <si>
    <t xml:space="preserve">-776137749</t>
  </si>
  <si>
    <t xml:space="preserve">-1456594902</t>
  </si>
  <si>
    <t xml:space="preserve">798637355</t>
  </si>
  <si>
    <t xml:space="preserve">-1098366841</t>
  </si>
  <si>
    <t xml:space="preserve">1132384892</t>
  </si>
  <si>
    <t xml:space="preserve">K314</t>
  </si>
  <si>
    <t xml:space="preserve">IF163100 poklop litinový 400/1,5t do roury</t>
  </si>
  <si>
    <t xml:space="preserve">803059439</t>
  </si>
  <si>
    <t xml:space="preserve">K315</t>
  </si>
  <si>
    <t xml:space="preserve">IF511110 RŠ 400 - dno KG 150 přímá T1</t>
  </si>
  <si>
    <t xml:space="preserve">-1460548490</t>
  </si>
  <si>
    <t xml:space="preserve">K316</t>
  </si>
  <si>
    <t xml:space="preserve">IP407100 korug.roura 400/1000</t>
  </si>
  <si>
    <t xml:space="preserve">-1126639388</t>
  </si>
  <si>
    <t xml:space="preserve">K317</t>
  </si>
  <si>
    <t xml:space="preserve">RF000140  poklop PP 425/1,5 t</t>
  </si>
  <si>
    <t xml:space="preserve">734798869</t>
  </si>
  <si>
    <t xml:space="preserve">988055900</t>
  </si>
  <si>
    <t xml:space="preserve">351902895</t>
  </si>
  <si>
    <t xml:space="preserve">96217715</t>
  </si>
  <si>
    <t xml:space="preserve">-12488646</t>
  </si>
  <si>
    <t xml:space="preserve">SO 16.2,3 - Odvodnění parkoviště</t>
  </si>
  <si>
    <t xml:space="preserve">01 - ODVODNĚNÍ</t>
  </si>
  <si>
    <t xml:space="preserve">-721419037</t>
  </si>
  <si>
    <t xml:space="preserve">879693089</t>
  </si>
  <si>
    <t xml:space="preserve">1695181602</t>
  </si>
  <si>
    <t xml:space="preserve">-1629108104</t>
  </si>
  <si>
    <t xml:space="preserve">-360931028</t>
  </si>
  <si>
    <t xml:space="preserve">-522413658</t>
  </si>
  <si>
    <t xml:space="preserve">-1352216430</t>
  </si>
  <si>
    <t xml:space="preserve">1935137427</t>
  </si>
  <si>
    <t xml:space="preserve">1463739524</t>
  </si>
  <si>
    <t xml:space="preserve">149705721</t>
  </si>
  <si>
    <t xml:space="preserve">-419904252</t>
  </si>
  <si>
    <t xml:space="preserve">02 - PRŮLEH</t>
  </si>
  <si>
    <t xml:space="preserve">    001 - PRŮLEH</t>
  </si>
  <si>
    <t xml:space="preserve">K318</t>
  </si>
  <si>
    <t xml:space="preserve">štěrk fr. 16/32</t>
  </si>
  <si>
    <t xml:space="preserve">-605092015</t>
  </si>
  <si>
    <t xml:space="preserve">K319</t>
  </si>
  <si>
    <t xml:space="preserve">Geotextilie, 200g/m2</t>
  </si>
  <si>
    <t xml:space="preserve">1191897541</t>
  </si>
  <si>
    <t xml:space="preserve">K320</t>
  </si>
  <si>
    <t xml:space="preserve">hydroizolační nopová folie</t>
  </si>
  <si>
    <t xml:space="preserve">2097327834</t>
  </si>
  <si>
    <t xml:space="preserve">K321</t>
  </si>
  <si>
    <t xml:space="preserve">drenážní potrubí PE DN100</t>
  </si>
  <si>
    <t xml:space="preserve">1898209607</t>
  </si>
  <si>
    <t xml:space="preserve">-1835057745</t>
  </si>
  <si>
    <t xml:space="preserve">K322</t>
  </si>
  <si>
    <t xml:space="preserve">Betonová patka</t>
  </si>
  <si>
    <t xml:space="preserve">2057697276</t>
  </si>
  <si>
    <t xml:space="preserve">K323</t>
  </si>
  <si>
    <t xml:space="preserve">Zpětná klapka DN150</t>
  </si>
  <si>
    <t xml:space="preserve">1008080739</t>
  </si>
  <si>
    <t xml:space="preserve">K324</t>
  </si>
  <si>
    <t xml:space="preserve">Kamenný zához 70-150mm</t>
  </si>
  <si>
    <t xml:space="preserve">-1585866179</t>
  </si>
  <si>
    <t xml:space="preserve">-552636646</t>
  </si>
  <si>
    <t xml:space="preserve">-430633950</t>
  </si>
  <si>
    <t xml:space="preserve">-1808882627</t>
  </si>
  <si>
    <t xml:space="preserve">1301899228</t>
  </si>
  <si>
    <t xml:space="preserve">-1450196226</t>
  </si>
  <si>
    <t xml:space="preserve">21116154</t>
  </si>
  <si>
    <t xml:space="preserve">691088387</t>
  </si>
  <si>
    <t xml:space="preserve">1487877296</t>
  </si>
  <si>
    <t xml:space="preserve">SO 18 - Elektroinstalace</t>
  </si>
  <si>
    <t xml:space="preserve">SO 18.1a - Slaboproud</t>
  </si>
  <si>
    <t xml:space="preserve">    001 - Přípojka SLP</t>
  </si>
  <si>
    <t xml:space="preserve">    002 - CCTV - uzavřený kamerový systém</t>
  </si>
  <si>
    <t xml:space="preserve">    003 - MZS - místní rozhlas</t>
  </si>
  <si>
    <t xml:space="preserve">    004 - EZS - elektronická zabezpečovací signalizace, vč. zázemí</t>
  </si>
  <si>
    <t xml:space="preserve">    005 - UKS - strukturovaná kabeláž</t>
  </si>
  <si>
    <t xml:space="preserve">    009 - Sauna</t>
  </si>
  <si>
    <t xml:space="preserve">    010 - Pokladní systém, turnikety a info tabule</t>
  </si>
  <si>
    <t xml:space="preserve">Přípojka SLP</t>
  </si>
  <si>
    <t xml:space="preserve">K004</t>
  </si>
  <si>
    <t xml:space="preserve">Chránička HDPE40 vč. uspávky na oboui koncích</t>
  </si>
  <si>
    <t xml:space="preserve">773687957</t>
  </si>
  <si>
    <t xml:space="preserve">K005</t>
  </si>
  <si>
    <t xml:space="preserve">-1041602390</t>
  </si>
  <si>
    <t xml:space="preserve">K006</t>
  </si>
  <si>
    <t xml:space="preserve">Montáž</t>
  </si>
  <si>
    <t xml:space="preserve">-2046513299</t>
  </si>
  <si>
    <t xml:space="preserve">CCTV - uzavřený kamerový systém</t>
  </si>
  <si>
    <t xml:space="preserve">K007</t>
  </si>
  <si>
    <t xml:space="preserve">Kamera HIKVISION DS-2CD2T45FWD-I8 (2,8mm), 80m IR, 110° záběr</t>
  </si>
  <si>
    <t xml:space="preserve">-840126470</t>
  </si>
  <si>
    <t xml:space="preserve">K008</t>
  </si>
  <si>
    <t xml:space="preserve">Montážní konzola DS-1260ZJ</t>
  </si>
  <si>
    <t xml:space="preserve">1670152039</t>
  </si>
  <si>
    <t xml:space="preserve">K009</t>
  </si>
  <si>
    <t xml:space="preserve">PoE zdroj 48V</t>
  </si>
  <si>
    <t xml:space="preserve">289162050</t>
  </si>
  <si>
    <t xml:space="preserve">K010</t>
  </si>
  <si>
    <t xml:space="preserve">Svitch do malého rozvaděče VO7 4in, 48V</t>
  </si>
  <si>
    <t xml:space="preserve">358688580</t>
  </si>
  <si>
    <t xml:space="preserve">K011</t>
  </si>
  <si>
    <t xml:space="preserve">Nahrávací zařízení NVR pro 8 IP kamer, až 12MP, HDMI 4K, 8x PoE, H.265, I/O, Audio, bez HDD</t>
  </si>
  <si>
    <t xml:space="preserve">-853996201</t>
  </si>
  <si>
    <t xml:space="preserve">K012</t>
  </si>
  <si>
    <t xml:space="preserve">Hardisk 4TB</t>
  </si>
  <si>
    <t xml:space="preserve">1970601355</t>
  </si>
  <si>
    <t xml:space="preserve">K013</t>
  </si>
  <si>
    <t xml:space="preserve">PC pracoviště s monitorem 19" klávesnice a myši do místnosti plavčíka</t>
  </si>
  <si>
    <t xml:space="preserve">-826471476</t>
  </si>
  <si>
    <t xml:space="preserve">K014</t>
  </si>
  <si>
    <t xml:space="preserve">Venkovní rozvaděč se zdrojem OH3215-C2.P48.SE vč. temperace 20W a termostatu</t>
  </si>
  <si>
    <t xml:space="preserve">1003983857</t>
  </si>
  <si>
    <t xml:space="preserve">K015</t>
  </si>
  <si>
    <t xml:space="preserve">100Base (FE) průmyslový media konvertor, SFP slot, PoE+</t>
  </si>
  <si>
    <t xml:space="preserve">-1724304996</t>
  </si>
  <si>
    <t xml:space="preserve">K016</t>
  </si>
  <si>
    <t xml:space="preserve">Small Form-factor Pluggable transceiver, 100BaseBX (200M), Tx1310nm/Rx1550nm</t>
  </si>
  <si>
    <t xml:space="preserve">2053830761</t>
  </si>
  <si>
    <t xml:space="preserve">K017</t>
  </si>
  <si>
    <t xml:space="preserve">Small Form-factor Pluggable transceiver, 100BaseBX (200M), Tx1550nm/Rx1310nm</t>
  </si>
  <si>
    <t xml:space="preserve">-1595723676</t>
  </si>
  <si>
    <t xml:space="preserve">K018</t>
  </si>
  <si>
    <t xml:space="preserve">Optická kazeta s držákem na DIN35</t>
  </si>
  <si>
    <t xml:space="preserve">1080915356</t>
  </si>
  <si>
    <t xml:space="preserve">K019</t>
  </si>
  <si>
    <t xml:space="preserve">Držák pro kolmou montáž media konvertorů a PoE injektorů na DIN35i</t>
  </si>
  <si>
    <t xml:space="preserve">1463293426</t>
  </si>
  <si>
    <t xml:space="preserve">K020</t>
  </si>
  <si>
    <t xml:space="preserve">Zámek pro ocelové rozvaděče typu OH65.Kompatibilní se všemi typy OH65-PG10, PG12</t>
  </si>
  <si>
    <t xml:space="preserve">-1379227218</t>
  </si>
  <si>
    <t xml:space="preserve">K021</t>
  </si>
  <si>
    <t xml:space="preserve">Hlavní optické vedení pro venkovní kamery XtendLan FO-DP1000-4-2, 9/125, 4c, DROP, 3,6mm LS0H, G.657A, 1000N vč. chráničky HDPE40</t>
  </si>
  <si>
    <t xml:space="preserve">1185884478</t>
  </si>
  <si>
    <t xml:space="preserve">K022</t>
  </si>
  <si>
    <t xml:space="preserve">Montáž výše uvedených zařízení</t>
  </si>
  <si>
    <t xml:space="preserve">-674785920</t>
  </si>
  <si>
    <t xml:space="preserve">K023</t>
  </si>
  <si>
    <t xml:space="preserve">Veškerý další materiál pro dokončení a sprovoznění díla, dále úložný materiál v podhledech</t>
  </si>
  <si>
    <t xml:space="preserve">-411643114</t>
  </si>
  <si>
    <t xml:space="preserve">K024</t>
  </si>
  <si>
    <t xml:space="preserve">PD skutečného provedení</t>
  </si>
  <si>
    <t xml:space="preserve">2076566367</t>
  </si>
  <si>
    <t xml:space="preserve">K025</t>
  </si>
  <si>
    <t xml:space="preserve">Výchozí revizní zpráva</t>
  </si>
  <si>
    <t xml:space="preserve">-126950170</t>
  </si>
  <si>
    <t xml:space="preserve">MZS - místní rozhlas</t>
  </si>
  <si>
    <t xml:space="preserve">K026</t>
  </si>
  <si>
    <t xml:space="preserve">Mixážní zesilovač 240W @ 100V/4Ohm (RMS), 5 výstupních zón. Digitální topologie Class-D s vysokou účinností přes 80%, pasivní chlazení bez ventilátoru pro bezhlučný provoz. Integrovaná procesorem řízená ochrana proti zkratu, přehřátí a DC napětí. 2x symet</t>
  </si>
  <si>
    <t xml:space="preserve">1963241292</t>
  </si>
  <si>
    <t xml:space="preserve">K027</t>
  </si>
  <si>
    <t xml:space="preserve">Mikrofonní stanice pro hlášení, dynamický směrový mikrofon na husím krku, 3polohový spínač s možností hlášení PTT a ON/OFF, konektor XLR3 + 3 vodiče pro ovládání priority</t>
  </si>
  <si>
    <t xml:space="preserve">-1046938236</t>
  </si>
  <si>
    <t xml:space="preserve">K028</t>
  </si>
  <si>
    <t xml:space="preserve">Digitální audio přehrávač internetových rádií s podporou formátů MP3, WMA, AAC. Barevný grafický 2,8" LCD displej + otočný enkodér, možnost dálkového ovládání i bez přímé viditelnosti pomocí volitelného 2.4GHz ovladače RMT40 (zvl. přísl.). Synchronizuje s</t>
  </si>
  <si>
    <t xml:space="preserve">-62038155</t>
  </si>
  <si>
    <t xml:space="preserve">K029</t>
  </si>
  <si>
    <t xml:space="preserve">2-pásmový hudební tlakový reproduktor 30W @ 100V, 5"+1", max. SPL 113dB @ 1m, frekvenční rozsah 110Hz-16kHz @ ±3dB, vyzařování 110° x 60° @ 1kHz, ABS plast + montážní konzola nerez ocel, šedý, IP66, konzole na stožár</t>
  </si>
  <si>
    <t xml:space="preserve">959405930</t>
  </si>
  <si>
    <t xml:space="preserve">K030</t>
  </si>
  <si>
    <t xml:space="preserve">Sdružovací krabice pod stůl pro 8 venkovních reproduktorů</t>
  </si>
  <si>
    <t xml:space="preserve">-1492040438</t>
  </si>
  <si>
    <t xml:space="preserve">K031</t>
  </si>
  <si>
    <t xml:space="preserve">Kabel CYKY-J 2x2,5</t>
  </si>
  <si>
    <t xml:space="preserve">-1437255025</t>
  </si>
  <si>
    <t xml:space="preserve">K032</t>
  </si>
  <si>
    <t xml:space="preserve">Chránička DN32</t>
  </si>
  <si>
    <t xml:space="preserve">-594540675</t>
  </si>
  <si>
    <t xml:space="preserve">K033</t>
  </si>
  <si>
    <t xml:space="preserve">IT rozovdy - WiFi router např. HP Aruba</t>
  </si>
  <si>
    <t xml:space="preserve">-332702864</t>
  </si>
  <si>
    <t xml:space="preserve">K034</t>
  </si>
  <si>
    <t xml:space="preserve">-455780656</t>
  </si>
  <si>
    <t xml:space="preserve">K035</t>
  </si>
  <si>
    <t xml:space="preserve">254925646</t>
  </si>
  <si>
    <t xml:space="preserve">124611752</t>
  </si>
  <si>
    <t xml:space="preserve">1598717569</t>
  </si>
  <si>
    <t xml:space="preserve">EZS - elektronická zabezpečovací signalizace, vč. zázemí a restaurace</t>
  </si>
  <si>
    <t xml:space="preserve">K036</t>
  </si>
  <si>
    <t xml:space="preserve">Ústředna GALAXY GD96, Ústředna až 96 zón a 16 grup v krytu bez klávesnice s komunikátorem a zdrojem</t>
  </si>
  <si>
    <t xml:space="preserve">-817767313</t>
  </si>
  <si>
    <t xml:space="preserve">K037</t>
  </si>
  <si>
    <t xml:space="preserve">Akumulátor 12V / 18Ah se šroubovými svorkami M5 a životností až 3 roky</t>
  </si>
  <si>
    <t xml:space="preserve">661022900</t>
  </si>
  <si>
    <t xml:space="preserve">K038</t>
  </si>
  <si>
    <t xml:space="preserve">Systémový GSM modul v kovovém krytu pro posílání SMS a volání uživateli</t>
  </si>
  <si>
    <t xml:space="preserve">-1245835119</t>
  </si>
  <si>
    <t xml:space="preserve">K039</t>
  </si>
  <si>
    <t xml:space="preserve">TCP/IP komunikátor bez krytu pro GALAXYGD, verze dle EN norem. ISOM protokol</t>
  </si>
  <si>
    <t xml:space="preserve">-1476419144</t>
  </si>
  <si>
    <t xml:space="preserve">K040</t>
  </si>
  <si>
    <t xml:space="preserve">LCD klávesnice</t>
  </si>
  <si>
    <t xml:space="preserve">-933220939</t>
  </si>
  <si>
    <t xml:space="preserve">K041</t>
  </si>
  <si>
    <t xml:space="preserve">Koncentrátor v plastovém krytu pro 8 zón se 4 PGM výstupy</t>
  </si>
  <si>
    <t xml:space="preserve">1840232363</t>
  </si>
  <si>
    <t xml:space="preserve">K042</t>
  </si>
  <si>
    <t xml:space="preserve">Malý rozvaděč 200x300x100 pro koncentrátor a zdroj</t>
  </si>
  <si>
    <t xml:space="preserve">-413349432</t>
  </si>
  <si>
    <t xml:space="preserve">K043</t>
  </si>
  <si>
    <t xml:space="preserve">Řídící modul pro připojení dvou bezkontaktních čteček</t>
  </si>
  <si>
    <t xml:space="preserve">585067041</t>
  </si>
  <si>
    <t xml:space="preserve">K044</t>
  </si>
  <si>
    <t xml:space="preserve">Bezkontaktní čtečka Pyramid+HID Prox, miniaturní, dosah až 14 cm</t>
  </si>
  <si>
    <t xml:space="preserve">-955739953</t>
  </si>
  <si>
    <t xml:space="preserve">K045</t>
  </si>
  <si>
    <t xml:space="preserve">MG kontakt čtyřdrátový s pracovní mezerou 25mm</t>
  </si>
  <si>
    <t xml:space="preserve">-228946979</t>
  </si>
  <si>
    <t xml:space="preserve">K046</t>
  </si>
  <si>
    <t xml:space="preserve">PIR detektor DUAL element s držákem, vějíř 15m, montážní výška 1,8 - 2,4m, EOL</t>
  </si>
  <si>
    <t xml:space="preserve">-1221421862</t>
  </si>
  <si>
    <t xml:space="preserve">K047</t>
  </si>
  <si>
    <t xml:space="preserve">Venkovní PIR detektor, det. char. 12 m / 120°, mont. výška 2,5 m / 1,2 - 1,5 m</t>
  </si>
  <si>
    <t xml:space="preserve">-1806915022</t>
  </si>
  <si>
    <t xml:space="preserve">-676254083</t>
  </si>
  <si>
    <t xml:space="preserve">K048</t>
  </si>
  <si>
    <t xml:space="preserve">Lineární zdroj v kovovém krytu 13,8 Vss / 3A</t>
  </si>
  <si>
    <t xml:space="preserve">1033285063</t>
  </si>
  <si>
    <t xml:space="preserve">-1508732677</t>
  </si>
  <si>
    <t xml:space="preserve">K049</t>
  </si>
  <si>
    <t xml:space="preserve">Bezkontaktní karta Pyramid, clamshell</t>
  </si>
  <si>
    <t xml:space="preserve">489631179</t>
  </si>
  <si>
    <t xml:space="preserve">K050</t>
  </si>
  <si>
    <t xml:space="preserve">Bezkontaktní přívěsek Pyramid</t>
  </si>
  <si>
    <t xml:space="preserve">416025383</t>
  </si>
  <si>
    <t xml:space="preserve">K051</t>
  </si>
  <si>
    <t xml:space="preserve">Kabel JYSTY-J 2x2x0,5</t>
  </si>
  <si>
    <t xml:space="preserve">-593482881</t>
  </si>
  <si>
    <t xml:space="preserve">K052</t>
  </si>
  <si>
    <t xml:space="preserve">UTP kabel CAT5e vč. uložení pro napojení koncentrátoru</t>
  </si>
  <si>
    <t xml:space="preserve">-1297732077</t>
  </si>
  <si>
    <t xml:space="preserve">K053</t>
  </si>
  <si>
    <t xml:space="preserve">Venkovní kabel pro propojení koncentrátorů sauny a chatek vč. chráničky DN32</t>
  </si>
  <si>
    <t xml:space="preserve">-774088005</t>
  </si>
  <si>
    <t xml:space="preserve">K054</t>
  </si>
  <si>
    <t xml:space="preserve">Vkládací kanálek 20x10</t>
  </si>
  <si>
    <t xml:space="preserve">1413664654</t>
  </si>
  <si>
    <t xml:space="preserve">K055</t>
  </si>
  <si>
    <t xml:space="preserve">Drážkování vč. zapracení</t>
  </si>
  <si>
    <t xml:space="preserve">-152632058</t>
  </si>
  <si>
    <t xml:space="preserve">1814383617</t>
  </si>
  <si>
    <t xml:space="preserve">-722325071</t>
  </si>
  <si>
    <t xml:space="preserve">-191169571</t>
  </si>
  <si>
    <t xml:space="preserve">-821166949</t>
  </si>
  <si>
    <t xml:space="preserve">UKS - strukturovaná kabeláž</t>
  </si>
  <si>
    <t xml:space="preserve">K056</t>
  </si>
  <si>
    <t xml:space="preserve">Datový rozvaděč RACK pro zázemí, např. SCHRACK, 15U, 2x patch a switch PoE panel vč. vyvazovacích paneklů a příslušenství, lišty 230V, střešních ventilátorů, optická vana vybavená 12 in</t>
  </si>
  <si>
    <t xml:space="preserve">1251056556</t>
  </si>
  <si>
    <t xml:space="preserve">K057</t>
  </si>
  <si>
    <t xml:space="preserve">Datový rozvaděč RACK pro restauraci, např. SCHRACK, 15U, 2x patch a switch PoE panel vč. vyvazovacích paneklů a příslušenství, lišty 230V, střešních ventilátorů, optická vana vybavená 12 in</t>
  </si>
  <si>
    <t xml:space="preserve">1681016293</t>
  </si>
  <si>
    <t xml:space="preserve">K058</t>
  </si>
  <si>
    <t xml:space="preserve">IT rozvody - účastnické zásuvky 2x RJ-45 např. TANGO bílá</t>
  </si>
  <si>
    <t xml:space="preserve">-707591627</t>
  </si>
  <si>
    <t xml:space="preserve">K059</t>
  </si>
  <si>
    <t xml:space="preserve">IT rozvody - účastnické zásuvky 1x RJ-45 např. TANGO bílá, venkovní pro WiFi routery</t>
  </si>
  <si>
    <t xml:space="preserve">1186227164</t>
  </si>
  <si>
    <t xml:space="preserve">K060</t>
  </si>
  <si>
    <t xml:space="preserve">IT rozvody - kabel F/UTP CAT6a</t>
  </si>
  <si>
    <t xml:space="preserve">-1656092115</t>
  </si>
  <si>
    <t xml:space="preserve">K061</t>
  </si>
  <si>
    <t xml:space="preserve">IT rozovdy - husí pevnostní krk 20</t>
  </si>
  <si>
    <t xml:space="preserve">902259544</t>
  </si>
  <si>
    <t xml:space="preserve">K062</t>
  </si>
  <si>
    <t xml:space="preserve">WiFi router např. HP - dosah 120m, čtyři antéy venkovní, pokrytí koupaliště</t>
  </si>
  <si>
    <t xml:space="preserve">1718548707</t>
  </si>
  <si>
    <t xml:space="preserve">K063</t>
  </si>
  <si>
    <t xml:space="preserve">WiFi router HP, dosah do 50m pro vnitřní prostory</t>
  </si>
  <si>
    <t xml:space="preserve">670904931</t>
  </si>
  <si>
    <t xml:space="preserve">K064</t>
  </si>
  <si>
    <t xml:space="preserve">Optický kabel  XtendLan FO-DP1000-4-2, 9/125, 4c, DROP, 3,6mm LS0H, G.657A, 1000N vč. chráničky HDPE40 pro napojení restaurace</t>
  </si>
  <si>
    <t xml:space="preserve">-1215244056</t>
  </si>
  <si>
    <t xml:space="preserve">1031706444</t>
  </si>
  <si>
    <t xml:space="preserve">K065</t>
  </si>
  <si>
    <t xml:space="preserve">269283823</t>
  </si>
  <si>
    <t xml:space="preserve">K066</t>
  </si>
  <si>
    <t xml:space="preserve">1392531341</t>
  </si>
  <si>
    <t xml:space="preserve">K067</t>
  </si>
  <si>
    <t xml:space="preserve">396455725</t>
  </si>
  <si>
    <t xml:space="preserve">Sauna</t>
  </si>
  <si>
    <t xml:space="preserve">K076</t>
  </si>
  <si>
    <t xml:space="preserve">Rozvaděč SLP, modulový cca 200x300x150, plná dbílá dvířka, typ jako silový rozvaděč</t>
  </si>
  <si>
    <t xml:space="preserve">-2128572837</t>
  </si>
  <si>
    <t xml:space="preserve">K077</t>
  </si>
  <si>
    <t xml:space="preserve">Převodník optika / matalika - připojení chatky na SLP</t>
  </si>
  <si>
    <t xml:space="preserve">299784050</t>
  </si>
  <si>
    <t xml:space="preserve">-1536271082</t>
  </si>
  <si>
    <t xml:space="preserve">K094</t>
  </si>
  <si>
    <t xml:space="preserve">Zdroj pro koncentrátory - lineární zdroj v kovovém krytu 13,8 Vss / 3A</t>
  </si>
  <si>
    <t xml:space="preserve">-265879449</t>
  </si>
  <si>
    <t xml:space="preserve">K079</t>
  </si>
  <si>
    <t xml:space="preserve">-1911300323</t>
  </si>
  <si>
    <t xml:space="preserve">K080</t>
  </si>
  <si>
    <t xml:space="preserve">-1734799154</t>
  </si>
  <si>
    <t xml:space="preserve">K082</t>
  </si>
  <si>
    <t xml:space="preserve">Optickokouřový detektor a kontaktním výstupem</t>
  </si>
  <si>
    <t xml:space="preserve">-1224213121</t>
  </si>
  <si>
    <t xml:space="preserve">K083</t>
  </si>
  <si>
    <t xml:space="preserve">-433631115</t>
  </si>
  <si>
    <t xml:space="preserve">K084</t>
  </si>
  <si>
    <t xml:space="preserve">1632981894</t>
  </si>
  <si>
    <t xml:space="preserve">K085</t>
  </si>
  <si>
    <t xml:space="preserve">Elektrický zámek vč příslušenství</t>
  </si>
  <si>
    <t xml:space="preserve">1451608970</t>
  </si>
  <si>
    <t xml:space="preserve">332754596</t>
  </si>
  <si>
    <t xml:space="preserve">K086</t>
  </si>
  <si>
    <t xml:space="preserve">Optický kabel  XtendLan FO-DP1000-4-2, 9/125, 4c, DROP, 3,6mm LS0H, G.657A, 1000N vč. chráničky HDPE40 pro napojení z RACKu objketu Zázemí</t>
  </si>
  <si>
    <t xml:space="preserve">-1380171835</t>
  </si>
  <si>
    <t xml:space="preserve">K089</t>
  </si>
  <si>
    <t xml:space="preserve">1896126302</t>
  </si>
  <si>
    <t xml:space="preserve">K090</t>
  </si>
  <si>
    <t xml:space="preserve">-1982203763</t>
  </si>
  <si>
    <t xml:space="preserve">K091</t>
  </si>
  <si>
    <t xml:space="preserve">Lišta vkládací</t>
  </si>
  <si>
    <t xml:space="preserve">1739581039</t>
  </si>
  <si>
    <t xml:space="preserve">K092</t>
  </si>
  <si>
    <t xml:space="preserve">Chránička DN50 vč. prostupu</t>
  </si>
  <si>
    <t xml:space="preserve">-678634352</t>
  </si>
  <si>
    <t xml:space="preserve">K093</t>
  </si>
  <si>
    <t xml:space="preserve">245375673</t>
  </si>
  <si>
    <t xml:space="preserve">-1748564247</t>
  </si>
  <si>
    <t xml:space="preserve">-504678093</t>
  </si>
  <si>
    <t xml:space="preserve">-1673497888</t>
  </si>
  <si>
    <t xml:space="preserve">Pokladní systém, turnikety a info tabule</t>
  </si>
  <si>
    <t xml:space="preserve">K095</t>
  </si>
  <si>
    <t xml:space="preserve">TRISTAR SLIM - turniket tripodový nerez, motorový, antipanik, kotvení do podlahy, průchod 550mm</t>
  </si>
  <si>
    <t xml:space="preserve">794005269</t>
  </si>
  <si>
    <t xml:space="preserve">K096</t>
  </si>
  <si>
    <t xml:space="preserve">SWG-28 - motorová branka, nerez, obousměrná, max. 850 mm</t>
  </si>
  <si>
    <t xml:space="preserve">-1719126003</t>
  </si>
  <si>
    <t xml:space="preserve">K097</t>
  </si>
  <si>
    <t xml:space="preserve">NZT1000 - nerez zábradlí k turniketu délka 1000mm</t>
  </si>
  <si>
    <t xml:space="preserve">-781306748</t>
  </si>
  <si>
    <t xml:space="preserve">K098</t>
  </si>
  <si>
    <t xml:space="preserve">DFT120-G - plnorozměrný turniket, 3-ramenný rotor, provedení žárový zinek</t>
  </si>
  <si>
    <t xml:space="preserve">1560171275</t>
  </si>
  <si>
    <t xml:space="preserve">K099</t>
  </si>
  <si>
    <t xml:space="preserve">BAR-2D - čtečka čárového kódu 1D/2D pro vstupenky s INFO Displejem, rozhraní LAN + elektronika, montáž na turniket</t>
  </si>
  <si>
    <t xml:space="preserve">-1278550123</t>
  </si>
  <si>
    <t xml:space="preserve">K100</t>
  </si>
  <si>
    <t xml:space="preserve">RFID - abonentní čtečka RFID</t>
  </si>
  <si>
    <t xml:space="preserve">1622996045</t>
  </si>
  <si>
    <t xml:space="preserve">K101</t>
  </si>
  <si>
    <t xml:space="preserve">RE - pomocné relé pro počítání osob</t>
  </si>
  <si>
    <t xml:space="preserve">453169832</t>
  </si>
  <si>
    <t xml:space="preserve">K102</t>
  </si>
  <si>
    <t xml:space="preserve">PLC LAN - řídící jednotka PLC pro počítání osob v prostoru, výstup LAN</t>
  </si>
  <si>
    <t xml:space="preserve">-1128278778</t>
  </si>
  <si>
    <t xml:space="preserve">K103</t>
  </si>
  <si>
    <t xml:space="preserve">SW PLC - program pro PLC - počítání osob v prostoru</t>
  </si>
  <si>
    <t xml:space="preserve">1938414072</t>
  </si>
  <si>
    <t xml:space="preserve">K104</t>
  </si>
  <si>
    <t xml:space="preserve">IED 533A - LED INFO Panel jednostranný s ukazatelem počtu volných míst, výška č.134 mm</t>
  </si>
  <si>
    <t xml:space="preserve">1826688230</t>
  </si>
  <si>
    <t xml:space="preserve">K105</t>
  </si>
  <si>
    <t xml:space="preserve">Gnome485 - převodník RS485/LAN pro pro displej počítání obsazenosti IED</t>
  </si>
  <si>
    <t xml:space="preserve">-2075804983</t>
  </si>
  <si>
    <t xml:space="preserve">K106</t>
  </si>
  <si>
    <t xml:space="preserve">SW TICKET - SW licence - prodej vstupenek pro obsluhovanou pokladnu (základní modul)</t>
  </si>
  <si>
    <t xml:space="preserve">-1649577278</t>
  </si>
  <si>
    <t xml:space="preserve">K107</t>
  </si>
  <si>
    <t xml:space="preserve">EET - modul komunikace EET</t>
  </si>
  <si>
    <t xml:space="preserve">-630966234</t>
  </si>
  <si>
    <t xml:space="preserve">K108</t>
  </si>
  <si>
    <t xml:space="preserve">HB100 - PC Datový server 3.řady, pro vstupenkový systém s příslušenstvím s OS Windows10</t>
  </si>
  <si>
    <t xml:space="preserve">1978550916</t>
  </si>
  <si>
    <t xml:space="preserve">K109</t>
  </si>
  <si>
    <t xml:space="preserve">- 21" LCD monitor</t>
  </si>
  <si>
    <t xml:space="preserve">-739375898</t>
  </si>
  <si>
    <t xml:space="preserve">K110</t>
  </si>
  <si>
    <t xml:space="preserve">- UPS záložní zdroj 1000VA / 600W</t>
  </si>
  <si>
    <t xml:space="preserve">679918687</t>
  </si>
  <si>
    <t xml:space="preserve">K111</t>
  </si>
  <si>
    <t xml:space="preserve">-  tiskárna vstupenek (pevný papír 170gr)</t>
  </si>
  <si>
    <t xml:space="preserve">2025133926</t>
  </si>
  <si>
    <t xml:space="preserve">K112</t>
  </si>
  <si>
    <t xml:space="preserve">-  tiskárna dokladů</t>
  </si>
  <si>
    <t xml:space="preserve">1045260378</t>
  </si>
  <si>
    <t xml:space="preserve">K113</t>
  </si>
  <si>
    <t xml:space="preserve">- ruční laserový scanner lístků 1D/2D</t>
  </si>
  <si>
    <t xml:space="preserve">422807927</t>
  </si>
  <si>
    <t xml:space="preserve">K114</t>
  </si>
  <si>
    <t xml:space="preserve">- zákaznický displej</t>
  </si>
  <si>
    <t xml:space="preserve">-1241071650</t>
  </si>
  <si>
    <t xml:space="preserve">K115</t>
  </si>
  <si>
    <t xml:space="preserve">- peněžní zásuvka</t>
  </si>
  <si>
    <t xml:space="preserve">163167556</t>
  </si>
  <si>
    <t xml:space="preserve">K116</t>
  </si>
  <si>
    <t xml:space="preserve">montáž turniket tripod</t>
  </si>
  <si>
    <t xml:space="preserve">-818853032</t>
  </si>
  <si>
    <t xml:space="preserve">K117</t>
  </si>
  <si>
    <t xml:space="preserve">montáž branka</t>
  </si>
  <si>
    <t xml:space="preserve">-585780957</t>
  </si>
  <si>
    <t xml:space="preserve">K118</t>
  </si>
  <si>
    <t xml:space="preserve">montáž zábradlí</t>
  </si>
  <si>
    <t xml:space="preserve">1733952037</t>
  </si>
  <si>
    <t xml:space="preserve">K119</t>
  </si>
  <si>
    <t xml:space="preserve">montáž plnorozměrný turniket</t>
  </si>
  <si>
    <t xml:space="preserve">-1880479952</t>
  </si>
  <si>
    <t xml:space="preserve">K120</t>
  </si>
  <si>
    <t xml:space="preserve">montáž příslušenství</t>
  </si>
  <si>
    <t xml:space="preserve">-518848374</t>
  </si>
  <si>
    <t xml:space="preserve">K121</t>
  </si>
  <si>
    <t xml:space="preserve">konfigurace, oživení, zaškolení</t>
  </si>
  <si>
    <t xml:space="preserve">-1991687252</t>
  </si>
  <si>
    <t xml:space="preserve">K122</t>
  </si>
  <si>
    <t xml:space="preserve">1955722730</t>
  </si>
  <si>
    <t xml:space="preserve">-1569368626</t>
  </si>
  <si>
    <t xml:space="preserve">K123</t>
  </si>
  <si>
    <t xml:space="preserve">UTP kabel CAT5e vč. uložení</t>
  </si>
  <si>
    <t xml:space="preserve">440236517</t>
  </si>
  <si>
    <t xml:space="preserve">-1051471586</t>
  </si>
  <si>
    <t xml:space="preserve">K124</t>
  </si>
  <si>
    <t xml:space="preserve">Optické nebo metalické přípojení odchodové brány vč. cháničky DN50 a zemních prací</t>
  </si>
  <si>
    <t xml:space="preserve">-1621724467</t>
  </si>
  <si>
    <t xml:space="preserve">1342262301</t>
  </si>
  <si>
    <t xml:space="preserve">K125</t>
  </si>
  <si>
    <t xml:space="preserve">Ostatní montáž výše neuvedená</t>
  </si>
  <si>
    <t xml:space="preserve">349244359</t>
  </si>
  <si>
    <t xml:space="preserve">-1361324509</t>
  </si>
  <si>
    <t xml:space="preserve">-718995095</t>
  </si>
  <si>
    <t xml:space="preserve">SO 18.1b - MaR</t>
  </si>
  <si>
    <t xml:space="preserve">as</t>
  </si>
  <si>
    <t xml:space="preserve">D+M MaR</t>
  </si>
  <si>
    <t xml:space="preserve">1633251851</t>
  </si>
  <si>
    <t xml:space="preserve">VRN - VRN</t>
  </si>
  <si>
    <t xml:space="preserve">VRN000X01</t>
  </si>
  <si>
    <t xml:space="preserve">Zařízení staveniště</t>
  </si>
  <si>
    <t xml:space="preserve">2112416715</t>
  </si>
  <si>
    <t xml:space="preserve">VRN000X02</t>
  </si>
  <si>
    <t xml:space="preserve">Ztížené provozní vlivy</t>
  </si>
  <si>
    <t xml:space="preserve">-2014389037</t>
  </si>
  <si>
    <t xml:space="preserve">VRN000X03</t>
  </si>
  <si>
    <t xml:space="preserve">Přesun kapacit</t>
  </si>
  <si>
    <t xml:space="preserve">-101636013</t>
  </si>
  <si>
    <t xml:space="preserve">VRN000X04</t>
  </si>
  <si>
    <t xml:space="preserve">Inženýrská činnost</t>
  </si>
  <si>
    <t xml:space="preserve">-1411770233</t>
  </si>
  <si>
    <t xml:space="preserve">VRN000X05</t>
  </si>
  <si>
    <t xml:space="preserve">Zaměření dotčených konstrukcí a výrobků</t>
  </si>
  <si>
    <t xml:space="preserve">242278481</t>
  </si>
  <si>
    <t xml:space="preserve">Poznámka k položce:_x005F_x000D_
Zaměření dotčených konstrukcí a výrobků před jejich výrobou či objednáním.</t>
  </si>
  <si>
    <t xml:space="preserve">VRN000X06</t>
  </si>
  <si>
    <t xml:space="preserve">Výrobní dokumentace</t>
  </si>
  <si>
    <t xml:space="preserve">-672400601</t>
  </si>
  <si>
    <t xml:space="preserve">VRN000X07</t>
  </si>
  <si>
    <t xml:space="preserve">179299332</t>
  </si>
  <si>
    <t xml:space="preserve">VRN000X08</t>
  </si>
  <si>
    <t xml:space="preserve">Zásady organice výstavby</t>
  </si>
  <si>
    <t xml:space="preserve">-155227747</t>
  </si>
  <si>
    <t xml:space="preserve">VRN000X09</t>
  </si>
  <si>
    <t xml:space="preserve">Geodetické práce</t>
  </si>
  <si>
    <t xml:space="preserve">-36691284</t>
  </si>
  <si>
    <t xml:space="preserve">Poznámka k položce:_x005F_x000D_
Vytyčení dotčených inženýrských sítí.</t>
  </si>
  <si>
    <t xml:space="preserve">VRN000X10</t>
  </si>
  <si>
    <t xml:space="preserve">Potřebné zkoušky</t>
  </si>
  <si>
    <t xml:space="preserve">1971847024</t>
  </si>
  <si>
    <t xml:space="preserve">VRN000X11</t>
  </si>
  <si>
    <t xml:space="preserve">Poplatky za zábor veřejného prostranství</t>
  </si>
  <si>
    <t xml:space="preserve">-907225614</t>
  </si>
  <si>
    <t xml:space="preserve">VRN000X12</t>
  </si>
  <si>
    <t xml:space="preserve">Uvedení poškozené zeleně do původního stavu a její ochrana</t>
  </si>
  <si>
    <t xml:space="preserve">-603236638</t>
  </si>
  <si>
    <t xml:space="preserve">Demolice  (viz samostatný rozpočet ozn.Demolice koupaliště Rosice Zadání)</t>
  </si>
  <si>
    <t xml:space="preserve">SEZNAM FIGUR</t>
  </si>
  <si>
    <t xml:space="preserve">Výměra</t>
  </si>
  <si>
    <t xml:space="preserve"> SO 1.1/ 01b</t>
  </si>
  <si>
    <t xml:space="preserve">Použití figury:</t>
  </si>
  <si>
    <t xml:space="preserve">Hloubení jam nezapažených v hornině třídy těžitelnosti I skupiny 1 a 2 objem přes 5000 m3 strojně</t>
  </si>
  <si>
    <t xml:space="preserve">Vodorovné přemístění přes 50 do 500 m výkopku/sypaniny z horniny třídy těžitelnosti I skupiny 1 až 3</t>
  </si>
  <si>
    <t xml:space="preserve">Vodorovné přemístění přes 9 000 do 10000 m výkopku/sypaniny z horniny třídy těžitelnosti I skupiny 1 až 3</t>
  </si>
  <si>
    <t xml:space="preserve">Příplatek k vodorovnému přemístění výkopku/sypaniny z horniny třídy těžitelnosti I skupiny 1 až 3 ZKD 1000 m přes 10000 m</t>
  </si>
  <si>
    <t xml:space="preserve">Nakládání výkopku z hornin třídy těžitelnosti I skupiny 1 až 3 přes 100 m3</t>
  </si>
  <si>
    <t xml:space="preserve">Poplatek za uložení zeminy a kamení na recyklační skládce (skládkovné) kód odpadu 17 05 04</t>
  </si>
  <si>
    <t xml:space="preserve">Uložení sypaniny na skládky nebo meziskládky</t>
  </si>
  <si>
    <t xml:space="preserve">Zásyp jam, šachet rýh nebo kolem objektů sypaninou se zhutněním</t>
  </si>
  <si>
    <t xml:space="preserve">piloty_620_1_dl</t>
  </si>
  <si>
    <t xml:space="preserve">piloty_620_2_dl</t>
  </si>
  <si>
    <t xml:space="preserve">piloty_620_dl</t>
  </si>
  <si>
    <t xml:space="preserve">piloty_880_1_dl</t>
  </si>
  <si>
    <t xml:space="preserve">piloty_880_2_dl</t>
  </si>
  <si>
    <t xml:space="preserve">piloty_880_3_dl</t>
  </si>
  <si>
    <t xml:space="preserve">rýhy_voda_obj</t>
  </si>
  <si>
    <t xml:space="preserve">štětová_stěna_pl</t>
  </si>
  <si>
    <t xml:space="preserve">štětová_stěna</t>
  </si>
  <si>
    <t xml:space="preserve">výkop_obj</t>
  </si>
  <si>
    <t xml:space="preserve">vývrtek_obj</t>
  </si>
  <si>
    <t xml:space="preserve">Základová zeď tl 150 mm z tvárnic ztraceného bednění včetně výplně z betonu tř. C 25/30</t>
  </si>
  <si>
    <t xml:space="preserve">Výztuž základových zdí nosných betonářskou ocelí 10 505</t>
  </si>
  <si>
    <t xml:space="preserve">Základové desky ze ŽB pro konstrukce bílých van tř. C 30/37</t>
  </si>
  <si>
    <t xml:space="preserve">Výztuž základových desek betonářskou ocelí 10 505 (R)</t>
  </si>
  <si>
    <t xml:space="preserve">Základová zeď ze ŽB pro konstrukce bílých van tř. C 30/37</t>
  </si>
  <si>
    <t xml:space="preserve"> SO 2.1</t>
  </si>
  <si>
    <t xml:space="preserve">Vodorovné přemístění přes 20 do 50 m výkopku/sypaniny z horniny třídy těžitelnosti I skupiny 1 až 3</t>
  </si>
  <si>
    <t xml:space="preserve">Nakládání výkopku z hornin třídy těžitelnosti I skupiny 1 až 3 do 100 m3</t>
  </si>
  <si>
    <t xml:space="preserve">Hloubení rýh nezapažených š do 800 mm v hornině třídy těžitelnosti I skupiny 3 objem do 20 m3 strojně</t>
  </si>
  <si>
    <t xml:space="preserve">Základové desky ze ŽB bez zvýšených nároků na prostředí tř. C 25/30</t>
  </si>
  <si>
    <t xml:space="preserve">Základové pasy ze ŽB bez zvýšených nároků na prostředí tř. C 25/30</t>
  </si>
  <si>
    <t xml:space="preserve">Výztuž základových pasů betonářskou ocelí 10 505 (R)</t>
  </si>
  <si>
    <t xml:space="preserve"> SO 2.2/ 2.2.1a</t>
  </si>
  <si>
    <t xml:space="preserve">Provedení izolace proti zemní vlhkosti pásy přitavením svislé NAIP</t>
  </si>
  <si>
    <t xml:space="preserve">Provedení izolace proti zemní vlhkosti svislé za studena nátěrem penetračním</t>
  </si>
  <si>
    <t xml:space="preserve">Provedení izolace proti zemní vlhkosti pásy přitavením vodorovné NAIP</t>
  </si>
  <si>
    <t xml:space="preserve">Provedení izolace proti zemní vlhkosti vodorovné za studena nátěrem penetračním</t>
  </si>
  <si>
    <t xml:space="preserve">Montáž obkladů vnitřních keramických velkoformátových hladkých přes 4 do 6 ks/m2 lepených flexibilním lepidlem</t>
  </si>
  <si>
    <t xml:space="preserve">Ometení (oprášení) stěny při přípravě podkladu</t>
  </si>
  <si>
    <t xml:space="preserve">Nátěr penetrační na stěnu</t>
  </si>
  <si>
    <t xml:space="preserve">Izolace pod obklad nátěrem nebo stěrkou ve dvou vrstvách</t>
  </si>
  <si>
    <t xml:space="preserve">sdk_podhled_A_pl</t>
  </si>
  <si>
    <t xml:space="preserve">sdk_podhled_H2_pl</t>
  </si>
  <si>
    <t xml:space="preserve">sdk_podkroví_A_pl</t>
  </si>
  <si>
    <t xml:space="preserve">Podlahy spárování silikonem</t>
  </si>
  <si>
    <t xml:space="preserve">Izolace těsnícími pásy mezi podlahou a stěnou</t>
  </si>
  <si>
    <t xml:space="preserve">skl_dlažba_obv_1</t>
  </si>
  <si>
    <t xml:space="preserve">Montáž podlah keramických velkoformátových hladkých lepených flexibilním lepidlem přes 4 do 6 ks/m2</t>
  </si>
  <si>
    <t xml:space="preserve">Vysátí podkladu před pokládkou dlažby</t>
  </si>
  <si>
    <t xml:space="preserve">Nátěr penetrační na podlahu</t>
  </si>
  <si>
    <t xml:space="preserve">Samonivelační stěrka podlah pevnosti 20 MPa tl přes 3 do 5 mm</t>
  </si>
  <si>
    <t xml:space="preserve">Izolace pod dlažbu nátěrem nebo stěrkou ve dvou vrstvách</t>
  </si>
  <si>
    <t xml:space="preserve">skl_dlažba_sokl</t>
  </si>
  <si>
    <t xml:space="preserve">skl_epoxid_obv</t>
  </si>
  <si>
    <t xml:space="preserve">skl_P1a_pl</t>
  </si>
  <si>
    <t xml:space="preserve">skl_P1b_pl</t>
  </si>
  <si>
    <t xml:space="preserve">skl_P3_pl</t>
  </si>
  <si>
    <t xml:space="preserve">skl_S12_pl</t>
  </si>
  <si>
    <t xml:space="preserve">skl_S13_pl</t>
  </si>
  <si>
    <t xml:space="preserve">skl_S14_pl</t>
  </si>
  <si>
    <t xml:space="preserve">Separační vrstva z PE fólie</t>
  </si>
  <si>
    <t xml:space="preserve">Mazanina tl přes 50 do 80 mm z betonu prostého bez zvýšených nároků na prostředí tř. C 20/25</t>
  </si>
  <si>
    <t xml:space="preserve">Výztuž mazanin svařovanými sítěmi Kari</t>
  </si>
  <si>
    <t xml:space="preserve">skl_S2c_pl</t>
  </si>
  <si>
    <t xml:space="preserve">skl_S2d_pl</t>
  </si>
  <si>
    <t xml:space="preserve">Provedení povlakové krytiny střech do 10° podkladní vrstvy pásy na sucho samolepící</t>
  </si>
  <si>
    <t xml:space="preserve">Povlaková krytina plochých střech nopovou folií s filtrační textilií a perforovanou deskou, nopek v 20 mm, tl do 1,0 mm</t>
  </si>
  <si>
    <t xml:space="preserve">Provedení povlakové krytiny střech do 10° podkladní textilní vrstvy</t>
  </si>
  <si>
    <t xml:space="preserve">Provedení povlakové krytiny střech do 10° ochranné textilní vrstvy</t>
  </si>
  <si>
    <t xml:space="preserve">Provedení povlakové krytiny střech do 10° násypem z hrubého kameniva tl 50 mm</t>
  </si>
  <si>
    <t xml:space="preserve">Montáž izolace tepelné střech plochých lepené za studena nízkoexpanzní (PUR) pěnou, spádová vrstva</t>
  </si>
  <si>
    <t xml:space="preserve">Montáž bednění střech rovných a šikmých sklonu do 60° z hrubých prken na sraz tl do 32 mm</t>
  </si>
  <si>
    <t xml:space="preserve">Montáž obložení stropu podkladový rošt</t>
  </si>
  <si>
    <t xml:space="preserve">Montáž podbíjení stropů a střech rovných z hoblovaných prken na sraz</t>
  </si>
  <si>
    <t xml:space="preserve">Montáž parotěsné zábrany do SDK podhledu</t>
  </si>
  <si>
    <t xml:space="preserve">skl_S3b_pl</t>
  </si>
  <si>
    <t xml:space="preserve">skl_vinyl_obv</t>
  </si>
  <si>
    <t xml:space="preserve">Základová zeď tl přes 200 do 250 mm z tvárnic ztraceného bednění včetně výplně z betonu tř. C 20/25</t>
  </si>
  <si>
    <t xml:space="preserve">ztr_400_pl</t>
  </si>
  <si>
    <t xml:space="preserve">Základové pasy ze ŽB bez zvýšených nároků na prostředí tř. C 20/25</t>
  </si>
  <si>
    <t xml:space="preserve"> SO 2.2/ 2.2.2a</t>
  </si>
  <si>
    <t xml:space="preserve"> SO 2.3/ 2.3.1a</t>
  </si>
  <si>
    <t xml:space="preserve">Hloubení rýh nezapažených š do 2000 mm v hornině třídy těžitelnosti I skupiny 1 a 2 objem do 20 m3 strojně</t>
  </si>
  <si>
    <t xml:space="preserve">skl_S3_3_pl_1</t>
  </si>
  <si>
    <t xml:space="preserve"> SO 2.3/ 2.3.2a</t>
  </si>
  <si>
    <t xml:space="preserve"> SO 3.1</t>
  </si>
  <si>
    <t xml:space="preserve">Montáž teras z prken š přes 120 do 135 mm z dřevin tvrdých šroubovaných broušených bez povrchové úpravy</t>
  </si>
  <si>
    <t xml:space="preserve">Zřízení vrstvy z geotextilie v rovině nebo ve sklonu do 1:5 š do 3 m</t>
  </si>
  <si>
    <t xml:space="preserve">Podsyp pod základové konstrukce se zhutněním z netříděného štěrkopísku</t>
  </si>
  <si>
    <t xml:space="preserve">Montáž podkladního roštu dřevěné terasy z plných profilů osové vzdálenosti podpěr přes 550 mm</t>
  </si>
  <si>
    <t xml:space="preserve"> SO 3.3/ 3.3a</t>
  </si>
  <si>
    <t xml:space="preserve">Hloubení jam zapažených v hornině třídy těžitelnosti I skupiny 1 a 2 objem do 50 m3 strojně</t>
  </si>
  <si>
    <t xml:space="preserve">Montáž bednění střech rovných a šikmých sklonu do 60° z palubek</t>
  </si>
  <si>
    <t xml:space="preserve">Hloubení šachet nezapažených v hornině třídy těžitelnosti I skupiny 3 objem do 20 m3</t>
  </si>
  <si>
    <t xml:space="preserve"> SO 4.2</t>
  </si>
  <si>
    <t xml:space="preserve">Hloubení jam nezapažených v hornině třídy těžitelnosti I skupiny 1 a 2 objem do 20 m3 strojně</t>
  </si>
  <si>
    <t xml:space="preserve"> SO 4.5</t>
  </si>
  <si>
    <t xml:space="preserve">Hloubení rýh nezapažených š do 2000 mm v hornině třídy těžitelnosti I skupiny 1 a 2 objem do 500 m3 strojně</t>
  </si>
  <si>
    <t xml:space="preserve">Hloubení šachet nezapažených v hornině třídy těžitelnosti I skupiny 1 a 2 objem do 100 m3</t>
  </si>
  <si>
    <t xml:space="preserve">Základové patky ze ŽB bez zvýšených nároků na prostředí tř. C 25/30</t>
  </si>
  <si>
    <t xml:space="preserve">Výztuž základových patek betonářskou ocelí 10 505 (R)</t>
  </si>
  <si>
    <t xml:space="preserve"> SO 4.6</t>
  </si>
  <si>
    <t xml:space="preserve"> SO 5.1/ 01</t>
  </si>
  <si>
    <t xml:space="preserve">Montáž soklů z dlaždic keramických rovných flexibilní lepidlo v do 65 mm</t>
  </si>
  <si>
    <t xml:space="preserve">Hloubení jam nezapažených v hornině třídy těžitelnosti I skupiny 3 objem do 50 m3 strojně</t>
  </si>
  <si>
    <t xml:space="preserve">Dvojnásobné bílé malby ze směsí za mokra výborně oděruvzdorných v místnostech v do 3,80 m</t>
  </si>
  <si>
    <t xml:space="preserve">Oprášení (ometení ) podkladu v místnostech v do 3,80 m</t>
  </si>
  <si>
    <t xml:space="preserve">Hloubková jednonásobná bezbarvá penetrace podkladu v místnostech v do 3,80 m</t>
  </si>
  <si>
    <t xml:space="preserve">Hloubení rýh nezapažených š do 2000 mm v hornině třídy těžitelnosti I skupiny 3 objem do 500 m3 strojně</t>
  </si>
  <si>
    <t xml:space="preserve">Obvodová dilatace pružnou těsnicí páskou mezi stěnou a mazaninou nebo potěrem v 80 mm</t>
  </si>
  <si>
    <t xml:space="preserve">Vyrovnávací cementový potěr tl přes 20 do 30 mm ze suchých směsí provedený v ploše</t>
  </si>
  <si>
    <t xml:space="preserve">Montáž izolace tepelné podlah, stropů vrchem nebo střech překrytí separační fólií z PE</t>
  </si>
  <si>
    <t xml:space="preserve">skl_S2_6_pl</t>
  </si>
  <si>
    <t xml:space="preserve">skl_S2_pl</t>
  </si>
  <si>
    <t xml:space="preserve">Krytina střechy rovné drážkováním ze svitků z TiZn lesklého plechu rš 670 mm sklonu do 30°</t>
  </si>
  <si>
    <t xml:space="preserve">Montáž izolace tepelné spodem stropů s uchycením drátem rohoží, pásů, dílců, desek</t>
  </si>
  <si>
    <t xml:space="preserve">Montáž izolace tepelné střech šikmých kladené volně mezi krokve rohoží, pásů, desek</t>
  </si>
  <si>
    <t xml:space="preserve">Montáž podbíjení stropů a střech vodorovných z palubek</t>
  </si>
  <si>
    <t xml:space="preserve">Montáž strukturované oddělovací rohože jakkékoliv rš</t>
  </si>
  <si>
    <t xml:space="preserve">Montáž pojistné hydroizolační nebo parotěsné fólie kladené ve sklonu přes 20° s lepenými spoji na krokve</t>
  </si>
  <si>
    <t xml:space="preserve">Oprášení podkladu truhlářských konstrukcí před provedením nátěru</t>
  </si>
  <si>
    <t xml:space="preserve">Lakovací dvojnásobný syntetický nátěr truhlářských konstrukcí s mezibroušením</t>
  </si>
  <si>
    <t xml:space="preserve">skl_S3_4_pl_1</t>
  </si>
  <si>
    <t xml:space="preserve">Základová zeď tl přes 400 do 500 mm z tvárnic ztraceného bednění včetně výplně z betonu tř. C 25/30</t>
  </si>
  <si>
    <t xml:space="preserve">žb_schody_obj</t>
  </si>
  <si>
    <t xml:space="preserve">Stěny nosné ze ŽB tř. C 20/25</t>
  </si>
  <si>
    <t xml:space="preserve">Výztuž stěn betonářskou ocelí 10 505</t>
  </si>
  <si>
    <t xml:space="preserve">Stropy deskové ze ŽB pohledového tř. C 20/25</t>
  </si>
  <si>
    <t xml:space="preserve">Výztuž stropů betonářskou ocelí 10 505</t>
  </si>
  <si>
    <t xml:space="preserve">Ztužující pásy a věnce ze ŽB tř. C 20/25</t>
  </si>
  <si>
    <t xml:space="preserve">Výztuž ztužujících pásů a věnců betonářskou ocelí 10 505</t>
  </si>
  <si>
    <t xml:space="preserve"> SO 7.1</t>
  </si>
  <si>
    <t xml:space="preserve">Podklad z mechanicky zpevněného kameniva MZK tl 100 mm</t>
  </si>
  <si>
    <t xml:space="preserve">Sejmutí ornice plochy do 100 m2 tl vrstvy přes 250 do 300 mm strojně</t>
  </si>
  <si>
    <t xml:space="preserve">Podklad nebo podsyp ze štěrkopísku ŠP tl 40 mm</t>
  </si>
  <si>
    <t xml:space="preserve">Podklad ze štěrkodrtě ŠD tl 150 mm</t>
  </si>
  <si>
    <t xml:space="preserve">Podklad ze štěrkodrtě ŠD tl 250 mm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</si>
</sst>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#,##0.00"/>
    <numFmt numFmtId="167" formatCode="#,##0.00%"/>
    <numFmt numFmtId="168" formatCode="General"/>
    <numFmt numFmtId="169" formatCode="dd\.mm\.yyyy"/>
    <numFmt numFmtId="170" formatCode="#,##0.00000"/>
    <numFmt numFmtId="171" formatCode="#,##0.000"/>
  </numFmts>
  <fonts count="46">
    <font>
      <sz val="8"/>
      <name val="Arial CE"/>
      <family val="2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8"/>
      <color rgb="FFFFFFFF"/>
      <name val="Arial CE"/>
      <family val="0"/>
      <charset val="1"/>
    </font>
    <font>
      <b val="true"/>
      <sz val="14"/>
      <name val="Arial CE"/>
      <family val="0"/>
      <charset val="1"/>
    </font>
    <font>
      <sz val="8"/>
      <color rgb="FF3366FF"/>
      <name val="Arial CE"/>
      <family val="0"/>
      <charset val="1"/>
    </font>
    <font>
      <b val="true"/>
      <sz val="12"/>
      <color rgb="FF969696"/>
      <name val="Arial CE"/>
      <family val="0"/>
      <charset val="1"/>
    </font>
    <font>
      <sz val="10"/>
      <color rgb="FF969696"/>
      <name val="Arial CE"/>
      <family val="0"/>
      <charset val="1"/>
    </font>
    <font>
      <sz val="10"/>
      <name val="Arial CE"/>
      <family val="0"/>
      <charset val="1"/>
    </font>
    <font>
      <b val="true"/>
      <sz val="8"/>
      <color rgb="FF969696"/>
      <name val="Arial CE"/>
      <family val="0"/>
      <charset val="1"/>
    </font>
    <font>
      <b val="true"/>
      <sz val="11"/>
      <name val="Arial CE"/>
      <family val="0"/>
      <charset val="1"/>
    </font>
    <font>
      <b val="true"/>
      <sz val="10"/>
      <name val="Arial CE"/>
      <family val="0"/>
      <charset val="1"/>
    </font>
    <font>
      <b val="true"/>
      <sz val="10"/>
      <color rgb="FF969696"/>
      <name val="Arial CE"/>
      <family val="0"/>
      <charset val="1"/>
    </font>
    <font>
      <b val="true"/>
      <sz val="12"/>
      <name val="Arial CE"/>
      <family val="0"/>
      <charset val="1"/>
    </font>
    <font>
      <b val="true"/>
      <sz val="10"/>
      <color rgb="FF464646"/>
      <name val="Arial CE"/>
      <family val="0"/>
      <charset val="1"/>
    </font>
    <font>
      <sz val="12"/>
      <color rgb="FF969696"/>
      <name val="Arial CE"/>
      <family val="0"/>
      <charset val="1"/>
    </font>
    <font>
      <sz val="9"/>
      <name val="Arial CE"/>
      <family val="0"/>
      <charset val="1"/>
    </font>
    <font>
      <sz val="9"/>
      <color rgb="FF969696"/>
      <name val="Arial CE"/>
      <family val="0"/>
      <charset val="1"/>
    </font>
    <font>
      <b val="true"/>
      <sz val="12"/>
      <color rgb="FF960000"/>
      <name val="Arial CE"/>
      <family val="0"/>
      <charset val="1"/>
    </font>
    <font>
      <sz val="12"/>
      <name val="Arial CE"/>
      <family val="0"/>
      <charset val="1"/>
    </font>
    <font>
      <sz val="11"/>
      <name val="Arial CE"/>
      <family val="0"/>
      <charset val="1"/>
    </font>
    <font>
      <b val="true"/>
      <sz val="11"/>
      <color rgb="FF003366"/>
      <name val="Arial CE"/>
      <family val="0"/>
      <charset val="1"/>
    </font>
    <font>
      <sz val="11"/>
      <color rgb="FF003366"/>
      <name val="Arial CE"/>
      <family val="0"/>
      <charset val="1"/>
    </font>
    <font>
      <sz val="11"/>
      <color rgb="FF969696"/>
      <name val="Arial CE"/>
      <family val="0"/>
      <charset val="1"/>
    </font>
    <font>
      <sz val="18"/>
      <color rgb="FF0000FF"/>
      <name val="Wingdings 2"/>
      <family val="1"/>
      <charset val="2"/>
    </font>
    <font>
      <u val="single"/>
      <sz val="11"/>
      <color rgb="FF0000FF"/>
      <name val="Calibri"/>
      <family val="2"/>
      <charset val="238"/>
    </font>
    <font>
      <sz val="10"/>
      <color rgb="FF003366"/>
      <name val="Arial CE"/>
      <family val="0"/>
      <charset val="1"/>
    </font>
    <font>
      <b val="true"/>
      <sz val="10"/>
      <color rgb="FF003366"/>
      <name val="Arial CE"/>
      <family val="0"/>
      <charset val="1"/>
    </font>
    <font>
      <sz val="8"/>
      <color rgb="FF000000"/>
      <name val="Arial CE"/>
      <family val="0"/>
      <charset val="1"/>
    </font>
    <font>
      <sz val="10"/>
      <color rgb="FF3366FF"/>
      <name val="Arial CE"/>
      <family val="0"/>
      <charset val="1"/>
    </font>
    <font>
      <sz val="8"/>
      <color rgb="FF969696"/>
      <name val="Arial CE"/>
      <family val="0"/>
      <charset val="1"/>
    </font>
    <font>
      <b val="true"/>
      <sz val="12"/>
      <color rgb="FF800000"/>
      <name val="Arial CE"/>
      <family val="0"/>
      <charset val="1"/>
    </font>
    <font>
      <sz val="12"/>
      <color rgb="FF003366"/>
      <name val="Arial CE"/>
      <family val="0"/>
      <charset val="1"/>
    </font>
    <font>
      <sz val="8"/>
      <color rgb="FF960000"/>
      <name val="Arial CE"/>
      <family val="0"/>
      <charset val="1"/>
    </font>
    <font>
      <b val="true"/>
      <sz val="8"/>
      <name val="Arial CE"/>
      <family val="0"/>
      <charset val="1"/>
    </font>
    <font>
      <sz val="8"/>
      <color rgb="FF003366"/>
      <name val="Arial CE"/>
      <family val="0"/>
      <charset val="1"/>
    </font>
    <font>
      <sz val="8"/>
      <color rgb="FF800080"/>
      <name val="Arial CE"/>
      <family val="0"/>
      <charset val="1"/>
    </font>
    <font>
      <sz val="7"/>
      <color rgb="FF969696"/>
      <name val="Arial CE"/>
      <family val="0"/>
      <charset val="1"/>
    </font>
    <font>
      <sz val="8"/>
      <color rgb="FF505050"/>
      <name val="Arial CE"/>
      <family val="0"/>
      <charset val="1"/>
    </font>
    <font>
      <sz val="8"/>
      <color rgb="FFFF0000"/>
      <name val="Arial CE"/>
      <family val="0"/>
      <charset val="1"/>
    </font>
    <font>
      <i val="true"/>
      <sz val="9"/>
      <color rgb="FF0000FF"/>
      <name val="Arial CE"/>
      <family val="0"/>
      <charset val="1"/>
    </font>
    <font>
      <i val="true"/>
      <sz val="8"/>
      <color rgb="FF0000FF"/>
      <name val="Arial CE"/>
      <family val="0"/>
      <charset val="1"/>
    </font>
    <font>
      <i val="true"/>
      <sz val="7"/>
      <color rgb="FF969696"/>
      <name val="Arial CE"/>
      <family val="0"/>
      <charset val="1"/>
    </font>
    <font>
      <sz val="8"/>
      <color rgb="FF0000A8"/>
      <name val="Arial CE"/>
      <family val="0"/>
      <charset val="1"/>
    </font>
    <font>
      <b val="true"/>
      <sz val="9"/>
      <name val="Arial CE"/>
      <family val="0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BEBEBE"/>
        <bgColor rgb="FFD2D2D2"/>
      </patternFill>
    </fill>
    <fill>
      <patternFill patternType="solid">
        <fgColor rgb="FFD2D2D2"/>
        <bgColor rgb="FFBEBEBE"/>
      </patternFill>
    </fill>
  </fills>
  <borders count="23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hair">
        <color rgb="FF969696"/>
      </left>
      <right/>
      <top style="hair">
        <color rgb="FF969696"/>
      </top>
      <bottom/>
      <diagonal/>
    </border>
    <border diagonalUp="false" diagonalDown="false">
      <left/>
      <right/>
      <top style="hair">
        <color rgb="FF969696"/>
      </top>
      <bottom/>
      <diagonal/>
    </border>
    <border diagonalUp="false" diagonalDown="false">
      <left/>
      <right style="hair">
        <color rgb="FF969696"/>
      </right>
      <top style="hair">
        <color rgb="FF969696"/>
      </top>
      <bottom/>
      <diagonal/>
    </border>
    <border diagonalUp="false" diagonalDown="false">
      <left/>
      <right style="hair">
        <color rgb="FF969696"/>
      </right>
      <top/>
      <bottom/>
      <diagonal/>
    </border>
    <border diagonalUp="false" diagonalDown="false">
      <left style="hair">
        <color rgb="FF969696"/>
      </left>
      <right/>
      <top style="hair">
        <color rgb="FF969696"/>
      </top>
      <bottom style="hair">
        <color rgb="FF969696"/>
      </bottom>
      <diagonal/>
    </border>
    <border diagonalUp="false" diagonalDown="false">
      <left/>
      <right/>
      <top style="hair">
        <color rgb="FF969696"/>
      </top>
      <bottom style="hair">
        <color rgb="FF969696"/>
      </bottom>
      <diagonal/>
    </border>
    <border diagonalUp="false" diagonalDown="false">
      <left/>
      <right style="hair">
        <color rgb="FF969696"/>
      </right>
      <top style="hair">
        <color rgb="FF969696"/>
      </top>
      <bottom style="hair">
        <color rgb="FF969696"/>
      </bottom>
      <diagonal/>
    </border>
    <border diagonalUp="false" diagonalDown="false">
      <left style="hair">
        <color rgb="FF969696"/>
      </left>
      <right/>
      <top/>
      <bottom/>
      <diagonal/>
    </border>
    <border diagonalUp="false" diagonalDown="false">
      <left style="hair">
        <color rgb="FF969696"/>
      </left>
      <right/>
      <top/>
      <bottom style="hair">
        <color rgb="FF969696"/>
      </bottom>
      <diagonal/>
    </border>
    <border diagonalUp="false" diagonalDown="false">
      <left/>
      <right/>
      <top/>
      <bottom style="hair">
        <color rgb="FF969696"/>
      </bottom>
      <diagonal/>
    </border>
    <border diagonalUp="false" diagonalDown="false">
      <left/>
      <right style="hair">
        <color rgb="FF969696"/>
      </right>
      <top/>
      <bottom style="hair">
        <color rgb="FF969696"/>
      </bottom>
      <diagonal/>
    </border>
    <border diagonalUp="false" diagonalDown="false"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5" fontId="9" fillId="2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5" fontId="9" fillId="2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2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3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3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3" borderId="7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3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4" fillId="3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8" fontId="11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4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7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9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6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23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2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24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2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24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2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8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8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4" fillId="0" borderId="1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4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24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4" fillId="0" borderId="2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8" fontId="8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8" fontId="9" fillId="2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4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4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4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4" borderId="8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9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17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3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3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3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33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7" fillId="0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4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4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4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3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3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7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7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7" fillId="2" borderId="2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17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2" borderId="1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8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37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37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7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71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39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9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0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71" fontId="4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40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0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1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1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1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1" fillId="0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1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1" fillId="2" borderId="2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41" fillId="0" borderId="2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2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1" fillId="2" borderId="1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22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2" borderId="2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0" fillId="2" borderId="22" xfId="0" applyFont="false" applyBorder="true" applyAlignment="true" applyProtection="true">
      <alignment horizontal="left" vertical="center" textRotation="0" wrapText="true" indent="0" shrinkToFit="false"/>
      <protection locked="false" hidden="false"/>
    </xf>
    <xf numFmtId="164" fontId="0" fillId="2" borderId="22" xfId="0" applyFont="false" applyBorder="true" applyAlignment="true" applyProtection="true">
      <alignment horizontal="left" vertical="center" textRotation="0" wrapText="true" indent="0" shrinkToFit="false"/>
      <protection locked="false" hidden="false"/>
    </xf>
    <xf numFmtId="164" fontId="0" fillId="2" borderId="22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0" fillId="2" borderId="22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0" fillId="2" borderId="22" xfId="0" applyFont="false" applyBorder="true" applyAlignment="true" applyProtection="true">
      <alignment horizontal="general" vertical="center" textRotation="0" wrapText="false" indent="0" shrinkToFit="false"/>
      <protection locked="false" hidden="false"/>
    </xf>
    <xf numFmtId="166" fontId="0" fillId="0" borderId="22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1" fillId="2" borderId="2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31" fillId="2" borderId="2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2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3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4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71" fontId="4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44" fillId="0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17" fillId="2" borderId="2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4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45" fillId="0" borderId="1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5" fillId="0" borderId="2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5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45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true" indent="0" shrinkToFit="false"/>
      <protection locked="true" hidden="false"/>
    </xf>
    <xf numFmtId="171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A8"/>
      <rgbColor rgb="FF808000"/>
      <rgbColor rgb="FF800080"/>
      <rgbColor rgb="FF008080"/>
      <rgbColor rgb="FFBEBEBE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2D2D2"/>
      <rgbColor rgb="FF000080"/>
      <rgbColor rgb="FFFF00FF"/>
      <rgbColor rgb="FFFFFF00"/>
      <rgbColor rgb="FF00FFFF"/>
      <rgbColor rgb="FF800080"/>
      <rgbColor rgb="FF96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05050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46464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worksheet" Target="worksheets/sheet52.xml"/><Relationship Id="rId54" Type="http://schemas.openxmlformats.org/officeDocument/2006/relationships/worksheet" Target="worksheets/sheet53.xml"/><Relationship Id="rId55" Type="http://schemas.openxmlformats.org/officeDocument/2006/relationships/worksheet" Target="worksheets/sheet54.xml"/><Relationship Id="rId56" Type="http://schemas.openxmlformats.org/officeDocument/2006/relationships/worksheet" Target="worksheets/sheet55.xml"/><Relationship Id="rId57" Type="http://schemas.openxmlformats.org/officeDocument/2006/relationships/worksheet" Target="worksheets/sheet56.xml"/><Relationship Id="rId58" Type="http://schemas.openxmlformats.org/officeDocument/2006/relationships/worksheet" Target="worksheets/sheet57.xml"/><Relationship Id="rId59" Type="http://schemas.openxmlformats.org/officeDocument/2006/relationships/worksheet" Target="worksheets/sheet58.xml"/><Relationship Id="rId60" Type="http://schemas.openxmlformats.org/officeDocument/2006/relationships/worksheet" Target="worksheets/sheet59.xml"/><Relationship Id="rId61" Type="http://schemas.openxmlformats.org/officeDocument/2006/relationships/worksheet" Target="worksheets/sheet60.xml"/><Relationship Id="rId62" Type="http://schemas.openxmlformats.org/officeDocument/2006/relationships/worksheet" Target="worksheets/sheet61.xml"/><Relationship Id="rId63" Type="http://schemas.openxmlformats.org/officeDocument/2006/relationships/worksheet" Target="worksheets/sheet62.xml"/><Relationship Id="rId64" Type="http://schemas.openxmlformats.org/officeDocument/2006/relationships/worksheet" Target="worksheets/sheet63.xml"/><Relationship Id="rId65" Type="http://schemas.openxmlformats.org/officeDocument/2006/relationships/worksheet" Target="worksheets/sheet64.xml"/><Relationship Id="rId66" Type="http://schemas.openxmlformats.org/officeDocument/2006/relationships/worksheet" Target="worksheets/sheet65.xml"/><Relationship Id="rId6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65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4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5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6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7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8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9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0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1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2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66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4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5.pn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6.pn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7.pn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8.pn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89.pn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0.pn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1.png"/>
</Relationships>
</file>

<file path=xl/drawings/_rels/drawing28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2.png"/>
</Relationships>
</file>

<file path=xl/drawings/_rels/drawing29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3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67.png"/>
</Relationships>
</file>

<file path=xl/drawings/_rels/drawing30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4.png"/>
</Relationships>
</file>

<file path=xl/drawings/_rels/drawing31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5.png"/>
</Relationships>
</file>

<file path=xl/drawings/_rels/drawing32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6.png"/>
</Relationships>
</file>

<file path=xl/drawings/_rels/drawing33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7.png"/>
</Relationships>
</file>

<file path=xl/drawings/_rels/drawing34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8.png"/>
</Relationships>
</file>

<file path=xl/drawings/_rels/drawing35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99.png"/>
</Relationships>
</file>

<file path=xl/drawings/_rels/drawing36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0.png"/>
</Relationships>
</file>

<file path=xl/drawings/_rels/drawing37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1.png"/>
</Relationships>
</file>

<file path=xl/drawings/_rels/drawing38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2.png"/>
</Relationships>
</file>

<file path=xl/drawings/_rels/drawing39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3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68.png"/>
</Relationships>
</file>

<file path=xl/drawings/_rels/drawing40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4.png"/>
</Relationships>
</file>

<file path=xl/drawings/_rels/drawing41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5.png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6.png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7.png"/>
</Relationships>
</file>

<file path=xl/drawings/_rels/drawing44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8.png"/>
</Relationships>
</file>

<file path=xl/drawings/_rels/drawing45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09.png"/>
</Relationships>
</file>

<file path=xl/drawings/_rels/drawing46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0.png"/>
</Relationships>
</file>

<file path=xl/drawings/_rels/drawing47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1.png"/>
</Relationships>
</file>

<file path=xl/drawings/_rels/drawing48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2.png"/>
</Relationships>
</file>

<file path=xl/drawings/_rels/drawing49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3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69.png"/>
</Relationships>
</file>

<file path=xl/drawings/_rels/drawing50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4.png"/>
</Relationships>
</file>

<file path=xl/drawings/_rels/drawing51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5.png"/>
</Relationships>
</file>

<file path=xl/drawings/_rels/drawing52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6.png"/>
</Relationships>
</file>

<file path=xl/drawings/_rels/drawing53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7.png"/>
</Relationships>
</file>

<file path=xl/drawings/_rels/drawing54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8.png"/>
</Relationships>
</file>

<file path=xl/drawings/_rels/drawing55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19.png"/>
</Relationships>
</file>

<file path=xl/drawings/_rels/drawing56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0.png"/>
</Relationships>
</file>

<file path=xl/drawings/_rels/drawing57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1.png"/>
</Relationships>
</file>

<file path=xl/drawings/_rels/drawing58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2.png"/>
</Relationships>
</file>

<file path=xl/drawings/_rels/drawing59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3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0.png"/>
</Relationships>
</file>

<file path=xl/drawings/_rels/drawing60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4.png"/>
</Relationships>
</file>

<file path=xl/drawings/_rels/drawing61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5.png"/>
</Relationships>
</file>

<file path=xl/drawings/_rels/drawing62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6.png"/>
</Relationships>
</file>

<file path=xl/drawings/_rels/drawing63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7.png"/>
</Relationships>
</file>

<file path=xl/drawings/_rels/drawing64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128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1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2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/><Relationship Id="rId2" Type="http://schemas.openxmlformats.org/officeDocument/2006/relationships/image" Target="../media/image7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0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9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0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1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2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3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4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5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6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7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8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19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0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1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2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3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4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5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6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7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8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29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0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1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2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3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4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5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6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7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8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39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0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1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2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3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4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5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6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7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8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156600</xdr:rowOff>
    </xdr:to>
    <xdr:pic>
      <xdr:nvPicPr>
        <xdr:cNvPr id="4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49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0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1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2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3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4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5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6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7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8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59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60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61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62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286200</xdr:colOff>
      <xdr:row>1</xdr:row>
      <xdr:rowOff>143640</xdr:rowOff>
    </xdr:to>
    <xdr:pic>
      <xdr:nvPicPr>
        <xdr:cNvPr id="63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6200" cy="286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6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7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0</xdr:colOff>
      <xdr:row>0</xdr:row>
      <xdr:rowOff>0</xdr:rowOff>
    </xdr:from>
    <xdr:to>
      <xdr:col>0</xdr:col>
      <xdr:colOff>285480</xdr:colOff>
      <xdr:row>1</xdr:row>
      <xdr:rowOff>156240</xdr:rowOff>
    </xdr:to>
    <xdr:pic>
      <xdr:nvPicPr>
        <xdr:cNvPr id="8" name="Pictur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285480" cy="2854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23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24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25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26.x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drawing" Target="../drawings/drawing27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28.x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drawing" Target="../drawings/drawing29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drawing" Target="../drawings/drawing30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31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32.xml"/>
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drawing" Target="../drawings/drawing33.x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drawing" Target="../drawings/drawing34.xml"/>
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drawing" Target="../drawings/drawing35.xml"/>
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drawing" Target="../drawings/drawing36.x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drawing" Target="../drawings/drawing37.xml"/>
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drawing" Target="../drawings/drawing38.x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drawing" Target="../drawings/drawing39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drawing" Target="../drawings/drawing40.x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drawing" Target="../drawings/drawing41.x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drawing" Target="../drawings/drawing42.x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44.xml"/>
</Relationships>
</file>

<file path=xl/worksheets/_rels/sheet45.xml.rels><?xml version="1.0" encoding="UTF-8"?>
<Relationships xmlns="http://schemas.openxmlformats.org/package/2006/relationships"><Relationship Id="rId1" Type="http://schemas.openxmlformats.org/officeDocument/2006/relationships/drawing" Target="../drawings/drawing45.xml"/>
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drawing" Target="../drawings/drawing46.xml"/>
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drawing" Target="../drawings/drawing47.xml"/>
</Relationships>
</file>

<file path=xl/worksheets/_rels/sheet48.xml.rels><?xml version="1.0" encoding="UTF-8"?>
<Relationships xmlns="http://schemas.openxmlformats.org/package/2006/relationships"><Relationship Id="rId1" Type="http://schemas.openxmlformats.org/officeDocument/2006/relationships/drawing" Target="../drawings/drawing48.xml"/>
</Relationships>
</file>

<file path=xl/worksheets/_rels/sheet49.xml.rels><?xml version="1.0" encoding="UTF-8"?>
<Relationships xmlns="http://schemas.openxmlformats.org/package/2006/relationships"><Relationship Id="rId1" Type="http://schemas.openxmlformats.org/officeDocument/2006/relationships/drawing" Target="../drawings/drawing49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50.xml.rels><?xml version="1.0" encoding="UTF-8"?>
<Relationships xmlns="http://schemas.openxmlformats.org/package/2006/relationships"><Relationship Id="rId1" Type="http://schemas.openxmlformats.org/officeDocument/2006/relationships/drawing" Target="../drawings/drawing50.xml"/>
</Relationships>
</file>

<file path=xl/worksheets/_rels/sheet51.xml.rels><?xml version="1.0" encoding="UTF-8"?>
<Relationships xmlns="http://schemas.openxmlformats.org/package/2006/relationships"><Relationship Id="rId1" Type="http://schemas.openxmlformats.org/officeDocument/2006/relationships/drawing" Target="../drawings/drawing51.xml"/>
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drawing" Target="../drawings/drawing52.xml"/>
</Relationships>
</file>

<file path=xl/worksheets/_rels/sheet53.xml.rels><?xml version="1.0" encoding="UTF-8"?>
<Relationships xmlns="http://schemas.openxmlformats.org/package/2006/relationships"><Relationship Id="rId1" Type="http://schemas.openxmlformats.org/officeDocument/2006/relationships/drawing" Target="../drawings/drawing53.xml"/>
</Relationships>
</file>

<file path=xl/worksheets/_rels/sheet54.xml.rels><?xml version="1.0" encoding="UTF-8"?>
<Relationships xmlns="http://schemas.openxmlformats.org/package/2006/relationships"><Relationship Id="rId1" Type="http://schemas.openxmlformats.org/officeDocument/2006/relationships/drawing" Target="../drawings/drawing54.xml"/>
</Relationships>
</file>

<file path=xl/worksheets/_rels/sheet55.xml.rels><?xml version="1.0" encoding="UTF-8"?>
<Relationships xmlns="http://schemas.openxmlformats.org/package/2006/relationships"><Relationship Id="rId1" Type="http://schemas.openxmlformats.org/officeDocument/2006/relationships/drawing" Target="../drawings/drawing55.xml"/>
</Relationships>
</file>

<file path=xl/worksheets/_rels/sheet56.xml.rels><?xml version="1.0" encoding="UTF-8"?>
<Relationships xmlns="http://schemas.openxmlformats.org/package/2006/relationships"><Relationship Id="rId1" Type="http://schemas.openxmlformats.org/officeDocument/2006/relationships/drawing" Target="../drawings/drawing56.xml"/>
</Relationships>
</file>

<file path=xl/worksheets/_rels/sheet57.xml.rels><?xml version="1.0" encoding="UTF-8"?>
<Relationships xmlns="http://schemas.openxmlformats.org/package/2006/relationships"><Relationship Id="rId1" Type="http://schemas.openxmlformats.org/officeDocument/2006/relationships/drawing" Target="../drawings/drawing57.xml"/>
</Relationships>
</file>

<file path=xl/worksheets/_rels/sheet58.xml.rels><?xml version="1.0" encoding="UTF-8"?>
<Relationships xmlns="http://schemas.openxmlformats.org/package/2006/relationships"><Relationship Id="rId1" Type="http://schemas.openxmlformats.org/officeDocument/2006/relationships/drawing" Target="../drawings/drawing58.xml"/>
</Relationships>
</file>

<file path=xl/worksheets/_rels/sheet59.xml.rels><?xml version="1.0" encoding="UTF-8"?>
<Relationships xmlns="http://schemas.openxmlformats.org/package/2006/relationships"><Relationship Id="rId1" Type="http://schemas.openxmlformats.org/officeDocument/2006/relationships/drawing" Target="../drawings/drawing59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60.xml.rels><?xml version="1.0" encoding="UTF-8"?>
<Relationships xmlns="http://schemas.openxmlformats.org/package/2006/relationships"><Relationship Id="rId1" Type="http://schemas.openxmlformats.org/officeDocument/2006/relationships/drawing" Target="../drawings/drawing60.xml"/>
</Relationships>
</file>

<file path=xl/worksheets/_rels/sheet61.xml.rels><?xml version="1.0" encoding="UTF-8"?>
<Relationships xmlns="http://schemas.openxmlformats.org/package/2006/relationships"><Relationship Id="rId1" Type="http://schemas.openxmlformats.org/officeDocument/2006/relationships/drawing" Target="../drawings/drawing61.xml"/>
</Relationships>
</file>

<file path=xl/worksheets/_rels/sheet62.xml.rels><?xml version="1.0" encoding="UTF-8"?>
<Relationships xmlns="http://schemas.openxmlformats.org/package/2006/relationships"><Relationship Id="rId1" Type="http://schemas.openxmlformats.org/officeDocument/2006/relationships/drawing" Target="../drawings/drawing62.xml"/>
</Relationships>
</file>

<file path=xl/worksheets/_rels/sheet63.xml.rels><?xml version="1.0" encoding="UTF-8"?>
<Relationships xmlns="http://schemas.openxmlformats.org/package/2006/relationships"><Relationship Id="rId1" Type="http://schemas.openxmlformats.org/officeDocument/2006/relationships/drawing" Target="../drawings/drawing63.xml"/>
</Relationships>
</file>

<file path=xl/worksheets/_rels/sheet64.xml.rels><?xml version="1.0" encoding="UTF-8"?>
<Relationships xmlns="http://schemas.openxmlformats.org/package/2006/relationships"><Relationship Id="rId1" Type="http://schemas.openxmlformats.org/officeDocument/2006/relationships/drawing" Target="../drawings/drawing6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CM168"/>
  <sheetViews>
    <sheetView showFormulas="false" showGridLines="false" showRowColHeaders="true" showZeros="true" rightToLeft="false" tabSelected="false" showOutlineSymbols="true" defaultGridColor="true" view="normal" topLeftCell="E37" colorId="64" zoomScale="130" zoomScaleNormal="130" zoomScalePageLayoutView="100" workbookViewId="0">
      <selection pane="topLeft" activeCell="BI26" activeCellId="0" sqref="BI26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72"/>
    <col collapsed="false" customWidth="true" hidden="false" outlineLevel="0" max="3" min="3" style="0" width="4.15"/>
    <col collapsed="false" customWidth="true" hidden="false" outlineLevel="0" max="33" min="4" style="0" width="2.72"/>
    <col collapsed="false" customWidth="true" hidden="false" outlineLevel="0" max="34" min="34" style="0" width="3.29"/>
    <col collapsed="false" customWidth="true" hidden="false" outlineLevel="0" max="35" min="35" style="0" width="31.71"/>
    <col collapsed="false" customWidth="true" hidden="false" outlineLevel="0" max="37" min="36" style="0" width="2.43"/>
    <col collapsed="false" customWidth="true" hidden="false" outlineLevel="0" max="38" min="38" style="0" width="8.29"/>
    <col collapsed="false" customWidth="true" hidden="false" outlineLevel="0" max="39" min="39" style="0" width="3.29"/>
    <col collapsed="false" customWidth="true" hidden="false" outlineLevel="0" max="40" min="40" style="0" width="13.29"/>
    <col collapsed="false" customWidth="true" hidden="false" outlineLevel="0" max="41" min="41" style="0" width="7.43"/>
    <col collapsed="false" customWidth="true" hidden="false" outlineLevel="0" max="42" min="42" style="0" width="4.15"/>
    <col collapsed="false" customWidth="true" hidden="true" outlineLevel="0" max="43" min="43" style="0" width="15.72"/>
    <col collapsed="false" customWidth="true" hidden="false" outlineLevel="0" max="44" min="44" style="0" width="13.72"/>
    <col collapsed="false" customWidth="true" hidden="true" outlineLevel="0" max="47" min="45" style="0" width="25.85"/>
    <col collapsed="false" customWidth="true" hidden="true" outlineLevel="0" max="49" min="48" style="0" width="21.72"/>
    <col collapsed="false" customWidth="true" hidden="true" outlineLevel="0" max="51" min="50" style="0" width="25"/>
    <col collapsed="false" customWidth="true" hidden="true" outlineLevel="0" max="52" min="52" style="0" width="21.72"/>
    <col collapsed="false" customWidth="true" hidden="true" outlineLevel="0" max="53" min="53" style="0" width="19.15"/>
    <col collapsed="false" customWidth="true" hidden="true" outlineLevel="0" max="54" min="54" style="0" width="25"/>
    <col collapsed="false" customWidth="true" hidden="true" outlineLevel="0" max="55" min="55" style="0" width="21.72"/>
    <col collapsed="false" customWidth="true" hidden="true" outlineLevel="0" max="56" min="56" style="0" width="19.15"/>
    <col collapsed="false" customWidth="true" hidden="false" outlineLevel="0" max="57" min="57" style="0" width="66.43"/>
    <col collapsed="false" customWidth="true" hidden="true" outlineLevel="0" max="91" min="71" style="0" width="9.29"/>
  </cols>
  <sheetData>
    <row r="1" customFormat="false" ht="10.2" hidden="false" customHeight="false" outlineLevel="0" collapsed="false">
      <c r="A1" s="1" t="s">
        <v>0</v>
      </c>
      <c r="AZ1" s="1"/>
      <c r="BA1" s="1" t="s">
        <v>1</v>
      </c>
      <c r="BB1" s="1" t="s">
        <v>2</v>
      </c>
      <c r="BT1" s="1" t="s">
        <v>3</v>
      </c>
      <c r="BU1" s="1" t="s">
        <v>3</v>
      </c>
      <c r="BV1" s="1" t="s">
        <v>4</v>
      </c>
    </row>
    <row r="2" customFormat="false" ht="36.9" hidden="false" customHeight="true" outlineLevel="0" collapsed="false"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S2" s="3" t="s">
        <v>5</v>
      </c>
      <c r="BT2" s="3" t="s">
        <v>6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6"/>
      <c r="BS3" s="3" t="s">
        <v>5</v>
      </c>
      <c r="BT3" s="3" t="s">
        <v>7</v>
      </c>
    </row>
    <row r="4" customFormat="false" ht="24.9" hidden="false" customHeight="true" outlineLevel="0" collapsed="false">
      <c r="B4" s="6"/>
      <c r="D4" s="7" t="s">
        <v>8</v>
      </c>
      <c r="AR4" s="6"/>
      <c r="AS4" s="8" t="s">
        <v>9</v>
      </c>
      <c r="BE4" s="9" t="s">
        <v>10</v>
      </c>
      <c r="BS4" s="3" t="s">
        <v>11</v>
      </c>
    </row>
    <row r="5" customFormat="false" ht="12" hidden="false" customHeight="true" outlineLevel="0" collapsed="false">
      <c r="B5" s="6"/>
      <c r="D5" s="10" t="s">
        <v>12</v>
      </c>
      <c r="K5" s="11" t="s">
        <v>13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R5" s="6"/>
      <c r="BE5" s="12" t="s">
        <v>14</v>
      </c>
      <c r="BS5" s="3" t="s">
        <v>5</v>
      </c>
    </row>
    <row r="6" customFormat="false" ht="36.9" hidden="false" customHeight="true" outlineLevel="0" collapsed="false">
      <c r="B6" s="6"/>
      <c r="D6" s="13" t="s">
        <v>15</v>
      </c>
      <c r="K6" s="14" t="s">
        <v>16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R6" s="6"/>
      <c r="BE6" s="12"/>
      <c r="BS6" s="3" t="s">
        <v>5</v>
      </c>
    </row>
    <row r="7" customFormat="false" ht="12" hidden="false" customHeight="true" outlineLevel="0" collapsed="false">
      <c r="B7" s="6"/>
      <c r="D7" s="15" t="s">
        <v>17</v>
      </c>
      <c r="K7" s="16"/>
      <c r="AK7" s="15" t="s">
        <v>18</v>
      </c>
      <c r="AN7" s="16"/>
      <c r="AR7" s="6"/>
      <c r="BE7" s="12"/>
      <c r="BS7" s="3" t="s">
        <v>5</v>
      </c>
    </row>
    <row r="8" customFormat="false" ht="12" hidden="false" customHeight="true" outlineLevel="0" collapsed="false">
      <c r="B8" s="6"/>
      <c r="D8" s="15" t="s">
        <v>19</v>
      </c>
      <c r="K8" s="16" t="s">
        <v>20</v>
      </c>
      <c r="AK8" s="15" t="s">
        <v>21</v>
      </c>
      <c r="AN8" s="17" t="s">
        <v>22</v>
      </c>
      <c r="AR8" s="6"/>
      <c r="BE8" s="12"/>
      <c r="BS8" s="3" t="s">
        <v>5</v>
      </c>
    </row>
    <row r="9" customFormat="false" ht="14.4" hidden="false" customHeight="true" outlineLevel="0" collapsed="false">
      <c r="B9" s="6"/>
      <c r="AR9" s="6"/>
      <c r="BE9" s="12"/>
      <c r="BS9" s="3" t="s">
        <v>5</v>
      </c>
    </row>
    <row r="10" customFormat="false" ht="12" hidden="false" customHeight="true" outlineLevel="0" collapsed="false">
      <c r="B10" s="6"/>
      <c r="D10" s="15" t="s">
        <v>23</v>
      </c>
      <c r="AK10" s="15" t="s">
        <v>24</v>
      </c>
      <c r="AN10" s="16" t="s">
        <v>25</v>
      </c>
      <c r="AR10" s="6"/>
      <c r="BE10" s="12"/>
      <c r="BS10" s="3" t="s">
        <v>5</v>
      </c>
    </row>
    <row r="11" customFormat="false" ht="18.45" hidden="false" customHeight="true" outlineLevel="0" collapsed="false">
      <c r="B11" s="6"/>
      <c r="E11" s="16" t="s">
        <v>26</v>
      </c>
      <c r="AK11" s="15" t="s">
        <v>27</v>
      </c>
      <c r="AN11" s="16" t="s">
        <v>28</v>
      </c>
      <c r="AR11" s="6"/>
      <c r="BE11" s="12"/>
      <c r="BS11" s="3" t="s">
        <v>5</v>
      </c>
    </row>
    <row r="12" customFormat="false" ht="6.9" hidden="false" customHeight="true" outlineLevel="0" collapsed="false">
      <c r="B12" s="6"/>
      <c r="AR12" s="6"/>
      <c r="BE12" s="12"/>
      <c r="BS12" s="3" t="s">
        <v>5</v>
      </c>
    </row>
    <row r="13" customFormat="false" ht="12" hidden="false" customHeight="true" outlineLevel="0" collapsed="false">
      <c r="B13" s="6"/>
      <c r="D13" s="15" t="s">
        <v>29</v>
      </c>
      <c r="AK13" s="15" t="s">
        <v>24</v>
      </c>
      <c r="AN13" s="18" t="s">
        <v>30</v>
      </c>
      <c r="AR13" s="6"/>
      <c r="BE13" s="12"/>
      <c r="BS13" s="3" t="s">
        <v>5</v>
      </c>
    </row>
    <row r="14" customFormat="false" ht="13.2" hidden="false" customHeight="false" outlineLevel="0" collapsed="false">
      <c r="B14" s="6"/>
      <c r="E14" s="19" t="s">
        <v>30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5" t="s">
        <v>27</v>
      </c>
      <c r="AN14" s="18" t="s">
        <v>30</v>
      </c>
      <c r="AR14" s="6"/>
      <c r="BE14" s="12"/>
      <c r="BS14" s="3" t="s">
        <v>5</v>
      </c>
    </row>
    <row r="15" customFormat="false" ht="6.9" hidden="false" customHeight="true" outlineLevel="0" collapsed="false">
      <c r="B15" s="6"/>
      <c r="AR15" s="6"/>
      <c r="BE15" s="12"/>
      <c r="BS15" s="3" t="s">
        <v>3</v>
      </c>
    </row>
    <row r="16" customFormat="false" ht="12" hidden="false" customHeight="true" outlineLevel="0" collapsed="false">
      <c r="B16" s="6"/>
      <c r="D16" s="15" t="s">
        <v>31</v>
      </c>
      <c r="AK16" s="15" t="s">
        <v>24</v>
      </c>
      <c r="AN16" s="16" t="s">
        <v>32</v>
      </c>
      <c r="AR16" s="6"/>
      <c r="BE16" s="12"/>
      <c r="BS16" s="3" t="s">
        <v>3</v>
      </c>
    </row>
    <row r="17" customFormat="false" ht="18.45" hidden="false" customHeight="true" outlineLevel="0" collapsed="false">
      <c r="B17" s="6"/>
      <c r="E17" s="16" t="s">
        <v>33</v>
      </c>
      <c r="AK17" s="15" t="s">
        <v>27</v>
      </c>
      <c r="AN17" s="16" t="s">
        <v>34</v>
      </c>
      <c r="AR17" s="6"/>
      <c r="BE17" s="12"/>
      <c r="BS17" s="3" t="s">
        <v>35</v>
      </c>
    </row>
    <row r="18" customFormat="false" ht="6.9" hidden="false" customHeight="true" outlineLevel="0" collapsed="false">
      <c r="B18" s="6"/>
      <c r="AR18" s="6"/>
      <c r="BE18" s="12"/>
      <c r="BS18" s="3" t="s">
        <v>5</v>
      </c>
    </row>
    <row r="19" customFormat="false" ht="12" hidden="false" customHeight="true" outlineLevel="0" collapsed="false">
      <c r="B19" s="6"/>
      <c r="D19" s="15" t="s">
        <v>36</v>
      </c>
      <c r="AK19" s="15" t="s">
        <v>24</v>
      </c>
      <c r="AN19" s="16" t="s">
        <v>37</v>
      </c>
      <c r="AR19" s="6"/>
      <c r="BE19" s="12"/>
      <c r="BS19" s="3" t="s">
        <v>5</v>
      </c>
    </row>
    <row r="20" customFormat="false" ht="18.45" hidden="false" customHeight="true" outlineLevel="0" collapsed="false">
      <c r="B20" s="6"/>
      <c r="E20" s="16" t="s">
        <v>38</v>
      </c>
      <c r="AK20" s="15" t="s">
        <v>27</v>
      </c>
      <c r="AN20" s="16" t="s">
        <v>39</v>
      </c>
      <c r="AR20" s="6"/>
      <c r="BE20" s="12"/>
      <c r="BS20" s="3" t="s">
        <v>3</v>
      </c>
    </row>
    <row r="21" customFormat="false" ht="6.9" hidden="false" customHeight="true" outlineLevel="0" collapsed="false">
      <c r="B21" s="6"/>
      <c r="AR21" s="6"/>
      <c r="BE21" s="12"/>
    </row>
    <row r="22" customFormat="false" ht="12" hidden="false" customHeight="true" outlineLevel="0" collapsed="false">
      <c r="B22" s="6"/>
      <c r="D22" s="15" t="s">
        <v>40</v>
      </c>
      <c r="AR22" s="6"/>
      <c r="BE22" s="12"/>
    </row>
    <row r="23" customFormat="false" ht="59.25" hidden="false" customHeight="true" outlineLevel="0" collapsed="false">
      <c r="B23" s="6"/>
      <c r="E23" s="20" t="s">
        <v>41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R23" s="6"/>
      <c r="BE23" s="12"/>
    </row>
    <row r="24" customFormat="false" ht="6.9" hidden="false" customHeight="true" outlineLevel="0" collapsed="false">
      <c r="B24" s="6"/>
      <c r="AR24" s="6"/>
      <c r="BE24" s="12"/>
    </row>
    <row r="25" customFormat="false" ht="6.9" hidden="false" customHeight="true" outlineLevel="0" collapsed="false">
      <c r="B25" s="6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R25" s="6"/>
      <c r="BE25" s="12"/>
    </row>
    <row r="26" s="22" customFormat="true" ht="25.95" hidden="false" customHeight="true" outlineLevel="0" collapsed="false">
      <c r="B26" s="23"/>
      <c r="D26" s="24" t="s">
        <v>42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6" t="n">
        <f aca="false">ROUND(AG94,2)</f>
        <v>0</v>
      </c>
      <c r="AL26" s="26"/>
      <c r="AM26" s="26"/>
      <c r="AN26" s="26"/>
      <c r="AO26" s="26"/>
      <c r="AR26" s="23"/>
      <c r="BE26" s="12"/>
    </row>
    <row r="27" s="22" customFormat="true" ht="6.9" hidden="false" customHeight="true" outlineLevel="0" collapsed="false">
      <c r="B27" s="23"/>
      <c r="AR27" s="23"/>
      <c r="BE27" s="12"/>
    </row>
    <row r="28" s="22" customFormat="true" ht="13.2" hidden="false" customHeight="false" outlineLevel="0" collapsed="false">
      <c r="B28" s="23"/>
      <c r="L28" s="27" t="s">
        <v>43</v>
      </c>
      <c r="M28" s="27"/>
      <c r="N28" s="27"/>
      <c r="O28" s="27"/>
      <c r="P28" s="27"/>
      <c r="W28" s="27" t="s">
        <v>44</v>
      </c>
      <c r="X28" s="27"/>
      <c r="Y28" s="27"/>
      <c r="Z28" s="27"/>
      <c r="AA28" s="27"/>
      <c r="AB28" s="27"/>
      <c r="AC28" s="27"/>
      <c r="AD28" s="27"/>
      <c r="AE28" s="27"/>
      <c r="AK28" s="27" t="s">
        <v>45</v>
      </c>
      <c r="AL28" s="27"/>
      <c r="AM28" s="27"/>
      <c r="AN28" s="27"/>
      <c r="AO28" s="27"/>
      <c r="AR28" s="23"/>
      <c r="BE28" s="12"/>
    </row>
    <row r="29" s="28" customFormat="true" ht="14.4" hidden="false" customHeight="true" outlineLevel="0" collapsed="false">
      <c r="B29" s="29"/>
      <c r="D29" s="15" t="s">
        <v>46</v>
      </c>
      <c r="F29" s="15" t="s">
        <v>47</v>
      </c>
      <c r="L29" s="30" t="n">
        <v>0.21</v>
      </c>
      <c r="M29" s="30"/>
      <c r="N29" s="30"/>
      <c r="O29" s="30"/>
      <c r="P29" s="30"/>
      <c r="W29" s="31" t="n">
        <f aca="false">ROUND(AZ94, 2)</f>
        <v>0</v>
      </c>
      <c r="X29" s="31"/>
      <c r="Y29" s="31"/>
      <c r="Z29" s="31"/>
      <c r="AA29" s="31"/>
      <c r="AB29" s="31"/>
      <c r="AC29" s="31"/>
      <c r="AD29" s="31"/>
      <c r="AE29" s="31"/>
      <c r="AK29" s="31" t="n">
        <f aca="false">ROUND(AV94, 2)</f>
        <v>0</v>
      </c>
      <c r="AL29" s="31"/>
      <c r="AM29" s="31"/>
      <c r="AN29" s="31"/>
      <c r="AO29" s="31"/>
      <c r="AR29" s="29"/>
      <c r="BE29" s="12"/>
    </row>
    <row r="30" s="28" customFormat="true" ht="14.4" hidden="false" customHeight="true" outlineLevel="0" collapsed="false">
      <c r="B30" s="29"/>
      <c r="F30" s="15" t="s">
        <v>48</v>
      </c>
      <c r="L30" s="30" t="n">
        <v>0.15</v>
      </c>
      <c r="M30" s="30"/>
      <c r="N30" s="30"/>
      <c r="O30" s="30"/>
      <c r="P30" s="30"/>
      <c r="W30" s="31" t="n">
        <f aca="false">ROUND(BA94, 2)</f>
        <v>0</v>
      </c>
      <c r="X30" s="31"/>
      <c r="Y30" s="31"/>
      <c r="Z30" s="31"/>
      <c r="AA30" s="31"/>
      <c r="AB30" s="31"/>
      <c r="AC30" s="31"/>
      <c r="AD30" s="31"/>
      <c r="AE30" s="31"/>
      <c r="AK30" s="31" t="n">
        <f aca="false">ROUND(AW94, 2)</f>
        <v>0</v>
      </c>
      <c r="AL30" s="31"/>
      <c r="AM30" s="31"/>
      <c r="AN30" s="31"/>
      <c r="AO30" s="31"/>
      <c r="AR30" s="29"/>
      <c r="BE30" s="12"/>
    </row>
    <row r="31" s="28" customFormat="true" ht="14.4" hidden="true" customHeight="true" outlineLevel="0" collapsed="false">
      <c r="B31" s="29"/>
      <c r="F31" s="15" t="s">
        <v>49</v>
      </c>
      <c r="L31" s="30" t="n">
        <v>0.21</v>
      </c>
      <c r="M31" s="30"/>
      <c r="N31" s="30"/>
      <c r="O31" s="30"/>
      <c r="P31" s="30"/>
      <c r="W31" s="31" t="n">
        <f aca="false">ROUND(BB94, 2)</f>
        <v>0</v>
      </c>
      <c r="X31" s="31"/>
      <c r="Y31" s="31"/>
      <c r="Z31" s="31"/>
      <c r="AA31" s="31"/>
      <c r="AB31" s="31"/>
      <c r="AC31" s="31"/>
      <c r="AD31" s="31"/>
      <c r="AE31" s="31"/>
      <c r="AK31" s="31" t="n">
        <v>0</v>
      </c>
      <c r="AL31" s="31"/>
      <c r="AM31" s="31"/>
      <c r="AN31" s="31"/>
      <c r="AO31" s="31"/>
      <c r="AR31" s="29"/>
      <c r="BE31" s="12"/>
    </row>
    <row r="32" s="28" customFormat="true" ht="14.4" hidden="true" customHeight="true" outlineLevel="0" collapsed="false">
      <c r="B32" s="29"/>
      <c r="F32" s="15" t="s">
        <v>50</v>
      </c>
      <c r="L32" s="30" t="n">
        <v>0.15</v>
      </c>
      <c r="M32" s="30"/>
      <c r="N32" s="30"/>
      <c r="O32" s="30"/>
      <c r="P32" s="30"/>
      <c r="W32" s="31" t="n">
        <f aca="false">ROUND(BC94, 2)</f>
        <v>0</v>
      </c>
      <c r="X32" s="31"/>
      <c r="Y32" s="31"/>
      <c r="Z32" s="31"/>
      <c r="AA32" s="31"/>
      <c r="AB32" s="31"/>
      <c r="AC32" s="31"/>
      <c r="AD32" s="31"/>
      <c r="AE32" s="31"/>
      <c r="AK32" s="31" t="n">
        <v>0</v>
      </c>
      <c r="AL32" s="31"/>
      <c r="AM32" s="31"/>
      <c r="AN32" s="31"/>
      <c r="AO32" s="31"/>
      <c r="AR32" s="29"/>
      <c r="BE32" s="12"/>
    </row>
    <row r="33" s="28" customFormat="true" ht="14.4" hidden="true" customHeight="true" outlineLevel="0" collapsed="false">
      <c r="B33" s="29"/>
      <c r="F33" s="15" t="s">
        <v>51</v>
      </c>
      <c r="L33" s="30" t="n">
        <v>0</v>
      </c>
      <c r="M33" s="30"/>
      <c r="N33" s="30"/>
      <c r="O33" s="30"/>
      <c r="P33" s="30"/>
      <c r="W33" s="31" t="n">
        <f aca="false">ROUND(BD94, 2)</f>
        <v>0</v>
      </c>
      <c r="X33" s="31"/>
      <c r="Y33" s="31"/>
      <c r="Z33" s="31"/>
      <c r="AA33" s="31"/>
      <c r="AB33" s="31"/>
      <c r="AC33" s="31"/>
      <c r="AD33" s="31"/>
      <c r="AE33" s="31"/>
      <c r="AK33" s="31" t="n">
        <v>0</v>
      </c>
      <c r="AL33" s="31"/>
      <c r="AM33" s="31"/>
      <c r="AN33" s="31"/>
      <c r="AO33" s="31"/>
      <c r="AR33" s="29"/>
      <c r="BE33" s="12"/>
    </row>
    <row r="34" s="22" customFormat="true" ht="6.9" hidden="false" customHeight="true" outlineLevel="0" collapsed="false">
      <c r="B34" s="23"/>
      <c r="AR34" s="23"/>
      <c r="BE34" s="12"/>
    </row>
    <row r="35" s="22" customFormat="true" ht="25.95" hidden="false" customHeight="true" outlineLevel="0" collapsed="false">
      <c r="B35" s="23"/>
      <c r="C35" s="32"/>
      <c r="D35" s="33" t="s">
        <v>52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5" t="s">
        <v>53</v>
      </c>
      <c r="U35" s="34"/>
      <c r="V35" s="34"/>
      <c r="W35" s="34"/>
      <c r="X35" s="36" t="s">
        <v>54</v>
      </c>
      <c r="Y35" s="36"/>
      <c r="Z35" s="36"/>
      <c r="AA35" s="36"/>
      <c r="AB35" s="36"/>
      <c r="AC35" s="34"/>
      <c r="AD35" s="34"/>
      <c r="AE35" s="34"/>
      <c r="AF35" s="34"/>
      <c r="AG35" s="34"/>
      <c r="AH35" s="34"/>
      <c r="AI35" s="34"/>
      <c r="AJ35" s="34"/>
      <c r="AK35" s="37" t="n">
        <f aca="false">SUM(AK26:AK33)</f>
        <v>0</v>
      </c>
      <c r="AL35" s="37"/>
      <c r="AM35" s="37"/>
      <c r="AN35" s="37"/>
      <c r="AO35" s="37"/>
      <c r="AP35" s="32"/>
      <c r="AQ35" s="32"/>
      <c r="AR35" s="23"/>
    </row>
    <row r="36" s="22" customFormat="true" ht="6.9" hidden="false" customHeight="true" outlineLevel="0" collapsed="false">
      <c r="B36" s="23"/>
      <c r="AR36" s="23"/>
    </row>
    <row r="37" s="22" customFormat="true" ht="14.4" hidden="false" customHeight="true" outlineLevel="0" collapsed="false">
      <c r="B37" s="23"/>
      <c r="AR37" s="23"/>
    </row>
    <row r="38" customFormat="false" ht="14.4" hidden="false" customHeight="true" outlineLevel="0" collapsed="false">
      <c r="B38" s="6"/>
      <c r="AR38" s="6"/>
    </row>
    <row r="39" customFormat="false" ht="14.4" hidden="false" customHeight="true" outlineLevel="0" collapsed="false">
      <c r="B39" s="6"/>
      <c r="AR39" s="6"/>
    </row>
    <row r="40" customFormat="false" ht="14.4" hidden="false" customHeight="true" outlineLevel="0" collapsed="false">
      <c r="B40" s="6"/>
      <c r="AR40" s="6"/>
    </row>
    <row r="41" customFormat="false" ht="14.4" hidden="false" customHeight="true" outlineLevel="0" collapsed="false">
      <c r="B41" s="6"/>
      <c r="AR41" s="6"/>
    </row>
    <row r="42" customFormat="false" ht="14.4" hidden="false" customHeight="true" outlineLevel="0" collapsed="false">
      <c r="B42" s="6"/>
      <c r="AR42" s="6"/>
    </row>
    <row r="43" customFormat="false" ht="14.4" hidden="false" customHeight="true" outlineLevel="0" collapsed="false">
      <c r="B43" s="6"/>
      <c r="AR43" s="6"/>
    </row>
    <row r="44" customFormat="false" ht="14.4" hidden="false" customHeight="true" outlineLevel="0" collapsed="false">
      <c r="B44" s="6"/>
      <c r="AR44" s="6"/>
    </row>
    <row r="45" customFormat="false" ht="14.4" hidden="false" customHeight="true" outlineLevel="0" collapsed="false">
      <c r="B45" s="6"/>
      <c r="AR45" s="6"/>
    </row>
    <row r="46" customFormat="false" ht="14.4" hidden="false" customHeight="true" outlineLevel="0" collapsed="false">
      <c r="B46" s="6"/>
      <c r="AR46" s="6"/>
    </row>
    <row r="47" customFormat="false" ht="14.4" hidden="false" customHeight="true" outlineLevel="0" collapsed="false">
      <c r="B47" s="6"/>
      <c r="AR47" s="6"/>
    </row>
    <row r="48" customFormat="false" ht="14.4" hidden="false" customHeight="true" outlineLevel="0" collapsed="false">
      <c r="B48" s="6"/>
      <c r="AR48" s="6"/>
    </row>
    <row r="49" s="22" customFormat="true" ht="14.4" hidden="false" customHeight="true" outlineLevel="0" collapsed="false">
      <c r="B49" s="23"/>
      <c r="D49" s="38" t="s">
        <v>55</v>
      </c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8" t="s">
        <v>56</v>
      </c>
      <c r="AI49" s="39"/>
      <c r="AJ49" s="39"/>
      <c r="AK49" s="39"/>
      <c r="AL49" s="39"/>
      <c r="AM49" s="39"/>
      <c r="AN49" s="39"/>
      <c r="AO49" s="39"/>
      <c r="AR49" s="23"/>
    </row>
    <row r="50" customFormat="false" ht="10.2" hidden="false" customHeight="false" outlineLevel="0" collapsed="false">
      <c r="B50" s="6"/>
      <c r="AR50" s="6"/>
    </row>
    <row r="51" customFormat="false" ht="10.2" hidden="false" customHeight="false" outlineLevel="0" collapsed="false">
      <c r="B51" s="6"/>
      <c r="AR51" s="6"/>
    </row>
    <row r="52" customFormat="false" ht="10.2" hidden="false" customHeight="false" outlineLevel="0" collapsed="false">
      <c r="B52" s="6"/>
      <c r="AR52" s="6"/>
    </row>
    <row r="53" customFormat="false" ht="10.2" hidden="false" customHeight="false" outlineLevel="0" collapsed="false">
      <c r="B53" s="6"/>
      <c r="AR53" s="6"/>
    </row>
    <row r="54" customFormat="false" ht="10.2" hidden="false" customHeight="false" outlineLevel="0" collapsed="false">
      <c r="B54" s="6"/>
      <c r="AR54" s="6"/>
    </row>
    <row r="55" customFormat="false" ht="10.2" hidden="false" customHeight="false" outlineLevel="0" collapsed="false">
      <c r="B55" s="6"/>
      <c r="AR55" s="6"/>
    </row>
    <row r="56" customFormat="false" ht="10.2" hidden="false" customHeight="false" outlineLevel="0" collapsed="false">
      <c r="B56" s="6"/>
      <c r="AR56" s="6"/>
    </row>
    <row r="57" customFormat="false" ht="10.2" hidden="false" customHeight="false" outlineLevel="0" collapsed="false">
      <c r="B57" s="6"/>
      <c r="AR57" s="6"/>
    </row>
    <row r="58" customFormat="false" ht="10.2" hidden="false" customHeight="false" outlineLevel="0" collapsed="false">
      <c r="B58" s="6"/>
      <c r="AR58" s="6"/>
    </row>
    <row r="59" customFormat="false" ht="10.2" hidden="false" customHeight="false" outlineLevel="0" collapsed="false">
      <c r="B59" s="6"/>
      <c r="AR59" s="6"/>
    </row>
    <row r="60" s="22" customFormat="true" ht="13.2" hidden="false" customHeight="false" outlineLevel="0" collapsed="false">
      <c r="B60" s="23"/>
      <c r="D60" s="40" t="s">
        <v>57</v>
      </c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40" t="s">
        <v>58</v>
      </c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40" t="s">
        <v>57</v>
      </c>
      <c r="AI60" s="25"/>
      <c r="AJ60" s="25"/>
      <c r="AK60" s="25"/>
      <c r="AL60" s="25"/>
      <c r="AM60" s="40" t="s">
        <v>58</v>
      </c>
      <c r="AN60" s="25"/>
      <c r="AO60" s="25"/>
      <c r="AR60" s="23"/>
    </row>
    <row r="61" customFormat="false" ht="10.2" hidden="false" customHeight="false" outlineLevel="0" collapsed="false">
      <c r="B61" s="6"/>
      <c r="AR61" s="6"/>
    </row>
    <row r="62" customFormat="false" ht="10.2" hidden="false" customHeight="false" outlineLevel="0" collapsed="false">
      <c r="B62" s="6"/>
      <c r="AR62" s="6"/>
    </row>
    <row r="63" customFormat="false" ht="10.2" hidden="false" customHeight="false" outlineLevel="0" collapsed="false">
      <c r="B63" s="6"/>
      <c r="AR63" s="6"/>
    </row>
    <row r="64" s="22" customFormat="true" ht="13.2" hidden="false" customHeight="false" outlineLevel="0" collapsed="false">
      <c r="B64" s="23"/>
      <c r="D64" s="38" t="s">
        <v>59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8" t="s">
        <v>60</v>
      </c>
      <c r="AI64" s="39"/>
      <c r="AJ64" s="39"/>
      <c r="AK64" s="39"/>
      <c r="AL64" s="39"/>
      <c r="AM64" s="39"/>
      <c r="AN64" s="39"/>
      <c r="AO64" s="39"/>
      <c r="AR64" s="23"/>
    </row>
    <row r="65" customFormat="false" ht="10.2" hidden="false" customHeight="false" outlineLevel="0" collapsed="false">
      <c r="B65" s="6"/>
      <c r="AR65" s="6"/>
    </row>
    <row r="66" customFormat="false" ht="10.2" hidden="false" customHeight="false" outlineLevel="0" collapsed="false">
      <c r="B66" s="6"/>
      <c r="AR66" s="6"/>
    </row>
    <row r="67" customFormat="false" ht="10.2" hidden="false" customHeight="false" outlineLevel="0" collapsed="false">
      <c r="B67" s="6"/>
      <c r="AR67" s="6"/>
    </row>
    <row r="68" customFormat="false" ht="10.2" hidden="false" customHeight="false" outlineLevel="0" collapsed="false">
      <c r="B68" s="6"/>
      <c r="AR68" s="6"/>
    </row>
    <row r="69" customFormat="false" ht="10.2" hidden="false" customHeight="false" outlineLevel="0" collapsed="false">
      <c r="B69" s="6"/>
      <c r="AR69" s="6"/>
    </row>
    <row r="70" customFormat="false" ht="10.2" hidden="false" customHeight="false" outlineLevel="0" collapsed="false">
      <c r="B70" s="6"/>
      <c r="AR70" s="6"/>
    </row>
    <row r="71" customFormat="false" ht="10.2" hidden="false" customHeight="false" outlineLevel="0" collapsed="false">
      <c r="B71" s="6"/>
      <c r="AR71" s="6"/>
    </row>
    <row r="72" customFormat="false" ht="10.2" hidden="false" customHeight="false" outlineLevel="0" collapsed="false">
      <c r="B72" s="6"/>
      <c r="AR72" s="6"/>
    </row>
    <row r="73" customFormat="false" ht="10.2" hidden="false" customHeight="false" outlineLevel="0" collapsed="false">
      <c r="B73" s="6"/>
      <c r="AR73" s="6"/>
    </row>
    <row r="74" customFormat="false" ht="10.2" hidden="false" customHeight="false" outlineLevel="0" collapsed="false">
      <c r="B74" s="6"/>
      <c r="AR74" s="6"/>
    </row>
    <row r="75" s="22" customFormat="true" ht="13.2" hidden="false" customHeight="false" outlineLevel="0" collapsed="false">
      <c r="B75" s="23"/>
      <c r="D75" s="40" t="s">
        <v>57</v>
      </c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40" t="s">
        <v>58</v>
      </c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40" t="s">
        <v>57</v>
      </c>
      <c r="AI75" s="25"/>
      <c r="AJ75" s="25"/>
      <c r="AK75" s="25"/>
      <c r="AL75" s="25"/>
      <c r="AM75" s="40" t="s">
        <v>58</v>
      </c>
      <c r="AN75" s="25"/>
      <c r="AO75" s="25"/>
      <c r="AR75" s="23"/>
    </row>
    <row r="76" s="22" customFormat="true" ht="10.2" hidden="false" customHeight="false" outlineLevel="0" collapsed="false">
      <c r="B76" s="23"/>
      <c r="AR76" s="23"/>
    </row>
    <row r="77" s="22" customFormat="true" ht="6.9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23"/>
    </row>
    <row r="82" s="22" customFormat="true" ht="24.9" hidden="false" customHeight="true" outlineLevel="0" collapsed="false">
      <c r="B82" s="23"/>
      <c r="C82" s="7" t="s">
        <v>61</v>
      </c>
      <c r="AR82" s="23"/>
    </row>
    <row r="83" s="22" customFormat="true" ht="6.9" hidden="false" customHeight="true" outlineLevel="0" collapsed="false">
      <c r="B83" s="23"/>
      <c r="AR83" s="23"/>
    </row>
    <row r="84" s="45" customFormat="true" ht="12" hidden="false" customHeight="true" outlineLevel="0" collapsed="false">
      <c r="B84" s="46"/>
      <c r="C84" s="15" t="s">
        <v>12</v>
      </c>
      <c r="L84" s="45" t="str">
        <f aca="false">K5</f>
        <v>20MT061b2</v>
      </c>
      <c r="AR84" s="46"/>
    </row>
    <row r="85" s="47" customFormat="true" ht="36.9" hidden="false" customHeight="true" outlineLevel="0" collapsed="false">
      <c r="B85" s="48"/>
      <c r="C85" s="49" t="s">
        <v>15</v>
      </c>
      <c r="L85" s="50" t="str">
        <f aca="false">K6</f>
        <v>Koupaliště Rosice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R85" s="48"/>
    </row>
    <row r="86" s="22" customFormat="true" ht="6.9" hidden="false" customHeight="true" outlineLevel="0" collapsed="false">
      <c r="B86" s="23"/>
      <c r="AR86" s="23"/>
    </row>
    <row r="87" s="22" customFormat="true" ht="12" hidden="false" customHeight="true" outlineLevel="0" collapsed="false">
      <c r="B87" s="23"/>
      <c r="C87" s="15" t="s">
        <v>19</v>
      </c>
      <c r="L87" s="51" t="str">
        <f aca="false">IF(K8="","",K8)</f>
        <v>Rosice</v>
      </c>
      <c r="AI87" s="15" t="s">
        <v>21</v>
      </c>
      <c r="AM87" s="52" t="str">
        <f aca="false">IF(AN8= "","",AN8)</f>
        <v>6. 9. 2021</v>
      </c>
      <c r="AN87" s="52"/>
      <c r="AR87" s="23"/>
    </row>
    <row r="88" s="22" customFormat="true" ht="6.9" hidden="false" customHeight="true" outlineLevel="0" collapsed="false">
      <c r="B88" s="23"/>
      <c r="AR88" s="23"/>
    </row>
    <row r="89" s="22" customFormat="true" ht="25.65" hidden="false" customHeight="true" outlineLevel="0" collapsed="false">
      <c r="B89" s="23"/>
      <c r="C89" s="15" t="s">
        <v>23</v>
      </c>
      <c r="L89" s="45" t="str">
        <f aca="false">IF(E11= "","",E11)</f>
        <v>Město Rosice</v>
      </c>
      <c r="AI89" s="15" t="s">
        <v>31</v>
      </c>
      <c r="AM89" s="53" t="str">
        <f aca="false">IF(E17="","",E17)</f>
        <v>Ing. arch. Kristýna Shromáždilová</v>
      </c>
      <c r="AN89" s="53"/>
      <c r="AO89" s="53"/>
      <c r="AP89" s="53"/>
      <c r="AR89" s="23"/>
      <c r="AS89" s="54" t="s">
        <v>62</v>
      </c>
      <c r="AT89" s="54"/>
      <c r="AU89" s="55"/>
      <c r="AV89" s="55"/>
      <c r="AW89" s="55"/>
      <c r="AX89" s="55"/>
      <c r="AY89" s="55"/>
      <c r="AZ89" s="55"/>
      <c r="BA89" s="55"/>
      <c r="BB89" s="55"/>
      <c r="BC89" s="55"/>
      <c r="BD89" s="56"/>
    </row>
    <row r="90" s="22" customFormat="true" ht="25.65" hidden="false" customHeight="true" outlineLevel="0" collapsed="false">
      <c r="B90" s="23"/>
      <c r="C90" s="15" t="s">
        <v>29</v>
      </c>
      <c r="L90" s="45" t="str">
        <f aca="false">IF(E14= "Vyplň údaj","",E14)</f>
        <v/>
      </c>
      <c r="AI90" s="15" t="s">
        <v>36</v>
      </c>
      <c r="AM90" s="53" t="str">
        <f aca="false">IF(E20="","",E20)</f>
        <v>STAGA stavební agentura s.r.o.</v>
      </c>
      <c r="AN90" s="53"/>
      <c r="AO90" s="53"/>
      <c r="AP90" s="53"/>
      <c r="AR90" s="23"/>
      <c r="AS90" s="54"/>
      <c r="AT90" s="54"/>
      <c r="BD90" s="57"/>
    </row>
    <row r="91" s="22" customFormat="true" ht="10.95" hidden="false" customHeight="true" outlineLevel="0" collapsed="false">
      <c r="B91" s="23"/>
      <c r="AR91" s="23"/>
      <c r="AS91" s="54"/>
      <c r="AT91" s="54"/>
      <c r="BD91" s="57"/>
    </row>
    <row r="92" s="22" customFormat="true" ht="29.25" hidden="false" customHeight="true" outlineLevel="0" collapsed="false">
      <c r="B92" s="23"/>
      <c r="C92" s="58" t="s">
        <v>63</v>
      </c>
      <c r="D92" s="58"/>
      <c r="E92" s="58"/>
      <c r="F92" s="58"/>
      <c r="G92" s="58"/>
      <c r="H92" s="59"/>
      <c r="I92" s="60" t="s">
        <v>64</v>
      </c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1" t="s">
        <v>65</v>
      </c>
      <c r="AH92" s="61"/>
      <c r="AI92" s="61"/>
      <c r="AJ92" s="61"/>
      <c r="AK92" s="61"/>
      <c r="AL92" s="61"/>
      <c r="AM92" s="61"/>
      <c r="AN92" s="62" t="s">
        <v>66</v>
      </c>
      <c r="AO92" s="62"/>
      <c r="AP92" s="62"/>
      <c r="AQ92" s="63" t="s">
        <v>67</v>
      </c>
      <c r="AR92" s="23"/>
      <c r="AS92" s="64" t="s">
        <v>68</v>
      </c>
      <c r="AT92" s="65" t="s">
        <v>69</v>
      </c>
      <c r="AU92" s="65" t="s">
        <v>70</v>
      </c>
      <c r="AV92" s="65" t="s">
        <v>71</v>
      </c>
      <c r="AW92" s="65" t="s">
        <v>72</v>
      </c>
      <c r="AX92" s="65" t="s">
        <v>73</v>
      </c>
      <c r="AY92" s="65" t="s">
        <v>74</v>
      </c>
      <c r="AZ92" s="65" t="s">
        <v>75</v>
      </c>
      <c r="BA92" s="65" t="s">
        <v>76</v>
      </c>
      <c r="BB92" s="65" t="s">
        <v>77</v>
      </c>
      <c r="BC92" s="65" t="s">
        <v>78</v>
      </c>
      <c r="BD92" s="66" t="s">
        <v>79</v>
      </c>
    </row>
    <row r="93" s="22" customFormat="true" ht="10.95" hidden="false" customHeight="true" outlineLevel="0" collapsed="false">
      <c r="B93" s="23"/>
      <c r="AR93" s="23"/>
      <c r="AS93" s="67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6"/>
    </row>
    <row r="94" s="68" customFormat="true" ht="32.4" hidden="false" customHeight="true" outlineLevel="0" collapsed="false">
      <c r="B94" s="69"/>
      <c r="C94" s="70" t="s">
        <v>80</v>
      </c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2" t="n">
        <f aca="false">ROUND(AG95+AG98+AG100+AG101+AG112+AG117+AG118+SUM(AG121:AG124)+SUM(AG132:AG147)+AG150+AG155+AG160+AG163+AG167+AG166,2)</f>
        <v>0</v>
      </c>
      <c r="AH94" s="72"/>
      <c r="AI94" s="72"/>
      <c r="AJ94" s="72"/>
      <c r="AK94" s="72"/>
      <c r="AL94" s="72"/>
      <c r="AM94" s="72"/>
      <c r="AN94" s="73" t="n">
        <f aca="false">SUM(AG94,AT94)</f>
        <v>0</v>
      </c>
      <c r="AO94" s="73"/>
      <c r="AP94" s="73"/>
      <c r="AQ94" s="74"/>
      <c r="AR94" s="69"/>
      <c r="AS94" s="75" t="n">
        <f aca="false">ROUND(AS95+AS98+AS100+AS101+AS112+AS117+AS118+SUM(AS121:AS124)+SUM(AS132:AS147)+AS150+AS155+AS160+AS163+AS166,2)</f>
        <v>0</v>
      </c>
      <c r="AT94" s="76" t="n">
        <f aca="false">ROUND(SUM(AV94:AW94),2)</f>
        <v>0</v>
      </c>
      <c r="AU94" s="77" t="n">
        <f aca="false">ROUND(AU95+AU98+AU100+AU101+AU112+AU117+AU118+SUM(AU121:AU124)+SUM(AU132:AU147)+AU150+AU155+AU160+AU163+AU166,5)</f>
        <v>0</v>
      </c>
      <c r="AV94" s="76" t="n">
        <f aca="false">ROUND(AZ94*L29,2)</f>
        <v>0</v>
      </c>
      <c r="AW94" s="76" t="n">
        <f aca="false">ROUND(BA94*L30,2)</f>
        <v>0</v>
      </c>
      <c r="AX94" s="76" t="n">
        <f aca="false">ROUND(BB94*L29,2)</f>
        <v>0</v>
      </c>
      <c r="AY94" s="76" t="n">
        <f aca="false">ROUND(BC94*L30,2)</f>
        <v>0</v>
      </c>
      <c r="AZ94" s="76" t="n">
        <f aca="false">ROUND(AZ95+AZ98+AZ100+AZ101+AZ112+AZ117+AZ118+SUM(AZ121:AZ124)+SUM(AZ132:AZ147)+AZ150+AZ155+AZ160+AZ163+AZ166+AZ167,2)</f>
        <v>0</v>
      </c>
      <c r="BA94" s="76" t="n">
        <f aca="false">ROUND(BA95+BA98+BA100+BA101+BA112+BA117+BA118+SUM(BA121:BA124)+SUM(BA132:BA147)+BA150+BA155+BA160+BA163+BA166,2)</f>
        <v>0</v>
      </c>
      <c r="BB94" s="76" t="n">
        <f aca="false">ROUND(BB95+BB98+BB100+BB101+BB112+BB117+BB118+SUM(BB121:BB124)+SUM(BB132:BB147)+BB150+BB155+BB160+BB163+BB166,2)</f>
        <v>0</v>
      </c>
      <c r="BC94" s="76" t="n">
        <f aca="false">ROUND(BC95+BC98+BC100+BC101+BC112+BC117+BC118+SUM(BC121:BC124)+SUM(BC132:BC147)+BC150+BC155+BC160+BC163+BC166,2)</f>
        <v>0</v>
      </c>
      <c r="BD94" s="78" t="n">
        <f aca="false">ROUND(BD95+BD98+BD100+BD101+BD112+BD117+BD118+SUM(BD121:BD124)+SUM(BD132:BD147)+BD150+BD155+BD160+BD163+BD166,2)</f>
        <v>0</v>
      </c>
      <c r="BS94" s="79" t="s">
        <v>81</v>
      </c>
      <c r="BT94" s="79" t="s">
        <v>82</v>
      </c>
      <c r="BU94" s="80" t="s">
        <v>83</v>
      </c>
      <c r="BV94" s="79" t="s">
        <v>84</v>
      </c>
      <c r="BW94" s="79" t="s">
        <v>4</v>
      </c>
      <c r="BX94" s="79" t="s">
        <v>85</v>
      </c>
      <c r="CL94" s="79"/>
    </row>
    <row r="95" s="81" customFormat="true" ht="16.5" hidden="false" customHeight="true" outlineLevel="0" collapsed="false">
      <c r="B95" s="82"/>
      <c r="C95" s="83"/>
      <c r="D95" s="84" t="s">
        <v>86</v>
      </c>
      <c r="E95" s="84"/>
      <c r="F95" s="84"/>
      <c r="G95" s="84"/>
      <c r="H95" s="84"/>
      <c r="I95" s="85"/>
      <c r="J95" s="84" t="s">
        <v>87</v>
      </c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6" t="n">
        <f aca="false">ROUND(SUM(AG96:AG97),2)</f>
        <v>0</v>
      </c>
      <c r="AH95" s="86"/>
      <c r="AI95" s="86"/>
      <c r="AJ95" s="86"/>
      <c r="AK95" s="86"/>
      <c r="AL95" s="86"/>
      <c r="AM95" s="86"/>
      <c r="AN95" s="87" t="n">
        <f aca="false">SUM(AG95,AT95)</f>
        <v>0</v>
      </c>
      <c r="AO95" s="87"/>
      <c r="AP95" s="87"/>
      <c r="AQ95" s="88" t="s">
        <v>88</v>
      </c>
      <c r="AR95" s="82"/>
      <c r="AS95" s="89" t="n">
        <f aca="false">ROUND(SUM(AS96:AS97),2)</f>
        <v>0</v>
      </c>
      <c r="AT95" s="90" t="n">
        <f aca="false">ROUND(SUM(AV95:AW95),2)</f>
        <v>0</v>
      </c>
      <c r="AU95" s="91" t="n">
        <f aca="false">ROUND(SUM(AU96:AU97),5)</f>
        <v>0</v>
      </c>
      <c r="AV95" s="90" t="n">
        <f aca="false">ROUND(AZ95*L29,2)</f>
        <v>0</v>
      </c>
      <c r="AW95" s="90" t="n">
        <f aca="false">ROUND(BA95*L30,2)</f>
        <v>0</v>
      </c>
      <c r="AX95" s="90" t="n">
        <f aca="false">ROUND(BB95*L29,2)</f>
        <v>0</v>
      </c>
      <c r="AY95" s="90" t="n">
        <f aca="false">ROUND(BC95*L30,2)</f>
        <v>0</v>
      </c>
      <c r="AZ95" s="90" t="n">
        <f aca="false">ROUND(SUM(AZ96:AZ97),2)</f>
        <v>0</v>
      </c>
      <c r="BA95" s="90" t="n">
        <f aca="false">ROUND(SUM(BA96:BA97),2)</f>
        <v>0</v>
      </c>
      <c r="BB95" s="90" t="n">
        <f aca="false">ROUND(SUM(BB96:BB97),2)</f>
        <v>0</v>
      </c>
      <c r="BC95" s="90" t="n">
        <f aca="false">ROUND(SUM(BC96:BC97),2)</f>
        <v>0</v>
      </c>
      <c r="BD95" s="92" t="n">
        <f aca="false">ROUND(SUM(BD96:BD97),2)</f>
        <v>0</v>
      </c>
      <c r="BS95" s="93" t="s">
        <v>81</v>
      </c>
      <c r="BT95" s="93" t="s">
        <v>89</v>
      </c>
      <c r="BU95" s="93" t="s">
        <v>83</v>
      </c>
      <c r="BV95" s="93" t="s">
        <v>84</v>
      </c>
      <c r="BW95" s="93" t="s">
        <v>90</v>
      </c>
      <c r="BX95" s="93" t="s">
        <v>4</v>
      </c>
      <c r="CL95" s="93"/>
      <c r="CM95" s="93" t="s">
        <v>91</v>
      </c>
    </row>
    <row r="96" s="45" customFormat="true" ht="16.5" hidden="false" customHeight="true" outlineLevel="0" collapsed="false">
      <c r="A96" s="94" t="s">
        <v>92</v>
      </c>
      <c r="B96" s="46"/>
      <c r="C96" s="95"/>
      <c r="D96" s="95"/>
      <c r="E96" s="96" t="s">
        <v>93</v>
      </c>
      <c r="F96" s="96"/>
      <c r="G96" s="96"/>
      <c r="H96" s="96"/>
      <c r="I96" s="96"/>
      <c r="J96" s="95"/>
      <c r="K96" s="96" t="s">
        <v>94</v>
      </c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7" t="n">
        <f aca="false">'01b - Stavební část'!J32</f>
        <v>0</v>
      </c>
      <c r="AH96" s="97"/>
      <c r="AI96" s="97"/>
      <c r="AJ96" s="97"/>
      <c r="AK96" s="97"/>
      <c r="AL96" s="97"/>
      <c r="AM96" s="97"/>
      <c r="AN96" s="97" t="n">
        <f aca="false">SUM(AG96,AT96)</f>
        <v>0</v>
      </c>
      <c r="AO96" s="97"/>
      <c r="AP96" s="97"/>
      <c r="AQ96" s="98" t="s">
        <v>95</v>
      </c>
      <c r="AR96" s="46"/>
      <c r="AS96" s="99" t="n">
        <v>0</v>
      </c>
      <c r="AT96" s="100" t="n">
        <f aca="false">ROUND(SUM(AV96:AW96),2)</f>
        <v>0</v>
      </c>
      <c r="AU96" s="101" t="n">
        <f aca="false">'01b - Stavební část'!P126</f>
        <v>0</v>
      </c>
      <c r="AV96" s="100" t="n">
        <f aca="false">'01b - Stavební část'!J35</f>
        <v>0</v>
      </c>
      <c r="AW96" s="100" t="n">
        <f aca="false">'01b - Stavební část'!J36</f>
        <v>0</v>
      </c>
      <c r="AX96" s="100" t="n">
        <f aca="false">'01b - Stavební část'!J37</f>
        <v>0</v>
      </c>
      <c r="AY96" s="100" t="n">
        <f aca="false">'01b - Stavební část'!J38</f>
        <v>0</v>
      </c>
      <c r="AZ96" s="100" t="n">
        <f aca="false">'01b - Stavební část'!F35</f>
        <v>0</v>
      </c>
      <c r="BA96" s="100" t="n">
        <f aca="false">'01b - Stavební část'!F36</f>
        <v>0</v>
      </c>
      <c r="BB96" s="100" t="n">
        <f aca="false">'01b - Stavební část'!F37</f>
        <v>0</v>
      </c>
      <c r="BC96" s="100" t="n">
        <f aca="false">'01b - Stavební část'!F38</f>
        <v>0</v>
      </c>
      <c r="BD96" s="102" t="n">
        <f aca="false">'01b - Stavební část'!F39</f>
        <v>0</v>
      </c>
      <c r="BT96" s="16" t="s">
        <v>91</v>
      </c>
      <c r="BV96" s="16" t="s">
        <v>84</v>
      </c>
      <c r="BW96" s="16" t="s">
        <v>96</v>
      </c>
      <c r="BX96" s="16" t="s">
        <v>90</v>
      </c>
      <c r="CL96" s="16"/>
    </row>
    <row r="97" s="45" customFormat="true" ht="16.5" hidden="false" customHeight="true" outlineLevel="0" collapsed="false">
      <c r="A97" s="94" t="s">
        <v>92</v>
      </c>
      <c r="B97" s="46"/>
      <c r="C97" s="95"/>
      <c r="D97" s="95"/>
      <c r="E97" s="96" t="s">
        <v>97</v>
      </c>
      <c r="F97" s="96"/>
      <c r="G97" s="96"/>
      <c r="H97" s="96"/>
      <c r="I97" s="96"/>
      <c r="J97" s="95"/>
      <c r="K97" s="96" t="s">
        <v>98</v>
      </c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7" t="n">
        <f aca="false">'03 - Technologie'!J32</f>
        <v>0</v>
      </c>
      <c r="AH97" s="97"/>
      <c r="AI97" s="97"/>
      <c r="AJ97" s="97"/>
      <c r="AK97" s="97"/>
      <c r="AL97" s="97"/>
      <c r="AM97" s="97"/>
      <c r="AN97" s="97" t="n">
        <f aca="false">SUM(AG97,AT97)</f>
        <v>0</v>
      </c>
      <c r="AO97" s="97"/>
      <c r="AP97" s="97"/>
      <c r="AQ97" s="98" t="s">
        <v>95</v>
      </c>
      <c r="AR97" s="46"/>
      <c r="AS97" s="99" t="n">
        <v>0</v>
      </c>
      <c r="AT97" s="100" t="n">
        <f aca="false">ROUND(SUM(AV97:AW97),2)</f>
        <v>0</v>
      </c>
      <c r="AU97" s="101" t="n">
        <f aca="false">'03 - Technologie'!P133</f>
        <v>0</v>
      </c>
      <c r="AV97" s="100" t="n">
        <f aca="false">'03 - Technologie'!J35</f>
        <v>0</v>
      </c>
      <c r="AW97" s="100" t="n">
        <f aca="false">'03 - Technologie'!J36</f>
        <v>0</v>
      </c>
      <c r="AX97" s="100" t="n">
        <f aca="false">'03 - Technologie'!J37</f>
        <v>0</v>
      </c>
      <c r="AY97" s="100" t="n">
        <f aca="false">'03 - Technologie'!J38</f>
        <v>0</v>
      </c>
      <c r="AZ97" s="100" t="n">
        <f aca="false">'03 - Technologie'!F35</f>
        <v>0</v>
      </c>
      <c r="BA97" s="100" t="n">
        <f aca="false">'03 - Technologie'!F36</f>
        <v>0</v>
      </c>
      <c r="BB97" s="100" t="n">
        <f aca="false">'03 - Technologie'!F37</f>
        <v>0</v>
      </c>
      <c r="BC97" s="100" t="n">
        <f aca="false">'03 - Technologie'!F38</f>
        <v>0</v>
      </c>
      <c r="BD97" s="102" t="n">
        <f aca="false">'03 - Technologie'!F39</f>
        <v>0</v>
      </c>
      <c r="BT97" s="16" t="s">
        <v>91</v>
      </c>
      <c r="BV97" s="16" t="s">
        <v>84</v>
      </c>
      <c r="BW97" s="16" t="s">
        <v>99</v>
      </c>
      <c r="BX97" s="16" t="s">
        <v>90</v>
      </c>
      <c r="CL97" s="16"/>
    </row>
    <row r="98" s="81" customFormat="true" ht="16.5" hidden="false" customHeight="true" outlineLevel="0" collapsed="false">
      <c r="B98" s="82"/>
      <c r="C98" s="83"/>
      <c r="D98" s="84" t="s">
        <v>100</v>
      </c>
      <c r="E98" s="84"/>
      <c r="F98" s="84"/>
      <c r="G98" s="84"/>
      <c r="H98" s="84"/>
      <c r="I98" s="85"/>
      <c r="J98" s="84" t="s">
        <v>101</v>
      </c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6" t="n">
        <f aca="false">ROUND(AG99,2)</f>
        <v>0</v>
      </c>
      <c r="AH98" s="86"/>
      <c r="AI98" s="86"/>
      <c r="AJ98" s="86"/>
      <c r="AK98" s="86"/>
      <c r="AL98" s="86"/>
      <c r="AM98" s="86"/>
      <c r="AN98" s="87" t="n">
        <f aca="false">SUM(AG98,AT98)</f>
        <v>0</v>
      </c>
      <c r="AO98" s="87"/>
      <c r="AP98" s="87"/>
      <c r="AQ98" s="88" t="s">
        <v>88</v>
      </c>
      <c r="AR98" s="82"/>
      <c r="AS98" s="89" t="n">
        <f aca="false">ROUND(AS99,2)</f>
        <v>0</v>
      </c>
      <c r="AT98" s="90" t="n">
        <f aca="false">ROUND(SUM(AV98:AW98),2)</f>
        <v>0</v>
      </c>
      <c r="AU98" s="91" t="n">
        <f aca="false">ROUND(AU99,5)</f>
        <v>0</v>
      </c>
      <c r="AV98" s="90" t="n">
        <f aca="false">ROUND(AZ98*L29,2)</f>
        <v>0</v>
      </c>
      <c r="AW98" s="90" t="n">
        <f aca="false">ROUND(BA98*L30,2)</f>
        <v>0</v>
      </c>
      <c r="AX98" s="90" t="n">
        <f aca="false">ROUND(BB98*L29,2)</f>
        <v>0</v>
      </c>
      <c r="AY98" s="90" t="n">
        <f aca="false">ROUND(BC98*L30,2)</f>
        <v>0</v>
      </c>
      <c r="AZ98" s="90" t="n">
        <f aca="false">ROUND(AZ99,2)</f>
        <v>0</v>
      </c>
      <c r="BA98" s="90" t="n">
        <f aca="false">ROUND(BA99,2)</f>
        <v>0</v>
      </c>
      <c r="BB98" s="90" t="n">
        <f aca="false">ROUND(BB99,2)</f>
        <v>0</v>
      </c>
      <c r="BC98" s="90" t="n">
        <f aca="false">ROUND(BC99,2)</f>
        <v>0</v>
      </c>
      <c r="BD98" s="92" t="n">
        <f aca="false">ROUND(BD99,2)</f>
        <v>0</v>
      </c>
      <c r="BS98" s="93" t="s">
        <v>81</v>
      </c>
      <c r="BT98" s="93" t="s">
        <v>89</v>
      </c>
      <c r="BU98" s="93" t="s">
        <v>83</v>
      </c>
      <c r="BV98" s="93" t="s">
        <v>84</v>
      </c>
      <c r="BW98" s="93" t="s">
        <v>102</v>
      </c>
      <c r="BX98" s="93" t="s">
        <v>4</v>
      </c>
      <c r="CL98" s="93"/>
      <c r="CM98" s="93" t="s">
        <v>91</v>
      </c>
    </row>
    <row r="99" s="45" customFormat="true" ht="16.5" hidden="false" customHeight="true" outlineLevel="0" collapsed="false">
      <c r="A99" s="94" t="s">
        <v>92</v>
      </c>
      <c r="B99" s="46"/>
      <c r="C99" s="95"/>
      <c r="D99" s="95"/>
      <c r="E99" s="96" t="s">
        <v>103</v>
      </c>
      <c r="F99" s="96"/>
      <c r="G99" s="96"/>
      <c r="H99" s="96"/>
      <c r="I99" s="96"/>
      <c r="J99" s="95"/>
      <c r="K99" s="96" t="s">
        <v>94</v>
      </c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7" t="n">
        <f aca="false">'01 - Stavební část'!J32</f>
        <v>0</v>
      </c>
      <c r="AH99" s="97"/>
      <c r="AI99" s="97"/>
      <c r="AJ99" s="97"/>
      <c r="AK99" s="97"/>
      <c r="AL99" s="97"/>
      <c r="AM99" s="97"/>
      <c r="AN99" s="97" t="n">
        <f aca="false">SUM(AG99,AT99)</f>
        <v>0</v>
      </c>
      <c r="AO99" s="97"/>
      <c r="AP99" s="97"/>
      <c r="AQ99" s="98" t="s">
        <v>95</v>
      </c>
      <c r="AR99" s="46"/>
      <c r="AS99" s="99" t="n">
        <v>0</v>
      </c>
      <c r="AT99" s="100" t="n">
        <f aca="false">ROUND(SUM(AV99:AW99),2)</f>
        <v>0</v>
      </c>
      <c r="AU99" s="101" t="n">
        <f aca="false">'01 - Stavební část'!P126</f>
        <v>0</v>
      </c>
      <c r="AV99" s="100" t="n">
        <f aca="false">'01 - Stavební část'!J35</f>
        <v>0</v>
      </c>
      <c r="AW99" s="100" t="n">
        <f aca="false">'01 - Stavební část'!J36</f>
        <v>0</v>
      </c>
      <c r="AX99" s="100" t="n">
        <f aca="false">'01 - Stavební část'!J37</f>
        <v>0</v>
      </c>
      <c r="AY99" s="100" t="n">
        <f aca="false">'01 - Stavební část'!J38</f>
        <v>0</v>
      </c>
      <c r="AZ99" s="100" t="n">
        <f aca="false">'01 - Stavební část'!F35</f>
        <v>0</v>
      </c>
      <c r="BA99" s="100" t="n">
        <f aca="false">'01 - Stavební část'!F36</f>
        <v>0</v>
      </c>
      <c r="BB99" s="100" t="n">
        <f aca="false">'01 - Stavební část'!F37</f>
        <v>0</v>
      </c>
      <c r="BC99" s="100" t="n">
        <f aca="false">'01 - Stavební část'!F38</f>
        <v>0</v>
      </c>
      <c r="BD99" s="102" t="n">
        <f aca="false">'01 - Stavební část'!F39</f>
        <v>0</v>
      </c>
      <c r="BT99" s="16" t="s">
        <v>91</v>
      </c>
      <c r="BV99" s="16" t="s">
        <v>84</v>
      </c>
      <c r="BW99" s="16" t="s">
        <v>104</v>
      </c>
      <c r="BX99" s="16" t="s">
        <v>102</v>
      </c>
      <c r="CL99" s="16"/>
    </row>
    <row r="100" s="81" customFormat="true" ht="16.5" hidden="false" customHeight="true" outlineLevel="0" collapsed="false">
      <c r="A100" s="94" t="s">
        <v>92</v>
      </c>
      <c r="B100" s="82"/>
      <c r="C100" s="83"/>
      <c r="D100" s="84" t="s">
        <v>105</v>
      </c>
      <c r="E100" s="84"/>
      <c r="F100" s="84"/>
      <c r="G100" s="84"/>
      <c r="H100" s="84"/>
      <c r="I100" s="85"/>
      <c r="J100" s="84" t="s">
        <v>106</v>
      </c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7" t="n">
        <f aca="false">'SO 2.1 - Věž'!J30</f>
        <v>0</v>
      </c>
      <c r="AH100" s="87"/>
      <c r="AI100" s="87"/>
      <c r="AJ100" s="87"/>
      <c r="AK100" s="87"/>
      <c r="AL100" s="87"/>
      <c r="AM100" s="87"/>
      <c r="AN100" s="87" t="n">
        <f aca="false">SUM(AG100,AT100)</f>
        <v>0</v>
      </c>
      <c r="AO100" s="87"/>
      <c r="AP100" s="87"/>
      <c r="AQ100" s="88" t="s">
        <v>88</v>
      </c>
      <c r="AR100" s="82"/>
      <c r="AS100" s="89" t="n">
        <v>0</v>
      </c>
      <c r="AT100" s="90" t="n">
        <f aca="false">ROUND(SUM(AV100:AW100),2)</f>
        <v>0</v>
      </c>
      <c r="AU100" s="91" t="n">
        <f aca="false">'SO 2.1 - Věž'!P126</f>
        <v>0</v>
      </c>
      <c r="AV100" s="90" t="n">
        <f aca="false">'SO 2.1 - Věž'!J33</f>
        <v>0</v>
      </c>
      <c r="AW100" s="90" t="n">
        <f aca="false">'SO 2.1 - Věž'!J34</f>
        <v>0</v>
      </c>
      <c r="AX100" s="90" t="n">
        <f aca="false">'SO 2.1 - Věž'!J35</f>
        <v>0</v>
      </c>
      <c r="AY100" s="90" t="n">
        <f aca="false">'SO 2.1 - Věž'!J36</f>
        <v>0</v>
      </c>
      <c r="AZ100" s="90" t="n">
        <f aca="false">'SO 2.1 - Věž'!F33</f>
        <v>0</v>
      </c>
      <c r="BA100" s="90" t="n">
        <f aca="false">'SO 2.1 - Věž'!F34</f>
        <v>0</v>
      </c>
      <c r="BB100" s="90" t="n">
        <f aca="false">'SO 2.1 - Věž'!F35</f>
        <v>0</v>
      </c>
      <c r="BC100" s="90" t="n">
        <f aca="false">'SO 2.1 - Věž'!F36</f>
        <v>0</v>
      </c>
      <c r="BD100" s="92" t="n">
        <f aca="false">'SO 2.1 - Věž'!F37</f>
        <v>0</v>
      </c>
      <c r="BT100" s="93" t="s">
        <v>89</v>
      </c>
      <c r="BV100" s="93" t="s">
        <v>84</v>
      </c>
      <c r="BW100" s="93" t="s">
        <v>107</v>
      </c>
      <c r="BX100" s="93" t="s">
        <v>4</v>
      </c>
      <c r="CL100" s="93"/>
      <c r="CM100" s="93" t="s">
        <v>91</v>
      </c>
    </row>
    <row r="101" s="81" customFormat="true" ht="16.5" hidden="false" customHeight="true" outlineLevel="0" collapsed="false">
      <c r="B101" s="82"/>
      <c r="C101" s="83"/>
      <c r="D101" s="84" t="s">
        <v>108</v>
      </c>
      <c r="E101" s="84"/>
      <c r="F101" s="84"/>
      <c r="G101" s="84"/>
      <c r="H101" s="84"/>
      <c r="I101" s="85"/>
      <c r="J101" s="84" t="s">
        <v>109</v>
      </c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6" t="n">
        <f aca="false">ROUND(SUM(AG102:AG111),2)</f>
        <v>0</v>
      </c>
      <c r="AH101" s="86"/>
      <c r="AI101" s="86"/>
      <c r="AJ101" s="86"/>
      <c r="AK101" s="86"/>
      <c r="AL101" s="86"/>
      <c r="AM101" s="86"/>
      <c r="AN101" s="87" t="n">
        <f aca="false">SUM(AG101,AT101)</f>
        <v>0</v>
      </c>
      <c r="AO101" s="87"/>
      <c r="AP101" s="87"/>
      <c r="AQ101" s="88" t="s">
        <v>88</v>
      </c>
      <c r="AR101" s="82"/>
      <c r="AS101" s="89" t="n">
        <f aca="false">ROUND(SUM(AS102:AS111),2)</f>
        <v>0</v>
      </c>
      <c r="AT101" s="90" t="n">
        <f aca="false">ROUND(SUM(AV101:AW101),2)</f>
        <v>0</v>
      </c>
      <c r="AU101" s="91" t="n">
        <f aca="false">ROUND(SUM(AU102:AU111),5)</f>
        <v>0</v>
      </c>
      <c r="AV101" s="90" t="n">
        <f aca="false">ROUND(AZ101*L29,2)</f>
        <v>0</v>
      </c>
      <c r="AW101" s="90" t="n">
        <f aca="false">ROUND(BA101*L30,2)</f>
        <v>0</v>
      </c>
      <c r="AX101" s="90" t="n">
        <f aca="false">ROUND(BB101*L29,2)</f>
        <v>0</v>
      </c>
      <c r="AY101" s="90" t="n">
        <f aca="false">ROUND(BC101*L30,2)</f>
        <v>0</v>
      </c>
      <c r="AZ101" s="90" t="n">
        <f aca="false">ROUND(SUM(AZ102:AZ111),2)</f>
        <v>0</v>
      </c>
      <c r="BA101" s="90" t="n">
        <f aca="false">ROUND(SUM(BA102:BA111),2)</f>
        <v>0</v>
      </c>
      <c r="BB101" s="90" t="n">
        <f aca="false">ROUND(SUM(BB102:BB111),2)</f>
        <v>0</v>
      </c>
      <c r="BC101" s="90" t="n">
        <f aca="false">ROUND(SUM(BC102:BC111),2)</f>
        <v>0</v>
      </c>
      <c r="BD101" s="92" t="n">
        <f aca="false">ROUND(SUM(BD102:BD111),2)</f>
        <v>0</v>
      </c>
      <c r="BS101" s="93" t="s">
        <v>81</v>
      </c>
      <c r="BT101" s="93" t="s">
        <v>89</v>
      </c>
      <c r="BU101" s="93" t="s">
        <v>83</v>
      </c>
      <c r="BV101" s="93" t="s">
        <v>84</v>
      </c>
      <c r="BW101" s="93" t="s">
        <v>110</v>
      </c>
      <c r="BX101" s="93" t="s">
        <v>4</v>
      </c>
      <c r="CL101" s="93"/>
      <c r="CM101" s="93" t="s">
        <v>91</v>
      </c>
    </row>
    <row r="102" s="45" customFormat="true" ht="16.5" hidden="false" customHeight="true" outlineLevel="0" collapsed="false">
      <c r="A102" s="94" t="s">
        <v>92</v>
      </c>
      <c r="B102" s="46"/>
      <c r="C102" s="95"/>
      <c r="D102" s="95"/>
      <c r="E102" s="96" t="s">
        <v>111</v>
      </c>
      <c r="F102" s="96"/>
      <c r="G102" s="96"/>
      <c r="H102" s="96"/>
      <c r="I102" s="96"/>
      <c r="J102" s="95"/>
      <c r="K102" s="96" t="s">
        <v>109</v>
      </c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7" t="n">
        <f aca="false">'2.2.1a - WC'!J32</f>
        <v>0</v>
      </c>
      <c r="AH102" s="97"/>
      <c r="AI102" s="97"/>
      <c r="AJ102" s="97"/>
      <c r="AK102" s="97"/>
      <c r="AL102" s="97"/>
      <c r="AM102" s="97"/>
      <c r="AN102" s="97" t="n">
        <f aca="false">SUM(AG102,AT102)</f>
        <v>0</v>
      </c>
      <c r="AO102" s="97"/>
      <c r="AP102" s="97"/>
      <c r="AQ102" s="98" t="s">
        <v>95</v>
      </c>
      <c r="AR102" s="46"/>
      <c r="AS102" s="99" t="n">
        <v>0</v>
      </c>
      <c r="AT102" s="100" t="n">
        <f aca="false">ROUND(SUM(AV102:AW102),2)</f>
        <v>0</v>
      </c>
      <c r="AU102" s="101" t="n">
        <f aca="false">'2.2.1a - WC'!P140</f>
        <v>0</v>
      </c>
      <c r="AV102" s="100" t="n">
        <f aca="false">'2.2.1a - WC'!J35</f>
        <v>0</v>
      </c>
      <c r="AW102" s="100" t="n">
        <f aca="false">'2.2.1a - WC'!J36</f>
        <v>0</v>
      </c>
      <c r="AX102" s="100" t="n">
        <f aca="false">'2.2.1a - WC'!J37</f>
        <v>0</v>
      </c>
      <c r="AY102" s="100" t="n">
        <f aca="false">'2.2.1a - WC'!J38</f>
        <v>0</v>
      </c>
      <c r="AZ102" s="100" t="n">
        <f aca="false">'2.2.1a - WC'!F35</f>
        <v>0</v>
      </c>
      <c r="BA102" s="100" t="n">
        <f aca="false">'2.2.1a - WC'!F36</f>
        <v>0</v>
      </c>
      <c r="BB102" s="100" t="n">
        <f aca="false">'2.2.1a - WC'!F37</f>
        <v>0</v>
      </c>
      <c r="BC102" s="100" t="n">
        <f aca="false">'2.2.1a - WC'!F38</f>
        <v>0</v>
      </c>
      <c r="BD102" s="102" t="n">
        <f aca="false">'2.2.1a - WC'!F39</f>
        <v>0</v>
      </c>
      <c r="BT102" s="16" t="s">
        <v>91</v>
      </c>
      <c r="BV102" s="16" t="s">
        <v>84</v>
      </c>
      <c r="BW102" s="16" t="s">
        <v>112</v>
      </c>
      <c r="BX102" s="16" t="s">
        <v>110</v>
      </c>
      <c r="CL102" s="16"/>
    </row>
    <row r="103" s="45" customFormat="true" ht="16.5" hidden="false" customHeight="true" outlineLevel="0" collapsed="false">
      <c r="A103" s="94" t="s">
        <v>92</v>
      </c>
      <c r="B103" s="46"/>
      <c r="C103" s="95"/>
      <c r="D103" s="95"/>
      <c r="E103" s="96" t="s">
        <v>113</v>
      </c>
      <c r="F103" s="96"/>
      <c r="G103" s="96"/>
      <c r="H103" s="96"/>
      <c r="I103" s="96"/>
      <c r="J103" s="95"/>
      <c r="K103" s="96" t="s">
        <v>114</v>
      </c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7" t="n">
        <f aca="false">'2.2.1b - Vodovod'!J32</f>
        <v>0</v>
      </c>
      <c r="AH103" s="97"/>
      <c r="AI103" s="97"/>
      <c r="AJ103" s="97"/>
      <c r="AK103" s="97"/>
      <c r="AL103" s="97"/>
      <c r="AM103" s="97"/>
      <c r="AN103" s="97" t="n">
        <f aca="false">SUM(AG103,AT103)</f>
        <v>0</v>
      </c>
      <c r="AO103" s="97"/>
      <c r="AP103" s="97"/>
      <c r="AQ103" s="98" t="s">
        <v>95</v>
      </c>
      <c r="AR103" s="46"/>
      <c r="AS103" s="99" t="n">
        <v>0</v>
      </c>
      <c r="AT103" s="100" t="n">
        <f aca="false">ROUND(SUM(AV103:AW103),2)</f>
        <v>0</v>
      </c>
      <c r="AU103" s="101" t="n">
        <f aca="false">'2.2.1b - Vodovod'!P126</f>
        <v>0</v>
      </c>
      <c r="AV103" s="100" t="n">
        <f aca="false">'2.2.1b - Vodovod'!J35</f>
        <v>0</v>
      </c>
      <c r="AW103" s="100" t="n">
        <f aca="false">'2.2.1b - Vodovod'!J36</f>
        <v>0</v>
      </c>
      <c r="AX103" s="100" t="n">
        <f aca="false">'2.2.1b - Vodovod'!J37</f>
        <v>0</v>
      </c>
      <c r="AY103" s="100" t="n">
        <f aca="false">'2.2.1b - Vodovod'!J38</f>
        <v>0</v>
      </c>
      <c r="AZ103" s="100" t="n">
        <f aca="false">'2.2.1b - Vodovod'!F35</f>
        <v>0</v>
      </c>
      <c r="BA103" s="100" t="n">
        <f aca="false">'2.2.1b - Vodovod'!F36</f>
        <v>0</v>
      </c>
      <c r="BB103" s="100" t="n">
        <f aca="false">'2.2.1b - Vodovod'!F37</f>
        <v>0</v>
      </c>
      <c r="BC103" s="100" t="n">
        <f aca="false">'2.2.1b - Vodovod'!F38</f>
        <v>0</v>
      </c>
      <c r="BD103" s="102" t="n">
        <f aca="false">'2.2.1b - Vodovod'!F39</f>
        <v>0</v>
      </c>
      <c r="BT103" s="16" t="s">
        <v>91</v>
      </c>
      <c r="BV103" s="16" t="s">
        <v>84</v>
      </c>
      <c r="BW103" s="16" t="s">
        <v>115</v>
      </c>
      <c r="BX103" s="16" t="s">
        <v>110</v>
      </c>
      <c r="CL103" s="16"/>
    </row>
    <row r="104" s="45" customFormat="true" ht="16.5" hidden="false" customHeight="true" outlineLevel="0" collapsed="false">
      <c r="A104" s="94" t="s">
        <v>92</v>
      </c>
      <c r="B104" s="46"/>
      <c r="C104" s="95"/>
      <c r="D104" s="95"/>
      <c r="E104" s="96" t="s">
        <v>116</v>
      </c>
      <c r="F104" s="96"/>
      <c r="G104" s="96"/>
      <c r="H104" s="96"/>
      <c r="I104" s="96"/>
      <c r="J104" s="95"/>
      <c r="K104" s="96" t="s">
        <v>117</v>
      </c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7" t="n">
        <f aca="false">'2.2.1c - ZTI vodovod'!J32</f>
        <v>0</v>
      </c>
      <c r="AH104" s="97"/>
      <c r="AI104" s="97"/>
      <c r="AJ104" s="97"/>
      <c r="AK104" s="97"/>
      <c r="AL104" s="97"/>
      <c r="AM104" s="97"/>
      <c r="AN104" s="97" t="n">
        <f aca="false">SUM(AG104,AT104)</f>
        <v>0</v>
      </c>
      <c r="AO104" s="97"/>
      <c r="AP104" s="97"/>
      <c r="AQ104" s="98" t="s">
        <v>95</v>
      </c>
      <c r="AR104" s="46"/>
      <c r="AS104" s="99" t="n">
        <v>0</v>
      </c>
      <c r="AT104" s="100" t="n">
        <f aca="false">ROUND(SUM(AV104:AW104),2)</f>
        <v>0</v>
      </c>
      <c r="AU104" s="101" t="n">
        <f aca="false">'2.2.1c - ZTI vodovod'!P128</f>
        <v>0</v>
      </c>
      <c r="AV104" s="100" t="n">
        <f aca="false">'2.2.1c - ZTI vodovod'!J35</f>
        <v>0</v>
      </c>
      <c r="AW104" s="100" t="n">
        <f aca="false">'2.2.1c - ZTI vodovod'!J36</f>
        <v>0</v>
      </c>
      <c r="AX104" s="100" t="n">
        <f aca="false">'2.2.1c - ZTI vodovod'!J37</f>
        <v>0</v>
      </c>
      <c r="AY104" s="100" t="n">
        <f aca="false">'2.2.1c - ZTI vodovod'!J38</f>
        <v>0</v>
      </c>
      <c r="AZ104" s="100" t="n">
        <f aca="false">'2.2.1c - ZTI vodovod'!F35</f>
        <v>0</v>
      </c>
      <c r="BA104" s="100" t="n">
        <f aca="false">'2.2.1c - ZTI vodovod'!F36</f>
        <v>0</v>
      </c>
      <c r="BB104" s="100" t="n">
        <f aca="false">'2.2.1c - ZTI vodovod'!F37</f>
        <v>0</v>
      </c>
      <c r="BC104" s="100" t="n">
        <f aca="false">'2.2.1c - ZTI vodovod'!F38</f>
        <v>0</v>
      </c>
      <c r="BD104" s="102" t="n">
        <f aca="false">'2.2.1c - ZTI vodovod'!F39</f>
        <v>0</v>
      </c>
      <c r="BT104" s="16" t="s">
        <v>91</v>
      </c>
      <c r="BV104" s="16" t="s">
        <v>84</v>
      </c>
      <c r="BW104" s="16" t="s">
        <v>118</v>
      </c>
      <c r="BX104" s="16" t="s">
        <v>110</v>
      </c>
      <c r="CL104" s="16"/>
    </row>
    <row r="105" s="45" customFormat="true" ht="16.5" hidden="false" customHeight="true" outlineLevel="0" collapsed="false">
      <c r="A105" s="94" t="s">
        <v>92</v>
      </c>
      <c r="B105" s="46"/>
      <c r="C105" s="95"/>
      <c r="D105" s="95"/>
      <c r="E105" s="96" t="s">
        <v>119</v>
      </c>
      <c r="F105" s="96"/>
      <c r="G105" s="96"/>
      <c r="H105" s="96"/>
      <c r="I105" s="96"/>
      <c r="J105" s="95"/>
      <c r="K105" s="96" t="s">
        <v>120</v>
      </c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7" t="n">
        <f aca="false">'2.2.1d - ZTI kanalizace'!J32</f>
        <v>0</v>
      </c>
      <c r="AH105" s="97"/>
      <c r="AI105" s="97"/>
      <c r="AJ105" s="97"/>
      <c r="AK105" s="97"/>
      <c r="AL105" s="97"/>
      <c r="AM105" s="97"/>
      <c r="AN105" s="97" t="n">
        <f aca="false">SUM(AG105,AT105)</f>
        <v>0</v>
      </c>
      <c r="AO105" s="97"/>
      <c r="AP105" s="97"/>
      <c r="AQ105" s="98" t="s">
        <v>95</v>
      </c>
      <c r="AR105" s="46"/>
      <c r="AS105" s="99" t="n">
        <v>0</v>
      </c>
      <c r="AT105" s="100" t="n">
        <f aca="false">ROUND(SUM(AV105:AW105),2)</f>
        <v>0</v>
      </c>
      <c r="AU105" s="101" t="n">
        <f aca="false">'2.2.1d - ZTI kanalizace'!P126</f>
        <v>0</v>
      </c>
      <c r="AV105" s="100" t="n">
        <f aca="false">'2.2.1d - ZTI kanalizace'!J35</f>
        <v>0</v>
      </c>
      <c r="AW105" s="100" t="n">
        <f aca="false">'2.2.1d - ZTI kanalizace'!J36</f>
        <v>0</v>
      </c>
      <c r="AX105" s="100" t="n">
        <f aca="false">'2.2.1d - ZTI kanalizace'!J37</f>
        <v>0</v>
      </c>
      <c r="AY105" s="100" t="n">
        <f aca="false">'2.2.1d - ZTI kanalizace'!J38</f>
        <v>0</v>
      </c>
      <c r="AZ105" s="100" t="n">
        <f aca="false">'2.2.1d - ZTI kanalizace'!F35</f>
        <v>0</v>
      </c>
      <c r="BA105" s="100" t="n">
        <f aca="false">'2.2.1d - ZTI kanalizace'!F36</f>
        <v>0</v>
      </c>
      <c r="BB105" s="100" t="n">
        <f aca="false">'2.2.1d - ZTI kanalizace'!F37</f>
        <v>0</v>
      </c>
      <c r="BC105" s="100" t="n">
        <f aca="false">'2.2.1d - ZTI kanalizace'!F38</f>
        <v>0</v>
      </c>
      <c r="BD105" s="102" t="n">
        <f aca="false">'2.2.1d - ZTI kanalizace'!F39</f>
        <v>0</v>
      </c>
      <c r="BT105" s="16" t="s">
        <v>91</v>
      </c>
      <c r="BV105" s="16" t="s">
        <v>84</v>
      </c>
      <c r="BW105" s="16" t="s">
        <v>121</v>
      </c>
      <c r="BX105" s="16" t="s">
        <v>110</v>
      </c>
      <c r="CL105" s="16"/>
    </row>
    <row r="106" s="45" customFormat="true" ht="16.5" hidden="false" customHeight="true" outlineLevel="0" collapsed="false">
      <c r="A106" s="94" t="s">
        <v>92</v>
      </c>
      <c r="B106" s="46"/>
      <c r="C106" s="95"/>
      <c r="D106" s="95"/>
      <c r="E106" s="96" t="s">
        <v>122</v>
      </c>
      <c r="F106" s="96"/>
      <c r="G106" s="96"/>
      <c r="H106" s="96"/>
      <c r="I106" s="96"/>
      <c r="J106" s="95"/>
      <c r="K106" s="96" t="s">
        <v>123</v>
      </c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7" t="n">
        <f aca="false">'2.2.1e - Elektroinstalace'!J32</f>
        <v>0</v>
      </c>
      <c r="AH106" s="97"/>
      <c r="AI106" s="97"/>
      <c r="AJ106" s="97"/>
      <c r="AK106" s="97"/>
      <c r="AL106" s="97"/>
      <c r="AM106" s="97"/>
      <c r="AN106" s="97" t="n">
        <f aca="false">SUM(AG106,AT106)</f>
        <v>0</v>
      </c>
      <c r="AO106" s="97"/>
      <c r="AP106" s="97"/>
      <c r="AQ106" s="98" t="s">
        <v>95</v>
      </c>
      <c r="AR106" s="46"/>
      <c r="AS106" s="99" t="n">
        <v>0</v>
      </c>
      <c r="AT106" s="100" t="n">
        <f aca="false">ROUND(SUM(AV106:AW106),2)</f>
        <v>0</v>
      </c>
      <c r="AU106" s="101" t="n">
        <f aca="false">'2.2.1e - Elektroinstalace'!P131</f>
        <v>0</v>
      </c>
      <c r="AV106" s="100" t="n">
        <f aca="false">'2.2.1e - Elektroinstalace'!J35</f>
        <v>0</v>
      </c>
      <c r="AW106" s="100" t="n">
        <f aca="false">'2.2.1e - Elektroinstalace'!J36</f>
        <v>0</v>
      </c>
      <c r="AX106" s="100" t="n">
        <f aca="false">'2.2.1e - Elektroinstalace'!J37</f>
        <v>0</v>
      </c>
      <c r="AY106" s="100" t="n">
        <f aca="false">'2.2.1e - Elektroinstalace'!J38</f>
        <v>0</v>
      </c>
      <c r="AZ106" s="100" t="n">
        <f aca="false">'2.2.1e - Elektroinstalace'!F35</f>
        <v>0</v>
      </c>
      <c r="BA106" s="100" t="n">
        <f aca="false">'2.2.1e - Elektroinstalace'!F36</f>
        <v>0</v>
      </c>
      <c r="BB106" s="100" t="n">
        <f aca="false">'2.2.1e - Elektroinstalace'!F37</f>
        <v>0</v>
      </c>
      <c r="BC106" s="100" t="n">
        <f aca="false">'2.2.1e - Elektroinstalace'!F38</f>
        <v>0</v>
      </c>
      <c r="BD106" s="102" t="n">
        <f aca="false">'2.2.1e - Elektroinstalace'!F39</f>
        <v>0</v>
      </c>
      <c r="BT106" s="16" t="s">
        <v>91</v>
      </c>
      <c r="BV106" s="16" t="s">
        <v>84</v>
      </c>
      <c r="BW106" s="16" t="s">
        <v>124</v>
      </c>
      <c r="BX106" s="16" t="s">
        <v>110</v>
      </c>
      <c r="CL106" s="16"/>
    </row>
    <row r="107" s="45" customFormat="true" ht="16.5" hidden="false" customHeight="true" outlineLevel="0" collapsed="false">
      <c r="A107" s="94" t="s">
        <v>92</v>
      </c>
      <c r="B107" s="46"/>
      <c r="C107" s="95"/>
      <c r="D107" s="95"/>
      <c r="E107" s="96" t="s">
        <v>125</v>
      </c>
      <c r="F107" s="96"/>
      <c r="G107" s="96"/>
      <c r="H107" s="96"/>
      <c r="I107" s="96"/>
      <c r="J107" s="95"/>
      <c r="K107" s="96" t="s">
        <v>109</v>
      </c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7" t="n">
        <f aca="false">'2.2.2a - WC'!J32</f>
        <v>0</v>
      </c>
      <c r="AH107" s="97"/>
      <c r="AI107" s="97"/>
      <c r="AJ107" s="97"/>
      <c r="AK107" s="97"/>
      <c r="AL107" s="97"/>
      <c r="AM107" s="97"/>
      <c r="AN107" s="97" t="n">
        <f aca="false">SUM(AG107,AT107)</f>
        <v>0</v>
      </c>
      <c r="AO107" s="97"/>
      <c r="AP107" s="97"/>
      <c r="AQ107" s="98" t="s">
        <v>95</v>
      </c>
      <c r="AR107" s="46"/>
      <c r="AS107" s="99" t="n">
        <v>0</v>
      </c>
      <c r="AT107" s="100" t="n">
        <f aca="false">ROUND(SUM(AV107:AW107),2)</f>
        <v>0</v>
      </c>
      <c r="AU107" s="101" t="n">
        <f aca="false">'2.2.2a - WC'!P140</f>
        <v>0</v>
      </c>
      <c r="AV107" s="100" t="n">
        <f aca="false">'2.2.2a - WC'!J35</f>
        <v>0</v>
      </c>
      <c r="AW107" s="100" t="n">
        <f aca="false">'2.2.2a - WC'!J36</f>
        <v>0</v>
      </c>
      <c r="AX107" s="100" t="n">
        <f aca="false">'2.2.2a - WC'!J37</f>
        <v>0</v>
      </c>
      <c r="AY107" s="100" t="n">
        <f aca="false">'2.2.2a - WC'!J38</f>
        <v>0</v>
      </c>
      <c r="AZ107" s="100" t="n">
        <f aca="false">'2.2.2a - WC'!F35</f>
        <v>0</v>
      </c>
      <c r="BA107" s="100" t="n">
        <f aca="false">'2.2.2a - WC'!F36</f>
        <v>0</v>
      </c>
      <c r="BB107" s="100" t="n">
        <f aca="false">'2.2.2a - WC'!F37</f>
        <v>0</v>
      </c>
      <c r="BC107" s="100" t="n">
        <f aca="false">'2.2.2a - WC'!F38</f>
        <v>0</v>
      </c>
      <c r="BD107" s="102" t="n">
        <f aca="false">'2.2.2a - WC'!F39</f>
        <v>0</v>
      </c>
      <c r="BT107" s="16" t="s">
        <v>91</v>
      </c>
      <c r="BV107" s="16" t="s">
        <v>84</v>
      </c>
      <c r="BW107" s="16" t="s">
        <v>126</v>
      </c>
      <c r="BX107" s="16" t="s">
        <v>110</v>
      </c>
      <c r="CL107" s="16"/>
    </row>
    <row r="108" s="45" customFormat="true" ht="16.5" hidden="false" customHeight="true" outlineLevel="0" collapsed="false">
      <c r="A108" s="94" t="s">
        <v>92</v>
      </c>
      <c r="B108" s="46"/>
      <c r="C108" s="95"/>
      <c r="D108" s="95"/>
      <c r="E108" s="96" t="s">
        <v>127</v>
      </c>
      <c r="F108" s="96"/>
      <c r="G108" s="96"/>
      <c r="H108" s="96"/>
      <c r="I108" s="96"/>
      <c r="J108" s="95"/>
      <c r="K108" s="96" t="s">
        <v>114</v>
      </c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7" t="n">
        <f aca="false">'2.2.2b - Vodovod'!J32</f>
        <v>0</v>
      </c>
      <c r="AH108" s="97"/>
      <c r="AI108" s="97"/>
      <c r="AJ108" s="97"/>
      <c r="AK108" s="97"/>
      <c r="AL108" s="97"/>
      <c r="AM108" s="97"/>
      <c r="AN108" s="97" t="n">
        <f aca="false">SUM(AG108,AT108)</f>
        <v>0</v>
      </c>
      <c r="AO108" s="97"/>
      <c r="AP108" s="97"/>
      <c r="AQ108" s="98" t="s">
        <v>95</v>
      </c>
      <c r="AR108" s="46"/>
      <c r="AS108" s="99" t="n">
        <v>0</v>
      </c>
      <c r="AT108" s="100" t="n">
        <f aca="false">ROUND(SUM(AV108:AW108),2)</f>
        <v>0</v>
      </c>
      <c r="AU108" s="101" t="n">
        <f aca="false">'2.2.2b - Vodovod'!P126</f>
        <v>0</v>
      </c>
      <c r="AV108" s="100" t="n">
        <f aca="false">'2.2.2b - Vodovod'!J35</f>
        <v>0</v>
      </c>
      <c r="AW108" s="100" t="n">
        <f aca="false">'2.2.2b - Vodovod'!J36</f>
        <v>0</v>
      </c>
      <c r="AX108" s="100" t="n">
        <f aca="false">'2.2.2b - Vodovod'!J37</f>
        <v>0</v>
      </c>
      <c r="AY108" s="100" t="n">
        <f aca="false">'2.2.2b - Vodovod'!J38</f>
        <v>0</v>
      </c>
      <c r="AZ108" s="100" t="n">
        <f aca="false">'2.2.2b - Vodovod'!F35</f>
        <v>0</v>
      </c>
      <c r="BA108" s="100" t="n">
        <f aca="false">'2.2.2b - Vodovod'!F36</f>
        <v>0</v>
      </c>
      <c r="BB108" s="100" t="n">
        <f aca="false">'2.2.2b - Vodovod'!F37</f>
        <v>0</v>
      </c>
      <c r="BC108" s="100" t="n">
        <f aca="false">'2.2.2b - Vodovod'!F38</f>
        <v>0</v>
      </c>
      <c r="BD108" s="102" t="n">
        <f aca="false">'2.2.2b - Vodovod'!F39</f>
        <v>0</v>
      </c>
      <c r="BT108" s="16" t="s">
        <v>91</v>
      </c>
      <c r="BV108" s="16" t="s">
        <v>84</v>
      </c>
      <c r="BW108" s="16" t="s">
        <v>128</v>
      </c>
      <c r="BX108" s="16" t="s">
        <v>110</v>
      </c>
      <c r="CL108" s="16"/>
    </row>
    <row r="109" s="45" customFormat="true" ht="16.5" hidden="false" customHeight="true" outlineLevel="0" collapsed="false">
      <c r="A109" s="94" t="s">
        <v>92</v>
      </c>
      <c r="B109" s="46"/>
      <c r="C109" s="95"/>
      <c r="D109" s="95"/>
      <c r="E109" s="96" t="s">
        <v>129</v>
      </c>
      <c r="F109" s="96"/>
      <c r="G109" s="96"/>
      <c r="H109" s="96"/>
      <c r="I109" s="96"/>
      <c r="J109" s="95"/>
      <c r="K109" s="96" t="s">
        <v>117</v>
      </c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7" t="n">
        <f aca="false">'2.2.2c - ZTI vodovod'!J32</f>
        <v>0</v>
      </c>
      <c r="AH109" s="97"/>
      <c r="AI109" s="97"/>
      <c r="AJ109" s="97"/>
      <c r="AK109" s="97"/>
      <c r="AL109" s="97"/>
      <c r="AM109" s="97"/>
      <c r="AN109" s="97" t="n">
        <f aca="false">SUM(AG109,AT109)</f>
        <v>0</v>
      </c>
      <c r="AO109" s="97"/>
      <c r="AP109" s="97"/>
      <c r="AQ109" s="98" t="s">
        <v>95</v>
      </c>
      <c r="AR109" s="46"/>
      <c r="AS109" s="99" t="n">
        <v>0</v>
      </c>
      <c r="AT109" s="100" t="n">
        <f aca="false">ROUND(SUM(AV109:AW109),2)</f>
        <v>0</v>
      </c>
      <c r="AU109" s="101" t="n">
        <f aca="false">'2.2.2c - ZTI vodovod'!P128</f>
        <v>0</v>
      </c>
      <c r="AV109" s="100" t="n">
        <f aca="false">'2.2.2c - ZTI vodovod'!J35</f>
        <v>0</v>
      </c>
      <c r="AW109" s="100" t="n">
        <f aca="false">'2.2.2c - ZTI vodovod'!J36</f>
        <v>0</v>
      </c>
      <c r="AX109" s="100" t="n">
        <f aca="false">'2.2.2c - ZTI vodovod'!J37</f>
        <v>0</v>
      </c>
      <c r="AY109" s="100" t="n">
        <f aca="false">'2.2.2c - ZTI vodovod'!J38</f>
        <v>0</v>
      </c>
      <c r="AZ109" s="100" t="n">
        <f aca="false">'2.2.2c - ZTI vodovod'!F35</f>
        <v>0</v>
      </c>
      <c r="BA109" s="100" t="n">
        <f aca="false">'2.2.2c - ZTI vodovod'!F36</f>
        <v>0</v>
      </c>
      <c r="BB109" s="100" t="n">
        <f aca="false">'2.2.2c - ZTI vodovod'!F37</f>
        <v>0</v>
      </c>
      <c r="BC109" s="100" t="n">
        <f aca="false">'2.2.2c - ZTI vodovod'!F38</f>
        <v>0</v>
      </c>
      <c r="BD109" s="102" t="n">
        <f aca="false">'2.2.2c - ZTI vodovod'!F39</f>
        <v>0</v>
      </c>
      <c r="BT109" s="16" t="s">
        <v>91</v>
      </c>
      <c r="BV109" s="16" t="s">
        <v>84</v>
      </c>
      <c r="BW109" s="16" t="s">
        <v>130</v>
      </c>
      <c r="BX109" s="16" t="s">
        <v>110</v>
      </c>
      <c r="CL109" s="16"/>
    </row>
    <row r="110" s="45" customFormat="true" ht="16.5" hidden="false" customHeight="true" outlineLevel="0" collapsed="false">
      <c r="A110" s="94" t="s">
        <v>92</v>
      </c>
      <c r="B110" s="46"/>
      <c r="C110" s="95"/>
      <c r="D110" s="95"/>
      <c r="E110" s="96" t="s">
        <v>131</v>
      </c>
      <c r="F110" s="96"/>
      <c r="G110" s="96"/>
      <c r="H110" s="96"/>
      <c r="I110" s="96"/>
      <c r="J110" s="95"/>
      <c r="K110" s="96" t="s">
        <v>120</v>
      </c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7" t="n">
        <f aca="false">'2.2.2d - ZTI kanalizace'!J32</f>
        <v>0</v>
      </c>
      <c r="AH110" s="97"/>
      <c r="AI110" s="97"/>
      <c r="AJ110" s="97"/>
      <c r="AK110" s="97"/>
      <c r="AL110" s="97"/>
      <c r="AM110" s="97"/>
      <c r="AN110" s="97" t="n">
        <f aca="false">SUM(AG110,AT110)</f>
        <v>0</v>
      </c>
      <c r="AO110" s="97"/>
      <c r="AP110" s="97"/>
      <c r="AQ110" s="98" t="s">
        <v>95</v>
      </c>
      <c r="AR110" s="46"/>
      <c r="AS110" s="99" t="n">
        <v>0</v>
      </c>
      <c r="AT110" s="100" t="n">
        <f aca="false">ROUND(SUM(AV110:AW110),2)</f>
        <v>0</v>
      </c>
      <c r="AU110" s="101" t="n">
        <f aca="false">'2.2.2d - ZTI kanalizace'!P126</f>
        <v>0</v>
      </c>
      <c r="AV110" s="100" t="n">
        <f aca="false">'2.2.2d - ZTI kanalizace'!J35</f>
        <v>0</v>
      </c>
      <c r="AW110" s="100" t="n">
        <f aca="false">'2.2.2d - ZTI kanalizace'!J36</f>
        <v>0</v>
      </c>
      <c r="AX110" s="100" t="n">
        <f aca="false">'2.2.2d - ZTI kanalizace'!J37</f>
        <v>0</v>
      </c>
      <c r="AY110" s="100" t="n">
        <f aca="false">'2.2.2d - ZTI kanalizace'!J38</f>
        <v>0</v>
      </c>
      <c r="AZ110" s="100" t="n">
        <f aca="false">'2.2.2d - ZTI kanalizace'!F35</f>
        <v>0</v>
      </c>
      <c r="BA110" s="100" t="n">
        <f aca="false">'2.2.2d - ZTI kanalizace'!F36</f>
        <v>0</v>
      </c>
      <c r="BB110" s="100" t="n">
        <f aca="false">'2.2.2d - ZTI kanalizace'!F37</f>
        <v>0</v>
      </c>
      <c r="BC110" s="100" t="n">
        <f aca="false">'2.2.2d - ZTI kanalizace'!F38</f>
        <v>0</v>
      </c>
      <c r="BD110" s="102" t="n">
        <f aca="false">'2.2.2d - ZTI kanalizace'!F39</f>
        <v>0</v>
      </c>
      <c r="BT110" s="16" t="s">
        <v>91</v>
      </c>
      <c r="BV110" s="16" t="s">
        <v>84</v>
      </c>
      <c r="BW110" s="16" t="s">
        <v>132</v>
      </c>
      <c r="BX110" s="16" t="s">
        <v>110</v>
      </c>
      <c r="CL110" s="16"/>
    </row>
    <row r="111" s="45" customFormat="true" ht="16.5" hidden="false" customHeight="true" outlineLevel="0" collapsed="false">
      <c r="A111" s="94" t="s">
        <v>92</v>
      </c>
      <c r="B111" s="46"/>
      <c r="C111" s="95"/>
      <c r="D111" s="95"/>
      <c r="E111" s="96" t="s">
        <v>133</v>
      </c>
      <c r="F111" s="96"/>
      <c r="G111" s="96"/>
      <c r="H111" s="96"/>
      <c r="I111" s="96"/>
      <c r="J111" s="95"/>
      <c r="K111" s="96" t="s">
        <v>123</v>
      </c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7" t="n">
        <f aca="false">'2.2.2e - Elektroinstalace'!J32</f>
        <v>0</v>
      </c>
      <c r="AH111" s="97"/>
      <c r="AI111" s="97"/>
      <c r="AJ111" s="97"/>
      <c r="AK111" s="97"/>
      <c r="AL111" s="97"/>
      <c r="AM111" s="97"/>
      <c r="AN111" s="97" t="n">
        <f aca="false">SUM(AG111,AT111)</f>
        <v>0</v>
      </c>
      <c r="AO111" s="97"/>
      <c r="AP111" s="97"/>
      <c r="AQ111" s="98" t="s">
        <v>95</v>
      </c>
      <c r="AR111" s="46"/>
      <c r="AS111" s="99" t="n">
        <v>0</v>
      </c>
      <c r="AT111" s="100" t="n">
        <f aca="false">ROUND(SUM(AV111:AW111),2)</f>
        <v>0</v>
      </c>
      <c r="AU111" s="101" t="n">
        <f aca="false">'2.2.2e - Elektroinstalace'!P131</f>
        <v>0</v>
      </c>
      <c r="AV111" s="100" t="n">
        <f aca="false">'2.2.2e - Elektroinstalace'!J35</f>
        <v>0</v>
      </c>
      <c r="AW111" s="100" t="n">
        <f aca="false">'2.2.2e - Elektroinstalace'!J36</f>
        <v>0</v>
      </c>
      <c r="AX111" s="100" t="n">
        <f aca="false">'2.2.2e - Elektroinstalace'!J37</f>
        <v>0</v>
      </c>
      <c r="AY111" s="100" t="n">
        <f aca="false">'2.2.2e - Elektroinstalace'!J38</f>
        <v>0</v>
      </c>
      <c r="AZ111" s="100" t="n">
        <f aca="false">'2.2.2e - Elektroinstalace'!F35</f>
        <v>0</v>
      </c>
      <c r="BA111" s="100" t="n">
        <f aca="false">'2.2.2e - Elektroinstalace'!F36</f>
        <v>0</v>
      </c>
      <c r="BB111" s="100" t="n">
        <f aca="false">'2.2.2e - Elektroinstalace'!F37</f>
        <v>0</v>
      </c>
      <c r="BC111" s="100" t="n">
        <f aca="false">'2.2.2e - Elektroinstalace'!F38</f>
        <v>0</v>
      </c>
      <c r="BD111" s="102" t="n">
        <f aca="false">'2.2.2e - Elektroinstalace'!F39</f>
        <v>0</v>
      </c>
      <c r="BT111" s="16" t="s">
        <v>91</v>
      </c>
      <c r="BV111" s="16" t="s">
        <v>84</v>
      </c>
      <c r="BW111" s="16" t="s">
        <v>134</v>
      </c>
      <c r="BX111" s="16" t="s">
        <v>110</v>
      </c>
      <c r="CL111" s="16"/>
    </row>
    <row r="112" s="81" customFormat="true" ht="16.5" hidden="false" customHeight="true" outlineLevel="0" collapsed="false">
      <c r="B112" s="82"/>
      <c r="C112" s="83"/>
      <c r="D112" s="84" t="s">
        <v>135</v>
      </c>
      <c r="E112" s="84"/>
      <c r="F112" s="84"/>
      <c r="G112" s="84"/>
      <c r="H112" s="84"/>
      <c r="I112" s="85"/>
      <c r="J112" s="84" t="s">
        <v>136</v>
      </c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6" t="n">
        <f aca="false">ROUND(SUM(AG113:AG116),2)</f>
        <v>0</v>
      </c>
      <c r="AH112" s="86"/>
      <c r="AI112" s="86"/>
      <c r="AJ112" s="86"/>
      <c r="AK112" s="86"/>
      <c r="AL112" s="86"/>
      <c r="AM112" s="86"/>
      <c r="AN112" s="87" t="n">
        <f aca="false">SUM(AG112,AT112)</f>
        <v>0</v>
      </c>
      <c r="AO112" s="87"/>
      <c r="AP112" s="87"/>
      <c r="AQ112" s="88" t="s">
        <v>88</v>
      </c>
      <c r="AR112" s="82"/>
      <c r="AS112" s="89" t="n">
        <f aca="false">ROUND(SUM(AS113:AS116),2)</f>
        <v>0</v>
      </c>
      <c r="AT112" s="90" t="n">
        <f aca="false">ROUND(SUM(AV112:AW112),2)</f>
        <v>0</v>
      </c>
      <c r="AU112" s="91" t="n">
        <f aca="false">ROUND(SUM(AU113:AU116),5)</f>
        <v>0</v>
      </c>
      <c r="AV112" s="90" t="n">
        <f aca="false">ROUND(AZ112*L29,2)</f>
        <v>0</v>
      </c>
      <c r="AW112" s="90" t="n">
        <f aca="false">ROUND(BA112*L30,2)</f>
        <v>0</v>
      </c>
      <c r="AX112" s="90" t="n">
        <f aca="false">ROUND(BB112*L29,2)</f>
        <v>0</v>
      </c>
      <c r="AY112" s="90" t="n">
        <f aca="false">ROUND(BC112*L30,2)</f>
        <v>0</v>
      </c>
      <c r="AZ112" s="90" t="n">
        <f aca="false">ROUND(SUM(AZ113:AZ116),2)</f>
        <v>0</v>
      </c>
      <c r="BA112" s="90" t="n">
        <f aca="false">ROUND(SUM(BA113:BA116),2)</f>
        <v>0</v>
      </c>
      <c r="BB112" s="90" t="n">
        <f aca="false">ROUND(SUM(BB113:BB116),2)</f>
        <v>0</v>
      </c>
      <c r="BC112" s="90" t="n">
        <f aca="false">ROUND(SUM(BC113:BC116),2)</f>
        <v>0</v>
      </c>
      <c r="BD112" s="92" t="n">
        <f aca="false">ROUND(SUM(BD113:BD116),2)</f>
        <v>0</v>
      </c>
      <c r="BS112" s="93" t="s">
        <v>81</v>
      </c>
      <c r="BT112" s="93" t="s">
        <v>89</v>
      </c>
      <c r="BU112" s="93" t="s">
        <v>83</v>
      </c>
      <c r="BV112" s="93" t="s">
        <v>84</v>
      </c>
      <c r="BW112" s="93" t="s">
        <v>137</v>
      </c>
      <c r="BX112" s="93" t="s">
        <v>4</v>
      </c>
      <c r="CL112" s="93"/>
      <c r="CM112" s="93" t="s">
        <v>91</v>
      </c>
    </row>
    <row r="113" s="45" customFormat="true" ht="16.5" hidden="false" customHeight="true" outlineLevel="0" collapsed="false">
      <c r="A113" s="94" t="s">
        <v>92</v>
      </c>
      <c r="B113" s="46"/>
      <c r="C113" s="95"/>
      <c r="D113" s="95"/>
      <c r="E113" s="96" t="s">
        <v>138</v>
      </c>
      <c r="F113" s="96"/>
      <c r="G113" s="96"/>
      <c r="H113" s="96"/>
      <c r="I113" s="96"/>
      <c r="J113" s="95"/>
      <c r="K113" s="96" t="s">
        <v>136</v>
      </c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7" t="n">
        <f aca="false">'2.3.1a - Převlékárna'!J32</f>
        <v>0</v>
      </c>
      <c r="AH113" s="97"/>
      <c r="AI113" s="97"/>
      <c r="AJ113" s="97"/>
      <c r="AK113" s="97"/>
      <c r="AL113" s="97"/>
      <c r="AM113" s="97"/>
      <c r="AN113" s="97" t="n">
        <f aca="false">SUM(AG113,AT113)</f>
        <v>0</v>
      </c>
      <c r="AO113" s="97"/>
      <c r="AP113" s="97"/>
      <c r="AQ113" s="98" t="s">
        <v>95</v>
      </c>
      <c r="AR113" s="46"/>
      <c r="AS113" s="99" t="n">
        <v>0</v>
      </c>
      <c r="AT113" s="100" t="n">
        <f aca="false">ROUND(SUM(AV113:AW113),2)</f>
        <v>0</v>
      </c>
      <c r="AU113" s="101" t="n">
        <f aca="false">'2.3.1a - Převlékárna'!P133</f>
        <v>0</v>
      </c>
      <c r="AV113" s="100" t="n">
        <f aca="false">'2.3.1a - Převlékárna'!J35</f>
        <v>0</v>
      </c>
      <c r="AW113" s="100" t="n">
        <f aca="false">'2.3.1a - Převlékárna'!J36</f>
        <v>0</v>
      </c>
      <c r="AX113" s="100" t="n">
        <f aca="false">'2.3.1a - Převlékárna'!J37</f>
        <v>0</v>
      </c>
      <c r="AY113" s="100" t="n">
        <f aca="false">'2.3.1a - Převlékárna'!J38</f>
        <v>0</v>
      </c>
      <c r="AZ113" s="100" t="n">
        <f aca="false">'2.3.1a - Převlékárna'!F35</f>
        <v>0</v>
      </c>
      <c r="BA113" s="100" t="n">
        <f aca="false">'2.3.1a - Převlékárna'!F36</f>
        <v>0</v>
      </c>
      <c r="BB113" s="100" t="n">
        <f aca="false">'2.3.1a - Převlékárna'!F37</f>
        <v>0</v>
      </c>
      <c r="BC113" s="100" t="n">
        <f aca="false">'2.3.1a - Převlékárna'!F38</f>
        <v>0</v>
      </c>
      <c r="BD113" s="102" t="n">
        <f aca="false">'2.3.1a - Převlékárna'!F39</f>
        <v>0</v>
      </c>
      <c r="BT113" s="16" t="s">
        <v>91</v>
      </c>
      <c r="BV113" s="16" t="s">
        <v>84</v>
      </c>
      <c r="BW113" s="16" t="s">
        <v>139</v>
      </c>
      <c r="BX113" s="16" t="s">
        <v>137</v>
      </c>
      <c r="CL113" s="16"/>
    </row>
    <row r="114" s="45" customFormat="true" ht="16.5" hidden="false" customHeight="true" outlineLevel="0" collapsed="false">
      <c r="A114" s="94" t="s">
        <v>92</v>
      </c>
      <c r="B114" s="46"/>
      <c r="C114" s="95"/>
      <c r="D114" s="95"/>
      <c r="E114" s="96" t="s">
        <v>140</v>
      </c>
      <c r="F114" s="96"/>
      <c r="G114" s="96"/>
      <c r="H114" s="96"/>
      <c r="I114" s="96"/>
      <c r="J114" s="95"/>
      <c r="K114" s="96" t="s">
        <v>123</v>
      </c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7" t="n">
        <f aca="false">'2.3.1.e - Elektroinstalace'!J32</f>
        <v>0</v>
      </c>
      <c r="AH114" s="97"/>
      <c r="AI114" s="97"/>
      <c r="AJ114" s="97"/>
      <c r="AK114" s="97"/>
      <c r="AL114" s="97"/>
      <c r="AM114" s="97"/>
      <c r="AN114" s="97" t="n">
        <f aca="false">SUM(AG114,AT114)</f>
        <v>0</v>
      </c>
      <c r="AO114" s="97"/>
      <c r="AP114" s="97"/>
      <c r="AQ114" s="98" t="s">
        <v>95</v>
      </c>
      <c r="AR114" s="46"/>
      <c r="AS114" s="99" t="n">
        <v>0</v>
      </c>
      <c r="AT114" s="100" t="n">
        <f aca="false">ROUND(SUM(AV114:AW114),2)</f>
        <v>0</v>
      </c>
      <c r="AU114" s="101" t="n">
        <f aca="false">'2.3.1.e - Elektroinstalace'!P131</f>
        <v>0</v>
      </c>
      <c r="AV114" s="100" t="n">
        <f aca="false">'2.3.1.e - Elektroinstalace'!J35</f>
        <v>0</v>
      </c>
      <c r="AW114" s="100" t="n">
        <f aca="false">'2.3.1.e - Elektroinstalace'!J36</f>
        <v>0</v>
      </c>
      <c r="AX114" s="100" t="n">
        <f aca="false">'2.3.1.e - Elektroinstalace'!J37</f>
        <v>0</v>
      </c>
      <c r="AY114" s="100" t="n">
        <f aca="false">'2.3.1.e - Elektroinstalace'!J38</f>
        <v>0</v>
      </c>
      <c r="AZ114" s="100" t="n">
        <f aca="false">'2.3.1.e - Elektroinstalace'!F35</f>
        <v>0</v>
      </c>
      <c r="BA114" s="100" t="n">
        <f aca="false">'2.3.1.e - Elektroinstalace'!F36</f>
        <v>0</v>
      </c>
      <c r="BB114" s="100" t="n">
        <f aca="false">'2.3.1.e - Elektroinstalace'!F37</f>
        <v>0</v>
      </c>
      <c r="BC114" s="100" t="n">
        <f aca="false">'2.3.1.e - Elektroinstalace'!F38</f>
        <v>0</v>
      </c>
      <c r="BD114" s="102" t="n">
        <f aca="false">'2.3.1.e - Elektroinstalace'!F39</f>
        <v>0</v>
      </c>
      <c r="BT114" s="16" t="s">
        <v>91</v>
      </c>
      <c r="BV114" s="16" t="s">
        <v>84</v>
      </c>
      <c r="BW114" s="16" t="s">
        <v>141</v>
      </c>
      <c r="BX114" s="16" t="s">
        <v>137</v>
      </c>
      <c r="CL114" s="16"/>
    </row>
    <row r="115" s="45" customFormat="true" ht="16.5" hidden="false" customHeight="true" outlineLevel="0" collapsed="false">
      <c r="A115" s="94" t="s">
        <v>92</v>
      </c>
      <c r="B115" s="46"/>
      <c r="C115" s="95"/>
      <c r="D115" s="95"/>
      <c r="E115" s="96" t="s">
        <v>142</v>
      </c>
      <c r="F115" s="96"/>
      <c r="G115" s="96"/>
      <c r="H115" s="96"/>
      <c r="I115" s="96"/>
      <c r="J115" s="95"/>
      <c r="K115" s="96" t="s">
        <v>136</v>
      </c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7" t="n">
        <f aca="false">'2.3.2a - Převlékárna'!J32</f>
        <v>0</v>
      </c>
      <c r="AH115" s="97"/>
      <c r="AI115" s="97"/>
      <c r="AJ115" s="97"/>
      <c r="AK115" s="97"/>
      <c r="AL115" s="97"/>
      <c r="AM115" s="97"/>
      <c r="AN115" s="97" t="n">
        <f aca="false">SUM(AG115,AT115)</f>
        <v>0</v>
      </c>
      <c r="AO115" s="97"/>
      <c r="AP115" s="97"/>
      <c r="AQ115" s="98" t="s">
        <v>95</v>
      </c>
      <c r="AR115" s="46"/>
      <c r="AS115" s="99" t="n">
        <v>0</v>
      </c>
      <c r="AT115" s="100" t="n">
        <f aca="false">ROUND(SUM(AV115:AW115),2)</f>
        <v>0</v>
      </c>
      <c r="AU115" s="101" t="n">
        <f aca="false">'2.3.2a - Převlékárna'!P133</f>
        <v>0</v>
      </c>
      <c r="AV115" s="100" t="n">
        <f aca="false">'2.3.2a - Převlékárna'!J35</f>
        <v>0</v>
      </c>
      <c r="AW115" s="100" t="n">
        <f aca="false">'2.3.2a - Převlékárna'!J36</f>
        <v>0</v>
      </c>
      <c r="AX115" s="100" t="n">
        <f aca="false">'2.3.2a - Převlékárna'!J37</f>
        <v>0</v>
      </c>
      <c r="AY115" s="100" t="n">
        <f aca="false">'2.3.2a - Převlékárna'!J38</f>
        <v>0</v>
      </c>
      <c r="AZ115" s="100" t="n">
        <f aca="false">'2.3.2a - Převlékárna'!F35</f>
        <v>0</v>
      </c>
      <c r="BA115" s="100" t="n">
        <f aca="false">'2.3.2a - Převlékárna'!F36</f>
        <v>0</v>
      </c>
      <c r="BB115" s="100" t="n">
        <f aca="false">'2.3.2a - Převlékárna'!F37</f>
        <v>0</v>
      </c>
      <c r="BC115" s="100" t="n">
        <f aca="false">'2.3.2a - Převlékárna'!F38</f>
        <v>0</v>
      </c>
      <c r="BD115" s="102" t="n">
        <f aca="false">'2.3.2a - Převlékárna'!F39</f>
        <v>0</v>
      </c>
      <c r="BT115" s="16" t="s">
        <v>91</v>
      </c>
      <c r="BV115" s="16" t="s">
        <v>84</v>
      </c>
      <c r="BW115" s="16" t="s">
        <v>143</v>
      </c>
      <c r="BX115" s="16" t="s">
        <v>137</v>
      </c>
      <c r="CL115" s="16"/>
    </row>
    <row r="116" s="45" customFormat="true" ht="16.5" hidden="false" customHeight="true" outlineLevel="0" collapsed="false">
      <c r="A116" s="94" t="s">
        <v>92</v>
      </c>
      <c r="B116" s="46"/>
      <c r="C116" s="95"/>
      <c r="D116" s="95"/>
      <c r="E116" s="96" t="s">
        <v>144</v>
      </c>
      <c r="F116" s="96"/>
      <c r="G116" s="96"/>
      <c r="H116" s="96"/>
      <c r="I116" s="96"/>
      <c r="J116" s="95"/>
      <c r="K116" s="96" t="s">
        <v>123</v>
      </c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7" t="n">
        <f aca="false">'2.3.2.e - Elektroinstalace'!J32</f>
        <v>0</v>
      </c>
      <c r="AH116" s="97"/>
      <c r="AI116" s="97"/>
      <c r="AJ116" s="97"/>
      <c r="AK116" s="97"/>
      <c r="AL116" s="97"/>
      <c r="AM116" s="97"/>
      <c r="AN116" s="97" t="n">
        <f aca="false">SUM(AG116,AT116)</f>
        <v>0</v>
      </c>
      <c r="AO116" s="97"/>
      <c r="AP116" s="97"/>
      <c r="AQ116" s="98" t="s">
        <v>95</v>
      </c>
      <c r="AR116" s="46"/>
      <c r="AS116" s="99" t="n">
        <v>0</v>
      </c>
      <c r="AT116" s="100" t="n">
        <f aca="false">ROUND(SUM(AV116:AW116),2)</f>
        <v>0</v>
      </c>
      <c r="AU116" s="101" t="n">
        <f aca="false">'2.3.2.e - Elektroinstalace'!P131</f>
        <v>0</v>
      </c>
      <c r="AV116" s="100" t="n">
        <f aca="false">'2.3.2.e - Elektroinstalace'!J35</f>
        <v>0</v>
      </c>
      <c r="AW116" s="100" t="n">
        <f aca="false">'2.3.2.e - Elektroinstalace'!J36</f>
        <v>0</v>
      </c>
      <c r="AX116" s="100" t="n">
        <f aca="false">'2.3.2.e - Elektroinstalace'!J37</f>
        <v>0</v>
      </c>
      <c r="AY116" s="100" t="n">
        <f aca="false">'2.3.2.e - Elektroinstalace'!J38</f>
        <v>0</v>
      </c>
      <c r="AZ116" s="100" t="n">
        <f aca="false">'2.3.2.e - Elektroinstalace'!F35</f>
        <v>0</v>
      </c>
      <c r="BA116" s="100" t="n">
        <f aca="false">'2.3.2.e - Elektroinstalace'!F36</f>
        <v>0</v>
      </c>
      <c r="BB116" s="100" t="n">
        <f aca="false">'2.3.2.e - Elektroinstalace'!F37</f>
        <v>0</v>
      </c>
      <c r="BC116" s="100" t="n">
        <f aca="false">'2.3.2.e - Elektroinstalace'!F38</f>
        <v>0</v>
      </c>
      <c r="BD116" s="102" t="n">
        <f aca="false">'2.3.2.e - Elektroinstalace'!F39</f>
        <v>0</v>
      </c>
      <c r="BT116" s="16" t="s">
        <v>91</v>
      </c>
      <c r="BV116" s="16" t="s">
        <v>84</v>
      </c>
      <c r="BW116" s="16" t="s">
        <v>145</v>
      </c>
      <c r="BX116" s="16" t="s">
        <v>137</v>
      </c>
      <c r="CL116" s="16"/>
    </row>
    <row r="117" s="81" customFormat="true" ht="16.5" hidden="false" customHeight="true" outlineLevel="0" collapsed="false">
      <c r="A117" s="94" t="s">
        <v>92</v>
      </c>
      <c r="B117" s="82"/>
      <c r="C117" s="83"/>
      <c r="D117" s="84" t="s">
        <v>146</v>
      </c>
      <c r="E117" s="84"/>
      <c r="F117" s="84"/>
      <c r="G117" s="84"/>
      <c r="H117" s="84"/>
      <c r="I117" s="85"/>
      <c r="J117" s="84" t="s">
        <v>147</v>
      </c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7" t="n">
        <f aca="false">'SO 3.1 - Terasa se zvedákem'!J30</f>
        <v>0</v>
      </c>
      <c r="AH117" s="87"/>
      <c r="AI117" s="87"/>
      <c r="AJ117" s="87"/>
      <c r="AK117" s="87"/>
      <c r="AL117" s="87"/>
      <c r="AM117" s="87"/>
      <c r="AN117" s="87" t="n">
        <f aca="false">SUM(AG117,AT117)</f>
        <v>0</v>
      </c>
      <c r="AO117" s="87"/>
      <c r="AP117" s="87"/>
      <c r="AQ117" s="88" t="s">
        <v>88</v>
      </c>
      <c r="AR117" s="82"/>
      <c r="AS117" s="89" t="n">
        <v>0</v>
      </c>
      <c r="AT117" s="90" t="n">
        <f aca="false">ROUND(SUM(AV117:AW117),2)</f>
        <v>0</v>
      </c>
      <c r="AU117" s="91" t="n">
        <f aca="false">'SO 3.1 - Terasa se zvedákem'!P126</f>
        <v>0</v>
      </c>
      <c r="AV117" s="90" t="n">
        <f aca="false">'SO 3.1 - Terasa se zvedákem'!J33</f>
        <v>0</v>
      </c>
      <c r="AW117" s="90" t="n">
        <f aca="false">'SO 3.1 - Terasa se zvedákem'!J34</f>
        <v>0</v>
      </c>
      <c r="AX117" s="90" t="n">
        <f aca="false">'SO 3.1 - Terasa se zvedákem'!J35</f>
        <v>0</v>
      </c>
      <c r="AY117" s="90" t="n">
        <f aca="false">'SO 3.1 - Terasa se zvedákem'!J36</f>
        <v>0</v>
      </c>
      <c r="AZ117" s="90" t="n">
        <f aca="false">'SO 3.1 - Terasa se zvedákem'!F33</f>
        <v>0</v>
      </c>
      <c r="BA117" s="90" t="n">
        <f aca="false">'SO 3.1 - Terasa se zvedákem'!F34</f>
        <v>0</v>
      </c>
      <c r="BB117" s="90" t="n">
        <f aca="false">'SO 3.1 - Terasa se zvedákem'!F35</f>
        <v>0</v>
      </c>
      <c r="BC117" s="90" t="n">
        <f aca="false">'SO 3.1 - Terasa se zvedákem'!F36</f>
        <v>0</v>
      </c>
      <c r="BD117" s="92" t="n">
        <f aca="false">'SO 3.1 - Terasa se zvedákem'!F37</f>
        <v>0</v>
      </c>
      <c r="BT117" s="93" t="s">
        <v>89</v>
      </c>
      <c r="BV117" s="93" t="s">
        <v>84</v>
      </c>
      <c r="BW117" s="93" t="s">
        <v>148</v>
      </c>
      <c r="BX117" s="93" t="s">
        <v>4</v>
      </c>
      <c r="CL117" s="93"/>
      <c r="CM117" s="93" t="s">
        <v>91</v>
      </c>
    </row>
    <row r="118" s="81" customFormat="true" ht="16.5" hidden="false" customHeight="true" outlineLevel="0" collapsed="false">
      <c r="B118" s="82"/>
      <c r="C118" s="83"/>
      <c r="D118" s="84" t="s">
        <v>149</v>
      </c>
      <c r="E118" s="84"/>
      <c r="F118" s="84"/>
      <c r="G118" s="84"/>
      <c r="H118" s="84"/>
      <c r="I118" s="85"/>
      <c r="J118" s="84" t="s">
        <v>150</v>
      </c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6" t="n">
        <f aca="false">ROUND(SUM(AG119:AG120),2)</f>
        <v>0</v>
      </c>
      <c r="AH118" s="86"/>
      <c r="AI118" s="86"/>
      <c r="AJ118" s="86"/>
      <c r="AK118" s="86"/>
      <c r="AL118" s="86"/>
      <c r="AM118" s="86"/>
      <c r="AN118" s="87" t="n">
        <f aca="false">SUM(AG118,AT118)</f>
        <v>0</v>
      </c>
      <c r="AO118" s="87"/>
      <c r="AP118" s="87"/>
      <c r="AQ118" s="88" t="s">
        <v>88</v>
      </c>
      <c r="AR118" s="82"/>
      <c r="AS118" s="89" t="n">
        <f aca="false">ROUND(SUM(AS119:AS120),2)</f>
        <v>0</v>
      </c>
      <c r="AT118" s="90" t="n">
        <f aca="false">ROUND(SUM(AV118:AW118),2)</f>
        <v>0</v>
      </c>
      <c r="AU118" s="91" t="n">
        <f aca="false">ROUND(SUM(AU119:AU120),5)</f>
        <v>0</v>
      </c>
      <c r="AV118" s="90" t="n">
        <f aca="false">ROUND(AZ118*L29,2)</f>
        <v>0</v>
      </c>
      <c r="AW118" s="90" t="n">
        <f aca="false">ROUND(BA118*L30,2)</f>
        <v>0</v>
      </c>
      <c r="AX118" s="90" t="n">
        <f aca="false">ROUND(BB118*L29,2)</f>
        <v>0</v>
      </c>
      <c r="AY118" s="90" t="n">
        <f aca="false">ROUND(BC118*L30,2)</f>
        <v>0</v>
      </c>
      <c r="AZ118" s="90" t="n">
        <f aca="false">ROUND(SUM(AZ119:AZ120),2)</f>
        <v>0</v>
      </c>
      <c r="BA118" s="90" t="n">
        <f aca="false">ROUND(SUM(BA119:BA120),2)</f>
        <v>0</v>
      </c>
      <c r="BB118" s="90" t="n">
        <f aca="false">ROUND(SUM(BB119:BB120),2)</f>
        <v>0</v>
      </c>
      <c r="BC118" s="90" t="n">
        <f aca="false">ROUND(SUM(BC119:BC120),2)</f>
        <v>0</v>
      </c>
      <c r="BD118" s="92" t="n">
        <f aca="false">ROUND(SUM(BD119:BD120),2)</f>
        <v>0</v>
      </c>
      <c r="BS118" s="93" t="s">
        <v>81</v>
      </c>
      <c r="BT118" s="93" t="s">
        <v>89</v>
      </c>
      <c r="BU118" s="93" t="s">
        <v>83</v>
      </c>
      <c r="BV118" s="93" t="s">
        <v>84</v>
      </c>
      <c r="BW118" s="93" t="s">
        <v>151</v>
      </c>
      <c r="BX118" s="93" t="s">
        <v>4</v>
      </c>
      <c r="CL118" s="93"/>
      <c r="CM118" s="93" t="s">
        <v>91</v>
      </c>
    </row>
    <row r="119" s="45" customFormat="true" ht="16.5" hidden="false" customHeight="true" outlineLevel="0" collapsed="false">
      <c r="A119" s="94" t="s">
        <v>92</v>
      </c>
      <c r="B119" s="46"/>
      <c r="C119" s="95"/>
      <c r="D119" s="95"/>
      <c r="E119" s="96" t="s">
        <v>152</v>
      </c>
      <c r="F119" s="96"/>
      <c r="G119" s="96"/>
      <c r="H119" s="96"/>
      <c r="I119" s="96"/>
      <c r="J119" s="95"/>
      <c r="K119" s="96" t="s">
        <v>150</v>
      </c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7" t="n">
        <f aca="false">'3.3a - Altán u vody'!J32</f>
        <v>0</v>
      </c>
      <c r="AH119" s="97"/>
      <c r="AI119" s="97"/>
      <c r="AJ119" s="97"/>
      <c r="AK119" s="97"/>
      <c r="AL119" s="97"/>
      <c r="AM119" s="97"/>
      <c r="AN119" s="97" t="n">
        <f aca="false">SUM(AG119,AT119)</f>
        <v>0</v>
      </c>
      <c r="AO119" s="97"/>
      <c r="AP119" s="97"/>
      <c r="AQ119" s="98" t="s">
        <v>95</v>
      </c>
      <c r="AR119" s="46"/>
      <c r="AS119" s="99" t="n">
        <v>0</v>
      </c>
      <c r="AT119" s="100" t="n">
        <f aca="false">ROUND(SUM(AV119:AW119),2)</f>
        <v>0</v>
      </c>
      <c r="AU119" s="101" t="n">
        <f aca="false">'3.3a - Altán u vody'!P132</f>
        <v>0</v>
      </c>
      <c r="AV119" s="100" t="n">
        <f aca="false">'3.3a - Altán u vody'!J35</f>
        <v>0</v>
      </c>
      <c r="AW119" s="100" t="n">
        <f aca="false">'3.3a - Altán u vody'!J36</f>
        <v>0</v>
      </c>
      <c r="AX119" s="100" t="n">
        <f aca="false">'3.3a - Altán u vody'!J37</f>
        <v>0</v>
      </c>
      <c r="AY119" s="100" t="n">
        <f aca="false">'3.3a - Altán u vody'!J38</f>
        <v>0</v>
      </c>
      <c r="AZ119" s="100" t="n">
        <f aca="false">'3.3a - Altán u vody'!F35</f>
        <v>0</v>
      </c>
      <c r="BA119" s="100" t="n">
        <f aca="false">'3.3a - Altán u vody'!F36</f>
        <v>0</v>
      </c>
      <c r="BB119" s="100" t="n">
        <f aca="false">'3.3a - Altán u vody'!F37</f>
        <v>0</v>
      </c>
      <c r="BC119" s="100" t="n">
        <f aca="false">'3.3a - Altán u vody'!F38</f>
        <v>0</v>
      </c>
      <c r="BD119" s="102" t="n">
        <f aca="false">'3.3a - Altán u vody'!F39</f>
        <v>0</v>
      </c>
      <c r="BT119" s="16" t="s">
        <v>91</v>
      </c>
      <c r="BV119" s="16" t="s">
        <v>84</v>
      </c>
      <c r="BW119" s="16" t="s">
        <v>153</v>
      </c>
      <c r="BX119" s="16" t="s">
        <v>151</v>
      </c>
      <c r="CL119" s="16"/>
    </row>
    <row r="120" s="45" customFormat="true" ht="16.5" hidden="false" customHeight="true" outlineLevel="0" collapsed="false">
      <c r="A120" s="94" t="s">
        <v>92</v>
      </c>
      <c r="B120" s="46"/>
      <c r="C120" s="95"/>
      <c r="D120" s="95"/>
      <c r="E120" s="96" t="s">
        <v>154</v>
      </c>
      <c r="F120" s="96"/>
      <c r="G120" s="96"/>
      <c r="H120" s="96"/>
      <c r="I120" s="96"/>
      <c r="J120" s="95"/>
      <c r="K120" s="96" t="s">
        <v>123</v>
      </c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7" t="n">
        <f aca="false">'3.3e - Elektroinstalace'!J32</f>
        <v>0</v>
      </c>
      <c r="AH120" s="97"/>
      <c r="AI120" s="97"/>
      <c r="AJ120" s="97"/>
      <c r="AK120" s="97"/>
      <c r="AL120" s="97"/>
      <c r="AM120" s="97"/>
      <c r="AN120" s="97" t="n">
        <f aca="false">SUM(AG120,AT120)</f>
        <v>0</v>
      </c>
      <c r="AO120" s="97"/>
      <c r="AP120" s="97"/>
      <c r="AQ120" s="98" t="s">
        <v>95</v>
      </c>
      <c r="AR120" s="46"/>
      <c r="AS120" s="99" t="n">
        <v>0</v>
      </c>
      <c r="AT120" s="100" t="n">
        <f aca="false">ROUND(SUM(AV120:AW120),2)</f>
        <v>0</v>
      </c>
      <c r="AU120" s="101" t="n">
        <f aca="false">'3.3e - Elektroinstalace'!P130</f>
        <v>0</v>
      </c>
      <c r="AV120" s="100" t="n">
        <f aca="false">'3.3e - Elektroinstalace'!J35</f>
        <v>0</v>
      </c>
      <c r="AW120" s="100" t="n">
        <f aca="false">'3.3e - Elektroinstalace'!J36</f>
        <v>0</v>
      </c>
      <c r="AX120" s="100" t="n">
        <f aca="false">'3.3e - Elektroinstalace'!J37</f>
        <v>0</v>
      </c>
      <c r="AY120" s="100" t="n">
        <f aca="false">'3.3e - Elektroinstalace'!J38</f>
        <v>0</v>
      </c>
      <c r="AZ120" s="100" t="n">
        <f aca="false">'3.3e - Elektroinstalace'!F35</f>
        <v>0</v>
      </c>
      <c r="BA120" s="100" t="n">
        <f aca="false">'3.3e - Elektroinstalace'!F36</f>
        <v>0</v>
      </c>
      <c r="BB120" s="100" t="n">
        <f aca="false">'3.3e - Elektroinstalace'!F37</f>
        <v>0</v>
      </c>
      <c r="BC120" s="100" t="n">
        <f aca="false">'3.3e - Elektroinstalace'!F38</f>
        <v>0</v>
      </c>
      <c r="BD120" s="102" t="n">
        <f aca="false">'3.3e - Elektroinstalace'!F39</f>
        <v>0</v>
      </c>
      <c r="BT120" s="16" t="s">
        <v>91</v>
      </c>
      <c r="BV120" s="16" t="s">
        <v>84</v>
      </c>
      <c r="BW120" s="16" t="s">
        <v>155</v>
      </c>
      <c r="BX120" s="16" t="s">
        <v>151</v>
      </c>
      <c r="CL120" s="16"/>
    </row>
    <row r="121" s="81" customFormat="true" ht="16.5" hidden="false" customHeight="true" outlineLevel="0" collapsed="false">
      <c r="A121" s="94" t="s">
        <v>92</v>
      </c>
      <c r="B121" s="82"/>
      <c r="C121" s="83"/>
      <c r="D121" s="84" t="s">
        <v>156</v>
      </c>
      <c r="E121" s="84"/>
      <c r="F121" s="84"/>
      <c r="G121" s="84"/>
      <c r="H121" s="84"/>
      <c r="I121" s="85"/>
      <c r="J121" s="84" t="s">
        <v>157</v>
      </c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7" t="n">
        <f aca="false">'SO 4.2 - Lávka přes vodu'!J30</f>
        <v>0</v>
      </c>
      <c r="AH121" s="87"/>
      <c r="AI121" s="87"/>
      <c r="AJ121" s="87"/>
      <c r="AK121" s="87"/>
      <c r="AL121" s="87"/>
      <c r="AM121" s="87"/>
      <c r="AN121" s="87" t="n">
        <f aca="false">SUM(AG121,AT121)</f>
        <v>0</v>
      </c>
      <c r="AO121" s="87"/>
      <c r="AP121" s="87"/>
      <c r="AQ121" s="88" t="s">
        <v>88</v>
      </c>
      <c r="AR121" s="82"/>
      <c r="AS121" s="89" t="n">
        <v>0</v>
      </c>
      <c r="AT121" s="90" t="n">
        <f aca="false">ROUND(SUM(AV121:AW121),2)</f>
        <v>0</v>
      </c>
      <c r="AU121" s="91" t="n">
        <f aca="false">'SO 4.2 - Lávka přes vodu'!P127</f>
        <v>0</v>
      </c>
      <c r="AV121" s="90" t="n">
        <f aca="false">'SO 4.2 - Lávka přes vodu'!J33</f>
        <v>0</v>
      </c>
      <c r="AW121" s="90" t="n">
        <f aca="false">'SO 4.2 - Lávka přes vodu'!J34</f>
        <v>0</v>
      </c>
      <c r="AX121" s="90" t="n">
        <f aca="false">'SO 4.2 - Lávka přes vodu'!J35</f>
        <v>0</v>
      </c>
      <c r="AY121" s="90" t="n">
        <f aca="false">'SO 4.2 - Lávka přes vodu'!J36</f>
        <v>0</v>
      </c>
      <c r="AZ121" s="90" t="n">
        <f aca="false">'SO 4.2 - Lávka přes vodu'!F33</f>
        <v>0</v>
      </c>
      <c r="BA121" s="90" t="n">
        <f aca="false">'SO 4.2 - Lávka přes vodu'!F34</f>
        <v>0</v>
      </c>
      <c r="BB121" s="90" t="n">
        <f aca="false">'SO 4.2 - Lávka přes vodu'!F35</f>
        <v>0</v>
      </c>
      <c r="BC121" s="90" t="n">
        <f aca="false">'SO 4.2 - Lávka přes vodu'!F36</f>
        <v>0</v>
      </c>
      <c r="BD121" s="92" t="n">
        <f aca="false">'SO 4.2 - Lávka přes vodu'!F37</f>
        <v>0</v>
      </c>
      <c r="BT121" s="93" t="s">
        <v>89</v>
      </c>
      <c r="BV121" s="93" t="s">
        <v>84</v>
      </c>
      <c r="BW121" s="93" t="s">
        <v>158</v>
      </c>
      <c r="BX121" s="93" t="s">
        <v>4</v>
      </c>
      <c r="CL121" s="93"/>
      <c r="CM121" s="93" t="s">
        <v>91</v>
      </c>
    </row>
    <row r="122" s="81" customFormat="true" ht="16.5" hidden="false" customHeight="true" outlineLevel="0" collapsed="false">
      <c r="A122" s="94" t="s">
        <v>92</v>
      </c>
      <c r="B122" s="82"/>
      <c r="C122" s="83"/>
      <c r="D122" s="84" t="s">
        <v>159</v>
      </c>
      <c r="E122" s="84"/>
      <c r="F122" s="84"/>
      <c r="G122" s="84"/>
      <c r="H122" s="84"/>
      <c r="I122" s="85"/>
      <c r="J122" s="84" t="s">
        <v>160</v>
      </c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7" t="n">
        <f aca="false">'SO 4.5 - Lávka přes potok'!J30</f>
        <v>0</v>
      </c>
      <c r="AH122" s="87"/>
      <c r="AI122" s="87"/>
      <c r="AJ122" s="87"/>
      <c r="AK122" s="87"/>
      <c r="AL122" s="87"/>
      <c r="AM122" s="87"/>
      <c r="AN122" s="87" t="n">
        <f aca="false">SUM(AG122,AT122)</f>
        <v>0</v>
      </c>
      <c r="AO122" s="87"/>
      <c r="AP122" s="87"/>
      <c r="AQ122" s="88" t="s">
        <v>88</v>
      </c>
      <c r="AR122" s="82"/>
      <c r="AS122" s="89" t="n">
        <v>0</v>
      </c>
      <c r="AT122" s="90" t="n">
        <f aca="false">ROUND(SUM(AV122:AW122),2)</f>
        <v>0</v>
      </c>
      <c r="AU122" s="91" t="n">
        <f aca="false">'SO 4.5 - Lávka přes potok'!P126</f>
        <v>0</v>
      </c>
      <c r="AV122" s="90" t="n">
        <f aca="false">'SO 4.5 - Lávka přes potok'!J33</f>
        <v>0</v>
      </c>
      <c r="AW122" s="90" t="n">
        <f aca="false">'SO 4.5 - Lávka přes potok'!J34</f>
        <v>0</v>
      </c>
      <c r="AX122" s="90" t="n">
        <f aca="false">'SO 4.5 - Lávka přes potok'!J35</f>
        <v>0</v>
      </c>
      <c r="AY122" s="90" t="n">
        <f aca="false">'SO 4.5 - Lávka přes potok'!J36</f>
        <v>0</v>
      </c>
      <c r="AZ122" s="90" t="n">
        <f aca="false">'SO 4.5 - Lávka přes potok'!F33</f>
        <v>0</v>
      </c>
      <c r="BA122" s="90" t="n">
        <f aca="false">'SO 4.5 - Lávka přes potok'!F34</f>
        <v>0</v>
      </c>
      <c r="BB122" s="90" t="n">
        <f aca="false">'SO 4.5 - Lávka přes potok'!F35</f>
        <v>0</v>
      </c>
      <c r="BC122" s="90" t="n">
        <f aca="false">'SO 4.5 - Lávka přes potok'!F36</f>
        <v>0</v>
      </c>
      <c r="BD122" s="92" t="n">
        <f aca="false">'SO 4.5 - Lávka přes potok'!F37</f>
        <v>0</v>
      </c>
      <c r="BT122" s="93" t="s">
        <v>89</v>
      </c>
      <c r="BV122" s="93" t="s">
        <v>84</v>
      </c>
      <c r="BW122" s="93" t="s">
        <v>161</v>
      </c>
      <c r="BX122" s="93" t="s">
        <v>4</v>
      </c>
      <c r="CL122" s="93"/>
      <c r="CM122" s="93" t="s">
        <v>91</v>
      </c>
    </row>
    <row r="123" s="81" customFormat="true" ht="16.5" hidden="false" customHeight="true" outlineLevel="0" collapsed="false">
      <c r="A123" s="94" t="s">
        <v>92</v>
      </c>
      <c r="B123" s="82"/>
      <c r="C123" s="83"/>
      <c r="D123" s="84" t="s">
        <v>162</v>
      </c>
      <c r="E123" s="84"/>
      <c r="F123" s="84"/>
      <c r="G123" s="84"/>
      <c r="H123" s="84"/>
      <c r="I123" s="85"/>
      <c r="J123" s="84" t="s">
        <v>163</v>
      </c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7" t="n">
        <f aca="false">'SO 4.6 - Lávka přes potok...'!J30</f>
        <v>0</v>
      </c>
      <c r="AH123" s="87"/>
      <c r="AI123" s="87"/>
      <c r="AJ123" s="87"/>
      <c r="AK123" s="87"/>
      <c r="AL123" s="87"/>
      <c r="AM123" s="87"/>
      <c r="AN123" s="87" t="n">
        <f aca="false">SUM(AG123,AT123)</f>
        <v>0</v>
      </c>
      <c r="AO123" s="87"/>
      <c r="AP123" s="87"/>
      <c r="AQ123" s="88" t="s">
        <v>88</v>
      </c>
      <c r="AR123" s="82"/>
      <c r="AS123" s="89" t="n">
        <v>0</v>
      </c>
      <c r="AT123" s="90" t="n">
        <f aca="false">ROUND(SUM(AV123:AW123),2)</f>
        <v>0</v>
      </c>
      <c r="AU123" s="91" t="n">
        <f aca="false">'SO 4.6 - Lávka přes potok...'!P126</f>
        <v>0</v>
      </c>
      <c r="AV123" s="90" t="n">
        <f aca="false">'SO 4.6 - Lávka přes potok...'!J33</f>
        <v>0</v>
      </c>
      <c r="AW123" s="90" t="n">
        <f aca="false">'SO 4.6 - Lávka přes potok...'!J34</f>
        <v>0</v>
      </c>
      <c r="AX123" s="90" t="n">
        <f aca="false">'SO 4.6 - Lávka přes potok...'!J35</f>
        <v>0</v>
      </c>
      <c r="AY123" s="90" t="n">
        <f aca="false">'SO 4.6 - Lávka přes potok...'!J36</f>
        <v>0</v>
      </c>
      <c r="AZ123" s="90" t="n">
        <f aca="false">'SO 4.6 - Lávka přes potok...'!F33</f>
        <v>0</v>
      </c>
      <c r="BA123" s="90" t="n">
        <f aca="false">'SO 4.6 - Lávka přes potok...'!F34</f>
        <v>0</v>
      </c>
      <c r="BB123" s="90" t="n">
        <f aca="false">'SO 4.6 - Lávka přes potok...'!F35</f>
        <v>0</v>
      </c>
      <c r="BC123" s="90" t="n">
        <f aca="false">'SO 4.6 - Lávka přes potok...'!F36</f>
        <v>0</v>
      </c>
      <c r="BD123" s="92" t="n">
        <f aca="false">'SO 4.6 - Lávka přes potok...'!F37</f>
        <v>0</v>
      </c>
      <c r="BT123" s="93" t="s">
        <v>89</v>
      </c>
      <c r="BV123" s="93" t="s">
        <v>84</v>
      </c>
      <c r="BW123" s="93" t="s">
        <v>164</v>
      </c>
      <c r="BX123" s="93" t="s">
        <v>4</v>
      </c>
      <c r="CL123" s="93"/>
      <c r="CM123" s="93" t="s">
        <v>91</v>
      </c>
    </row>
    <row r="124" s="81" customFormat="true" ht="16.5" hidden="false" customHeight="true" outlineLevel="0" collapsed="false">
      <c r="B124" s="82"/>
      <c r="C124" s="83"/>
      <c r="D124" s="84" t="s">
        <v>165</v>
      </c>
      <c r="E124" s="84"/>
      <c r="F124" s="84"/>
      <c r="G124" s="84"/>
      <c r="H124" s="84"/>
      <c r="I124" s="85"/>
      <c r="J124" s="84" t="s">
        <v>166</v>
      </c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6" t="n">
        <f aca="false">ROUND(SUM(AG125:AG131),2)</f>
        <v>0</v>
      </c>
      <c r="AH124" s="86"/>
      <c r="AI124" s="86"/>
      <c r="AJ124" s="86"/>
      <c r="AK124" s="86"/>
      <c r="AL124" s="86"/>
      <c r="AM124" s="86"/>
      <c r="AN124" s="87" t="n">
        <f aca="false">SUM(AG124,AT124)</f>
        <v>0</v>
      </c>
      <c r="AO124" s="87"/>
      <c r="AP124" s="87"/>
      <c r="AQ124" s="88" t="s">
        <v>88</v>
      </c>
      <c r="AR124" s="82"/>
      <c r="AS124" s="89" t="n">
        <f aca="false">ROUND(SUM(AS125:AS131),2)</f>
        <v>0</v>
      </c>
      <c r="AT124" s="90" t="n">
        <f aca="false">ROUND(SUM(AV124:AW124),2)</f>
        <v>0</v>
      </c>
      <c r="AU124" s="91" t="n">
        <f aca="false">ROUND(SUM(AU125:AU131),5)</f>
        <v>0</v>
      </c>
      <c r="AV124" s="90" t="n">
        <f aca="false">ROUND(AZ124*L29,2)</f>
        <v>0</v>
      </c>
      <c r="AW124" s="90" t="n">
        <f aca="false">ROUND(BA124*L30,2)</f>
        <v>0</v>
      </c>
      <c r="AX124" s="90" t="n">
        <f aca="false">ROUND(BB124*L29,2)</f>
        <v>0</v>
      </c>
      <c r="AY124" s="90" t="n">
        <f aca="false">ROUND(BC124*L30,2)</f>
        <v>0</v>
      </c>
      <c r="AZ124" s="90" t="n">
        <f aca="false">ROUND(SUM(AZ125:AZ131),2)</f>
        <v>0</v>
      </c>
      <c r="BA124" s="90" t="n">
        <f aca="false">ROUND(SUM(BA125:BA131),2)</f>
        <v>0</v>
      </c>
      <c r="BB124" s="90" t="n">
        <f aca="false">ROUND(SUM(BB125:BB131),2)</f>
        <v>0</v>
      </c>
      <c r="BC124" s="90" t="n">
        <f aca="false">ROUND(SUM(BC125:BC131),2)</f>
        <v>0</v>
      </c>
      <c r="BD124" s="92" t="n">
        <f aca="false">ROUND(SUM(BD125:BD131),2)</f>
        <v>0</v>
      </c>
      <c r="BS124" s="93" t="s">
        <v>81</v>
      </c>
      <c r="BT124" s="93" t="s">
        <v>89</v>
      </c>
      <c r="BU124" s="93" t="s">
        <v>83</v>
      </c>
      <c r="BV124" s="93" t="s">
        <v>84</v>
      </c>
      <c r="BW124" s="93" t="s">
        <v>167</v>
      </c>
      <c r="BX124" s="93" t="s">
        <v>4</v>
      </c>
      <c r="CL124" s="93"/>
      <c r="CM124" s="93" t="s">
        <v>91</v>
      </c>
    </row>
    <row r="125" s="45" customFormat="true" ht="16.5" hidden="false" customHeight="true" outlineLevel="0" collapsed="false">
      <c r="A125" s="94" t="s">
        <v>92</v>
      </c>
      <c r="B125" s="46"/>
      <c r="C125" s="95"/>
      <c r="D125" s="95"/>
      <c r="E125" s="96" t="s">
        <v>103</v>
      </c>
      <c r="F125" s="96"/>
      <c r="G125" s="96"/>
      <c r="H125" s="96"/>
      <c r="I125" s="96"/>
      <c r="J125" s="95"/>
      <c r="K125" s="96" t="s">
        <v>94</v>
      </c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7" t="n">
        <f aca="false">'01 - Stavební část_01'!J32</f>
        <v>0</v>
      </c>
      <c r="AH125" s="97"/>
      <c r="AI125" s="97"/>
      <c r="AJ125" s="97"/>
      <c r="AK125" s="97"/>
      <c r="AL125" s="97"/>
      <c r="AM125" s="97"/>
      <c r="AN125" s="97" t="n">
        <f aca="false">SUM(AG125,AT125)</f>
        <v>0</v>
      </c>
      <c r="AO125" s="97"/>
      <c r="AP125" s="97"/>
      <c r="AQ125" s="98" t="s">
        <v>95</v>
      </c>
      <c r="AR125" s="46"/>
      <c r="AS125" s="99" t="n">
        <v>0</v>
      </c>
      <c r="AT125" s="100" t="n">
        <f aca="false">ROUND(SUM(AV125:AW125),2)</f>
        <v>0</v>
      </c>
      <c r="AU125" s="101" t="n">
        <f aca="false">'01 - Stavební část_01'!P144</f>
        <v>0</v>
      </c>
      <c r="AV125" s="100" t="n">
        <f aca="false">'01 - Stavební část_01'!J35</f>
        <v>0</v>
      </c>
      <c r="AW125" s="100" t="n">
        <f aca="false">'01 - Stavební část_01'!J36</f>
        <v>0</v>
      </c>
      <c r="AX125" s="100" t="n">
        <f aca="false">'01 - Stavební část_01'!J37</f>
        <v>0</v>
      </c>
      <c r="AY125" s="100" t="n">
        <f aca="false">'01 - Stavební část_01'!J38</f>
        <v>0</v>
      </c>
      <c r="AZ125" s="100" t="n">
        <f aca="false">'01 - Stavební část_01'!F35</f>
        <v>0</v>
      </c>
      <c r="BA125" s="100" t="n">
        <f aca="false">'01 - Stavební část_01'!F36</f>
        <v>0</v>
      </c>
      <c r="BB125" s="100" t="n">
        <f aca="false">'01 - Stavební část_01'!F37</f>
        <v>0</v>
      </c>
      <c r="BC125" s="100" t="n">
        <f aca="false">'01 - Stavební část_01'!F38</f>
        <v>0</v>
      </c>
      <c r="BD125" s="102" t="n">
        <f aca="false">'01 - Stavební část_01'!F39</f>
        <v>0</v>
      </c>
      <c r="BT125" s="16" t="s">
        <v>91</v>
      </c>
      <c r="BV125" s="16" t="s">
        <v>84</v>
      </c>
      <c r="BW125" s="16" t="s">
        <v>168</v>
      </c>
      <c r="BX125" s="16" t="s">
        <v>167</v>
      </c>
      <c r="CL125" s="16"/>
    </row>
    <row r="126" s="45" customFormat="true" ht="16.5" hidden="false" customHeight="true" outlineLevel="0" collapsed="false">
      <c r="A126" s="94" t="s">
        <v>92</v>
      </c>
      <c r="B126" s="46"/>
      <c r="C126" s="95"/>
      <c r="D126" s="95"/>
      <c r="E126" s="96" t="s">
        <v>169</v>
      </c>
      <c r="F126" s="96"/>
      <c r="G126" s="96"/>
      <c r="H126" s="96"/>
      <c r="I126" s="96"/>
      <c r="J126" s="95"/>
      <c r="K126" s="96" t="s">
        <v>170</v>
      </c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7" t="n">
        <f aca="false">'02 - Vytápění'!J32</f>
        <v>0</v>
      </c>
      <c r="AH126" s="97"/>
      <c r="AI126" s="97"/>
      <c r="AJ126" s="97"/>
      <c r="AK126" s="97"/>
      <c r="AL126" s="97"/>
      <c r="AM126" s="97"/>
      <c r="AN126" s="97" t="n">
        <f aca="false">SUM(AG126,AT126)</f>
        <v>0</v>
      </c>
      <c r="AO126" s="97"/>
      <c r="AP126" s="97"/>
      <c r="AQ126" s="98" t="s">
        <v>95</v>
      </c>
      <c r="AR126" s="46"/>
      <c r="AS126" s="99" t="n">
        <v>0</v>
      </c>
      <c r="AT126" s="100" t="n">
        <f aca="false">ROUND(SUM(AV126:AW126),2)</f>
        <v>0</v>
      </c>
      <c r="AU126" s="101" t="n">
        <f aca="false">'02 - Vytápění'!P162</f>
        <v>0</v>
      </c>
      <c r="AV126" s="100" t="n">
        <f aca="false">'02 - Vytápění'!J35</f>
        <v>0</v>
      </c>
      <c r="AW126" s="100" t="n">
        <f aca="false">'02 - Vytápění'!J36</f>
        <v>0</v>
      </c>
      <c r="AX126" s="100" t="n">
        <f aca="false">'02 - Vytápění'!J37</f>
        <v>0</v>
      </c>
      <c r="AY126" s="100" t="n">
        <f aca="false">'02 - Vytápění'!J38</f>
        <v>0</v>
      </c>
      <c r="AZ126" s="100" t="n">
        <f aca="false">'02 - Vytápění'!F35</f>
        <v>0</v>
      </c>
      <c r="BA126" s="100" t="n">
        <f aca="false">'02 - Vytápění'!F36</f>
        <v>0</v>
      </c>
      <c r="BB126" s="100" t="n">
        <f aca="false">'02 - Vytápění'!F37</f>
        <v>0</v>
      </c>
      <c r="BC126" s="100" t="n">
        <f aca="false">'02 - Vytápění'!F38</f>
        <v>0</v>
      </c>
      <c r="BD126" s="102" t="n">
        <f aca="false">'02 - Vytápění'!F39</f>
        <v>0</v>
      </c>
      <c r="BT126" s="16" t="s">
        <v>91</v>
      </c>
      <c r="BV126" s="16" t="s">
        <v>84</v>
      </c>
      <c r="BW126" s="16" t="s">
        <v>171</v>
      </c>
      <c r="BX126" s="16" t="s">
        <v>167</v>
      </c>
      <c r="CL126" s="16"/>
    </row>
    <row r="127" s="45" customFormat="true" ht="16.5" hidden="false" customHeight="true" outlineLevel="0" collapsed="false">
      <c r="A127" s="94" t="s">
        <v>92</v>
      </c>
      <c r="B127" s="46"/>
      <c r="C127" s="95"/>
      <c r="D127" s="95"/>
      <c r="E127" s="96" t="s">
        <v>97</v>
      </c>
      <c r="F127" s="96"/>
      <c r="G127" s="96"/>
      <c r="H127" s="96"/>
      <c r="I127" s="96"/>
      <c r="J127" s="95"/>
      <c r="K127" s="96" t="s">
        <v>172</v>
      </c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7" t="n">
        <f aca="false">'03 - Silnoproud'!J32</f>
        <v>0</v>
      </c>
      <c r="AH127" s="97"/>
      <c r="AI127" s="97"/>
      <c r="AJ127" s="97"/>
      <c r="AK127" s="97"/>
      <c r="AL127" s="97"/>
      <c r="AM127" s="97"/>
      <c r="AN127" s="97" t="n">
        <f aca="false">SUM(AG127,AT127)</f>
        <v>0</v>
      </c>
      <c r="AO127" s="97"/>
      <c r="AP127" s="97"/>
      <c r="AQ127" s="98" t="s">
        <v>95</v>
      </c>
      <c r="AR127" s="46"/>
      <c r="AS127" s="99" t="n">
        <v>0</v>
      </c>
      <c r="AT127" s="100" t="n">
        <f aca="false">ROUND(SUM(AV127:AW127),2)</f>
        <v>0</v>
      </c>
      <c r="AU127" s="101" t="n">
        <f aca="false">'03 - Silnoproud'!P131</f>
        <v>0</v>
      </c>
      <c r="AV127" s="100" t="n">
        <f aca="false">'03 - Silnoproud'!J35</f>
        <v>0</v>
      </c>
      <c r="AW127" s="100" t="n">
        <f aca="false">'03 - Silnoproud'!J36</f>
        <v>0</v>
      </c>
      <c r="AX127" s="100" t="n">
        <f aca="false">'03 - Silnoproud'!J37</f>
        <v>0</v>
      </c>
      <c r="AY127" s="100" t="n">
        <f aca="false">'03 - Silnoproud'!J38</f>
        <v>0</v>
      </c>
      <c r="AZ127" s="100" t="n">
        <f aca="false">'03 - Silnoproud'!F35</f>
        <v>0</v>
      </c>
      <c r="BA127" s="100" t="n">
        <f aca="false">'03 - Silnoproud'!F36</f>
        <v>0</v>
      </c>
      <c r="BB127" s="100" t="n">
        <f aca="false">'03 - Silnoproud'!F37</f>
        <v>0</v>
      </c>
      <c r="BC127" s="100" t="n">
        <f aca="false">'03 - Silnoproud'!F38</f>
        <v>0</v>
      </c>
      <c r="BD127" s="102" t="n">
        <f aca="false">'03 - Silnoproud'!F39</f>
        <v>0</v>
      </c>
      <c r="BT127" s="16" t="s">
        <v>91</v>
      </c>
      <c r="BV127" s="16" t="s">
        <v>84</v>
      </c>
      <c r="BW127" s="16" t="s">
        <v>173</v>
      </c>
      <c r="BX127" s="16" t="s">
        <v>167</v>
      </c>
      <c r="CL127" s="16"/>
    </row>
    <row r="128" s="45" customFormat="true" ht="16.5" hidden="false" customHeight="true" outlineLevel="0" collapsed="false">
      <c r="A128" s="94" t="s">
        <v>92</v>
      </c>
      <c r="B128" s="46"/>
      <c r="C128" s="95"/>
      <c r="D128" s="95"/>
      <c r="E128" s="96" t="s">
        <v>174</v>
      </c>
      <c r="F128" s="96"/>
      <c r="G128" s="96"/>
      <c r="H128" s="96"/>
      <c r="I128" s="96"/>
      <c r="J128" s="95"/>
      <c r="K128" s="96" t="s">
        <v>175</v>
      </c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7" t="n">
        <f aca="false">'04 - Vzduchotechnika'!J32</f>
        <v>0</v>
      </c>
      <c r="AH128" s="97"/>
      <c r="AI128" s="97"/>
      <c r="AJ128" s="97"/>
      <c r="AK128" s="97"/>
      <c r="AL128" s="97"/>
      <c r="AM128" s="97"/>
      <c r="AN128" s="97" t="n">
        <f aca="false">SUM(AG128,AT128)</f>
        <v>0</v>
      </c>
      <c r="AO128" s="97"/>
      <c r="AP128" s="97"/>
      <c r="AQ128" s="98" t="s">
        <v>95</v>
      </c>
      <c r="AR128" s="46"/>
      <c r="AS128" s="99" t="n">
        <v>0</v>
      </c>
      <c r="AT128" s="100" t="n">
        <f aca="false">ROUND(SUM(AV128:AW128),2)</f>
        <v>0</v>
      </c>
      <c r="AU128" s="101" t="n">
        <f aca="false">'04 - Vzduchotechnika'!P127</f>
        <v>0</v>
      </c>
      <c r="AV128" s="100" t="n">
        <f aca="false">'04 - Vzduchotechnika'!J35</f>
        <v>0</v>
      </c>
      <c r="AW128" s="100" t="n">
        <f aca="false">'04 - Vzduchotechnika'!J36</f>
        <v>0</v>
      </c>
      <c r="AX128" s="100" t="n">
        <f aca="false">'04 - Vzduchotechnika'!J37</f>
        <v>0</v>
      </c>
      <c r="AY128" s="100" t="n">
        <f aca="false">'04 - Vzduchotechnika'!J38</f>
        <v>0</v>
      </c>
      <c r="AZ128" s="100" t="n">
        <f aca="false">'04 - Vzduchotechnika'!F35</f>
        <v>0</v>
      </c>
      <c r="BA128" s="100" t="n">
        <f aca="false">'04 - Vzduchotechnika'!F36</f>
        <v>0</v>
      </c>
      <c r="BB128" s="100" t="n">
        <f aca="false">'04 - Vzduchotechnika'!F37</f>
        <v>0</v>
      </c>
      <c r="BC128" s="100" t="n">
        <f aca="false">'04 - Vzduchotechnika'!F38</f>
        <v>0</v>
      </c>
      <c r="BD128" s="102" t="n">
        <f aca="false">'04 - Vzduchotechnika'!F39</f>
        <v>0</v>
      </c>
      <c r="BT128" s="16" t="s">
        <v>91</v>
      </c>
      <c r="BV128" s="16" t="s">
        <v>84</v>
      </c>
      <c r="BW128" s="16" t="s">
        <v>176</v>
      </c>
      <c r="BX128" s="16" t="s">
        <v>167</v>
      </c>
      <c r="CL128" s="16"/>
    </row>
    <row r="129" s="45" customFormat="true" ht="16.5" hidden="false" customHeight="true" outlineLevel="0" collapsed="false">
      <c r="A129" s="94" t="s">
        <v>92</v>
      </c>
      <c r="B129" s="46"/>
      <c r="C129" s="95"/>
      <c r="D129" s="95"/>
      <c r="E129" s="96" t="s">
        <v>177</v>
      </c>
      <c r="F129" s="96"/>
      <c r="G129" s="96"/>
      <c r="H129" s="96"/>
      <c r="I129" s="96"/>
      <c r="J129" s="95"/>
      <c r="K129" s="96" t="s">
        <v>114</v>
      </c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7" t="n">
        <f aca="false">'05 - Vodovod'!J32</f>
        <v>0</v>
      </c>
      <c r="AH129" s="97"/>
      <c r="AI129" s="97"/>
      <c r="AJ129" s="97"/>
      <c r="AK129" s="97"/>
      <c r="AL129" s="97"/>
      <c r="AM129" s="97"/>
      <c r="AN129" s="97" t="n">
        <f aca="false">SUM(AG129,AT129)</f>
        <v>0</v>
      </c>
      <c r="AO129" s="97"/>
      <c r="AP129" s="97"/>
      <c r="AQ129" s="98" t="s">
        <v>95</v>
      </c>
      <c r="AR129" s="46"/>
      <c r="AS129" s="99" t="n">
        <v>0</v>
      </c>
      <c r="AT129" s="100" t="n">
        <f aca="false">ROUND(SUM(AV129:AW129),2)</f>
        <v>0</v>
      </c>
      <c r="AU129" s="101" t="n">
        <f aca="false">'05 - Vodovod'!P126</f>
        <v>0</v>
      </c>
      <c r="AV129" s="100" t="n">
        <f aca="false">'05 - Vodovod'!J35</f>
        <v>0</v>
      </c>
      <c r="AW129" s="100" t="n">
        <f aca="false">'05 - Vodovod'!J36</f>
        <v>0</v>
      </c>
      <c r="AX129" s="100" t="n">
        <f aca="false">'05 - Vodovod'!J37</f>
        <v>0</v>
      </c>
      <c r="AY129" s="100" t="n">
        <f aca="false">'05 - Vodovod'!J38</f>
        <v>0</v>
      </c>
      <c r="AZ129" s="100" t="n">
        <f aca="false">'05 - Vodovod'!F35</f>
        <v>0</v>
      </c>
      <c r="BA129" s="100" t="n">
        <f aca="false">'05 - Vodovod'!F36</f>
        <v>0</v>
      </c>
      <c r="BB129" s="100" t="n">
        <f aca="false">'05 - Vodovod'!F37</f>
        <v>0</v>
      </c>
      <c r="BC129" s="100" t="n">
        <f aca="false">'05 - Vodovod'!F38</f>
        <v>0</v>
      </c>
      <c r="BD129" s="102" t="n">
        <f aca="false">'05 - Vodovod'!F39</f>
        <v>0</v>
      </c>
      <c r="BT129" s="16" t="s">
        <v>91</v>
      </c>
      <c r="BV129" s="16" t="s">
        <v>84</v>
      </c>
      <c r="BW129" s="16" t="s">
        <v>178</v>
      </c>
      <c r="BX129" s="16" t="s">
        <v>167</v>
      </c>
      <c r="CL129" s="16"/>
    </row>
    <row r="130" s="45" customFormat="true" ht="16.5" hidden="false" customHeight="true" outlineLevel="0" collapsed="false">
      <c r="A130" s="94" t="s">
        <v>92</v>
      </c>
      <c r="B130" s="46"/>
      <c r="C130" s="95"/>
      <c r="D130" s="95"/>
      <c r="E130" s="96" t="s">
        <v>179</v>
      </c>
      <c r="F130" s="96"/>
      <c r="G130" s="96"/>
      <c r="H130" s="96"/>
      <c r="I130" s="96"/>
      <c r="J130" s="95"/>
      <c r="K130" s="96" t="s">
        <v>117</v>
      </c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7" t="n">
        <f aca="false">'06 - ZTI vodovod'!J32</f>
        <v>0</v>
      </c>
      <c r="AH130" s="97"/>
      <c r="AI130" s="97"/>
      <c r="AJ130" s="97"/>
      <c r="AK130" s="97"/>
      <c r="AL130" s="97"/>
      <c r="AM130" s="97"/>
      <c r="AN130" s="97" t="n">
        <f aca="false">SUM(AG130,AT130)</f>
        <v>0</v>
      </c>
      <c r="AO130" s="97"/>
      <c r="AP130" s="97"/>
      <c r="AQ130" s="98" t="s">
        <v>95</v>
      </c>
      <c r="AR130" s="46"/>
      <c r="AS130" s="99" t="n">
        <v>0</v>
      </c>
      <c r="AT130" s="100" t="n">
        <f aca="false">ROUND(SUM(AV130:AW130),2)</f>
        <v>0</v>
      </c>
      <c r="AU130" s="101" t="n">
        <f aca="false">'06 - ZTI vodovod'!P132</f>
        <v>0</v>
      </c>
      <c r="AV130" s="100" t="n">
        <f aca="false">'06 - ZTI vodovod'!J35</f>
        <v>0</v>
      </c>
      <c r="AW130" s="100" t="n">
        <f aca="false">'06 - ZTI vodovod'!J36</f>
        <v>0</v>
      </c>
      <c r="AX130" s="100" t="n">
        <f aca="false">'06 - ZTI vodovod'!J37</f>
        <v>0</v>
      </c>
      <c r="AY130" s="100" t="n">
        <f aca="false">'06 - ZTI vodovod'!J38</f>
        <v>0</v>
      </c>
      <c r="AZ130" s="100" t="n">
        <f aca="false">'06 - ZTI vodovod'!F35</f>
        <v>0</v>
      </c>
      <c r="BA130" s="100" t="n">
        <f aca="false">'06 - ZTI vodovod'!F36</f>
        <v>0</v>
      </c>
      <c r="BB130" s="100" t="n">
        <f aca="false">'06 - ZTI vodovod'!F37</f>
        <v>0</v>
      </c>
      <c r="BC130" s="100" t="n">
        <f aca="false">'06 - ZTI vodovod'!F38</f>
        <v>0</v>
      </c>
      <c r="BD130" s="102" t="n">
        <f aca="false">'06 - ZTI vodovod'!F39</f>
        <v>0</v>
      </c>
      <c r="BT130" s="16" t="s">
        <v>91</v>
      </c>
      <c r="BV130" s="16" t="s">
        <v>84</v>
      </c>
      <c r="BW130" s="16" t="s">
        <v>180</v>
      </c>
      <c r="BX130" s="16" t="s">
        <v>167</v>
      </c>
      <c r="CL130" s="16"/>
    </row>
    <row r="131" s="45" customFormat="true" ht="16.5" hidden="false" customHeight="true" outlineLevel="0" collapsed="false">
      <c r="A131" s="94" t="s">
        <v>92</v>
      </c>
      <c r="B131" s="46"/>
      <c r="C131" s="95"/>
      <c r="D131" s="95"/>
      <c r="E131" s="96" t="s">
        <v>181</v>
      </c>
      <c r="F131" s="96"/>
      <c r="G131" s="96"/>
      <c r="H131" s="96"/>
      <c r="I131" s="96"/>
      <c r="J131" s="95"/>
      <c r="K131" s="96" t="s">
        <v>120</v>
      </c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7" t="n">
        <f aca="false">'07 - ZTI kanalizace'!J32</f>
        <v>0</v>
      </c>
      <c r="AH131" s="97"/>
      <c r="AI131" s="97"/>
      <c r="AJ131" s="97"/>
      <c r="AK131" s="97"/>
      <c r="AL131" s="97"/>
      <c r="AM131" s="97"/>
      <c r="AN131" s="97" t="n">
        <f aca="false">SUM(AG131,AT131)</f>
        <v>0</v>
      </c>
      <c r="AO131" s="97"/>
      <c r="AP131" s="97"/>
      <c r="AQ131" s="98" t="s">
        <v>95</v>
      </c>
      <c r="AR131" s="46"/>
      <c r="AS131" s="99" t="n">
        <v>0</v>
      </c>
      <c r="AT131" s="100" t="n">
        <f aca="false">ROUND(SUM(AV131:AW131),2)</f>
        <v>0</v>
      </c>
      <c r="AU131" s="101" t="n">
        <f aca="false">'07 - ZTI kanalizace'!P128</f>
        <v>0</v>
      </c>
      <c r="AV131" s="100" t="n">
        <f aca="false">'07 - ZTI kanalizace'!J35</f>
        <v>0</v>
      </c>
      <c r="AW131" s="100" t="n">
        <f aca="false">'07 - ZTI kanalizace'!J36</f>
        <v>0</v>
      </c>
      <c r="AX131" s="100" t="n">
        <f aca="false">'07 - ZTI kanalizace'!J37</f>
        <v>0</v>
      </c>
      <c r="AY131" s="100" t="n">
        <f aca="false">'07 - ZTI kanalizace'!J38</f>
        <v>0</v>
      </c>
      <c r="AZ131" s="100" t="n">
        <f aca="false">'07 - ZTI kanalizace'!F35</f>
        <v>0</v>
      </c>
      <c r="BA131" s="100" t="n">
        <f aca="false">'07 - ZTI kanalizace'!F36</f>
        <v>0</v>
      </c>
      <c r="BB131" s="100" t="n">
        <f aca="false">'07 - ZTI kanalizace'!F37</f>
        <v>0</v>
      </c>
      <c r="BC131" s="100" t="n">
        <f aca="false">'07 - ZTI kanalizace'!F38</f>
        <v>0</v>
      </c>
      <c r="BD131" s="102" t="n">
        <f aca="false">'07 - ZTI kanalizace'!F39</f>
        <v>0</v>
      </c>
      <c r="BT131" s="16" t="s">
        <v>91</v>
      </c>
      <c r="BV131" s="16" t="s">
        <v>84</v>
      </c>
      <c r="BW131" s="16" t="s">
        <v>182</v>
      </c>
      <c r="BX131" s="16" t="s">
        <v>167</v>
      </c>
      <c r="CL131" s="16"/>
    </row>
    <row r="132" s="81" customFormat="true" ht="16.5" hidden="false" customHeight="true" outlineLevel="0" collapsed="false">
      <c r="A132" s="94" t="s">
        <v>92</v>
      </c>
      <c r="B132" s="82"/>
      <c r="C132" s="83"/>
      <c r="D132" s="84" t="s">
        <v>183</v>
      </c>
      <c r="E132" s="84"/>
      <c r="F132" s="84"/>
      <c r="G132" s="84"/>
      <c r="H132" s="84"/>
      <c r="I132" s="85"/>
      <c r="J132" s="84" t="s">
        <v>184</v>
      </c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7" t="n">
        <f aca="false">'SO 6.1 - Oplocení areálu ...'!J30</f>
        <v>0</v>
      </c>
      <c r="AH132" s="87"/>
      <c r="AI132" s="87"/>
      <c r="AJ132" s="87"/>
      <c r="AK132" s="87"/>
      <c r="AL132" s="87"/>
      <c r="AM132" s="87"/>
      <c r="AN132" s="87" t="n">
        <f aca="false">SUM(AG132,AT132)</f>
        <v>0</v>
      </c>
      <c r="AO132" s="87"/>
      <c r="AP132" s="87"/>
      <c r="AQ132" s="88" t="s">
        <v>88</v>
      </c>
      <c r="AR132" s="82"/>
      <c r="AS132" s="89" t="n">
        <v>0</v>
      </c>
      <c r="AT132" s="90" t="n">
        <f aca="false">ROUND(SUM(AV132:AW132),2)</f>
        <v>0</v>
      </c>
      <c r="AU132" s="91" t="n">
        <f aca="false">'SO 6.1 - Oplocení areálu ...'!P119</f>
        <v>0</v>
      </c>
      <c r="AV132" s="90" t="n">
        <f aca="false">'SO 6.1 - Oplocení areálu ...'!J33</f>
        <v>0</v>
      </c>
      <c r="AW132" s="90" t="n">
        <f aca="false">'SO 6.1 - Oplocení areálu ...'!J34</f>
        <v>0</v>
      </c>
      <c r="AX132" s="90" t="n">
        <f aca="false">'SO 6.1 - Oplocení areálu ...'!J35</f>
        <v>0</v>
      </c>
      <c r="AY132" s="90" t="n">
        <f aca="false">'SO 6.1 - Oplocení areálu ...'!J36</f>
        <v>0</v>
      </c>
      <c r="AZ132" s="90" t="n">
        <f aca="false">'SO 6.1 - Oplocení areálu ...'!F33</f>
        <v>0</v>
      </c>
      <c r="BA132" s="90" t="n">
        <f aca="false">'SO 6.1 - Oplocení areálu ...'!F34</f>
        <v>0</v>
      </c>
      <c r="BB132" s="90" t="n">
        <f aca="false">'SO 6.1 - Oplocení areálu ...'!F35</f>
        <v>0</v>
      </c>
      <c r="BC132" s="90" t="n">
        <f aca="false">'SO 6.1 - Oplocení areálu ...'!F36</f>
        <v>0</v>
      </c>
      <c r="BD132" s="92" t="n">
        <f aca="false">'SO 6.1 - Oplocení areálu ...'!F37</f>
        <v>0</v>
      </c>
      <c r="BT132" s="93" t="s">
        <v>89</v>
      </c>
      <c r="BV132" s="93" t="s">
        <v>84</v>
      </c>
      <c r="BW132" s="93" t="s">
        <v>185</v>
      </c>
      <c r="BX132" s="93" t="s">
        <v>4</v>
      </c>
      <c r="CL132" s="93"/>
      <c r="CM132" s="93" t="s">
        <v>91</v>
      </c>
    </row>
    <row r="133" s="81" customFormat="true" ht="16.5" hidden="false" customHeight="true" outlineLevel="0" collapsed="false">
      <c r="A133" s="94" t="s">
        <v>92</v>
      </c>
      <c r="B133" s="82"/>
      <c r="C133" s="83"/>
      <c r="D133" s="84" t="s">
        <v>186</v>
      </c>
      <c r="E133" s="84"/>
      <c r="F133" s="84"/>
      <c r="G133" s="84"/>
      <c r="H133" s="84"/>
      <c r="I133" s="85"/>
      <c r="J133" s="84" t="s">
        <v>187</v>
      </c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7" t="n">
        <f aca="false">'SO 7.1 - Stezska kolem ar...'!J30</f>
        <v>0</v>
      </c>
      <c r="AH133" s="87"/>
      <c r="AI133" s="87"/>
      <c r="AJ133" s="87"/>
      <c r="AK133" s="87"/>
      <c r="AL133" s="87"/>
      <c r="AM133" s="87"/>
      <c r="AN133" s="87" t="n">
        <f aca="false">SUM(AG133,AT133)</f>
        <v>0</v>
      </c>
      <c r="AO133" s="87"/>
      <c r="AP133" s="87"/>
      <c r="AQ133" s="88" t="s">
        <v>88</v>
      </c>
      <c r="AR133" s="82"/>
      <c r="AS133" s="89" t="n">
        <v>0</v>
      </c>
      <c r="AT133" s="90" t="n">
        <f aca="false">ROUND(SUM(AV133:AW133),2)</f>
        <v>0</v>
      </c>
      <c r="AU133" s="91" t="n">
        <f aca="false">'SO 7.1 - Stezska kolem ar...'!P122</f>
        <v>0</v>
      </c>
      <c r="AV133" s="90" t="n">
        <f aca="false">'SO 7.1 - Stezska kolem ar...'!J33</f>
        <v>0</v>
      </c>
      <c r="AW133" s="90" t="n">
        <f aca="false">'SO 7.1 - Stezska kolem ar...'!J34</f>
        <v>0</v>
      </c>
      <c r="AX133" s="90" t="n">
        <f aca="false">'SO 7.1 - Stezska kolem ar...'!J35</f>
        <v>0</v>
      </c>
      <c r="AY133" s="90" t="n">
        <f aca="false">'SO 7.1 - Stezska kolem ar...'!J36</f>
        <v>0</v>
      </c>
      <c r="AZ133" s="90" t="n">
        <f aca="false">'SO 7.1 - Stezska kolem ar...'!F33</f>
        <v>0</v>
      </c>
      <c r="BA133" s="90" t="n">
        <f aca="false">'SO 7.1 - Stezska kolem ar...'!F34</f>
        <v>0</v>
      </c>
      <c r="BB133" s="90" t="n">
        <f aca="false">'SO 7.1 - Stezska kolem ar...'!F35</f>
        <v>0</v>
      </c>
      <c r="BC133" s="90" t="n">
        <f aca="false">'SO 7.1 - Stezska kolem ar...'!F36</f>
        <v>0</v>
      </c>
      <c r="BD133" s="92" t="n">
        <f aca="false">'SO 7.1 - Stezska kolem ar...'!F37</f>
        <v>0</v>
      </c>
      <c r="BT133" s="93" t="s">
        <v>89</v>
      </c>
      <c r="BV133" s="93" t="s">
        <v>84</v>
      </c>
      <c r="BW133" s="93" t="s">
        <v>188</v>
      </c>
      <c r="BX133" s="93" t="s">
        <v>4</v>
      </c>
      <c r="CL133" s="93"/>
      <c r="CM133" s="93" t="s">
        <v>91</v>
      </c>
    </row>
    <row r="134" s="81" customFormat="true" ht="24.75" hidden="false" customHeight="true" outlineLevel="0" collapsed="false">
      <c r="A134" s="94" t="s">
        <v>92</v>
      </c>
      <c r="B134" s="82"/>
      <c r="C134" s="83"/>
      <c r="D134" s="84" t="s">
        <v>189</v>
      </c>
      <c r="E134" s="84"/>
      <c r="F134" s="84"/>
      <c r="G134" s="84"/>
      <c r="H134" s="84"/>
      <c r="I134" s="85"/>
      <c r="J134" s="84" t="s">
        <v>190</v>
      </c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7" t="n">
        <f aca="false">'SO 8.1a - Zpevněné plochy...'!J30</f>
        <v>0</v>
      </c>
      <c r="AH134" s="87"/>
      <c r="AI134" s="87"/>
      <c r="AJ134" s="87"/>
      <c r="AK134" s="87"/>
      <c r="AL134" s="87"/>
      <c r="AM134" s="87"/>
      <c r="AN134" s="87" t="n">
        <f aca="false">SUM(AG134,AT134)</f>
        <v>0</v>
      </c>
      <c r="AO134" s="87"/>
      <c r="AP134" s="87"/>
      <c r="AQ134" s="88" t="s">
        <v>88</v>
      </c>
      <c r="AR134" s="82"/>
      <c r="AS134" s="89" t="n">
        <v>0</v>
      </c>
      <c r="AT134" s="90" t="n">
        <f aca="false">ROUND(SUM(AV134:AW134),2)</f>
        <v>0</v>
      </c>
      <c r="AU134" s="91" t="n">
        <f aca="false">'SO 8.1a - Zpevněné plochy...'!P119</f>
        <v>0</v>
      </c>
      <c r="AV134" s="90" t="n">
        <f aca="false">'SO 8.1a - Zpevněné plochy...'!J33</f>
        <v>0</v>
      </c>
      <c r="AW134" s="90" t="n">
        <f aca="false">'SO 8.1a - Zpevněné plochy...'!J34</f>
        <v>0</v>
      </c>
      <c r="AX134" s="90" t="n">
        <f aca="false">'SO 8.1a - Zpevněné plochy...'!J35</f>
        <v>0</v>
      </c>
      <c r="AY134" s="90" t="n">
        <f aca="false">'SO 8.1a - Zpevněné plochy...'!J36</f>
        <v>0</v>
      </c>
      <c r="AZ134" s="90" t="n">
        <f aca="false">'SO 8.1a - Zpevněné plochy...'!F33</f>
        <v>0</v>
      </c>
      <c r="BA134" s="90" t="n">
        <f aca="false">'SO 8.1a - Zpevněné plochy...'!F34</f>
        <v>0</v>
      </c>
      <c r="BB134" s="90" t="n">
        <f aca="false">'SO 8.1a - Zpevněné plochy...'!F35</f>
        <v>0</v>
      </c>
      <c r="BC134" s="90" t="n">
        <f aca="false">'SO 8.1a - Zpevněné plochy...'!F36</f>
        <v>0</v>
      </c>
      <c r="BD134" s="92" t="n">
        <f aca="false">'SO 8.1a - Zpevněné plochy...'!F37</f>
        <v>0</v>
      </c>
      <c r="BT134" s="93" t="s">
        <v>89</v>
      </c>
      <c r="BV134" s="93" t="s">
        <v>84</v>
      </c>
      <c r="BW134" s="93" t="s">
        <v>191</v>
      </c>
      <c r="BX134" s="93" t="s">
        <v>4</v>
      </c>
      <c r="CL134" s="93"/>
      <c r="CM134" s="93" t="s">
        <v>91</v>
      </c>
    </row>
    <row r="135" s="81" customFormat="true" ht="24.75" hidden="false" customHeight="true" outlineLevel="0" collapsed="false">
      <c r="A135" s="94" t="s">
        <v>92</v>
      </c>
      <c r="B135" s="82"/>
      <c r="C135" s="83"/>
      <c r="D135" s="84" t="s">
        <v>192</v>
      </c>
      <c r="E135" s="84"/>
      <c r="F135" s="84"/>
      <c r="G135" s="84"/>
      <c r="H135" s="84"/>
      <c r="I135" s="85"/>
      <c r="J135" s="84" t="s">
        <v>193</v>
      </c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7" t="n">
        <f aca="false">'SO 8.1b - Zpevněné plochy...'!J30</f>
        <v>0</v>
      </c>
      <c r="AH135" s="87"/>
      <c r="AI135" s="87"/>
      <c r="AJ135" s="87"/>
      <c r="AK135" s="87"/>
      <c r="AL135" s="87"/>
      <c r="AM135" s="87"/>
      <c r="AN135" s="87" t="n">
        <f aca="false">SUM(AG135,AT135)</f>
        <v>0</v>
      </c>
      <c r="AO135" s="87"/>
      <c r="AP135" s="87"/>
      <c r="AQ135" s="88" t="s">
        <v>88</v>
      </c>
      <c r="AR135" s="82"/>
      <c r="AS135" s="89" t="n">
        <v>0</v>
      </c>
      <c r="AT135" s="90" t="n">
        <f aca="false">ROUND(SUM(AV135:AW135),2)</f>
        <v>0</v>
      </c>
      <c r="AU135" s="91" t="n">
        <f aca="false">'SO 8.1b - Zpevněné plochy...'!P119</f>
        <v>0</v>
      </c>
      <c r="AV135" s="90" t="n">
        <f aca="false">'SO 8.1b - Zpevněné plochy...'!J33</f>
        <v>0</v>
      </c>
      <c r="AW135" s="90" t="n">
        <f aca="false">'SO 8.1b - Zpevněné plochy...'!J34</f>
        <v>0</v>
      </c>
      <c r="AX135" s="90" t="n">
        <f aca="false">'SO 8.1b - Zpevněné plochy...'!J35</f>
        <v>0</v>
      </c>
      <c r="AY135" s="90" t="n">
        <f aca="false">'SO 8.1b - Zpevněné plochy...'!J36</f>
        <v>0</v>
      </c>
      <c r="AZ135" s="90" t="n">
        <f aca="false">'SO 8.1b - Zpevněné plochy...'!F33</f>
        <v>0</v>
      </c>
      <c r="BA135" s="90" t="n">
        <f aca="false">'SO 8.1b - Zpevněné plochy...'!F34</f>
        <v>0</v>
      </c>
      <c r="BB135" s="90" t="n">
        <f aca="false">'SO 8.1b - Zpevněné plochy...'!F35</f>
        <v>0</v>
      </c>
      <c r="BC135" s="90" t="n">
        <f aca="false">'SO 8.1b - Zpevněné plochy...'!F36</f>
        <v>0</v>
      </c>
      <c r="BD135" s="92" t="n">
        <f aca="false">'SO 8.1b - Zpevněné plochy...'!F37</f>
        <v>0</v>
      </c>
      <c r="BT135" s="93" t="s">
        <v>89</v>
      </c>
      <c r="BV135" s="93" t="s">
        <v>84</v>
      </c>
      <c r="BW135" s="93" t="s">
        <v>194</v>
      </c>
      <c r="BX135" s="93" t="s">
        <v>4</v>
      </c>
      <c r="CL135" s="93"/>
      <c r="CM135" s="93" t="s">
        <v>91</v>
      </c>
    </row>
    <row r="136" s="81" customFormat="true" ht="24.75" hidden="false" customHeight="true" outlineLevel="0" collapsed="false">
      <c r="A136" s="94" t="s">
        <v>92</v>
      </c>
      <c r="B136" s="82"/>
      <c r="C136" s="83"/>
      <c r="D136" s="84" t="s">
        <v>195</v>
      </c>
      <c r="E136" s="84"/>
      <c r="F136" s="84"/>
      <c r="G136" s="84"/>
      <c r="H136" s="84"/>
      <c r="I136" s="85"/>
      <c r="J136" s="84" t="s">
        <v>196</v>
      </c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7" t="n">
        <f aca="false">'SO 8.2a - Řešení zeleně - SP1'!J30</f>
        <v>0</v>
      </c>
      <c r="AH136" s="87"/>
      <c r="AI136" s="87"/>
      <c r="AJ136" s="87"/>
      <c r="AK136" s="87"/>
      <c r="AL136" s="87"/>
      <c r="AM136" s="87"/>
      <c r="AN136" s="87" t="n">
        <f aca="false">SUM(AG136,AT136)</f>
        <v>0</v>
      </c>
      <c r="AO136" s="87"/>
      <c r="AP136" s="87"/>
      <c r="AQ136" s="88" t="s">
        <v>88</v>
      </c>
      <c r="AR136" s="82"/>
      <c r="AS136" s="89" t="n">
        <v>0</v>
      </c>
      <c r="AT136" s="90" t="n">
        <f aca="false">ROUND(SUM(AV136:AW136),2)</f>
        <v>0</v>
      </c>
      <c r="AU136" s="91" t="n">
        <f aca="false">'SO 8.2a - Řešení zeleně - SP1'!P119</f>
        <v>0</v>
      </c>
      <c r="AV136" s="90" t="n">
        <f aca="false">'SO 8.2a - Řešení zeleně - SP1'!J33</f>
        <v>0</v>
      </c>
      <c r="AW136" s="90" t="n">
        <f aca="false">'SO 8.2a - Řešení zeleně - SP1'!J34</f>
        <v>0</v>
      </c>
      <c r="AX136" s="90" t="n">
        <f aca="false">'SO 8.2a - Řešení zeleně - SP1'!J35</f>
        <v>0</v>
      </c>
      <c r="AY136" s="90" t="n">
        <f aca="false">'SO 8.2a - Řešení zeleně - SP1'!J36</f>
        <v>0</v>
      </c>
      <c r="AZ136" s="90" t="n">
        <f aca="false">'SO 8.2a - Řešení zeleně - SP1'!F33</f>
        <v>0</v>
      </c>
      <c r="BA136" s="90" t="n">
        <f aca="false">'SO 8.2a - Řešení zeleně - SP1'!F34</f>
        <v>0</v>
      </c>
      <c r="BB136" s="90" t="n">
        <f aca="false">'SO 8.2a - Řešení zeleně - SP1'!F35</f>
        <v>0</v>
      </c>
      <c r="BC136" s="90" t="n">
        <f aca="false">'SO 8.2a - Řešení zeleně - SP1'!F36</f>
        <v>0</v>
      </c>
      <c r="BD136" s="92" t="n">
        <f aca="false">'SO 8.2a - Řešení zeleně - SP1'!F37</f>
        <v>0</v>
      </c>
      <c r="BT136" s="93" t="s">
        <v>89</v>
      </c>
      <c r="BV136" s="93" t="s">
        <v>84</v>
      </c>
      <c r="BW136" s="93" t="s">
        <v>197</v>
      </c>
      <c r="BX136" s="93" t="s">
        <v>4</v>
      </c>
      <c r="CL136" s="93"/>
      <c r="CM136" s="93" t="s">
        <v>91</v>
      </c>
    </row>
    <row r="137" s="81" customFormat="true" ht="24.75" hidden="false" customHeight="true" outlineLevel="0" collapsed="false">
      <c r="A137" s="94"/>
      <c r="B137" s="82"/>
      <c r="C137" s="83"/>
      <c r="D137" s="84" t="s">
        <v>195</v>
      </c>
      <c r="E137" s="84"/>
      <c r="F137" s="84"/>
      <c r="G137" s="84"/>
      <c r="H137" s="84"/>
      <c r="I137" s="85"/>
      <c r="J137" s="84" t="s">
        <v>198</v>
      </c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7" t="n">
        <f aca="false">'SO 8.2b - Řešení zeleně - SP2'!J30</f>
        <v>0</v>
      </c>
      <c r="AH137" s="87"/>
      <c r="AI137" s="87"/>
      <c r="AJ137" s="87"/>
      <c r="AK137" s="87"/>
      <c r="AL137" s="87"/>
      <c r="AM137" s="87"/>
      <c r="AN137" s="87" t="n">
        <f aca="false">SUM(AG137,AT137)</f>
        <v>0</v>
      </c>
      <c r="AO137" s="87"/>
      <c r="AP137" s="87"/>
      <c r="AQ137" s="88"/>
      <c r="AR137" s="82"/>
      <c r="AS137" s="89" t="n">
        <v>0</v>
      </c>
      <c r="AT137" s="90" t="n">
        <f aca="false">ROUND(SUM(AV137:AW137),2)</f>
        <v>0</v>
      </c>
      <c r="AU137" s="91" t="n">
        <f aca="false">'SO 8.2a - Řešení zeleně - SP1'!P119</f>
        <v>0</v>
      </c>
      <c r="AV137" s="90" t="n">
        <f aca="false">'SO 8.2b - Řešení zeleně - SP2'!J33</f>
        <v>0</v>
      </c>
      <c r="AW137" s="90" t="n">
        <f aca="false">'SO 8.2b - Řešení zeleně - SP2'!J34</f>
        <v>0</v>
      </c>
      <c r="AX137" s="90" t="n">
        <f aca="false">'SO 8.2b - Řešení zeleně - SP2'!J35</f>
        <v>0</v>
      </c>
      <c r="AY137" s="90" t="n">
        <f aca="false">'SO 8.2b - Řešení zeleně - SP2'!J36</f>
        <v>0</v>
      </c>
      <c r="AZ137" s="90" t="n">
        <f aca="false">'SO 8.2b - Řešení zeleně - SP2'!F33</f>
        <v>0</v>
      </c>
      <c r="BA137" s="90" t="n">
        <f aca="false">'SO 8.2b - Řešení zeleně - SP2'!F34</f>
        <v>0</v>
      </c>
      <c r="BB137" s="90" t="n">
        <f aca="false">'SO 8.2b - Řešení zeleně - SP2'!F35</f>
        <v>0</v>
      </c>
      <c r="BC137" s="90" t="n">
        <f aca="false">'SO 8.2b - Řešení zeleně - SP2'!F36</f>
        <v>0</v>
      </c>
      <c r="BD137" s="92" t="n">
        <f aca="false">'SO 8.2b - Řešení zeleně - SP2'!F37</f>
        <v>0</v>
      </c>
      <c r="BT137" s="93"/>
      <c r="BV137" s="93"/>
      <c r="BW137" s="93"/>
      <c r="BX137" s="93"/>
      <c r="CL137" s="93"/>
      <c r="CM137" s="93"/>
    </row>
    <row r="138" s="81" customFormat="true" ht="16.5" hidden="false" customHeight="true" outlineLevel="0" collapsed="false">
      <c r="A138" s="94" t="s">
        <v>92</v>
      </c>
      <c r="B138" s="82"/>
      <c r="C138" s="83"/>
      <c r="D138" s="84" t="s">
        <v>199</v>
      </c>
      <c r="E138" s="84"/>
      <c r="F138" s="84"/>
      <c r="G138" s="84"/>
      <c r="H138" s="84"/>
      <c r="I138" s="85"/>
      <c r="J138" s="84" t="s">
        <v>200</v>
      </c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7" t="n">
        <f aca="false">'SO 9.1 - Parkoviště na ul...'!J30</f>
        <v>0</v>
      </c>
      <c r="AH138" s="87"/>
      <c r="AI138" s="87"/>
      <c r="AJ138" s="87"/>
      <c r="AK138" s="87"/>
      <c r="AL138" s="87"/>
      <c r="AM138" s="87"/>
      <c r="AN138" s="87" t="n">
        <f aca="false">SUM(AG138,AT138)</f>
        <v>0</v>
      </c>
      <c r="AO138" s="87"/>
      <c r="AP138" s="87"/>
      <c r="AQ138" s="88" t="s">
        <v>88</v>
      </c>
      <c r="AR138" s="82"/>
      <c r="AS138" s="89" t="n">
        <v>0</v>
      </c>
      <c r="AT138" s="90" t="n">
        <f aca="false">ROUND(SUM(AV138:AW138),2)</f>
        <v>0</v>
      </c>
      <c r="AU138" s="91" t="n">
        <f aca="false">'SO 9.1 - Parkoviště na ul...'!P133</f>
        <v>0</v>
      </c>
      <c r="AV138" s="90" t="n">
        <f aca="false">'SO 9.1 - Parkoviště na ul...'!J33</f>
        <v>0</v>
      </c>
      <c r="AW138" s="90" t="n">
        <f aca="false">'SO 9.1 - Parkoviště na ul...'!J34</f>
        <v>0</v>
      </c>
      <c r="AX138" s="90" t="n">
        <f aca="false">'SO 9.1 - Parkoviště na ul...'!J35</f>
        <v>0</v>
      </c>
      <c r="AY138" s="90" t="n">
        <f aca="false">'SO 9.1 - Parkoviště na ul...'!J36</f>
        <v>0</v>
      </c>
      <c r="AZ138" s="90" t="n">
        <f aca="false">'SO 9.1 - Parkoviště na ul...'!F33</f>
        <v>0</v>
      </c>
      <c r="BA138" s="90" t="n">
        <f aca="false">'SO 9.1 - Parkoviště na ul...'!F34</f>
        <v>0</v>
      </c>
      <c r="BB138" s="90" t="n">
        <f aca="false">'SO 9.1 - Parkoviště na ul...'!F35</f>
        <v>0</v>
      </c>
      <c r="BC138" s="90" t="n">
        <f aca="false">'SO 9.1 - Parkoviště na ul...'!F36</f>
        <v>0</v>
      </c>
      <c r="BD138" s="92" t="n">
        <f aca="false">'SO 9.1 - Parkoviště na ul...'!F37</f>
        <v>0</v>
      </c>
      <c r="BT138" s="93" t="s">
        <v>89</v>
      </c>
      <c r="BV138" s="93" t="s">
        <v>84</v>
      </c>
      <c r="BW138" s="93" t="s">
        <v>201</v>
      </c>
      <c r="BX138" s="93" t="s">
        <v>4</v>
      </c>
      <c r="CL138" s="93"/>
      <c r="CM138" s="93" t="s">
        <v>91</v>
      </c>
    </row>
    <row r="139" s="81" customFormat="true" ht="16.5" hidden="false" customHeight="true" outlineLevel="0" collapsed="false">
      <c r="A139" s="94" t="s">
        <v>92</v>
      </c>
      <c r="B139" s="82"/>
      <c r="C139" s="83"/>
      <c r="D139" s="84" t="s">
        <v>202</v>
      </c>
      <c r="E139" s="84"/>
      <c r="F139" s="84"/>
      <c r="G139" s="84"/>
      <c r="H139" s="84"/>
      <c r="I139" s="85"/>
      <c r="J139" s="84" t="s">
        <v>203</v>
      </c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7" t="n">
        <f aca="false">'SO 9.2 - Parkoviště u zim...'!J30</f>
        <v>0</v>
      </c>
      <c r="AH139" s="87"/>
      <c r="AI139" s="87"/>
      <c r="AJ139" s="87"/>
      <c r="AK139" s="87"/>
      <c r="AL139" s="87"/>
      <c r="AM139" s="87"/>
      <c r="AN139" s="87" t="n">
        <f aca="false">SUM(AG139,AT139)</f>
        <v>0</v>
      </c>
      <c r="AO139" s="87"/>
      <c r="AP139" s="87"/>
      <c r="AQ139" s="88" t="s">
        <v>88</v>
      </c>
      <c r="AR139" s="82"/>
      <c r="AS139" s="89" t="n">
        <v>0</v>
      </c>
      <c r="AT139" s="90" t="n">
        <f aca="false">ROUND(SUM(AV139:AW139),2)</f>
        <v>0</v>
      </c>
      <c r="AU139" s="91" t="n">
        <f aca="false">'SO 9.2 - Parkoviště u zim...'!P132</f>
        <v>0</v>
      </c>
      <c r="AV139" s="90" t="n">
        <f aca="false">'SO 9.2 - Parkoviště u zim...'!J33</f>
        <v>0</v>
      </c>
      <c r="AW139" s="90" t="n">
        <f aca="false">'SO 9.2 - Parkoviště u zim...'!J34</f>
        <v>0</v>
      </c>
      <c r="AX139" s="90" t="n">
        <f aca="false">'SO 9.2 - Parkoviště u zim...'!J35</f>
        <v>0</v>
      </c>
      <c r="AY139" s="90" t="n">
        <f aca="false">'SO 9.2 - Parkoviště u zim...'!J36</f>
        <v>0</v>
      </c>
      <c r="AZ139" s="90" t="n">
        <f aca="false">'SO 9.2 - Parkoviště u zim...'!F33</f>
        <v>0</v>
      </c>
      <c r="BA139" s="90" t="n">
        <f aca="false">'SO 9.2 - Parkoviště u zim...'!F34</f>
        <v>0</v>
      </c>
      <c r="BB139" s="90" t="n">
        <f aca="false">'SO 9.2 - Parkoviště u zim...'!F35</f>
        <v>0</v>
      </c>
      <c r="BC139" s="90" t="n">
        <f aca="false">'SO 9.2 - Parkoviště u zim...'!F36</f>
        <v>0</v>
      </c>
      <c r="BD139" s="92" t="n">
        <f aca="false">'SO 9.2 - Parkoviště u zim...'!F37</f>
        <v>0</v>
      </c>
      <c r="BT139" s="93" t="s">
        <v>89</v>
      </c>
      <c r="BV139" s="93" t="s">
        <v>84</v>
      </c>
      <c r="BW139" s="93" t="s">
        <v>204</v>
      </c>
      <c r="BX139" s="93" t="s">
        <v>4</v>
      </c>
      <c r="CL139" s="93"/>
      <c r="CM139" s="93" t="s">
        <v>91</v>
      </c>
    </row>
    <row r="140" s="81" customFormat="true" ht="24.75" hidden="false" customHeight="true" outlineLevel="0" collapsed="false">
      <c r="A140" s="94" t="s">
        <v>92</v>
      </c>
      <c r="B140" s="82"/>
      <c r="C140" s="83"/>
      <c r="D140" s="84" t="s">
        <v>205</v>
      </c>
      <c r="E140" s="84"/>
      <c r="F140" s="84"/>
      <c r="G140" s="84"/>
      <c r="H140" s="84"/>
      <c r="I140" s="85"/>
      <c r="J140" s="84" t="s">
        <v>206</v>
      </c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7" t="n">
        <f aca="false">'SO 10.1 - Hřiště beach'!J30</f>
        <v>0</v>
      </c>
      <c r="AH140" s="87"/>
      <c r="AI140" s="87"/>
      <c r="AJ140" s="87"/>
      <c r="AK140" s="87"/>
      <c r="AL140" s="87"/>
      <c r="AM140" s="87"/>
      <c r="AN140" s="87" t="n">
        <f aca="false">SUM(AG140,AT140)</f>
        <v>0</v>
      </c>
      <c r="AO140" s="87"/>
      <c r="AP140" s="87"/>
      <c r="AQ140" s="88" t="s">
        <v>88</v>
      </c>
      <c r="AR140" s="82"/>
      <c r="AS140" s="89" t="n">
        <v>0</v>
      </c>
      <c r="AT140" s="90" t="n">
        <f aca="false">ROUND(SUM(AV140:AW140),2)</f>
        <v>0</v>
      </c>
      <c r="AU140" s="91" t="n">
        <f aca="false">'SO 10.1 - Hřiště beach'!P119</f>
        <v>0</v>
      </c>
      <c r="AV140" s="90" t="n">
        <f aca="false">'SO 10.1 - Hřiště beach'!J33</f>
        <v>0</v>
      </c>
      <c r="AW140" s="90" t="n">
        <f aca="false">'SO 10.1 - Hřiště beach'!J34</f>
        <v>0</v>
      </c>
      <c r="AX140" s="90" t="n">
        <f aca="false">'SO 10.1 - Hřiště beach'!J35</f>
        <v>0</v>
      </c>
      <c r="AY140" s="90" t="n">
        <f aca="false">'SO 10.1 - Hřiště beach'!J36</f>
        <v>0</v>
      </c>
      <c r="AZ140" s="90" t="n">
        <f aca="false">'SO 10.1 - Hřiště beach'!F33</f>
        <v>0</v>
      </c>
      <c r="BA140" s="90" t="n">
        <f aca="false">'SO 10.1 - Hřiště beach'!F34</f>
        <v>0</v>
      </c>
      <c r="BB140" s="90" t="n">
        <f aca="false">'SO 10.1 - Hřiště beach'!F35</f>
        <v>0</v>
      </c>
      <c r="BC140" s="90" t="n">
        <f aca="false">'SO 10.1 - Hřiště beach'!F36</f>
        <v>0</v>
      </c>
      <c r="BD140" s="92" t="n">
        <f aca="false">'SO 10.1 - Hřiště beach'!F37</f>
        <v>0</v>
      </c>
      <c r="BT140" s="93" t="s">
        <v>89</v>
      </c>
      <c r="BV140" s="93" t="s">
        <v>84</v>
      </c>
      <c r="BW140" s="93" t="s">
        <v>207</v>
      </c>
      <c r="BX140" s="93" t="s">
        <v>4</v>
      </c>
      <c r="CL140" s="93"/>
      <c r="CM140" s="93" t="s">
        <v>91</v>
      </c>
    </row>
    <row r="141" s="81" customFormat="true" ht="24.75" hidden="false" customHeight="true" outlineLevel="0" collapsed="false">
      <c r="A141" s="94" t="s">
        <v>92</v>
      </c>
      <c r="B141" s="82"/>
      <c r="C141" s="83"/>
      <c r="D141" s="84" t="s">
        <v>208</v>
      </c>
      <c r="E141" s="84"/>
      <c r="F141" s="84"/>
      <c r="G141" s="84"/>
      <c r="H141" s="84"/>
      <c r="I141" s="85"/>
      <c r="J141" s="84" t="s">
        <v>209</v>
      </c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7" t="n">
        <f aca="false">'SO 10.2 - Hřiště nohejbal'!J30</f>
        <v>0</v>
      </c>
      <c r="AH141" s="87"/>
      <c r="AI141" s="87"/>
      <c r="AJ141" s="87"/>
      <c r="AK141" s="87"/>
      <c r="AL141" s="87"/>
      <c r="AM141" s="87"/>
      <c r="AN141" s="87" t="n">
        <f aca="false">SUM(AG141,AT141)</f>
        <v>0</v>
      </c>
      <c r="AO141" s="87"/>
      <c r="AP141" s="87"/>
      <c r="AQ141" s="88" t="s">
        <v>88</v>
      </c>
      <c r="AR141" s="82"/>
      <c r="AS141" s="89" t="n">
        <v>0</v>
      </c>
      <c r="AT141" s="90" t="n">
        <f aca="false">ROUND(SUM(AV141:AW141),2)</f>
        <v>0</v>
      </c>
      <c r="AU141" s="91" t="n">
        <f aca="false">'SO 10.2 - Hřiště nohejbal'!P119</f>
        <v>0</v>
      </c>
      <c r="AV141" s="90" t="n">
        <f aca="false">'SO 10.2 - Hřiště nohejbal'!J33</f>
        <v>0</v>
      </c>
      <c r="AW141" s="90" t="n">
        <f aca="false">'SO 10.2 - Hřiště nohejbal'!J34</f>
        <v>0</v>
      </c>
      <c r="AX141" s="90" t="n">
        <f aca="false">'SO 10.2 - Hřiště nohejbal'!J35</f>
        <v>0</v>
      </c>
      <c r="AY141" s="90" t="n">
        <f aca="false">'SO 10.2 - Hřiště nohejbal'!J36</f>
        <v>0</v>
      </c>
      <c r="AZ141" s="90" t="n">
        <f aca="false">'SO 10.2 - Hřiště nohejbal'!F33</f>
        <v>0</v>
      </c>
      <c r="BA141" s="90" t="n">
        <f aca="false">'SO 10.2 - Hřiště nohejbal'!F34</f>
        <v>0</v>
      </c>
      <c r="BB141" s="90" t="n">
        <f aca="false">'SO 10.2 - Hřiště nohejbal'!F35</f>
        <v>0</v>
      </c>
      <c r="BC141" s="90" t="n">
        <f aca="false">'SO 10.2 - Hřiště nohejbal'!F36</f>
        <v>0</v>
      </c>
      <c r="BD141" s="92" t="n">
        <f aca="false">'SO 10.2 - Hřiště nohejbal'!F37</f>
        <v>0</v>
      </c>
      <c r="BT141" s="93" t="s">
        <v>89</v>
      </c>
      <c r="BV141" s="93" t="s">
        <v>84</v>
      </c>
      <c r="BW141" s="93" t="s">
        <v>210</v>
      </c>
      <c r="BX141" s="93" t="s">
        <v>4</v>
      </c>
      <c r="CL141" s="93"/>
      <c r="CM141" s="93" t="s">
        <v>91</v>
      </c>
    </row>
    <row r="142" s="81" customFormat="true" ht="24.75" hidden="false" customHeight="true" outlineLevel="0" collapsed="false">
      <c r="A142" s="94" t="s">
        <v>92</v>
      </c>
      <c r="B142" s="82"/>
      <c r="C142" s="83"/>
      <c r="D142" s="84" t="s">
        <v>211</v>
      </c>
      <c r="E142" s="84"/>
      <c r="F142" s="84"/>
      <c r="G142" s="84"/>
      <c r="H142" s="84"/>
      <c r="I142" s="85"/>
      <c r="J142" s="84" t="s">
        <v>212</v>
      </c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7" t="n">
        <f aca="false">'SO 10.3 - Hřiště petanque'!J30</f>
        <v>0</v>
      </c>
      <c r="AH142" s="87"/>
      <c r="AI142" s="87"/>
      <c r="AJ142" s="87"/>
      <c r="AK142" s="87"/>
      <c r="AL142" s="87"/>
      <c r="AM142" s="87"/>
      <c r="AN142" s="87" t="n">
        <f aca="false">SUM(AG142,AT142)</f>
        <v>0</v>
      </c>
      <c r="AO142" s="87"/>
      <c r="AP142" s="87"/>
      <c r="AQ142" s="88" t="s">
        <v>88</v>
      </c>
      <c r="AR142" s="82"/>
      <c r="AS142" s="89" t="n">
        <v>0</v>
      </c>
      <c r="AT142" s="90" t="n">
        <f aca="false">ROUND(SUM(AV142:AW142),2)</f>
        <v>0</v>
      </c>
      <c r="AU142" s="91" t="n">
        <f aca="false">'SO 10.3 - Hřiště petanque'!P119</f>
        <v>0</v>
      </c>
      <c r="AV142" s="90" t="n">
        <f aca="false">'SO 10.3 - Hřiště petanque'!J33</f>
        <v>0</v>
      </c>
      <c r="AW142" s="90" t="n">
        <f aca="false">'SO 10.3 - Hřiště petanque'!J34</f>
        <v>0</v>
      </c>
      <c r="AX142" s="90" t="n">
        <f aca="false">'SO 10.3 - Hřiště petanque'!J35</f>
        <v>0</v>
      </c>
      <c r="AY142" s="90" t="n">
        <f aca="false">'SO 10.3 - Hřiště petanque'!J36</f>
        <v>0</v>
      </c>
      <c r="AZ142" s="90" t="n">
        <f aca="false">'SO 10.3 - Hřiště petanque'!F33</f>
        <v>0</v>
      </c>
      <c r="BA142" s="90" t="n">
        <f aca="false">'SO 10.3 - Hřiště petanque'!F34</f>
        <v>0</v>
      </c>
      <c r="BB142" s="90" t="n">
        <f aca="false">'SO 10.3 - Hřiště petanque'!F35</f>
        <v>0</v>
      </c>
      <c r="BC142" s="90" t="n">
        <f aca="false">'SO 10.3 - Hřiště petanque'!F36</f>
        <v>0</v>
      </c>
      <c r="BD142" s="92" t="n">
        <f aca="false">'SO 10.3 - Hřiště petanque'!F37</f>
        <v>0</v>
      </c>
      <c r="BT142" s="93" t="s">
        <v>89</v>
      </c>
      <c r="BV142" s="93" t="s">
        <v>84</v>
      </c>
      <c r="BW142" s="93" t="s">
        <v>213</v>
      </c>
      <c r="BX142" s="93" t="s">
        <v>4</v>
      </c>
      <c r="CL142" s="93"/>
      <c r="CM142" s="93" t="s">
        <v>91</v>
      </c>
    </row>
    <row r="143" s="81" customFormat="true" ht="24.75" hidden="false" customHeight="true" outlineLevel="0" collapsed="false">
      <c r="A143" s="94" t="s">
        <v>92</v>
      </c>
      <c r="B143" s="82"/>
      <c r="C143" s="83"/>
      <c r="D143" s="84" t="s">
        <v>214</v>
      </c>
      <c r="E143" s="84"/>
      <c r="F143" s="84"/>
      <c r="G143" s="84"/>
      <c r="H143" s="84"/>
      <c r="I143" s="85"/>
      <c r="J143" s="84" t="s">
        <v>215</v>
      </c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7" t="n">
        <f aca="false">'SO 10.5a - Mobiliář - SP1'!J30</f>
        <v>0</v>
      </c>
      <c r="AH143" s="87"/>
      <c r="AI143" s="87"/>
      <c r="AJ143" s="87"/>
      <c r="AK143" s="87"/>
      <c r="AL143" s="87"/>
      <c r="AM143" s="87"/>
      <c r="AN143" s="87" t="n">
        <f aca="false">SUM(AG143,AT143)</f>
        <v>0</v>
      </c>
      <c r="AO143" s="87"/>
      <c r="AP143" s="87"/>
      <c r="AQ143" s="88" t="s">
        <v>88</v>
      </c>
      <c r="AR143" s="82"/>
      <c r="AS143" s="89" t="n">
        <v>0</v>
      </c>
      <c r="AT143" s="90" t="n">
        <f aca="false">ROUND(SUM(AV143:AW143),2)</f>
        <v>0</v>
      </c>
      <c r="AU143" s="91" t="n">
        <f aca="false">'SO 10.5a - Mobiliář - SP1'!P119</f>
        <v>0</v>
      </c>
      <c r="AV143" s="90" t="n">
        <f aca="false">'SO 10.5a - Mobiliář - SP1'!J33</f>
        <v>0</v>
      </c>
      <c r="AW143" s="90" t="n">
        <f aca="false">'SO 10.5a - Mobiliář - SP1'!J34</f>
        <v>0</v>
      </c>
      <c r="AX143" s="90" t="n">
        <f aca="false">'SO 10.5a - Mobiliář - SP1'!J35</f>
        <v>0</v>
      </c>
      <c r="AY143" s="90" t="n">
        <f aca="false">'SO 10.5a - Mobiliář - SP1'!J36</f>
        <v>0</v>
      </c>
      <c r="AZ143" s="90" t="n">
        <f aca="false">'SO 10.5a - Mobiliář - SP1'!F33</f>
        <v>0</v>
      </c>
      <c r="BA143" s="90" t="n">
        <f aca="false">'SO 10.5a - Mobiliář - SP1'!F34</f>
        <v>0</v>
      </c>
      <c r="BB143" s="90" t="n">
        <f aca="false">'SO 10.5a - Mobiliář - SP1'!F35</f>
        <v>0</v>
      </c>
      <c r="BC143" s="90" t="n">
        <f aca="false">'SO 10.5a - Mobiliář - SP1'!F36</f>
        <v>0</v>
      </c>
      <c r="BD143" s="92" t="n">
        <f aca="false">'SO 10.5a - Mobiliář - SP1'!F37</f>
        <v>0</v>
      </c>
      <c r="BT143" s="93" t="s">
        <v>89</v>
      </c>
      <c r="BV143" s="93" t="s">
        <v>84</v>
      </c>
      <c r="BW143" s="93" t="s">
        <v>216</v>
      </c>
      <c r="BX143" s="93" t="s">
        <v>4</v>
      </c>
      <c r="CL143" s="93"/>
      <c r="CM143" s="93" t="s">
        <v>91</v>
      </c>
    </row>
    <row r="144" s="81" customFormat="true" ht="24.75" hidden="false" customHeight="true" outlineLevel="0" collapsed="false">
      <c r="A144" s="94" t="s">
        <v>92</v>
      </c>
      <c r="B144" s="82"/>
      <c r="C144" s="83"/>
      <c r="D144" s="84" t="s">
        <v>217</v>
      </c>
      <c r="E144" s="84"/>
      <c r="F144" s="84"/>
      <c r="G144" s="84"/>
      <c r="H144" s="84"/>
      <c r="I144" s="85"/>
      <c r="J144" s="84" t="s">
        <v>218</v>
      </c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7" t="n">
        <f aca="false">'SO 10.5b - Mobiliář - SP2'!J30</f>
        <v>0</v>
      </c>
      <c r="AH144" s="87"/>
      <c r="AI144" s="87"/>
      <c r="AJ144" s="87"/>
      <c r="AK144" s="87"/>
      <c r="AL144" s="87"/>
      <c r="AM144" s="87"/>
      <c r="AN144" s="87" t="n">
        <f aca="false">SUM(AG144,AT144)</f>
        <v>0</v>
      </c>
      <c r="AO144" s="87"/>
      <c r="AP144" s="87"/>
      <c r="AQ144" s="88" t="s">
        <v>88</v>
      </c>
      <c r="AR144" s="82"/>
      <c r="AS144" s="89" t="n">
        <v>0</v>
      </c>
      <c r="AT144" s="90" t="n">
        <f aca="false">ROUND(SUM(AV144:AW144),2)</f>
        <v>0</v>
      </c>
      <c r="AU144" s="91" t="n">
        <f aca="false">'SO 10.5b - Mobiliář - SP2'!P119</f>
        <v>0</v>
      </c>
      <c r="AV144" s="90" t="n">
        <f aca="false">'SO 10.5b - Mobiliář - SP2'!J33</f>
        <v>0</v>
      </c>
      <c r="AW144" s="90" t="n">
        <f aca="false">'SO 10.5b - Mobiliář - SP2'!J34</f>
        <v>0</v>
      </c>
      <c r="AX144" s="90" t="n">
        <f aca="false">'SO 10.5b - Mobiliář - SP2'!J35</f>
        <v>0</v>
      </c>
      <c r="AY144" s="90" t="n">
        <f aca="false">'SO 10.5b - Mobiliář - SP2'!J36</f>
        <v>0</v>
      </c>
      <c r="AZ144" s="90" t="n">
        <f aca="false">'SO 10.5b - Mobiliář - SP2'!F33</f>
        <v>0</v>
      </c>
      <c r="BA144" s="90" t="n">
        <f aca="false">'SO 10.5b - Mobiliář - SP2'!F34</f>
        <v>0</v>
      </c>
      <c r="BB144" s="90" t="n">
        <f aca="false">'SO 10.5b - Mobiliář - SP2'!F35</f>
        <v>0</v>
      </c>
      <c r="BC144" s="90" t="n">
        <f aca="false">'SO 10.5b - Mobiliář - SP2'!F36</f>
        <v>0</v>
      </c>
      <c r="BD144" s="92" t="n">
        <f aca="false">'SO 10.5b - Mobiliář - SP2'!F37</f>
        <v>0</v>
      </c>
      <c r="BT144" s="93" t="s">
        <v>89</v>
      </c>
      <c r="BV144" s="93" t="s">
        <v>84</v>
      </c>
      <c r="BW144" s="93" t="s">
        <v>219</v>
      </c>
      <c r="BX144" s="93" t="s">
        <v>4</v>
      </c>
      <c r="CL144" s="93"/>
      <c r="CM144" s="93" t="s">
        <v>91</v>
      </c>
    </row>
    <row r="145" s="81" customFormat="true" ht="16.5" hidden="false" customHeight="true" outlineLevel="0" collapsed="false">
      <c r="A145" s="94" t="s">
        <v>92</v>
      </c>
      <c r="B145" s="82"/>
      <c r="C145" s="83"/>
      <c r="D145" s="84" t="s">
        <v>220</v>
      </c>
      <c r="E145" s="84"/>
      <c r="F145" s="84"/>
      <c r="G145" s="84"/>
      <c r="H145" s="84"/>
      <c r="I145" s="85"/>
      <c r="J145" s="84" t="s">
        <v>221</v>
      </c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7" t="n">
        <f aca="false">'SO 11 - Areálové rozvody NN'!J30</f>
        <v>0</v>
      </c>
      <c r="AH145" s="87"/>
      <c r="AI145" s="87"/>
      <c r="AJ145" s="87"/>
      <c r="AK145" s="87"/>
      <c r="AL145" s="87"/>
      <c r="AM145" s="87"/>
      <c r="AN145" s="87" t="n">
        <f aca="false">SUM(AG145,AT145)</f>
        <v>0</v>
      </c>
      <c r="AO145" s="87"/>
      <c r="AP145" s="87"/>
      <c r="AQ145" s="88" t="s">
        <v>88</v>
      </c>
      <c r="AR145" s="82"/>
      <c r="AS145" s="89" t="n">
        <v>0</v>
      </c>
      <c r="AT145" s="90" t="n">
        <f aca="false">ROUND(SUM(AV145:AW145),2)</f>
        <v>0</v>
      </c>
      <c r="AU145" s="91" t="n">
        <f aca="false">'SO 11 - Areálové rozvody NN'!P124</f>
        <v>0</v>
      </c>
      <c r="AV145" s="90" t="n">
        <f aca="false">'SO 11 - Areálové rozvody NN'!J33</f>
        <v>0</v>
      </c>
      <c r="AW145" s="90" t="n">
        <f aca="false">'SO 11 - Areálové rozvody NN'!J34</f>
        <v>0</v>
      </c>
      <c r="AX145" s="90" t="n">
        <f aca="false">'SO 11 - Areálové rozvody NN'!J35</f>
        <v>0</v>
      </c>
      <c r="AY145" s="90" t="n">
        <f aca="false">'SO 11 - Areálové rozvody NN'!J36</f>
        <v>0</v>
      </c>
      <c r="AZ145" s="90" t="n">
        <f aca="false">'SO 11 - Areálové rozvody NN'!F33</f>
        <v>0</v>
      </c>
      <c r="BA145" s="90" t="n">
        <f aca="false">'SO 11 - Areálové rozvody NN'!F34</f>
        <v>0</v>
      </c>
      <c r="BB145" s="90" t="n">
        <f aca="false">'SO 11 - Areálové rozvody NN'!F35</f>
        <v>0</v>
      </c>
      <c r="BC145" s="90" t="n">
        <f aca="false">'SO 11 - Areálové rozvody NN'!F36</f>
        <v>0</v>
      </c>
      <c r="BD145" s="92" t="n">
        <f aca="false">'SO 11 - Areálové rozvody NN'!F37</f>
        <v>0</v>
      </c>
      <c r="BT145" s="93" t="s">
        <v>89</v>
      </c>
      <c r="BV145" s="93" t="s">
        <v>84</v>
      </c>
      <c r="BW145" s="93" t="s">
        <v>222</v>
      </c>
      <c r="BX145" s="93" t="s">
        <v>4</v>
      </c>
      <c r="CL145" s="93"/>
      <c r="CM145" s="93" t="s">
        <v>91</v>
      </c>
    </row>
    <row r="146" s="81" customFormat="true" ht="24.75" hidden="false" customHeight="true" outlineLevel="0" collapsed="false">
      <c r="A146" s="94" t="s">
        <v>92</v>
      </c>
      <c r="B146" s="82"/>
      <c r="C146" s="83"/>
      <c r="D146" s="84" t="s">
        <v>223</v>
      </c>
      <c r="E146" s="84"/>
      <c r="F146" s="84"/>
      <c r="G146" s="84"/>
      <c r="H146" s="84"/>
      <c r="I146" s="85"/>
      <c r="J146" s="84" t="s">
        <v>224</v>
      </c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7" t="n">
        <f aca="false">'SO 13.2 - Vedení veřejnéh...'!J30</f>
        <v>0</v>
      </c>
      <c r="AH146" s="87"/>
      <c r="AI146" s="87"/>
      <c r="AJ146" s="87"/>
      <c r="AK146" s="87"/>
      <c r="AL146" s="87"/>
      <c r="AM146" s="87"/>
      <c r="AN146" s="87" t="n">
        <f aca="false">SUM(AG146,AT146)</f>
        <v>0</v>
      </c>
      <c r="AO146" s="87"/>
      <c r="AP146" s="87"/>
      <c r="AQ146" s="88" t="s">
        <v>88</v>
      </c>
      <c r="AR146" s="82"/>
      <c r="AS146" s="89" t="n">
        <v>0</v>
      </c>
      <c r="AT146" s="90" t="n">
        <f aca="false">ROUND(SUM(AV146:AW146),2)</f>
        <v>0</v>
      </c>
      <c r="AU146" s="91" t="n">
        <f aca="false">'SO 13.2 - Vedení veřejnéh...'!P125</f>
        <v>0</v>
      </c>
      <c r="AV146" s="90" t="n">
        <f aca="false">'SO 13.2 - Vedení veřejnéh...'!J33</f>
        <v>0</v>
      </c>
      <c r="AW146" s="90" t="n">
        <f aca="false">'SO 13.2 - Vedení veřejnéh...'!J34</f>
        <v>0</v>
      </c>
      <c r="AX146" s="90" t="n">
        <f aca="false">'SO 13.2 - Vedení veřejnéh...'!J35</f>
        <v>0</v>
      </c>
      <c r="AY146" s="90" t="n">
        <f aca="false">'SO 13.2 - Vedení veřejnéh...'!J36</f>
        <v>0</v>
      </c>
      <c r="AZ146" s="90" t="n">
        <f aca="false">'SO 13.2 - Vedení veřejnéh...'!F33</f>
        <v>0</v>
      </c>
      <c r="BA146" s="90" t="n">
        <f aca="false">'SO 13.2 - Vedení veřejnéh...'!F34</f>
        <v>0</v>
      </c>
      <c r="BB146" s="90" t="n">
        <f aca="false">'SO 13.2 - Vedení veřejnéh...'!F35</f>
        <v>0</v>
      </c>
      <c r="BC146" s="90" t="n">
        <f aca="false">'SO 13.2 - Vedení veřejnéh...'!F36</f>
        <v>0</v>
      </c>
      <c r="BD146" s="92" t="n">
        <f aca="false">'SO 13.2 - Vedení veřejnéh...'!F37</f>
        <v>0</v>
      </c>
      <c r="BT146" s="93" t="s">
        <v>89</v>
      </c>
      <c r="BV146" s="93" t="s">
        <v>84</v>
      </c>
      <c r="BW146" s="93" t="s">
        <v>225</v>
      </c>
      <c r="BX146" s="93" t="s">
        <v>4</v>
      </c>
      <c r="CL146" s="93"/>
      <c r="CM146" s="93" t="s">
        <v>91</v>
      </c>
    </row>
    <row r="147" s="81" customFormat="true" ht="16.5" hidden="false" customHeight="true" outlineLevel="0" collapsed="false">
      <c r="B147" s="82"/>
      <c r="C147" s="83"/>
      <c r="D147" s="84" t="s">
        <v>226</v>
      </c>
      <c r="E147" s="84"/>
      <c r="F147" s="84"/>
      <c r="G147" s="84"/>
      <c r="H147" s="84"/>
      <c r="I147" s="85"/>
      <c r="J147" s="84" t="s">
        <v>227</v>
      </c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6" t="n">
        <f aca="false">ROUND(SUM(AG148:AG149),2)</f>
        <v>0</v>
      </c>
      <c r="AH147" s="86"/>
      <c r="AI147" s="86"/>
      <c r="AJ147" s="86"/>
      <c r="AK147" s="86"/>
      <c r="AL147" s="86"/>
      <c r="AM147" s="86"/>
      <c r="AN147" s="87" t="n">
        <f aca="false">SUM(AG147,AT147)</f>
        <v>0</v>
      </c>
      <c r="AO147" s="87"/>
      <c r="AP147" s="87"/>
      <c r="AQ147" s="88" t="s">
        <v>88</v>
      </c>
      <c r="AR147" s="82"/>
      <c r="AS147" s="89" t="n">
        <f aca="false">ROUND(SUM(AS148:AS149),2)</f>
        <v>0</v>
      </c>
      <c r="AT147" s="90" t="n">
        <f aca="false">ROUND(SUM(AV147:AW147),2)</f>
        <v>0</v>
      </c>
      <c r="AU147" s="91" t="n">
        <f aca="false">ROUND(SUM(AU148:AU149),5)</f>
        <v>0</v>
      </c>
      <c r="AV147" s="90" t="n">
        <f aca="false">ROUND(AZ147*L29,2)</f>
        <v>0</v>
      </c>
      <c r="AW147" s="90" t="n">
        <f aca="false">ROUND(BA147*L30,2)</f>
        <v>0</v>
      </c>
      <c r="AX147" s="90" t="n">
        <f aca="false">ROUND(BB147*L29,2)</f>
        <v>0</v>
      </c>
      <c r="AY147" s="90" t="n">
        <f aca="false">ROUND(BC147*L30,2)</f>
        <v>0</v>
      </c>
      <c r="AZ147" s="90" t="n">
        <f aca="false">ROUND(SUM(AZ148:AZ149),2)</f>
        <v>0</v>
      </c>
      <c r="BA147" s="90" t="n">
        <f aca="false">ROUND(SUM(BA148:BA149),2)</f>
        <v>0</v>
      </c>
      <c r="BB147" s="90" t="n">
        <f aca="false">ROUND(SUM(BB148:BB149),2)</f>
        <v>0</v>
      </c>
      <c r="BC147" s="90" t="n">
        <f aca="false">ROUND(SUM(BC148:BC149),2)</f>
        <v>0</v>
      </c>
      <c r="BD147" s="92" t="n">
        <f aca="false">ROUND(SUM(BD148:BD149),2)</f>
        <v>0</v>
      </c>
      <c r="BS147" s="93" t="s">
        <v>81</v>
      </c>
      <c r="BT147" s="93" t="s">
        <v>89</v>
      </c>
      <c r="BU147" s="93" t="s">
        <v>83</v>
      </c>
      <c r="BV147" s="93" t="s">
        <v>84</v>
      </c>
      <c r="BW147" s="93" t="s">
        <v>228</v>
      </c>
      <c r="BX147" s="93" t="s">
        <v>4</v>
      </c>
      <c r="CL147" s="93"/>
      <c r="CM147" s="93" t="s">
        <v>91</v>
      </c>
    </row>
    <row r="148" s="45" customFormat="true" ht="16.5" hidden="false" customHeight="true" outlineLevel="0" collapsed="false">
      <c r="A148" s="94" t="s">
        <v>92</v>
      </c>
      <c r="B148" s="46"/>
      <c r="C148" s="95"/>
      <c r="D148" s="95"/>
      <c r="E148" s="96" t="s">
        <v>103</v>
      </c>
      <c r="F148" s="96"/>
      <c r="G148" s="96"/>
      <c r="H148" s="96"/>
      <c r="I148" s="96"/>
      <c r="J148" s="95"/>
      <c r="K148" s="96" t="s">
        <v>229</v>
      </c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7" t="n">
        <f aca="false">'01 - VODP'!J32</f>
        <v>0</v>
      </c>
      <c r="AH148" s="97"/>
      <c r="AI148" s="97"/>
      <c r="AJ148" s="97"/>
      <c r="AK148" s="97"/>
      <c r="AL148" s="97"/>
      <c r="AM148" s="97"/>
      <c r="AN148" s="97" t="n">
        <f aca="false">SUM(AG148,AT148)</f>
        <v>0</v>
      </c>
      <c r="AO148" s="97"/>
      <c r="AP148" s="97"/>
      <c r="AQ148" s="98" t="s">
        <v>95</v>
      </c>
      <c r="AR148" s="46"/>
      <c r="AS148" s="99" t="n">
        <v>0</v>
      </c>
      <c r="AT148" s="100" t="n">
        <f aca="false">ROUND(SUM(AV148:AW148),2)</f>
        <v>0</v>
      </c>
      <c r="AU148" s="101" t="n">
        <f aca="false">'01 - VODP'!P133</f>
        <v>0</v>
      </c>
      <c r="AV148" s="100" t="n">
        <f aca="false">'01 - VODP'!J35</f>
        <v>0</v>
      </c>
      <c r="AW148" s="100" t="n">
        <f aca="false">'01 - VODP'!J36</f>
        <v>0</v>
      </c>
      <c r="AX148" s="100" t="n">
        <f aca="false">'01 - VODP'!J37</f>
        <v>0</v>
      </c>
      <c r="AY148" s="100" t="n">
        <f aca="false">'01 - VODP'!J38</f>
        <v>0</v>
      </c>
      <c r="AZ148" s="100" t="n">
        <f aca="false">'01 - VODP'!F35</f>
        <v>0</v>
      </c>
      <c r="BA148" s="100" t="n">
        <f aca="false">'01 - VODP'!F36</f>
        <v>0</v>
      </c>
      <c r="BB148" s="100" t="n">
        <f aca="false">'01 - VODP'!F37</f>
        <v>0</v>
      </c>
      <c r="BC148" s="100" t="n">
        <f aca="false">'01 - VODP'!F38</f>
        <v>0</v>
      </c>
      <c r="BD148" s="102" t="n">
        <f aca="false">'01 - VODP'!F39</f>
        <v>0</v>
      </c>
      <c r="BT148" s="16" t="s">
        <v>91</v>
      </c>
      <c r="BV148" s="16" t="s">
        <v>84</v>
      </c>
      <c r="BW148" s="16" t="s">
        <v>230</v>
      </c>
      <c r="BX148" s="16" t="s">
        <v>228</v>
      </c>
      <c r="CL148" s="16"/>
    </row>
    <row r="149" s="45" customFormat="true" ht="16.5" hidden="false" customHeight="true" outlineLevel="0" collapsed="false">
      <c r="A149" s="94" t="s">
        <v>92</v>
      </c>
      <c r="B149" s="46"/>
      <c r="C149" s="95"/>
      <c r="D149" s="95"/>
      <c r="E149" s="96" t="s">
        <v>169</v>
      </c>
      <c r="F149" s="96"/>
      <c r="G149" s="96"/>
      <c r="H149" s="96"/>
      <c r="I149" s="96"/>
      <c r="J149" s="95"/>
      <c r="K149" s="96" t="s">
        <v>231</v>
      </c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7" t="n">
        <f aca="false">'02 - NÁDRŽE'!J32</f>
        <v>0</v>
      </c>
      <c r="AH149" s="97"/>
      <c r="AI149" s="97"/>
      <c r="AJ149" s="97"/>
      <c r="AK149" s="97"/>
      <c r="AL149" s="97"/>
      <c r="AM149" s="97"/>
      <c r="AN149" s="97" t="n">
        <f aca="false">SUM(AG149,AT149)</f>
        <v>0</v>
      </c>
      <c r="AO149" s="97"/>
      <c r="AP149" s="97"/>
      <c r="AQ149" s="98" t="s">
        <v>95</v>
      </c>
      <c r="AR149" s="46"/>
      <c r="AS149" s="99" t="n">
        <v>0</v>
      </c>
      <c r="AT149" s="100" t="n">
        <f aca="false">ROUND(SUM(AV149:AW149),2)</f>
        <v>0</v>
      </c>
      <c r="AU149" s="101" t="n">
        <f aca="false">'02 - NÁDRŽE'!P125</f>
        <v>0</v>
      </c>
      <c r="AV149" s="100" t="n">
        <f aca="false">'02 - NÁDRŽE'!J35</f>
        <v>0</v>
      </c>
      <c r="AW149" s="100" t="n">
        <f aca="false">'02 - NÁDRŽE'!J36</f>
        <v>0</v>
      </c>
      <c r="AX149" s="100" t="n">
        <f aca="false">'02 - NÁDRŽE'!J37</f>
        <v>0</v>
      </c>
      <c r="AY149" s="100" t="n">
        <f aca="false">'02 - NÁDRŽE'!J38</f>
        <v>0</v>
      </c>
      <c r="AZ149" s="100" t="n">
        <f aca="false">'02 - NÁDRŽE'!F35</f>
        <v>0</v>
      </c>
      <c r="BA149" s="100" t="n">
        <f aca="false">'02 - NÁDRŽE'!F36</f>
        <v>0</v>
      </c>
      <c r="BB149" s="100" t="n">
        <f aca="false">'02 - NÁDRŽE'!F37</f>
        <v>0</v>
      </c>
      <c r="BC149" s="100" t="n">
        <f aca="false">'02 - NÁDRŽE'!F38</f>
        <v>0</v>
      </c>
      <c r="BD149" s="102" t="n">
        <f aca="false">'02 - NÁDRŽE'!F39</f>
        <v>0</v>
      </c>
      <c r="BT149" s="16" t="s">
        <v>91</v>
      </c>
      <c r="BV149" s="16" t="s">
        <v>84</v>
      </c>
      <c r="BW149" s="16" t="s">
        <v>232</v>
      </c>
      <c r="BX149" s="16" t="s">
        <v>228</v>
      </c>
      <c r="CL149" s="16"/>
    </row>
    <row r="150" s="81" customFormat="true" ht="16.5" hidden="false" customHeight="true" outlineLevel="0" collapsed="false">
      <c r="B150" s="82"/>
      <c r="C150" s="83"/>
      <c r="D150" s="84" t="s">
        <v>233</v>
      </c>
      <c r="E150" s="84"/>
      <c r="F150" s="84"/>
      <c r="G150" s="84"/>
      <c r="H150" s="84"/>
      <c r="I150" s="85"/>
      <c r="J150" s="84" t="s">
        <v>234</v>
      </c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6" t="n">
        <f aca="false">ROUND(SUM(AG151:AG154),2)</f>
        <v>0</v>
      </c>
      <c r="AH150" s="86"/>
      <c r="AI150" s="86"/>
      <c r="AJ150" s="86"/>
      <c r="AK150" s="86"/>
      <c r="AL150" s="86"/>
      <c r="AM150" s="86"/>
      <c r="AN150" s="87" t="n">
        <f aca="false">SUM(AG150,AT150)</f>
        <v>0</v>
      </c>
      <c r="AO150" s="87"/>
      <c r="AP150" s="87"/>
      <c r="AQ150" s="88" t="s">
        <v>88</v>
      </c>
      <c r="AR150" s="82"/>
      <c r="AS150" s="89" t="n">
        <f aca="false">ROUND(SUM(AS151:AS154),2)</f>
        <v>0</v>
      </c>
      <c r="AT150" s="90" t="n">
        <f aca="false">ROUND(SUM(AV150:AW150),2)</f>
        <v>0</v>
      </c>
      <c r="AU150" s="91" t="n">
        <f aca="false">ROUND(SUM(AU151:AU154),5)</f>
        <v>0</v>
      </c>
      <c r="AV150" s="90" t="n">
        <f aca="false">ROUND(AZ150*L29,2)</f>
        <v>0</v>
      </c>
      <c r="AW150" s="90" t="n">
        <f aca="false">ROUND(BA150*L30,2)</f>
        <v>0</v>
      </c>
      <c r="AX150" s="90" t="n">
        <f aca="false">ROUND(BB150*L29,2)</f>
        <v>0</v>
      </c>
      <c r="AY150" s="90" t="n">
        <f aca="false">ROUND(BC150*L30,2)</f>
        <v>0</v>
      </c>
      <c r="AZ150" s="90" t="n">
        <f aca="false">ROUND(SUM(AZ151:AZ154),2)</f>
        <v>0</v>
      </c>
      <c r="BA150" s="90" t="n">
        <f aca="false">ROUND(SUM(BA151:BA154),2)</f>
        <v>0</v>
      </c>
      <c r="BB150" s="90" t="n">
        <f aca="false">ROUND(SUM(BB151:BB154),2)</f>
        <v>0</v>
      </c>
      <c r="BC150" s="90" t="n">
        <f aca="false">ROUND(SUM(BC151:BC154),2)</f>
        <v>0</v>
      </c>
      <c r="BD150" s="92" t="n">
        <f aca="false">ROUND(SUM(BD151:BD154),2)</f>
        <v>0</v>
      </c>
      <c r="BS150" s="93" t="s">
        <v>81</v>
      </c>
      <c r="BT150" s="93" t="s">
        <v>89</v>
      </c>
      <c r="BU150" s="93" t="s">
        <v>83</v>
      </c>
      <c r="BV150" s="93" t="s">
        <v>84</v>
      </c>
      <c r="BW150" s="93" t="s">
        <v>235</v>
      </c>
      <c r="BX150" s="93" t="s">
        <v>4</v>
      </c>
      <c r="CL150" s="93"/>
      <c r="CM150" s="93" t="s">
        <v>91</v>
      </c>
    </row>
    <row r="151" s="45" customFormat="true" ht="16.5" hidden="false" customHeight="true" outlineLevel="0" collapsed="false">
      <c r="A151" s="94" t="s">
        <v>92</v>
      </c>
      <c r="B151" s="46"/>
      <c r="C151" s="95"/>
      <c r="D151" s="95"/>
      <c r="E151" s="96" t="s">
        <v>103</v>
      </c>
      <c r="F151" s="96"/>
      <c r="G151" s="96"/>
      <c r="H151" s="96"/>
      <c r="I151" s="96"/>
      <c r="J151" s="95"/>
      <c r="K151" s="96" t="s">
        <v>229</v>
      </c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7" t="n">
        <f aca="false">'01 - VODP_01'!J32</f>
        <v>0</v>
      </c>
      <c r="AH151" s="97"/>
      <c r="AI151" s="97"/>
      <c r="AJ151" s="97"/>
      <c r="AK151" s="97"/>
      <c r="AL151" s="97"/>
      <c r="AM151" s="97"/>
      <c r="AN151" s="97" t="n">
        <f aca="false">SUM(AG151,AT151)</f>
        <v>0</v>
      </c>
      <c r="AO151" s="97"/>
      <c r="AP151" s="97"/>
      <c r="AQ151" s="98" t="s">
        <v>95</v>
      </c>
      <c r="AR151" s="46"/>
      <c r="AS151" s="99" t="n">
        <v>0</v>
      </c>
      <c r="AT151" s="100" t="n">
        <f aca="false">ROUND(SUM(AV151:AW151),2)</f>
        <v>0</v>
      </c>
      <c r="AU151" s="101" t="n">
        <f aca="false">'01 - VODP_01'!P126</f>
        <v>0</v>
      </c>
      <c r="AV151" s="100" t="n">
        <f aca="false">'01 - VODP_01'!J35</f>
        <v>0</v>
      </c>
      <c r="AW151" s="100" t="n">
        <f aca="false">'01 - VODP_01'!J36</f>
        <v>0</v>
      </c>
      <c r="AX151" s="100" t="n">
        <f aca="false">'01 - VODP_01'!J37</f>
        <v>0</v>
      </c>
      <c r="AY151" s="100" t="n">
        <f aca="false">'01 - VODP_01'!J38</f>
        <v>0</v>
      </c>
      <c r="AZ151" s="100" t="n">
        <f aca="false">'01 - VODP_01'!F35</f>
        <v>0</v>
      </c>
      <c r="BA151" s="100" t="n">
        <f aca="false">'01 - VODP_01'!F36</f>
        <v>0</v>
      </c>
      <c r="BB151" s="100" t="n">
        <f aca="false">'01 - VODP_01'!F37</f>
        <v>0</v>
      </c>
      <c r="BC151" s="100" t="n">
        <f aca="false">'01 - VODP_01'!F38</f>
        <v>0</v>
      </c>
      <c r="BD151" s="102" t="n">
        <f aca="false">'01 - VODP_01'!F39</f>
        <v>0</v>
      </c>
      <c r="BT151" s="16" t="s">
        <v>91</v>
      </c>
      <c r="BV151" s="16" t="s">
        <v>84</v>
      </c>
      <c r="BW151" s="16" t="s">
        <v>236</v>
      </c>
      <c r="BX151" s="16" t="s">
        <v>235</v>
      </c>
      <c r="CL151" s="16"/>
    </row>
    <row r="152" s="45" customFormat="true" ht="16.5" hidden="false" customHeight="true" outlineLevel="0" collapsed="false">
      <c r="A152" s="94" t="s">
        <v>92</v>
      </c>
      <c r="B152" s="46"/>
      <c r="C152" s="95"/>
      <c r="D152" s="95"/>
      <c r="E152" s="96" t="s">
        <v>169</v>
      </c>
      <c r="F152" s="96"/>
      <c r="G152" s="96"/>
      <c r="H152" s="96"/>
      <c r="I152" s="96"/>
      <c r="J152" s="95"/>
      <c r="K152" s="96" t="s">
        <v>237</v>
      </c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7" t="n">
        <f aca="false">'02 - ZTI KAN'!J32</f>
        <v>0</v>
      </c>
      <c r="AH152" s="97"/>
      <c r="AI152" s="97"/>
      <c r="AJ152" s="97"/>
      <c r="AK152" s="97"/>
      <c r="AL152" s="97"/>
      <c r="AM152" s="97"/>
      <c r="AN152" s="97" t="n">
        <f aca="false">SUM(AG152,AT152)</f>
        <v>0</v>
      </c>
      <c r="AO152" s="97"/>
      <c r="AP152" s="97"/>
      <c r="AQ152" s="98" t="s">
        <v>95</v>
      </c>
      <c r="AR152" s="46"/>
      <c r="AS152" s="99" t="n">
        <v>0</v>
      </c>
      <c r="AT152" s="100" t="n">
        <f aca="false">ROUND(SUM(AV152:AW152),2)</f>
        <v>0</v>
      </c>
      <c r="AU152" s="101" t="n">
        <f aca="false">'02 - ZTI KAN'!P125</f>
        <v>0</v>
      </c>
      <c r="AV152" s="100" t="n">
        <f aca="false">'02 - ZTI KAN'!J35</f>
        <v>0</v>
      </c>
      <c r="AW152" s="100" t="n">
        <f aca="false">'02 - ZTI KAN'!J36</f>
        <v>0</v>
      </c>
      <c r="AX152" s="100" t="n">
        <f aca="false">'02 - ZTI KAN'!J37</f>
        <v>0</v>
      </c>
      <c r="AY152" s="100" t="n">
        <f aca="false">'02 - ZTI KAN'!J38</f>
        <v>0</v>
      </c>
      <c r="AZ152" s="100" t="n">
        <f aca="false">'02 - ZTI KAN'!F35</f>
        <v>0</v>
      </c>
      <c r="BA152" s="100" t="n">
        <f aca="false">'02 - ZTI KAN'!F36</f>
        <v>0</v>
      </c>
      <c r="BB152" s="100" t="n">
        <f aca="false">'02 - ZTI KAN'!F37</f>
        <v>0</v>
      </c>
      <c r="BC152" s="100" t="n">
        <f aca="false">'02 - ZTI KAN'!F38</f>
        <v>0</v>
      </c>
      <c r="BD152" s="102" t="n">
        <f aca="false">'02 - ZTI KAN'!F39</f>
        <v>0</v>
      </c>
      <c r="BT152" s="16" t="s">
        <v>91</v>
      </c>
      <c r="BV152" s="16" t="s">
        <v>84</v>
      </c>
      <c r="BW152" s="16" t="s">
        <v>238</v>
      </c>
      <c r="BX152" s="16" t="s">
        <v>235</v>
      </c>
      <c r="CL152" s="16"/>
    </row>
    <row r="153" s="45" customFormat="true" ht="16.5" hidden="false" customHeight="true" outlineLevel="0" collapsed="false">
      <c r="A153" s="94" t="s">
        <v>92</v>
      </c>
      <c r="B153" s="46"/>
      <c r="C153" s="95"/>
      <c r="D153" s="95"/>
      <c r="E153" s="96" t="s">
        <v>97</v>
      </c>
      <c r="F153" s="96"/>
      <c r="G153" s="96"/>
      <c r="H153" s="96"/>
      <c r="I153" s="96"/>
      <c r="J153" s="95"/>
      <c r="K153" s="96" t="s">
        <v>231</v>
      </c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7" t="n">
        <f aca="false">'03 - NÁDRŽE'!J32</f>
        <v>0</v>
      </c>
      <c r="AH153" s="97"/>
      <c r="AI153" s="97"/>
      <c r="AJ153" s="97"/>
      <c r="AK153" s="97"/>
      <c r="AL153" s="97"/>
      <c r="AM153" s="97"/>
      <c r="AN153" s="97" t="n">
        <f aca="false">SUM(AG153,AT153)</f>
        <v>0</v>
      </c>
      <c r="AO153" s="97"/>
      <c r="AP153" s="97"/>
      <c r="AQ153" s="98" t="s">
        <v>95</v>
      </c>
      <c r="AR153" s="46"/>
      <c r="AS153" s="99" t="n">
        <v>0</v>
      </c>
      <c r="AT153" s="100" t="n">
        <f aca="false">ROUND(SUM(AV153:AW153),2)</f>
        <v>0</v>
      </c>
      <c r="AU153" s="101" t="n">
        <f aca="false">'03 - NÁDRŽE'!P124</f>
        <v>0</v>
      </c>
      <c r="AV153" s="100" t="n">
        <f aca="false">'03 - NÁDRŽE'!J35</f>
        <v>0</v>
      </c>
      <c r="AW153" s="100" t="n">
        <f aca="false">'03 - NÁDRŽE'!J36</f>
        <v>0</v>
      </c>
      <c r="AX153" s="100" t="n">
        <f aca="false">'03 - NÁDRŽE'!J37</f>
        <v>0</v>
      </c>
      <c r="AY153" s="100" t="n">
        <f aca="false">'03 - NÁDRŽE'!J38</f>
        <v>0</v>
      </c>
      <c r="AZ153" s="100" t="n">
        <f aca="false">'03 - NÁDRŽE'!F35</f>
        <v>0</v>
      </c>
      <c r="BA153" s="100" t="n">
        <f aca="false">'03 - NÁDRŽE'!F36</f>
        <v>0</v>
      </c>
      <c r="BB153" s="100" t="n">
        <f aca="false">'03 - NÁDRŽE'!F37</f>
        <v>0</v>
      </c>
      <c r="BC153" s="100" t="n">
        <f aca="false">'03 - NÁDRŽE'!F38</f>
        <v>0</v>
      </c>
      <c r="BD153" s="102" t="n">
        <f aca="false">'03 - NÁDRŽE'!F39</f>
        <v>0</v>
      </c>
      <c r="BT153" s="16" t="s">
        <v>91</v>
      </c>
      <c r="BV153" s="16" t="s">
        <v>84</v>
      </c>
      <c r="BW153" s="16" t="s">
        <v>239</v>
      </c>
      <c r="BX153" s="16" t="s">
        <v>235</v>
      </c>
      <c r="CL153" s="16"/>
    </row>
    <row r="154" s="45" customFormat="true" ht="16.5" hidden="false" customHeight="true" outlineLevel="0" collapsed="false">
      <c r="A154" s="94" t="s">
        <v>92</v>
      </c>
      <c r="B154" s="46"/>
      <c r="C154" s="95"/>
      <c r="D154" s="95"/>
      <c r="E154" s="96" t="s">
        <v>174</v>
      </c>
      <c r="F154" s="96"/>
      <c r="G154" s="96"/>
      <c r="H154" s="96"/>
      <c r="I154" s="96"/>
      <c r="J154" s="95"/>
      <c r="K154" s="96" t="s">
        <v>240</v>
      </c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7" t="n">
        <f aca="false">'04 - ŠACHTY'!J32</f>
        <v>0</v>
      </c>
      <c r="AH154" s="97"/>
      <c r="AI154" s="97"/>
      <c r="AJ154" s="97"/>
      <c r="AK154" s="97"/>
      <c r="AL154" s="97"/>
      <c r="AM154" s="97"/>
      <c r="AN154" s="97" t="n">
        <f aca="false">SUM(AG154,AT154)</f>
        <v>0</v>
      </c>
      <c r="AO154" s="97"/>
      <c r="AP154" s="97"/>
      <c r="AQ154" s="98" t="s">
        <v>95</v>
      </c>
      <c r="AR154" s="46"/>
      <c r="AS154" s="99" t="n">
        <v>0</v>
      </c>
      <c r="AT154" s="100" t="n">
        <f aca="false">ROUND(SUM(AV154:AW154),2)</f>
        <v>0</v>
      </c>
      <c r="AU154" s="101" t="n">
        <f aca="false">'04 - ŠACHTY'!P123</f>
        <v>0</v>
      </c>
      <c r="AV154" s="100" t="n">
        <f aca="false">'04 - ŠACHTY'!J35</f>
        <v>0</v>
      </c>
      <c r="AW154" s="100" t="n">
        <f aca="false">'04 - ŠACHTY'!J36</f>
        <v>0</v>
      </c>
      <c r="AX154" s="100" t="n">
        <f aca="false">'04 - ŠACHTY'!J37</f>
        <v>0</v>
      </c>
      <c r="AY154" s="100" t="n">
        <f aca="false">'04 - ŠACHTY'!J38</f>
        <v>0</v>
      </c>
      <c r="AZ154" s="100" t="n">
        <f aca="false">'04 - ŠACHTY'!F35</f>
        <v>0</v>
      </c>
      <c r="BA154" s="100" t="n">
        <f aca="false">'04 - ŠACHTY'!F36</f>
        <v>0</v>
      </c>
      <c r="BB154" s="100" t="n">
        <f aca="false">'04 - ŠACHTY'!F37</f>
        <v>0</v>
      </c>
      <c r="BC154" s="100" t="n">
        <f aca="false">'04 - ŠACHTY'!F38</f>
        <v>0</v>
      </c>
      <c r="BD154" s="102" t="n">
        <f aca="false">'04 - ŠACHTY'!F39</f>
        <v>0</v>
      </c>
      <c r="BT154" s="16" t="s">
        <v>91</v>
      </c>
      <c r="BV154" s="16" t="s">
        <v>84</v>
      </c>
      <c r="BW154" s="16" t="s">
        <v>241</v>
      </c>
      <c r="BX154" s="16" t="s">
        <v>235</v>
      </c>
      <c r="CL154" s="16"/>
    </row>
    <row r="155" s="81" customFormat="true" ht="16.5" hidden="false" customHeight="true" outlineLevel="0" collapsed="false">
      <c r="B155" s="82"/>
      <c r="C155" s="83"/>
      <c r="D155" s="84" t="s">
        <v>242</v>
      </c>
      <c r="E155" s="84"/>
      <c r="F155" s="84"/>
      <c r="G155" s="84"/>
      <c r="H155" s="84"/>
      <c r="I155" s="85"/>
      <c r="J155" s="84" t="s">
        <v>243</v>
      </c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6" t="n">
        <f aca="false">ROUND(SUM(AG156:AG159),2)</f>
        <v>0</v>
      </c>
      <c r="AH155" s="86"/>
      <c r="AI155" s="86"/>
      <c r="AJ155" s="86"/>
      <c r="AK155" s="86"/>
      <c r="AL155" s="86"/>
      <c r="AM155" s="86"/>
      <c r="AN155" s="87" t="n">
        <f aca="false">SUM(AG155,AT155)</f>
        <v>0</v>
      </c>
      <c r="AO155" s="87"/>
      <c r="AP155" s="87"/>
      <c r="AQ155" s="88" t="s">
        <v>88</v>
      </c>
      <c r="AR155" s="82"/>
      <c r="AS155" s="89" t="n">
        <f aca="false">ROUND(SUM(AS156:AS159),2)</f>
        <v>0</v>
      </c>
      <c r="AT155" s="90" t="n">
        <f aca="false">ROUND(SUM(AV155:AW155),2)</f>
        <v>0</v>
      </c>
      <c r="AU155" s="91" t="n">
        <f aca="false">ROUND(SUM(AU156:AU159),5)</f>
        <v>0</v>
      </c>
      <c r="AV155" s="90" t="n">
        <f aca="false">ROUND(AZ155*L29,2)</f>
        <v>0</v>
      </c>
      <c r="AW155" s="90" t="n">
        <f aca="false">ROUND(BA155*L30,2)</f>
        <v>0</v>
      </c>
      <c r="AX155" s="90" t="n">
        <f aca="false">ROUND(BB155*L29,2)</f>
        <v>0</v>
      </c>
      <c r="AY155" s="90" t="n">
        <f aca="false">ROUND(BC155*L30,2)</f>
        <v>0</v>
      </c>
      <c r="AZ155" s="90" t="n">
        <f aca="false">ROUND(SUM(AZ156:AZ159),2)</f>
        <v>0</v>
      </c>
      <c r="BA155" s="90" t="n">
        <f aca="false">ROUND(SUM(BA156:BA159),2)</f>
        <v>0</v>
      </c>
      <c r="BB155" s="90" t="n">
        <f aca="false">ROUND(SUM(BB156:BB159),2)</f>
        <v>0</v>
      </c>
      <c r="BC155" s="90" t="n">
        <f aca="false">ROUND(SUM(BC156:BC159),2)</f>
        <v>0</v>
      </c>
      <c r="BD155" s="92" t="n">
        <f aca="false">ROUND(SUM(BD156:BD159),2)</f>
        <v>0</v>
      </c>
      <c r="BS155" s="93" t="s">
        <v>81</v>
      </c>
      <c r="BT155" s="93" t="s">
        <v>89</v>
      </c>
      <c r="BU155" s="93" t="s">
        <v>83</v>
      </c>
      <c r="BV155" s="93" t="s">
        <v>84</v>
      </c>
      <c r="BW155" s="93" t="s">
        <v>244</v>
      </c>
      <c r="BX155" s="93" t="s">
        <v>4</v>
      </c>
      <c r="CL155" s="93"/>
      <c r="CM155" s="93" t="s">
        <v>91</v>
      </c>
    </row>
    <row r="156" s="45" customFormat="true" ht="16.5" hidden="false" customHeight="true" outlineLevel="0" collapsed="false">
      <c r="A156" s="94" t="s">
        <v>92</v>
      </c>
      <c r="B156" s="46"/>
      <c r="C156" s="95"/>
      <c r="D156" s="95"/>
      <c r="E156" s="96" t="s">
        <v>103</v>
      </c>
      <c r="F156" s="96"/>
      <c r="G156" s="96"/>
      <c r="H156" s="96"/>
      <c r="I156" s="96"/>
      <c r="J156" s="95"/>
      <c r="K156" s="96" t="s">
        <v>229</v>
      </c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7" t="n">
        <f aca="false">'01 - VODP_02'!J32</f>
        <v>0</v>
      </c>
      <c r="AH156" s="97"/>
      <c r="AI156" s="97"/>
      <c r="AJ156" s="97"/>
      <c r="AK156" s="97"/>
      <c r="AL156" s="97"/>
      <c r="AM156" s="97"/>
      <c r="AN156" s="97" t="n">
        <f aca="false">SUM(AG156,AT156)</f>
        <v>0</v>
      </c>
      <c r="AO156" s="97"/>
      <c r="AP156" s="97"/>
      <c r="AQ156" s="98" t="s">
        <v>95</v>
      </c>
      <c r="AR156" s="46"/>
      <c r="AS156" s="99" t="n">
        <v>0</v>
      </c>
      <c r="AT156" s="100" t="n">
        <f aca="false">ROUND(SUM(AV156:AW156),2)</f>
        <v>0</v>
      </c>
      <c r="AU156" s="101" t="n">
        <f aca="false">'01 - VODP_02'!P126</f>
        <v>0</v>
      </c>
      <c r="AV156" s="100" t="n">
        <f aca="false">'01 - VODP_02'!J35</f>
        <v>0</v>
      </c>
      <c r="AW156" s="100" t="n">
        <f aca="false">'01 - VODP_02'!J36</f>
        <v>0</v>
      </c>
      <c r="AX156" s="100" t="n">
        <f aca="false">'01 - VODP_02'!J37</f>
        <v>0</v>
      </c>
      <c r="AY156" s="100" t="n">
        <f aca="false">'01 - VODP_02'!J38</f>
        <v>0</v>
      </c>
      <c r="AZ156" s="100" t="n">
        <f aca="false">'01 - VODP_02'!F35</f>
        <v>0</v>
      </c>
      <c r="BA156" s="100" t="n">
        <f aca="false">'01 - VODP_02'!F36</f>
        <v>0</v>
      </c>
      <c r="BB156" s="100" t="n">
        <f aca="false">'01 - VODP_02'!F37</f>
        <v>0</v>
      </c>
      <c r="BC156" s="100" t="n">
        <f aca="false">'01 - VODP_02'!F38</f>
        <v>0</v>
      </c>
      <c r="BD156" s="102" t="n">
        <f aca="false">'01 - VODP_02'!F39</f>
        <v>0</v>
      </c>
      <c r="BT156" s="16" t="s">
        <v>91</v>
      </c>
      <c r="BV156" s="16" t="s">
        <v>84</v>
      </c>
      <c r="BW156" s="16" t="s">
        <v>245</v>
      </c>
      <c r="BX156" s="16" t="s">
        <v>244</v>
      </c>
      <c r="CL156" s="16"/>
    </row>
    <row r="157" s="45" customFormat="true" ht="16.5" hidden="false" customHeight="true" outlineLevel="0" collapsed="false">
      <c r="A157" s="94" t="s">
        <v>92</v>
      </c>
      <c r="B157" s="46"/>
      <c r="C157" s="95"/>
      <c r="D157" s="95"/>
      <c r="E157" s="96" t="s">
        <v>169</v>
      </c>
      <c r="F157" s="96"/>
      <c r="G157" s="96"/>
      <c r="H157" s="96"/>
      <c r="I157" s="96"/>
      <c r="J157" s="95"/>
      <c r="K157" s="96" t="s">
        <v>237</v>
      </c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7" t="n">
        <f aca="false">'02 - ZTI KAN_01'!J32</f>
        <v>0</v>
      </c>
      <c r="AH157" s="97"/>
      <c r="AI157" s="97"/>
      <c r="AJ157" s="97"/>
      <c r="AK157" s="97"/>
      <c r="AL157" s="97"/>
      <c r="AM157" s="97"/>
      <c r="AN157" s="97" t="n">
        <f aca="false">SUM(AG157,AT157)</f>
        <v>0</v>
      </c>
      <c r="AO157" s="97"/>
      <c r="AP157" s="97"/>
      <c r="AQ157" s="98" t="s">
        <v>95</v>
      </c>
      <c r="AR157" s="46"/>
      <c r="AS157" s="99" t="n">
        <v>0</v>
      </c>
      <c r="AT157" s="100" t="n">
        <f aca="false">ROUND(SUM(AV157:AW157),2)</f>
        <v>0</v>
      </c>
      <c r="AU157" s="101" t="n">
        <f aca="false">'02 - ZTI KAN_01'!P126</f>
        <v>0</v>
      </c>
      <c r="AV157" s="100" t="n">
        <f aca="false">'02 - ZTI KAN_01'!J35</f>
        <v>0</v>
      </c>
      <c r="AW157" s="100" t="n">
        <f aca="false">'02 - ZTI KAN_01'!J36</f>
        <v>0</v>
      </c>
      <c r="AX157" s="100" t="n">
        <f aca="false">'02 - ZTI KAN_01'!J37</f>
        <v>0</v>
      </c>
      <c r="AY157" s="100" t="n">
        <f aca="false">'02 - ZTI KAN_01'!J38</f>
        <v>0</v>
      </c>
      <c r="AZ157" s="100" t="n">
        <f aca="false">'02 - ZTI KAN_01'!F35</f>
        <v>0</v>
      </c>
      <c r="BA157" s="100" t="n">
        <f aca="false">'02 - ZTI KAN_01'!F36</f>
        <v>0</v>
      </c>
      <c r="BB157" s="100" t="n">
        <f aca="false">'02 - ZTI KAN_01'!F37</f>
        <v>0</v>
      </c>
      <c r="BC157" s="100" t="n">
        <f aca="false">'02 - ZTI KAN_01'!F38</f>
        <v>0</v>
      </c>
      <c r="BD157" s="102" t="n">
        <f aca="false">'02 - ZTI KAN_01'!F39</f>
        <v>0</v>
      </c>
      <c r="BT157" s="16" t="s">
        <v>91</v>
      </c>
      <c r="BV157" s="16" t="s">
        <v>84</v>
      </c>
      <c r="BW157" s="16" t="s">
        <v>246</v>
      </c>
      <c r="BX157" s="16" t="s">
        <v>244</v>
      </c>
      <c r="CL157" s="16"/>
    </row>
    <row r="158" s="45" customFormat="true" ht="16.5" hidden="false" customHeight="true" outlineLevel="0" collapsed="false">
      <c r="A158" s="94" t="s">
        <v>92</v>
      </c>
      <c r="B158" s="46"/>
      <c r="C158" s="95"/>
      <c r="D158" s="95"/>
      <c r="E158" s="96" t="s">
        <v>97</v>
      </c>
      <c r="F158" s="96"/>
      <c r="G158" s="96"/>
      <c r="H158" s="96"/>
      <c r="I158" s="96"/>
      <c r="J158" s="95"/>
      <c r="K158" s="96" t="s">
        <v>231</v>
      </c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7" t="n">
        <f aca="false">'03 - NÁDRŽE_01'!J32</f>
        <v>0</v>
      </c>
      <c r="AH158" s="97"/>
      <c r="AI158" s="97"/>
      <c r="AJ158" s="97"/>
      <c r="AK158" s="97"/>
      <c r="AL158" s="97"/>
      <c r="AM158" s="97"/>
      <c r="AN158" s="97" t="n">
        <f aca="false">SUM(AG158,AT158)</f>
        <v>0</v>
      </c>
      <c r="AO158" s="97"/>
      <c r="AP158" s="97"/>
      <c r="AQ158" s="98" t="s">
        <v>95</v>
      </c>
      <c r="AR158" s="46"/>
      <c r="AS158" s="99" t="n">
        <v>0</v>
      </c>
      <c r="AT158" s="100" t="n">
        <f aca="false">ROUND(SUM(AV158:AW158),2)</f>
        <v>0</v>
      </c>
      <c r="AU158" s="101" t="n">
        <f aca="false">'03 - NÁDRŽE_01'!P125</f>
        <v>0</v>
      </c>
      <c r="AV158" s="100" t="n">
        <f aca="false">'03 - NÁDRŽE_01'!J35</f>
        <v>0</v>
      </c>
      <c r="AW158" s="100" t="n">
        <f aca="false">'03 - NÁDRŽE_01'!J36</f>
        <v>0</v>
      </c>
      <c r="AX158" s="100" t="n">
        <f aca="false">'03 - NÁDRŽE_01'!J37</f>
        <v>0</v>
      </c>
      <c r="AY158" s="100" t="n">
        <f aca="false">'03 - NÁDRŽE_01'!J38</f>
        <v>0</v>
      </c>
      <c r="AZ158" s="100" t="n">
        <f aca="false">'03 - NÁDRŽE_01'!F35</f>
        <v>0</v>
      </c>
      <c r="BA158" s="100" t="n">
        <f aca="false">'03 - NÁDRŽE_01'!F36</f>
        <v>0</v>
      </c>
      <c r="BB158" s="100" t="n">
        <f aca="false">'03 - NÁDRŽE_01'!F37</f>
        <v>0</v>
      </c>
      <c r="BC158" s="100" t="n">
        <f aca="false">'03 - NÁDRŽE_01'!F38</f>
        <v>0</v>
      </c>
      <c r="BD158" s="102" t="n">
        <f aca="false">'03 - NÁDRŽE_01'!F39</f>
        <v>0</v>
      </c>
      <c r="BT158" s="16" t="s">
        <v>91</v>
      </c>
      <c r="BV158" s="16" t="s">
        <v>84</v>
      </c>
      <c r="BW158" s="16" t="s">
        <v>247</v>
      </c>
      <c r="BX158" s="16" t="s">
        <v>244</v>
      </c>
      <c r="CL158" s="16"/>
    </row>
    <row r="159" s="45" customFormat="true" ht="16.5" hidden="false" customHeight="true" outlineLevel="0" collapsed="false">
      <c r="A159" s="94" t="s">
        <v>92</v>
      </c>
      <c r="B159" s="46"/>
      <c r="C159" s="95"/>
      <c r="D159" s="95"/>
      <c r="E159" s="96" t="s">
        <v>174</v>
      </c>
      <c r="F159" s="96"/>
      <c r="G159" s="96"/>
      <c r="H159" s="96"/>
      <c r="I159" s="96"/>
      <c r="J159" s="95"/>
      <c r="K159" s="96" t="s">
        <v>240</v>
      </c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7" t="n">
        <f aca="false">'04 - ŠACHTY_01'!J32</f>
        <v>0</v>
      </c>
      <c r="AH159" s="97"/>
      <c r="AI159" s="97"/>
      <c r="AJ159" s="97"/>
      <c r="AK159" s="97"/>
      <c r="AL159" s="97"/>
      <c r="AM159" s="97"/>
      <c r="AN159" s="97" t="n">
        <f aca="false">SUM(AG159,AT159)</f>
        <v>0</v>
      </c>
      <c r="AO159" s="97"/>
      <c r="AP159" s="97"/>
      <c r="AQ159" s="98" t="s">
        <v>95</v>
      </c>
      <c r="AR159" s="46"/>
      <c r="AS159" s="99" t="n">
        <v>0</v>
      </c>
      <c r="AT159" s="100" t="n">
        <f aca="false">ROUND(SUM(AV159:AW159),2)</f>
        <v>0</v>
      </c>
      <c r="AU159" s="101" t="n">
        <f aca="false">'04 - ŠACHTY_01'!P123</f>
        <v>0</v>
      </c>
      <c r="AV159" s="100" t="n">
        <f aca="false">'04 - ŠACHTY_01'!J35</f>
        <v>0</v>
      </c>
      <c r="AW159" s="100" t="n">
        <f aca="false">'04 - ŠACHTY_01'!J36</f>
        <v>0</v>
      </c>
      <c r="AX159" s="100" t="n">
        <f aca="false">'04 - ŠACHTY_01'!J37</f>
        <v>0</v>
      </c>
      <c r="AY159" s="100" t="n">
        <f aca="false">'04 - ŠACHTY_01'!J38</f>
        <v>0</v>
      </c>
      <c r="AZ159" s="100" t="n">
        <f aca="false">'04 - ŠACHTY_01'!F35</f>
        <v>0</v>
      </c>
      <c r="BA159" s="100" t="n">
        <f aca="false">'04 - ŠACHTY_01'!F36</f>
        <v>0</v>
      </c>
      <c r="BB159" s="100" t="n">
        <f aca="false">'04 - ŠACHTY_01'!F37</f>
        <v>0</v>
      </c>
      <c r="BC159" s="100" t="n">
        <f aca="false">'04 - ŠACHTY_01'!F38</f>
        <v>0</v>
      </c>
      <c r="BD159" s="102" t="n">
        <f aca="false">'04 - ŠACHTY_01'!F39</f>
        <v>0</v>
      </c>
      <c r="BT159" s="16" t="s">
        <v>91</v>
      </c>
      <c r="BV159" s="16" t="s">
        <v>84</v>
      </c>
      <c r="BW159" s="16" t="s">
        <v>248</v>
      </c>
      <c r="BX159" s="16" t="s">
        <v>244</v>
      </c>
      <c r="CL159" s="16"/>
    </row>
    <row r="160" s="81" customFormat="true" ht="24.75" hidden="false" customHeight="true" outlineLevel="0" collapsed="false">
      <c r="B160" s="82"/>
      <c r="C160" s="83"/>
      <c r="D160" s="84" t="s">
        <v>249</v>
      </c>
      <c r="E160" s="84"/>
      <c r="F160" s="84"/>
      <c r="G160" s="84"/>
      <c r="H160" s="84"/>
      <c r="I160" s="85"/>
      <c r="J160" s="84" t="s">
        <v>250</v>
      </c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6" t="n">
        <f aca="false">ROUND(SUM(AG161:AG162),2)</f>
        <v>0</v>
      </c>
      <c r="AH160" s="86"/>
      <c r="AI160" s="86"/>
      <c r="AJ160" s="86"/>
      <c r="AK160" s="86"/>
      <c r="AL160" s="86"/>
      <c r="AM160" s="86"/>
      <c r="AN160" s="87" t="n">
        <f aca="false">SUM(AG160,AT160)</f>
        <v>0</v>
      </c>
      <c r="AO160" s="87"/>
      <c r="AP160" s="87"/>
      <c r="AQ160" s="88" t="s">
        <v>88</v>
      </c>
      <c r="AR160" s="82"/>
      <c r="AS160" s="89" t="n">
        <f aca="false">ROUND(SUM(AS161:AS162),2)</f>
        <v>0</v>
      </c>
      <c r="AT160" s="90" t="n">
        <f aca="false">ROUND(SUM(AV160:AW160),2)</f>
        <v>0</v>
      </c>
      <c r="AU160" s="91" t="n">
        <f aca="false">ROUND(SUM(AU161:AU162),5)</f>
        <v>0</v>
      </c>
      <c r="AV160" s="90" t="n">
        <f aca="false">ROUND(AZ160*L29,2)</f>
        <v>0</v>
      </c>
      <c r="AW160" s="90" t="n">
        <f aca="false">ROUND(BA160*L30,2)</f>
        <v>0</v>
      </c>
      <c r="AX160" s="90" t="n">
        <f aca="false">ROUND(BB160*L29,2)</f>
        <v>0</v>
      </c>
      <c r="AY160" s="90" t="n">
        <f aca="false">ROUND(BC160*L30,2)</f>
        <v>0</v>
      </c>
      <c r="AZ160" s="90" t="n">
        <f aca="false">ROUND(SUM(AZ161:AZ162),2)</f>
        <v>0</v>
      </c>
      <c r="BA160" s="90" t="n">
        <f aca="false">ROUND(SUM(BA161:BA162),2)</f>
        <v>0</v>
      </c>
      <c r="BB160" s="90" t="n">
        <f aca="false">ROUND(SUM(BB161:BB162),2)</f>
        <v>0</v>
      </c>
      <c r="BC160" s="90" t="n">
        <f aca="false">ROUND(SUM(BC161:BC162),2)</f>
        <v>0</v>
      </c>
      <c r="BD160" s="92" t="n">
        <f aca="false">ROUND(SUM(BD161:BD162),2)</f>
        <v>0</v>
      </c>
      <c r="BS160" s="93" t="s">
        <v>81</v>
      </c>
      <c r="BT160" s="93" t="s">
        <v>89</v>
      </c>
      <c r="BU160" s="93" t="s">
        <v>83</v>
      </c>
      <c r="BV160" s="93" t="s">
        <v>84</v>
      </c>
      <c r="BW160" s="93" t="s">
        <v>251</v>
      </c>
      <c r="BX160" s="93" t="s">
        <v>4</v>
      </c>
      <c r="CL160" s="93"/>
      <c r="CM160" s="93" t="s">
        <v>91</v>
      </c>
    </row>
    <row r="161" s="45" customFormat="true" ht="16.5" hidden="false" customHeight="true" outlineLevel="0" collapsed="false">
      <c r="A161" s="94" t="s">
        <v>92</v>
      </c>
      <c r="B161" s="46"/>
      <c r="C161" s="95"/>
      <c r="D161" s="95"/>
      <c r="E161" s="96" t="s">
        <v>103</v>
      </c>
      <c r="F161" s="96"/>
      <c r="G161" s="96"/>
      <c r="H161" s="96"/>
      <c r="I161" s="96"/>
      <c r="J161" s="95"/>
      <c r="K161" s="96" t="s">
        <v>252</v>
      </c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7" t="n">
        <f aca="false">'01 - ODVODNĚNÍ'!J32</f>
        <v>0</v>
      </c>
      <c r="AH161" s="97"/>
      <c r="AI161" s="97"/>
      <c r="AJ161" s="97"/>
      <c r="AK161" s="97"/>
      <c r="AL161" s="97"/>
      <c r="AM161" s="97"/>
      <c r="AN161" s="97" t="n">
        <f aca="false">SUM(AG161,AT161)</f>
        <v>0</v>
      </c>
      <c r="AO161" s="97"/>
      <c r="AP161" s="97"/>
      <c r="AQ161" s="98" t="s">
        <v>95</v>
      </c>
      <c r="AR161" s="46"/>
      <c r="AS161" s="99" t="n">
        <v>0</v>
      </c>
      <c r="AT161" s="100" t="n">
        <f aca="false">ROUND(SUM(AV161:AW161),2)</f>
        <v>0</v>
      </c>
      <c r="AU161" s="101" t="n">
        <f aca="false">'01 - ODVODNĚNÍ'!P125</f>
        <v>0</v>
      </c>
      <c r="AV161" s="100" t="n">
        <f aca="false">'01 - ODVODNĚNÍ'!J35</f>
        <v>0</v>
      </c>
      <c r="AW161" s="100" t="n">
        <f aca="false">'01 - ODVODNĚNÍ'!J36</f>
        <v>0</v>
      </c>
      <c r="AX161" s="100" t="n">
        <f aca="false">'01 - ODVODNĚNÍ'!J37</f>
        <v>0</v>
      </c>
      <c r="AY161" s="100" t="n">
        <f aca="false">'01 - ODVODNĚNÍ'!J38</f>
        <v>0</v>
      </c>
      <c r="AZ161" s="100" t="n">
        <f aca="false">'01 - ODVODNĚNÍ'!F35</f>
        <v>0</v>
      </c>
      <c r="BA161" s="100" t="n">
        <f aca="false">'01 - ODVODNĚNÍ'!F36</f>
        <v>0</v>
      </c>
      <c r="BB161" s="100" t="n">
        <f aca="false">'01 - ODVODNĚNÍ'!F37</f>
        <v>0</v>
      </c>
      <c r="BC161" s="100" t="n">
        <f aca="false">'01 - ODVODNĚNÍ'!F38</f>
        <v>0</v>
      </c>
      <c r="BD161" s="102" t="n">
        <f aca="false">'01 - ODVODNĚNÍ'!F39</f>
        <v>0</v>
      </c>
      <c r="BT161" s="16" t="s">
        <v>91</v>
      </c>
      <c r="BV161" s="16" t="s">
        <v>84</v>
      </c>
      <c r="BW161" s="16" t="s">
        <v>253</v>
      </c>
      <c r="BX161" s="16" t="s">
        <v>251</v>
      </c>
      <c r="CL161" s="16"/>
    </row>
    <row r="162" s="45" customFormat="true" ht="16.5" hidden="false" customHeight="true" outlineLevel="0" collapsed="false">
      <c r="A162" s="94" t="s">
        <v>92</v>
      </c>
      <c r="B162" s="46"/>
      <c r="C162" s="95"/>
      <c r="D162" s="95"/>
      <c r="E162" s="96" t="s">
        <v>169</v>
      </c>
      <c r="F162" s="96"/>
      <c r="G162" s="96"/>
      <c r="H162" s="96"/>
      <c r="I162" s="96"/>
      <c r="J162" s="95"/>
      <c r="K162" s="96" t="s">
        <v>254</v>
      </c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7" t="n">
        <f aca="false">'02 - PRŮLEH'!J32</f>
        <v>0</v>
      </c>
      <c r="AH162" s="97"/>
      <c r="AI162" s="97"/>
      <c r="AJ162" s="97"/>
      <c r="AK162" s="97"/>
      <c r="AL162" s="97"/>
      <c r="AM162" s="97"/>
      <c r="AN162" s="97" t="n">
        <f aca="false">SUM(AG162,AT162)</f>
        <v>0</v>
      </c>
      <c r="AO162" s="97"/>
      <c r="AP162" s="97"/>
      <c r="AQ162" s="98" t="s">
        <v>95</v>
      </c>
      <c r="AR162" s="46"/>
      <c r="AS162" s="99" t="n">
        <v>0</v>
      </c>
      <c r="AT162" s="100" t="n">
        <f aca="false">ROUND(SUM(AV162:AW162),2)</f>
        <v>0</v>
      </c>
      <c r="AU162" s="101" t="n">
        <f aca="false">'02 - PRŮLEH'!P124</f>
        <v>0</v>
      </c>
      <c r="AV162" s="100" t="n">
        <f aca="false">'02 - PRŮLEH'!J35</f>
        <v>0</v>
      </c>
      <c r="AW162" s="100" t="n">
        <f aca="false">'02 - PRŮLEH'!J36</f>
        <v>0</v>
      </c>
      <c r="AX162" s="100" t="n">
        <f aca="false">'02 - PRŮLEH'!J37</f>
        <v>0</v>
      </c>
      <c r="AY162" s="100" t="n">
        <f aca="false">'02 - PRŮLEH'!J38</f>
        <v>0</v>
      </c>
      <c r="AZ162" s="100" t="n">
        <f aca="false">'02 - PRŮLEH'!F35</f>
        <v>0</v>
      </c>
      <c r="BA162" s="100" t="n">
        <f aca="false">'02 - PRŮLEH'!F36</f>
        <v>0</v>
      </c>
      <c r="BB162" s="100" t="n">
        <f aca="false">'02 - PRŮLEH'!F37</f>
        <v>0</v>
      </c>
      <c r="BC162" s="100" t="n">
        <f aca="false">'02 - PRŮLEH'!F38</f>
        <v>0</v>
      </c>
      <c r="BD162" s="102" t="n">
        <f aca="false">'02 - PRŮLEH'!F39</f>
        <v>0</v>
      </c>
      <c r="BT162" s="16" t="s">
        <v>91</v>
      </c>
      <c r="BV162" s="16" t="s">
        <v>84</v>
      </c>
      <c r="BW162" s="16" t="s">
        <v>255</v>
      </c>
      <c r="BX162" s="16" t="s">
        <v>251</v>
      </c>
      <c r="CL162" s="16"/>
    </row>
    <row r="163" s="81" customFormat="true" ht="16.5" hidden="false" customHeight="true" outlineLevel="0" collapsed="false">
      <c r="B163" s="82"/>
      <c r="C163" s="83"/>
      <c r="D163" s="84" t="s">
        <v>256</v>
      </c>
      <c r="E163" s="84"/>
      <c r="F163" s="84"/>
      <c r="G163" s="84"/>
      <c r="H163" s="84"/>
      <c r="I163" s="85"/>
      <c r="J163" s="84" t="s">
        <v>123</v>
      </c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6" t="n">
        <f aca="false">ROUND(SUM(AG164:AG165),2)</f>
        <v>0</v>
      </c>
      <c r="AH163" s="86"/>
      <c r="AI163" s="86"/>
      <c r="AJ163" s="86"/>
      <c r="AK163" s="86"/>
      <c r="AL163" s="86"/>
      <c r="AM163" s="86"/>
      <c r="AN163" s="87" t="n">
        <f aca="false">SUM(AG163,AT163)</f>
        <v>0</v>
      </c>
      <c r="AO163" s="87"/>
      <c r="AP163" s="87"/>
      <c r="AQ163" s="88" t="s">
        <v>88</v>
      </c>
      <c r="AR163" s="82"/>
      <c r="AS163" s="89" t="n">
        <f aca="false">ROUND(SUM(AS164:AS165),2)</f>
        <v>0</v>
      </c>
      <c r="AT163" s="90" t="n">
        <f aca="false">ROUND(SUM(AV163:AW163),2)</f>
        <v>0</v>
      </c>
      <c r="AU163" s="91" t="n">
        <f aca="false">ROUND(SUM(AU164:AU165),5)</f>
        <v>0</v>
      </c>
      <c r="AV163" s="90" t="n">
        <f aca="false">ROUND(AZ163*L29,2)</f>
        <v>0</v>
      </c>
      <c r="AW163" s="90" t="n">
        <f aca="false">ROUND(BA163*L30,2)</f>
        <v>0</v>
      </c>
      <c r="AX163" s="90" t="n">
        <f aca="false">ROUND(BB163*L29,2)</f>
        <v>0</v>
      </c>
      <c r="AY163" s="90" t="n">
        <f aca="false">ROUND(BC163*L30,2)</f>
        <v>0</v>
      </c>
      <c r="AZ163" s="90" t="n">
        <f aca="false">ROUND(SUM(AZ164:AZ165),2)</f>
        <v>0</v>
      </c>
      <c r="BA163" s="90" t="n">
        <f aca="false">ROUND(SUM(BA164:BA165),2)</f>
        <v>0</v>
      </c>
      <c r="BB163" s="90" t="n">
        <f aca="false">ROUND(SUM(BB164:BB165),2)</f>
        <v>0</v>
      </c>
      <c r="BC163" s="90" t="n">
        <f aca="false">ROUND(SUM(BC164:BC165),2)</f>
        <v>0</v>
      </c>
      <c r="BD163" s="92" t="n">
        <f aca="false">ROUND(SUM(BD164:BD165),2)</f>
        <v>0</v>
      </c>
      <c r="BS163" s="93" t="s">
        <v>81</v>
      </c>
      <c r="BT163" s="93" t="s">
        <v>89</v>
      </c>
      <c r="BU163" s="93" t="s">
        <v>83</v>
      </c>
      <c r="BV163" s="93" t="s">
        <v>84</v>
      </c>
      <c r="BW163" s="93" t="s">
        <v>257</v>
      </c>
      <c r="BX163" s="93" t="s">
        <v>4</v>
      </c>
      <c r="CL163" s="93"/>
      <c r="CM163" s="93" t="s">
        <v>91</v>
      </c>
    </row>
    <row r="164" s="45" customFormat="true" ht="23.25" hidden="false" customHeight="true" outlineLevel="0" collapsed="false">
      <c r="A164" s="94" t="s">
        <v>92</v>
      </c>
      <c r="B164" s="46"/>
      <c r="C164" s="95"/>
      <c r="D164" s="95"/>
      <c r="E164" s="96" t="s">
        <v>258</v>
      </c>
      <c r="F164" s="96"/>
      <c r="G164" s="96"/>
      <c r="H164" s="96"/>
      <c r="I164" s="96"/>
      <c r="J164" s="95"/>
      <c r="K164" s="96" t="s">
        <v>259</v>
      </c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7" t="n">
        <f aca="false">'SO 18.1a - Slaboproud'!J32</f>
        <v>0</v>
      </c>
      <c r="AH164" s="97"/>
      <c r="AI164" s="97"/>
      <c r="AJ164" s="97"/>
      <c r="AK164" s="97"/>
      <c r="AL164" s="97"/>
      <c r="AM164" s="97"/>
      <c r="AN164" s="97" t="n">
        <f aca="false">SUM(AG164,AT164)</f>
        <v>0</v>
      </c>
      <c r="AO164" s="97"/>
      <c r="AP164" s="97"/>
      <c r="AQ164" s="98" t="s">
        <v>95</v>
      </c>
      <c r="AR164" s="46"/>
      <c r="AS164" s="99" t="n">
        <v>0</v>
      </c>
      <c r="AT164" s="100" t="n">
        <f aca="false">ROUND(SUM(AV164:AW164),2)</f>
        <v>0</v>
      </c>
      <c r="AU164" s="101" t="n">
        <f aca="false">'SO 18.1a - Slaboproud'!P129</f>
        <v>0</v>
      </c>
      <c r="AV164" s="100" t="n">
        <f aca="false">'SO 18.1a - Slaboproud'!J35</f>
        <v>0</v>
      </c>
      <c r="AW164" s="100" t="n">
        <f aca="false">'SO 18.1a - Slaboproud'!J36</f>
        <v>0</v>
      </c>
      <c r="AX164" s="100" t="n">
        <f aca="false">'SO 18.1a - Slaboproud'!J37</f>
        <v>0</v>
      </c>
      <c r="AY164" s="100" t="n">
        <f aca="false">'SO 18.1a - Slaboproud'!J38</f>
        <v>0</v>
      </c>
      <c r="AZ164" s="100" t="n">
        <f aca="false">'SO 18.1a - Slaboproud'!F35</f>
        <v>0</v>
      </c>
      <c r="BA164" s="100" t="n">
        <f aca="false">'SO 18.1a - Slaboproud'!F36</f>
        <v>0</v>
      </c>
      <c r="BB164" s="100" t="n">
        <f aca="false">'SO 18.1a - Slaboproud'!F37</f>
        <v>0</v>
      </c>
      <c r="BC164" s="100" t="n">
        <f aca="false">'SO 18.1a - Slaboproud'!F38</f>
        <v>0</v>
      </c>
      <c r="BD164" s="102" t="n">
        <f aca="false">'SO 18.1a - Slaboproud'!F39</f>
        <v>0</v>
      </c>
      <c r="BT164" s="16" t="s">
        <v>91</v>
      </c>
      <c r="BV164" s="16" t="s">
        <v>84</v>
      </c>
      <c r="BW164" s="16" t="s">
        <v>260</v>
      </c>
      <c r="BX164" s="16" t="s">
        <v>257</v>
      </c>
      <c r="CL164" s="16"/>
    </row>
    <row r="165" s="45" customFormat="true" ht="23.25" hidden="false" customHeight="true" outlineLevel="0" collapsed="false">
      <c r="A165" s="94" t="s">
        <v>92</v>
      </c>
      <c r="B165" s="46"/>
      <c r="C165" s="95"/>
      <c r="D165" s="95"/>
      <c r="E165" s="96" t="s">
        <v>261</v>
      </c>
      <c r="F165" s="96"/>
      <c r="G165" s="96"/>
      <c r="H165" s="96"/>
      <c r="I165" s="96"/>
      <c r="J165" s="95"/>
      <c r="K165" s="96" t="s">
        <v>262</v>
      </c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7" t="n">
        <f aca="false">'SO 18.1b - MaR'!J32</f>
        <v>0</v>
      </c>
      <c r="AH165" s="97"/>
      <c r="AI165" s="97"/>
      <c r="AJ165" s="97"/>
      <c r="AK165" s="97"/>
      <c r="AL165" s="97"/>
      <c r="AM165" s="97"/>
      <c r="AN165" s="97" t="n">
        <f aca="false">SUM(AG165,AT165)</f>
        <v>0</v>
      </c>
      <c r="AO165" s="97"/>
      <c r="AP165" s="97"/>
      <c r="AQ165" s="98" t="s">
        <v>95</v>
      </c>
      <c r="AR165" s="46"/>
      <c r="AS165" s="99" t="n">
        <v>0</v>
      </c>
      <c r="AT165" s="100" t="n">
        <f aca="false">ROUND(SUM(AV165:AW165),2)</f>
        <v>0</v>
      </c>
      <c r="AU165" s="101" t="n">
        <f aca="false">'SO 18.1b - MaR'!P123</f>
        <v>0</v>
      </c>
      <c r="AV165" s="100" t="n">
        <f aca="false">'SO 18.1b - MaR'!J35</f>
        <v>0</v>
      </c>
      <c r="AW165" s="100" t="n">
        <f aca="false">'SO 18.1b - MaR'!J36</f>
        <v>0</v>
      </c>
      <c r="AX165" s="100" t="n">
        <f aca="false">'SO 18.1b - MaR'!J37</f>
        <v>0</v>
      </c>
      <c r="AY165" s="100" t="n">
        <f aca="false">'SO 18.1b - MaR'!J38</f>
        <v>0</v>
      </c>
      <c r="AZ165" s="100" t="n">
        <f aca="false">'SO 18.1b - MaR'!F35</f>
        <v>0</v>
      </c>
      <c r="BA165" s="100" t="n">
        <f aca="false">'SO 18.1b - MaR'!F36</f>
        <v>0</v>
      </c>
      <c r="BB165" s="100" t="n">
        <f aca="false">'SO 18.1b - MaR'!F37</f>
        <v>0</v>
      </c>
      <c r="BC165" s="100" t="n">
        <f aca="false">'SO 18.1b - MaR'!F38</f>
        <v>0</v>
      </c>
      <c r="BD165" s="102" t="n">
        <f aca="false">'SO 18.1b - MaR'!F39</f>
        <v>0</v>
      </c>
      <c r="BT165" s="16" t="s">
        <v>91</v>
      </c>
      <c r="BV165" s="16" t="s">
        <v>84</v>
      </c>
      <c r="BW165" s="16" t="s">
        <v>263</v>
      </c>
      <c r="BX165" s="16" t="s">
        <v>257</v>
      </c>
      <c r="CL165" s="16"/>
    </row>
    <row r="166" s="81" customFormat="true" ht="16.5" hidden="false" customHeight="true" outlineLevel="0" collapsed="false">
      <c r="A166" s="94" t="s">
        <v>92</v>
      </c>
      <c r="B166" s="82"/>
      <c r="C166" s="83"/>
      <c r="D166" s="84" t="s">
        <v>264</v>
      </c>
      <c r="E166" s="84"/>
      <c r="F166" s="84"/>
      <c r="G166" s="84"/>
      <c r="H166" s="84"/>
      <c r="I166" s="85"/>
      <c r="J166" s="84" t="s">
        <v>264</v>
      </c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7" t="n">
        <f aca="false">'VRN - VRN'!J30</f>
        <v>0</v>
      </c>
      <c r="AH166" s="87"/>
      <c r="AI166" s="87"/>
      <c r="AJ166" s="87"/>
      <c r="AK166" s="87"/>
      <c r="AL166" s="87"/>
      <c r="AM166" s="87"/>
      <c r="AN166" s="87" t="n">
        <f aca="false">SUM(AG166,AT166)</f>
        <v>0</v>
      </c>
      <c r="AO166" s="87"/>
      <c r="AP166" s="87"/>
      <c r="AQ166" s="88" t="s">
        <v>88</v>
      </c>
      <c r="AR166" s="82"/>
      <c r="AS166" s="103" t="n">
        <v>0</v>
      </c>
      <c r="AT166" s="104" t="n">
        <f aca="false">ROUND(SUM(AV166:AW166),2)</f>
        <v>0</v>
      </c>
      <c r="AU166" s="105" t="n">
        <f aca="false">'VRN - VRN'!P118</f>
        <v>0</v>
      </c>
      <c r="AV166" s="104" t="n">
        <f aca="false">'VRN - VRN'!J33</f>
        <v>0</v>
      </c>
      <c r="AW166" s="104" t="n">
        <f aca="false">'VRN - VRN'!J34</f>
        <v>0</v>
      </c>
      <c r="AX166" s="104" t="n">
        <f aca="false">'VRN - VRN'!J35</f>
        <v>0</v>
      </c>
      <c r="AY166" s="104" t="n">
        <f aca="false">'VRN - VRN'!J36</f>
        <v>0</v>
      </c>
      <c r="AZ166" s="104" t="n">
        <f aca="false">'VRN - VRN'!F33</f>
        <v>0</v>
      </c>
      <c r="BA166" s="104" t="n">
        <f aca="false">'VRN - VRN'!F34</f>
        <v>0</v>
      </c>
      <c r="BB166" s="104" t="n">
        <f aca="false">'VRN - VRN'!F35</f>
        <v>0</v>
      </c>
      <c r="BC166" s="104" t="n">
        <f aca="false">'VRN - VRN'!F36</f>
        <v>0</v>
      </c>
      <c r="BD166" s="106" t="n">
        <f aca="false">'VRN - VRN'!F37</f>
        <v>0</v>
      </c>
      <c r="BT166" s="93" t="s">
        <v>89</v>
      </c>
      <c r="BV166" s="93" t="s">
        <v>84</v>
      </c>
      <c r="BW166" s="93" t="s">
        <v>265</v>
      </c>
      <c r="BX166" s="93" t="s">
        <v>4</v>
      </c>
      <c r="CL166" s="93"/>
      <c r="CM166" s="93" t="s">
        <v>91</v>
      </c>
    </row>
    <row r="167" s="81" customFormat="true" ht="16.5" hidden="false" customHeight="true" outlineLevel="0" collapsed="false">
      <c r="A167" s="94"/>
      <c r="B167" s="82"/>
      <c r="C167" s="83"/>
      <c r="D167" s="84"/>
      <c r="E167" s="84"/>
      <c r="F167" s="84"/>
      <c r="G167" s="84"/>
      <c r="H167" s="84"/>
      <c r="I167" s="85"/>
      <c r="J167" s="84" t="s">
        <v>266</v>
      </c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7" t="n">
        <f aca="false">Demolice!J30</f>
        <v>0</v>
      </c>
      <c r="AH167" s="87"/>
      <c r="AI167" s="87"/>
      <c r="AJ167" s="87"/>
      <c r="AK167" s="87"/>
      <c r="AL167" s="87"/>
      <c r="AM167" s="87"/>
      <c r="AN167" s="87" t="n">
        <f aca="false">SUM(AG167,AT167)</f>
        <v>0</v>
      </c>
      <c r="AO167" s="87"/>
      <c r="AP167" s="87"/>
      <c r="AQ167" s="88" t="s">
        <v>88</v>
      </c>
      <c r="AR167" s="82"/>
      <c r="AS167" s="89" t="n">
        <v>0</v>
      </c>
      <c r="AT167" s="90" t="n">
        <f aca="false">ROUND(SUM(AV167:AW167),2)</f>
        <v>0</v>
      </c>
      <c r="AU167" s="91" t="n">
        <f aca="false">Demolice!P119</f>
        <v>0</v>
      </c>
      <c r="AV167" s="90" t="n">
        <f aca="false">Demolice!J33</f>
        <v>0</v>
      </c>
      <c r="AW167" s="90" t="n">
        <f aca="false">Demolice!J34</f>
        <v>0</v>
      </c>
      <c r="AX167" s="90" t="n">
        <f aca="false">Demolice!J35</f>
        <v>0</v>
      </c>
      <c r="AY167" s="90" t="n">
        <f aca="false">Demolice!J36</f>
        <v>0</v>
      </c>
      <c r="AZ167" s="90" t="n">
        <f aca="false">Demolice!F33</f>
        <v>0</v>
      </c>
      <c r="BA167" s="90" t="n">
        <f aca="false">Demolice!F64</f>
        <v>0</v>
      </c>
      <c r="BB167" s="90" t="n">
        <f aca="false">Demolice!F35</f>
        <v>0</v>
      </c>
      <c r="BC167" s="90" t="n">
        <f aca="false">'SO 8.2b - Řešení zeleně - SP2'!F66</f>
        <v>0</v>
      </c>
      <c r="BD167" s="92" t="n">
        <f aca="false">Demolice!F37</f>
        <v>0</v>
      </c>
      <c r="BT167" s="93" t="s">
        <v>89</v>
      </c>
      <c r="BV167" s="93" t="s">
        <v>84</v>
      </c>
      <c r="BW167" s="93" t="s">
        <v>265</v>
      </c>
      <c r="BX167" s="93" t="s">
        <v>4</v>
      </c>
      <c r="CL167" s="93"/>
      <c r="CM167" s="93" t="s">
        <v>91</v>
      </c>
    </row>
    <row r="168" s="22" customFormat="true" ht="6.9" hidden="false" customHeight="true" outlineLevel="0" collapsed="false">
      <c r="B168" s="41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23"/>
    </row>
  </sheetData>
  <sheetProtection algorithmName="SHA-512" hashValue="qN9e1IjhuFlTxx5pfyXIPKjltXtVJ5tFUcEO+Gedr3PGcenSr/vo/wO8l/k9YsTuP92nO7FRw/6RqxFBsJVtMA==" saltValue="9NxkjZtIFJUCuqaSHwxxvg==" spinCount="100000" sheet="true" formatColumns="false" formatRows="false"/>
  <mergeCells count="330">
    <mergeCell ref="AR2:BE2"/>
    <mergeCell ref="K5:AO5"/>
    <mergeCell ref="BE5:BE34"/>
    <mergeCell ref="K6:AO6"/>
    <mergeCell ref="E14:AJ14"/>
    <mergeCell ref="E23:AN23"/>
    <mergeCell ref="AK26:AO26"/>
    <mergeCell ref="L28:P28"/>
    <mergeCell ref="W28:AE28"/>
    <mergeCell ref="AK28:AO28"/>
    <mergeCell ref="L29:P29"/>
    <mergeCell ref="W29:AE29"/>
    <mergeCell ref="AK29:AO29"/>
    <mergeCell ref="L30:P30"/>
    <mergeCell ref="W30:AE30"/>
    <mergeCell ref="AK30:AO30"/>
    <mergeCell ref="L31:P31"/>
    <mergeCell ref="W31:AE31"/>
    <mergeCell ref="AK31:AO31"/>
    <mergeCell ref="L32:P32"/>
    <mergeCell ref="W32:AE32"/>
    <mergeCell ref="AK32:AO32"/>
    <mergeCell ref="L33:P33"/>
    <mergeCell ref="W33:AE33"/>
    <mergeCell ref="AK33:AO33"/>
    <mergeCell ref="X35:AB35"/>
    <mergeCell ref="AK35:AO35"/>
    <mergeCell ref="L85:AO85"/>
    <mergeCell ref="AM87:AN87"/>
    <mergeCell ref="AM89:AP89"/>
    <mergeCell ref="AS89:AT91"/>
    <mergeCell ref="AM90:AP90"/>
    <mergeCell ref="C92:G92"/>
    <mergeCell ref="I92:AF92"/>
    <mergeCell ref="AG92:AM92"/>
    <mergeCell ref="AN92:AP92"/>
    <mergeCell ref="AG94:AM94"/>
    <mergeCell ref="AN94:AP94"/>
    <mergeCell ref="D95:H95"/>
    <mergeCell ref="J95:AF95"/>
    <mergeCell ref="AG95:AM95"/>
    <mergeCell ref="AN95:AP95"/>
    <mergeCell ref="E96:I96"/>
    <mergeCell ref="K96:AF96"/>
    <mergeCell ref="AG96:AM96"/>
    <mergeCell ref="AN96:AP96"/>
    <mergeCell ref="E97:I97"/>
    <mergeCell ref="K97:AF97"/>
    <mergeCell ref="AG97:AM97"/>
    <mergeCell ref="AN97:AP97"/>
    <mergeCell ref="D98:H98"/>
    <mergeCell ref="J98:AF98"/>
    <mergeCell ref="AG98:AM98"/>
    <mergeCell ref="AN98:AP98"/>
    <mergeCell ref="E99:I99"/>
    <mergeCell ref="K99:AF99"/>
    <mergeCell ref="AG99:AM99"/>
    <mergeCell ref="AN99:AP99"/>
    <mergeCell ref="D100:H100"/>
    <mergeCell ref="J100:AF100"/>
    <mergeCell ref="AG100:AM100"/>
    <mergeCell ref="AN100:AP100"/>
    <mergeCell ref="D101:H101"/>
    <mergeCell ref="J101:AF101"/>
    <mergeCell ref="AG101:AM101"/>
    <mergeCell ref="AN101:AP101"/>
    <mergeCell ref="E102:I102"/>
    <mergeCell ref="K102:AF102"/>
    <mergeCell ref="AG102:AM102"/>
    <mergeCell ref="AN102:AP102"/>
    <mergeCell ref="E103:I103"/>
    <mergeCell ref="K103:AF103"/>
    <mergeCell ref="AG103:AM103"/>
    <mergeCell ref="AN103:AP103"/>
    <mergeCell ref="E104:I104"/>
    <mergeCell ref="K104:AF104"/>
    <mergeCell ref="AG104:AM104"/>
    <mergeCell ref="AN104:AP104"/>
    <mergeCell ref="E105:I105"/>
    <mergeCell ref="K105:AF105"/>
    <mergeCell ref="AG105:AM105"/>
    <mergeCell ref="AN105:AP105"/>
    <mergeCell ref="E106:I106"/>
    <mergeCell ref="K106:AF106"/>
    <mergeCell ref="AG106:AM106"/>
    <mergeCell ref="AN106:AP106"/>
    <mergeCell ref="E107:I107"/>
    <mergeCell ref="K107:AF107"/>
    <mergeCell ref="AG107:AM107"/>
    <mergeCell ref="AN107:AP107"/>
    <mergeCell ref="E108:I108"/>
    <mergeCell ref="K108:AF108"/>
    <mergeCell ref="AG108:AM108"/>
    <mergeCell ref="AN108:AP108"/>
    <mergeCell ref="E109:I109"/>
    <mergeCell ref="K109:AF109"/>
    <mergeCell ref="AG109:AM109"/>
    <mergeCell ref="AN109:AP109"/>
    <mergeCell ref="E110:I110"/>
    <mergeCell ref="K110:AF110"/>
    <mergeCell ref="AG110:AM110"/>
    <mergeCell ref="AN110:AP110"/>
    <mergeCell ref="E111:I111"/>
    <mergeCell ref="K111:AF111"/>
    <mergeCell ref="AG111:AM111"/>
    <mergeCell ref="AN111:AP111"/>
    <mergeCell ref="D112:H112"/>
    <mergeCell ref="J112:AF112"/>
    <mergeCell ref="AG112:AM112"/>
    <mergeCell ref="AN112:AP112"/>
    <mergeCell ref="E113:I113"/>
    <mergeCell ref="K113:AF113"/>
    <mergeCell ref="AG113:AM113"/>
    <mergeCell ref="AN113:AP113"/>
    <mergeCell ref="E114:I114"/>
    <mergeCell ref="K114:AF114"/>
    <mergeCell ref="AG114:AM114"/>
    <mergeCell ref="AN114:AP114"/>
    <mergeCell ref="E115:I115"/>
    <mergeCell ref="K115:AF115"/>
    <mergeCell ref="AG115:AM115"/>
    <mergeCell ref="AN115:AP115"/>
    <mergeCell ref="E116:I116"/>
    <mergeCell ref="K116:AF116"/>
    <mergeCell ref="AG116:AM116"/>
    <mergeCell ref="AN116:AP116"/>
    <mergeCell ref="D117:H117"/>
    <mergeCell ref="J117:AF117"/>
    <mergeCell ref="AG117:AM117"/>
    <mergeCell ref="AN117:AP117"/>
    <mergeCell ref="D118:H118"/>
    <mergeCell ref="J118:AF118"/>
    <mergeCell ref="AG118:AM118"/>
    <mergeCell ref="AN118:AP118"/>
    <mergeCell ref="E119:I119"/>
    <mergeCell ref="K119:AF119"/>
    <mergeCell ref="AG119:AM119"/>
    <mergeCell ref="AN119:AP119"/>
    <mergeCell ref="E120:I120"/>
    <mergeCell ref="K120:AF120"/>
    <mergeCell ref="AG120:AM120"/>
    <mergeCell ref="AN120:AP120"/>
    <mergeCell ref="D121:H121"/>
    <mergeCell ref="J121:AF121"/>
    <mergeCell ref="AG121:AM121"/>
    <mergeCell ref="AN121:AP121"/>
    <mergeCell ref="D122:H122"/>
    <mergeCell ref="J122:AF122"/>
    <mergeCell ref="AG122:AM122"/>
    <mergeCell ref="AN122:AP122"/>
    <mergeCell ref="D123:H123"/>
    <mergeCell ref="J123:AF123"/>
    <mergeCell ref="AG123:AM123"/>
    <mergeCell ref="AN123:AP123"/>
    <mergeCell ref="D124:H124"/>
    <mergeCell ref="J124:AF124"/>
    <mergeCell ref="AG124:AM124"/>
    <mergeCell ref="AN124:AP124"/>
    <mergeCell ref="E125:I125"/>
    <mergeCell ref="K125:AF125"/>
    <mergeCell ref="AG125:AM125"/>
    <mergeCell ref="AN125:AP125"/>
    <mergeCell ref="E126:I126"/>
    <mergeCell ref="K126:AF126"/>
    <mergeCell ref="AG126:AM126"/>
    <mergeCell ref="AN126:AP126"/>
    <mergeCell ref="E127:I127"/>
    <mergeCell ref="K127:AF127"/>
    <mergeCell ref="AG127:AM127"/>
    <mergeCell ref="AN127:AP127"/>
    <mergeCell ref="E128:I128"/>
    <mergeCell ref="K128:AF128"/>
    <mergeCell ref="AG128:AM128"/>
    <mergeCell ref="AN128:AP128"/>
    <mergeCell ref="E129:I129"/>
    <mergeCell ref="K129:AF129"/>
    <mergeCell ref="AG129:AM129"/>
    <mergeCell ref="AN129:AP129"/>
    <mergeCell ref="E130:I130"/>
    <mergeCell ref="K130:AF130"/>
    <mergeCell ref="AG130:AM130"/>
    <mergeCell ref="AN130:AP130"/>
    <mergeCell ref="E131:I131"/>
    <mergeCell ref="K131:AF131"/>
    <mergeCell ref="AG131:AM131"/>
    <mergeCell ref="AN131:AP131"/>
    <mergeCell ref="D132:H132"/>
    <mergeCell ref="J132:AF132"/>
    <mergeCell ref="AG132:AM132"/>
    <mergeCell ref="AN132:AP132"/>
    <mergeCell ref="D133:H133"/>
    <mergeCell ref="J133:AF133"/>
    <mergeCell ref="AG133:AM133"/>
    <mergeCell ref="AN133:AP133"/>
    <mergeCell ref="D134:H134"/>
    <mergeCell ref="J134:AF134"/>
    <mergeCell ref="AG134:AM134"/>
    <mergeCell ref="AN134:AP134"/>
    <mergeCell ref="D135:H135"/>
    <mergeCell ref="J135:AF135"/>
    <mergeCell ref="AG135:AM135"/>
    <mergeCell ref="AN135:AP135"/>
    <mergeCell ref="D136:H136"/>
    <mergeCell ref="J136:AF136"/>
    <mergeCell ref="AG136:AM136"/>
    <mergeCell ref="AN136:AP136"/>
    <mergeCell ref="D137:H137"/>
    <mergeCell ref="J137:AF137"/>
    <mergeCell ref="AG137:AM137"/>
    <mergeCell ref="AN137:AP137"/>
    <mergeCell ref="D138:H138"/>
    <mergeCell ref="J138:AF138"/>
    <mergeCell ref="AG138:AM138"/>
    <mergeCell ref="AN138:AP138"/>
    <mergeCell ref="D139:H139"/>
    <mergeCell ref="J139:AF139"/>
    <mergeCell ref="AG139:AM139"/>
    <mergeCell ref="AN139:AP139"/>
    <mergeCell ref="D140:H140"/>
    <mergeCell ref="J140:AF140"/>
    <mergeCell ref="AG140:AM140"/>
    <mergeCell ref="AN140:AP140"/>
    <mergeCell ref="D141:H141"/>
    <mergeCell ref="J141:AF141"/>
    <mergeCell ref="AG141:AM141"/>
    <mergeCell ref="AN141:AP141"/>
    <mergeCell ref="D142:H142"/>
    <mergeCell ref="J142:AF142"/>
    <mergeCell ref="AG142:AM142"/>
    <mergeCell ref="AN142:AP142"/>
    <mergeCell ref="D143:H143"/>
    <mergeCell ref="J143:AF143"/>
    <mergeCell ref="AG143:AM143"/>
    <mergeCell ref="AN143:AP143"/>
    <mergeCell ref="D144:H144"/>
    <mergeCell ref="J144:AF144"/>
    <mergeCell ref="AG144:AM144"/>
    <mergeCell ref="AN144:AP144"/>
    <mergeCell ref="D145:H145"/>
    <mergeCell ref="J145:AF145"/>
    <mergeCell ref="AG145:AM145"/>
    <mergeCell ref="AN145:AP145"/>
    <mergeCell ref="D146:H146"/>
    <mergeCell ref="J146:AF146"/>
    <mergeCell ref="AG146:AM146"/>
    <mergeCell ref="AN146:AP146"/>
    <mergeCell ref="D147:H147"/>
    <mergeCell ref="J147:AF147"/>
    <mergeCell ref="AG147:AM147"/>
    <mergeCell ref="AN147:AP147"/>
    <mergeCell ref="E148:I148"/>
    <mergeCell ref="K148:AF148"/>
    <mergeCell ref="AG148:AM148"/>
    <mergeCell ref="AN148:AP148"/>
    <mergeCell ref="E149:I149"/>
    <mergeCell ref="K149:AF149"/>
    <mergeCell ref="AG149:AM149"/>
    <mergeCell ref="AN149:AP149"/>
    <mergeCell ref="D150:H150"/>
    <mergeCell ref="J150:AF150"/>
    <mergeCell ref="AG150:AM150"/>
    <mergeCell ref="AN150:AP150"/>
    <mergeCell ref="E151:I151"/>
    <mergeCell ref="K151:AF151"/>
    <mergeCell ref="AG151:AM151"/>
    <mergeCell ref="AN151:AP151"/>
    <mergeCell ref="E152:I152"/>
    <mergeCell ref="K152:AF152"/>
    <mergeCell ref="AG152:AM152"/>
    <mergeCell ref="AN152:AP152"/>
    <mergeCell ref="E153:I153"/>
    <mergeCell ref="K153:AF153"/>
    <mergeCell ref="AG153:AM153"/>
    <mergeCell ref="AN153:AP153"/>
    <mergeCell ref="E154:I154"/>
    <mergeCell ref="K154:AF154"/>
    <mergeCell ref="AG154:AM154"/>
    <mergeCell ref="AN154:AP154"/>
    <mergeCell ref="D155:H155"/>
    <mergeCell ref="J155:AF155"/>
    <mergeCell ref="AG155:AM155"/>
    <mergeCell ref="AN155:AP155"/>
    <mergeCell ref="E156:I156"/>
    <mergeCell ref="K156:AF156"/>
    <mergeCell ref="AG156:AM156"/>
    <mergeCell ref="AN156:AP156"/>
    <mergeCell ref="E157:I157"/>
    <mergeCell ref="K157:AF157"/>
    <mergeCell ref="AG157:AM157"/>
    <mergeCell ref="AN157:AP157"/>
    <mergeCell ref="E158:I158"/>
    <mergeCell ref="K158:AF158"/>
    <mergeCell ref="AG158:AM158"/>
    <mergeCell ref="AN158:AP158"/>
    <mergeCell ref="E159:I159"/>
    <mergeCell ref="K159:AF159"/>
    <mergeCell ref="AG159:AM159"/>
    <mergeCell ref="AN159:AP159"/>
    <mergeCell ref="D160:H160"/>
    <mergeCell ref="J160:AF160"/>
    <mergeCell ref="AG160:AM160"/>
    <mergeCell ref="AN160:AP160"/>
    <mergeCell ref="E161:I161"/>
    <mergeCell ref="K161:AF161"/>
    <mergeCell ref="AG161:AM161"/>
    <mergeCell ref="AN161:AP161"/>
    <mergeCell ref="E162:I162"/>
    <mergeCell ref="K162:AF162"/>
    <mergeCell ref="AG162:AM162"/>
    <mergeCell ref="AN162:AP162"/>
    <mergeCell ref="D163:H163"/>
    <mergeCell ref="J163:AF163"/>
    <mergeCell ref="AG163:AM163"/>
    <mergeCell ref="AN163:AP163"/>
    <mergeCell ref="E164:I164"/>
    <mergeCell ref="K164:AF164"/>
    <mergeCell ref="AG164:AM164"/>
    <mergeCell ref="AN164:AP164"/>
    <mergeCell ref="E165:I165"/>
    <mergeCell ref="K165:AF165"/>
    <mergeCell ref="AG165:AM165"/>
    <mergeCell ref="AN165:AP165"/>
    <mergeCell ref="D166:H166"/>
    <mergeCell ref="J166:AF166"/>
    <mergeCell ref="AG166:AM166"/>
    <mergeCell ref="AN166:AP166"/>
    <mergeCell ref="D167:H167"/>
    <mergeCell ref="J167:AF167"/>
    <mergeCell ref="AG167:AM167"/>
    <mergeCell ref="AN167:AP167"/>
  </mergeCells>
  <hyperlinks>
    <hyperlink ref="A96" location="'01b - Stavební část'!C2" display="/"/>
    <hyperlink ref="A97" location="'03 - Technologie'!C2" display="/"/>
    <hyperlink ref="A99" location="'01 - Stavební část'!C2" display="/"/>
    <hyperlink ref="A100" location="'SO 2.1 - Věž'!C2" display="/"/>
    <hyperlink ref="A102" location="'2.2.1a - WC'!C2" display="/"/>
    <hyperlink ref="A103" location="'2.2.1b - Vodovod'!C2" display="/"/>
    <hyperlink ref="A104" location="'2.2.1c - ZTI vodovod'!C2" display="/"/>
    <hyperlink ref="A105" location="'2.2.1d - ZTI kanalizace'!C2" display="/"/>
    <hyperlink ref="A106" location="'2.2.1e - Elektroinstalace'!C2" display="/"/>
    <hyperlink ref="A107" location="'2.2.2a - WC'!C2" display="/"/>
    <hyperlink ref="A108" location="'2.2.2b - Vodovod'!C2" display="/"/>
    <hyperlink ref="A109" location="'2.2.2c - ZTI vodovod'!C2" display="/"/>
    <hyperlink ref="A110" location="'2.2.2d - ZTI kanalizace'!C2" display="/"/>
    <hyperlink ref="A111" location="'2.2.2e - Elektroinstalace'!C2" display="/"/>
    <hyperlink ref="A113" location="'2.3.1a - Převlékárna'!C2" display="/"/>
    <hyperlink ref="A114" location="'2.3.1.e - Elektroinstalace'!C2" display="/"/>
    <hyperlink ref="A115" location="'2.3.2a - Převlékárna'!C2" display="/"/>
    <hyperlink ref="A116" location="'2.3.2.e - Elektroinstalace'!C2" display="/"/>
    <hyperlink ref="A117" location="'SO 3.1 - Terasa se zvedákem'!C2" display="/"/>
    <hyperlink ref="A119" location="'3.3a - Altán u vody'!C2" display="/"/>
    <hyperlink ref="A120" location="'3.3e - Elektroinstalace'!C2" display="/"/>
    <hyperlink ref="A121" location="'SO 4.2 - Lávka přes vodu'!C2" display="/"/>
    <hyperlink ref="A122" location="'SO 4.5 - Lávka přes potok'!C2" display="/"/>
    <hyperlink ref="A123" location="'SO 4.6 - Lávka přes potok...'!C2" display="/"/>
    <hyperlink ref="A125" location="'01 - Stavební část_01'!C2" display="/"/>
    <hyperlink ref="A126" location="'02 - Vytápění'!C2" display="/"/>
    <hyperlink ref="A127" location="'03 - Silnoproud'!C2" display="/"/>
    <hyperlink ref="A128" location="'04 - Vzduchotechnika'!C2" display="/"/>
    <hyperlink ref="A129" location="'05 - Vodovod'!C2" display="/"/>
    <hyperlink ref="A130" location="'06 - ZTI vodovod'!C2" display="/"/>
    <hyperlink ref="A131" location="'07 - ZTI kanalizace'!C2" display="/"/>
    <hyperlink ref="A132" location="'SO 6.1 - Oplocení areálu ...'!C2" display="/"/>
    <hyperlink ref="A133" location="'SO 7.1 - Stezska kolem ar...'!C2" display="/"/>
    <hyperlink ref="A134" location="'SO 8.1a - Zpevněné plochy...'!C2" display="/"/>
    <hyperlink ref="A135" location="'SO 8.1b - Zpevněné plochy...'!C2" display="/"/>
    <hyperlink ref="A136" location="'SO 8.2a - Řešení zeleně -...'!C2" display="/"/>
    <hyperlink ref="A138" location="'SO 9.1 - Parkoviště na ul...'!C2" display="/"/>
    <hyperlink ref="A139" location="'SO 9.2 - Parkoviště u zim...'!C2" display="/"/>
    <hyperlink ref="A140" location="'SO 10.1 - Hřiště beach'!C2" display="/"/>
    <hyperlink ref="A141" location="'SO 10.2 - Hřiště nohejbal'!C2" display="/"/>
    <hyperlink ref="A142" location="'SO 10.3 - Hřiště petanque'!C2" display="/"/>
    <hyperlink ref="A143" location="'SO 10.5a - Mobiliář - SP1'!C2" display="/"/>
    <hyperlink ref="A144" location="'SO 10.5b - Mobiliář - SP2'!C2" display="/"/>
    <hyperlink ref="A145" location="'SO 11 - Areálové rozvody NN'!C2" display="/"/>
    <hyperlink ref="A146" location="'SO 13.2 - Vedení veřejnéh...'!C2" display="/"/>
    <hyperlink ref="A148" location="'01 - VODP'!C2" display="/"/>
    <hyperlink ref="A149" location="'02 - NÁDRŽE'!C2" display="/"/>
    <hyperlink ref="A151" location="'01 - VODP_01'!C2" display="/"/>
    <hyperlink ref="A152" location="'02 - ZTI KAN'!C2" display="/"/>
    <hyperlink ref="A153" location="'03 - NÁDRŽE'!C2" display="/"/>
    <hyperlink ref="A154" location="'04 - ŠACHTY'!C2" display="/"/>
    <hyperlink ref="A156" location="'01 - VODP_02'!C2" display="/"/>
    <hyperlink ref="A157" location="'02 - ZTI KAN_01'!C2" display="/"/>
    <hyperlink ref="A158" location="'03 - NÁDRŽE_01'!C2" display="/"/>
    <hyperlink ref="A159" location="'04 - ŠACHTY_01'!C2" display="/"/>
    <hyperlink ref="A161" location="'01 - ODVODNĚNÍ'!C2" display="/"/>
    <hyperlink ref="A162" location="'02 - PRŮLEH'!C2" display="/"/>
    <hyperlink ref="A164" location="'SO 18.1a - Slaboproud'!C2" display="/"/>
    <hyperlink ref="A165" location="'SO 18.1b - MaR'!C2" display="/"/>
    <hyperlink ref="A166" location="'VRN - VRN'!C2" display="/"/>
  </hyperlink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9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A65" activeCellId="0" sqref="AA65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124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1811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ROUND(J131,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ROUND((ROUND((SUM(BE131:BE186)),  2) + SUM(BE188:BE192)), 2)</f>
        <v>0</v>
      </c>
      <c r="I35" s="119" t="n">
        <v>0.21</v>
      </c>
      <c r="J35" s="100" t="n">
        <f aca="false">ROUND((ROUND(((SUM(BE131:BE186))*I35),  2) + (SUM(BE188:BE192)*I35)),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ROUND((ROUND((SUM(BF131:BF186)),  2) + SUM(BF188:BF192)), 2)</f>
        <v>0</v>
      </c>
      <c r="I36" s="119" t="n">
        <v>0.15</v>
      </c>
      <c r="J36" s="100" t="n">
        <f aca="false">ROUND((ROUND(((SUM(BF131:BF186))*I36),  2) + (SUM(BF188:BF192)*I36)),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ROUND((ROUND((SUM(BG131:BG186)),  2) + SUM(BG188:BG192)),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ROUND((ROUND((SUM(BH131:BH186)),  2) + SUM(BH188:BH192)),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ROUND((ROUND((SUM(BI131:BI186)),  2) + SUM(BI188:BI192)),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2.2.1e - Elektroinstalace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J131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J132</f>
        <v>0</v>
      </c>
      <c r="L99" s="133"/>
    </row>
    <row r="100" s="95" customFormat="true" ht="19.95" hidden="false" customHeight="true" outlineLevel="0" collapsed="false">
      <c r="B100" s="137"/>
      <c r="D100" s="138" t="s">
        <v>1812</v>
      </c>
      <c r="E100" s="139"/>
      <c r="F100" s="139"/>
      <c r="G100" s="139"/>
      <c r="H100" s="139"/>
      <c r="I100" s="139"/>
      <c r="J100" s="140" t="n">
        <f aca="false">J133</f>
        <v>0</v>
      </c>
      <c r="L100" s="137"/>
    </row>
    <row r="101" s="95" customFormat="true" ht="14.85" hidden="false" customHeight="true" outlineLevel="0" collapsed="false">
      <c r="B101" s="137"/>
      <c r="D101" s="138" t="s">
        <v>1813</v>
      </c>
      <c r="E101" s="139"/>
      <c r="F101" s="139"/>
      <c r="G101" s="139"/>
      <c r="H101" s="139"/>
      <c r="I101" s="139"/>
      <c r="J101" s="140" t="n">
        <f aca="false">J134</f>
        <v>0</v>
      </c>
      <c r="L101" s="137"/>
    </row>
    <row r="102" s="95" customFormat="true" ht="14.85" hidden="false" customHeight="true" outlineLevel="0" collapsed="false">
      <c r="B102" s="137"/>
      <c r="D102" s="138" t="s">
        <v>1814</v>
      </c>
      <c r="E102" s="139"/>
      <c r="F102" s="139"/>
      <c r="G102" s="139"/>
      <c r="H102" s="139"/>
      <c r="I102" s="139"/>
      <c r="J102" s="140" t="n">
        <f aca="false">J137</f>
        <v>0</v>
      </c>
      <c r="L102" s="137"/>
    </row>
    <row r="103" s="95" customFormat="true" ht="14.85" hidden="false" customHeight="true" outlineLevel="0" collapsed="false">
      <c r="B103" s="137"/>
      <c r="D103" s="138" t="s">
        <v>1815</v>
      </c>
      <c r="E103" s="139"/>
      <c r="F103" s="139"/>
      <c r="G103" s="139"/>
      <c r="H103" s="139"/>
      <c r="I103" s="139"/>
      <c r="J103" s="140" t="n">
        <f aca="false">J153</f>
        <v>0</v>
      </c>
      <c r="L103" s="137"/>
    </row>
    <row r="104" s="95" customFormat="true" ht="14.85" hidden="false" customHeight="true" outlineLevel="0" collapsed="false">
      <c r="B104" s="137"/>
      <c r="D104" s="138" t="s">
        <v>1816</v>
      </c>
      <c r="E104" s="139"/>
      <c r="F104" s="139"/>
      <c r="G104" s="139"/>
      <c r="H104" s="139"/>
      <c r="I104" s="139"/>
      <c r="J104" s="140" t="n">
        <f aca="false">J168</f>
        <v>0</v>
      </c>
      <c r="L104" s="137"/>
    </row>
    <row r="105" s="132" customFormat="true" ht="24.9" hidden="false" customHeight="true" outlineLevel="0" collapsed="false">
      <c r="B105" s="133"/>
      <c r="D105" s="134" t="s">
        <v>1817</v>
      </c>
      <c r="E105" s="135"/>
      <c r="F105" s="135"/>
      <c r="G105" s="135"/>
      <c r="H105" s="135"/>
      <c r="I105" s="135"/>
      <c r="J105" s="136" t="n">
        <f aca="false">J180</f>
        <v>0</v>
      </c>
      <c r="L105" s="133"/>
    </row>
    <row r="106" s="95" customFormat="true" ht="19.95" hidden="false" customHeight="true" outlineLevel="0" collapsed="false">
      <c r="B106" s="137"/>
      <c r="D106" s="138" t="s">
        <v>1818</v>
      </c>
      <c r="E106" s="139"/>
      <c r="F106" s="139"/>
      <c r="G106" s="139"/>
      <c r="H106" s="139"/>
      <c r="I106" s="139"/>
      <c r="J106" s="140" t="n">
        <f aca="false">J181</f>
        <v>0</v>
      </c>
      <c r="L106" s="137"/>
    </row>
    <row r="107" s="132" customFormat="true" ht="24.9" hidden="false" customHeight="true" outlineLevel="0" collapsed="false">
      <c r="B107" s="133"/>
      <c r="D107" s="134" t="s">
        <v>1819</v>
      </c>
      <c r="E107" s="135"/>
      <c r="F107" s="135"/>
      <c r="G107" s="135"/>
      <c r="H107" s="135"/>
      <c r="I107" s="135"/>
      <c r="J107" s="136" t="n">
        <f aca="false">J184</f>
        <v>0</v>
      </c>
      <c r="L107" s="133"/>
    </row>
    <row r="108" s="95" customFormat="true" ht="19.95" hidden="false" customHeight="true" outlineLevel="0" collapsed="false">
      <c r="B108" s="137"/>
      <c r="D108" s="138" t="s">
        <v>1820</v>
      </c>
      <c r="E108" s="139"/>
      <c r="F108" s="139"/>
      <c r="G108" s="139"/>
      <c r="H108" s="139"/>
      <c r="I108" s="139"/>
      <c r="J108" s="140" t="n">
        <f aca="false">J185</f>
        <v>0</v>
      </c>
      <c r="L108" s="137"/>
    </row>
    <row r="109" s="132" customFormat="true" ht="21.75" hidden="false" customHeight="true" outlineLevel="0" collapsed="false">
      <c r="B109" s="133"/>
      <c r="D109" s="141" t="s">
        <v>292</v>
      </c>
      <c r="J109" s="142" t="n">
        <f aca="false">J187</f>
        <v>0</v>
      </c>
      <c r="L109" s="133"/>
    </row>
    <row r="110" s="22" customFormat="true" ht="21.75" hidden="false" customHeight="true" outlineLevel="0" collapsed="false">
      <c r="B110" s="23"/>
      <c r="L110" s="23"/>
    </row>
    <row r="111" s="22" customFormat="true" ht="6.9" hidden="false" customHeight="true" outlineLevel="0" collapsed="false"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23"/>
    </row>
    <row r="115" s="22" customFormat="true" ht="6.9" hidden="false" customHeight="true" outlineLevel="0" collapsed="false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3"/>
    </row>
    <row r="116" s="22" customFormat="true" ht="24.9" hidden="false" customHeight="true" outlineLevel="0" collapsed="false">
      <c r="B116" s="23"/>
      <c r="C116" s="7" t="s">
        <v>293</v>
      </c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15</v>
      </c>
      <c r="L118" s="23"/>
    </row>
    <row r="119" s="22" customFormat="true" ht="16.5" hidden="false" customHeight="true" outlineLevel="0" collapsed="false">
      <c r="B119" s="23"/>
      <c r="E119" s="109" t="str">
        <f aca="false">E7</f>
        <v>Koupaliště Rosice</v>
      </c>
      <c r="F119" s="109"/>
      <c r="G119" s="109"/>
      <c r="H119" s="109"/>
      <c r="L119" s="23"/>
    </row>
    <row r="120" customFormat="false" ht="12" hidden="false" customHeight="true" outlineLevel="0" collapsed="false">
      <c r="B120" s="6"/>
      <c r="C120" s="15" t="s">
        <v>278</v>
      </c>
      <c r="L120" s="6"/>
    </row>
    <row r="121" s="22" customFormat="true" ht="16.5" hidden="false" customHeight="true" outlineLevel="0" collapsed="false">
      <c r="B121" s="23"/>
      <c r="E121" s="109" t="s">
        <v>1031</v>
      </c>
      <c r="F121" s="109"/>
      <c r="G121" s="109"/>
      <c r="H121" s="109"/>
      <c r="L121" s="23"/>
    </row>
    <row r="122" s="22" customFormat="true" ht="12" hidden="false" customHeight="true" outlineLevel="0" collapsed="false">
      <c r="B122" s="23"/>
      <c r="C122" s="15" t="s">
        <v>280</v>
      </c>
      <c r="L122" s="23"/>
    </row>
    <row r="123" s="22" customFormat="true" ht="16.5" hidden="false" customHeight="true" outlineLevel="0" collapsed="false">
      <c r="B123" s="23"/>
      <c r="E123" s="110" t="str">
        <f aca="false">E11</f>
        <v>2.2.1e - Elektroinstalace</v>
      </c>
      <c r="F123" s="110"/>
      <c r="G123" s="110"/>
      <c r="H123" s="110"/>
      <c r="L123" s="23"/>
    </row>
    <row r="124" s="22" customFormat="true" ht="6.9" hidden="false" customHeight="true" outlineLevel="0" collapsed="false">
      <c r="B124" s="23"/>
      <c r="L124" s="23"/>
    </row>
    <row r="125" s="22" customFormat="true" ht="12" hidden="false" customHeight="true" outlineLevel="0" collapsed="false">
      <c r="B125" s="23"/>
      <c r="C125" s="15" t="s">
        <v>19</v>
      </c>
      <c r="F125" s="16" t="str">
        <f aca="false">F14</f>
        <v>Rosice</v>
      </c>
      <c r="I125" s="15" t="s">
        <v>21</v>
      </c>
      <c r="J125" s="111" t="str">
        <f aca="false">IF(J14="","",J14)</f>
        <v>6. 9. 2021</v>
      </c>
      <c r="L125" s="23"/>
    </row>
    <row r="126" s="22" customFormat="true" ht="6.9" hidden="false" customHeight="true" outlineLevel="0" collapsed="false">
      <c r="B126" s="23"/>
      <c r="L126" s="23"/>
    </row>
    <row r="127" s="22" customFormat="true" ht="25.65" hidden="false" customHeight="true" outlineLevel="0" collapsed="false">
      <c r="B127" s="23"/>
      <c r="C127" s="15" t="s">
        <v>23</v>
      </c>
      <c r="F127" s="16" t="str">
        <f aca="false">E17</f>
        <v>Město Rosice</v>
      </c>
      <c r="I127" s="15" t="s">
        <v>31</v>
      </c>
      <c r="J127" s="128" t="str">
        <f aca="false">E23</f>
        <v>Ing. arch. Kristýna Shromáždilová</v>
      </c>
      <c r="L127" s="23"/>
    </row>
    <row r="128" s="22" customFormat="true" ht="25.65" hidden="false" customHeight="true" outlineLevel="0" collapsed="false">
      <c r="B128" s="23"/>
      <c r="C128" s="15" t="s">
        <v>29</v>
      </c>
      <c r="F128" s="16" t="str">
        <f aca="false">IF(E20="","",E20)</f>
        <v>Vyplň údaj</v>
      </c>
      <c r="I128" s="15" t="s">
        <v>36</v>
      </c>
      <c r="J128" s="128" t="str">
        <f aca="false">E26</f>
        <v>STAGA stavební agentura s.r.o.</v>
      </c>
      <c r="L128" s="23"/>
    </row>
    <row r="129" s="22" customFormat="true" ht="10.35" hidden="false" customHeight="true" outlineLevel="0" collapsed="false">
      <c r="B129" s="23"/>
      <c r="L129" s="23"/>
    </row>
    <row r="130" s="143" customFormat="true" ht="29.25" hidden="false" customHeight="true" outlineLevel="0" collapsed="false">
      <c r="B130" s="144"/>
      <c r="C130" s="145" t="s">
        <v>294</v>
      </c>
      <c r="D130" s="146" t="s">
        <v>67</v>
      </c>
      <c r="E130" s="146" t="s">
        <v>63</v>
      </c>
      <c r="F130" s="146" t="s">
        <v>64</v>
      </c>
      <c r="G130" s="146" t="s">
        <v>295</v>
      </c>
      <c r="H130" s="146" t="s">
        <v>296</v>
      </c>
      <c r="I130" s="146" t="s">
        <v>297</v>
      </c>
      <c r="J130" s="146" t="s">
        <v>284</v>
      </c>
      <c r="K130" s="147" t="s">
        <v>298</v>
      </c>
      <c r="L130" s="144"/>
      <c r="M130" s="64"/>
      <c r="N130" s="65" t="s">
        <v>46</v>
      </c>
      <c r="O130" s="65" t="s">
        <v>299</v>
      </c>
      <c r="P130" s="65" t="s">
        <v>300</v>
      </c>
      <c r="Q130" s="65" t="s">
        <v>301</v>
      </c>
      <c r="R130" s="65" t="s">
        <v>302</v>
      </c>
      <c r="S130" s="65" t="s">
        <v>303</v>
      </c>
      <c r="T130" s="66" t="s">
        <v>304</v>
      </c>
    </row>
    <row r="131" s="22" customFormat="true" ht="22.95" hidden="false" customHeight="true" outlineLevel="0" collapsed="false">
      <c r="B131" s="23"/>
      <c r="C131" s="70" t="s">
        <v>305</v>
      </c>
      <c r="J131" s="148" t="n">
        <f aca="false">BK131</f>
        <v>0</v>
      </c>
      <c r="L131" s="23"/>
      <c r="M131" s="67"/>
      <c r="N131" s="55"/>
      <c r="O131" s="55"/>
      <c r="P131" s="149" t="n">
        <f aca="false">P132+P180+P184+P187</f>
        <v>0</v>
      </c>
      <c r="Q131" s="55"/>
      <c r="R131" s="149" t="n">
        <f aca="false">R132+R180+R184+R187</f>
        <v>0.09575</v>
      </c>
      <c r="S131" s="55"/>
      <c r="T131" s="150" t="n">
        <f aca="false">T132+T180+T184+T187</f>
        <v>0</v>
      </c>
      <c r="AT131" s="3" t="s">
        <v>81</v>
      </c>
      <c r="AU131" s="3" t="s">
        <v>286</v>
      </c>
      <c r="BK131" s="151" t="n">
        <f aca="false">BK132+BK180+BK184+BK187</f>
        <v>0</v>
      </c>
    </row>
    <row r="132" s="152" customFormat="true" ht="25.95" hidden="false" customHeight="true" outlineLevel="0" collapsed="false">
      <c r="B132" s="153"/>
      <c r="D132" s="154" t="s">
        <v>81</v>
      </c>
      <c r="E132" s="155" t="s">
        <v>988</v>
      </c>
      <c r="F132" s="155" t="s">
        <v>989</v>
      </c>
      <c r="I132" s="156"/>
      <c r="J132" s="142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0.09575</v>
      </c>
      <c r="T132" s="159" t="n">
        <f aca="false">T133</f>
        <v>0</v>
      </c>
      <c r="AR132" s="154" t="s">
        <v>91</v>
      </c>
      <c r="AT132" s="160" t="s">
        <v>81</v>
      </c>
      <c r="AU132" s="160" t="s">
        <v>82</v>
      </c>
      <c r="AY132" s="154" t="s">
        <v>308</v>
      </c>
      <c r="BK132" s="161" t="n">
        <f aca="false">BK133</f>
        <v>0</v>
      </c>
    </row>
    <row r="133" s="152" customFormat="true" ht="22.95" hidden="false" customHeight="true" outlineLevel="0" collapsed="false">
      <c r="B133" s="153"/>
      <c r="D133" s="154" t="s">
        <v>81</v>
      </c>
      <c r="E133" s="162" t="s">
        <v>1821</v>
      </c>
      <c r="F133" s="162" t="s">
        <v>1822</v>
      </c>
      <c r="I133" s="156"/>
      <c r="J133" s="163" t="n">
        <f aca="false">BK133</f>
        <v>0</v>
      </c>
      <c r="L133" s="153"/>
      <c r="M133" s="157"/>
      <c r="P133" s="158" t="n">
        <f aca="false">P134+P137+P153+P168</f>
        <v>0</v>
      </c>
      <c r="R133" s="158" t="n">
        <f aca="false">R134+R137+R153+R168</f>
        <v>0.09575</v>
      </c>
      <c r="T133" s="159" t="n">
        <f aca="false">T134+T137+T153+T168</f>
        <v>0</v>
      </c>
      <c r="AR133" s="154" t="s">
        <v>91</v>
      </c>
      <c r="AT133" s="160" t="s">
        <v>81</v>
      </c>
      <c r="AU133" s="160" t="s">
        <v>89</v>
      </c>
      <c r="AY133" s="154" t="s">
        <v>308</v>
      </c>
      <c r="BK133" s="161" t="n">
        <f aca="false">BK134+BK137+BK153+BK168</f>
        <v>0</v>
      </c>
    </row>
    <row r="134" s="152" customFormat="true" ht="20.85" hidden="false" customHeight="true" outlineLevel="0" collapsed="false">
      <c r="B134" s="153"/>
      <c r="D134" s="154" t="s">
        <v>81</v>
      </c>
      <c r="E134" s="162" t="s">
        <v>1823</v>
      </c>
      <c r="F134" s="162" t="s">
        <v>1824</v>
      </c>
      <c r="I134" s="156"/>
      <c r="J134" s="163" t="n">
        <f aca="false">BK134</f>
        <v>0</v>
      </c>
      <c r="L134" s="153"/>
      <c r="M134" s="157"/>
      <c r="P134" s="158" t="n">
        <f aca="false">SUM(P135:P136)</f>
        <v>0</v>
      </c>
      <c r="R134" s="158" t="n">
        <f aca="false">SUM(R135:R136)</f>
        <v>0</v>
      </c>
      <c r="T134" s="159" t="n">
        <f aca="false">SUM(T135:T136)</f>
        <v>0</v>
      </c>
      <c r="AR134" s="154" t="s">
        <v>89</v>
      </c>
      <c r="AT134" s="160" t="s">
        <v>81</v>
      </c>
      <c r="AU134" s="160" t="s">
        <v>91</v>
      </c>
      <c r="AY134" s="154" t="s">
        <v>308</v>
      </c>
      <c r="BK134" s="161" t="n">
        <f aca="false">SUM(BK135:BK136)</f>
        <v>0</v>
      </c>
    </row>
    <row r="135" s="22" customFormat="true" ht="33" hidden="false" customHeight="true" outlineLevel="0" collapsed="false">
      <c r="B135" s="23"/>
      <c r="C135" s="164" t="s">
        <v>675</v>
      </c>
      <c r="D135" s="164" t="s">
        <v>310</v>
      </c>
      <c r="E135" s="165" t="s">
        <v>1825</v>
      </c>
      <c r="F135" s="166" t="s">
        <v>1826</v>
      </c>
      <c r="G135" s="167" t="s">
        <v>484</v>
      </c>
      <c r="H135" s="168" t="n">
        <v>1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414</v>
      </c>
      <c r="AT135" s="175" t="s">
        <v>310</v>
      </c>
      <c r="AU135" s="175" t="s">
        <v>327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414</v>
      </c>
      <c r="BM135" s="175" t="s">
        <v>1827</v>
      </c>
    </row>
    <row r="136" s="22" customFormat="true" ht="16.5" hidden="false" customHeight="true" outlineLevel="0" collapsed="false">
      <c r="B136" s="23"/>
      <c r="C136" s="201" t="s">
        <v>677</v>
      </c>
      <c r="D136" s="201" t="s">
        <v>487</v>
      </c>
      <c r="E136" s="202" t="s">
        <v>1828</v>
      </c>
      <c r="F136" s="203" t="s">
        <v>1829</v>
      </c>
      <c r="G136" s="204" t="s">
        <v>484</v>
      </c>
      <c r="H136" s="205" t="n">
        <v>1</v>
      </c>
      <c r="I136" s="206"/>
      <c r="J136" s="207" t="n">
        <f aca="false">ROUND(I136*H136,2)</f>
        <v>0</v>
      </c>
      <c r="K136" s="203"/>
      <c r="L136" s="208"/>
      <c r="M136" s="209"/>
      <c r="N136" s="210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508</v>
      </c>
      <c r="AT136" s="175" t="s">
        <v>487</v>
      </c>
      <c r="AU136" s="175" t="s">
        <v>327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414</v>
      </c>
      <c r="BM136" s="175" t="s">
        <v>1830</v>
      </c>
    </row>
    <row r="137" s="152" customFormat="true" ht="20.85" hidden="false" customHeight="true" outlineLevel="0" collapsed="false">
      <c r="B137" s="153"/>
      <c r="D137" s="154" t="s">
        <v>81</v>
      </c>
      <c r="E137" s="162" t="s">
        <v>1831</v>
      </c>
      <c r="F137" s="162" t="s">
        <v>1832</v>
      </c>
      <c r="I137" s="156"/>
      <c r="J137" s="163" t="n">
        <f aca="false">BK137</f>
        <v>0</v>
      </c>
      <c r="L137" s="153"/>
      <c r="M137" s="157"/>
      <c r="P137" s="158" t="n">
        <f aca="false">SUM(P138:P152)</f>
        <v>0</v>
      </c>
      <c r="R137" s="158" t="n">
        <f aca="false">SUM(R138:R152)</f>
        <v>0.08798</v>
      </c>
      <c r="T137" s="159" t="n">
        <f aca="false">SUM(T138:T152)</f>
        <v>0</v>
      </c>
      <c r="AR137" s="154" t="s">
        <v>91</v>
      </c>
      <c r="AT137" s="160" t="s">
        <v>81</v>
      </c>
      <c r="AU137" s="160" t="s">
        <v>91</v>
      </c>
      <c r="AY137" s="154" t="s">
        <v>308</v>
      </c>
      <c r="BK137" s="161" t="n">
        <f aca="false">SUM(BK138:BK152)</f>
        <v>0</v>
      </c>
    </row>
    <row r="138" s="22" customFormat="true" ht="49.2" hidden="false" customHeight="true" outlineLevel="0" collapsed="false">
      <c r="B138" s="23"/>
      <c r="C138" s="164" t="s">
        <v>679</v>
      </c>
      <c r="D138" s="164" t="s">
        <v>310</v>
      </c>
      <c r="E138" s="165" t="s">
        <v>1833</v>
      </c>
      <c r="F138" s="166" t="s">
        <v>1834</v>
      </c>
      <c r="G138" s="167" t="s">
        <v>494</v>
      </c>
      <c r="H138" s="168" t="n">
        <v>20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414</v>
      </c>
      <c r="AT138" s="175" t="s">
        <v>310</v>
      </c>
      <c r="AU138" s="175" t="s">
        <v>327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414</v>
      </c>
      <c r="BM138" s="175" t="s">
        <v>1835</v>
      </c>
    </row>
    <row r="139" s="22" customFormat="true" ht="16.5" hidden="false" customHeight="true" outlineLevel="0" collapsed="false">
      <c r="B139" s="23"/>
      <c r="C139" s="201" t="s">
        <v>729</v>
      </c>
      <c r="D139" s="201" t="s">
        <v>487</v>
      </c>
      <c r="E139" s="202" t="s">
        <v>1836</v>
      </c>
      <c r="F139" s="203" t="s">
        <v>1837</v>
      </c>
      <c r="G139" s="204" t="s">
        <v>494</v>
      </c>
      <c r="H139" s="205" t="n">
        <v>20</v>
      </c>
      <c r="I139" s="206"/>
      <c r="J139" s="207" t="n">
        <f aca="false">ROUND(I139*H139,2)</f>
        <v>0</v>
      </c>
      <c r="K139" s="203"/>
      <c r="L139" s="208"/>
      <c r="M139" s="209"/>
      <c r="N139" s="210" t="s">
        <v>47</v>
      </c>
      <c r="P139" s="173" t="n">
        <f aca="false">O139*H139</f>
        <v>0</v>
      </c>
      <c r="Q139" s="173" t="n">
        <v>0.00083</v>
      </c>
      <c r="R139" s="173" t="n">
        <f aca="false">Q139*H139</f>
        <v>0.0166</v>
      </c>
      <c r="S139" s="173" t="n">
        <v>0</v>
      </c>
      <c r="T139" s="174" t="n">
        <f aca="false">S139*H139</f>
        <v>0</v>
      </c>
      <c r="AR139" s="175" t="s">
        <v>508</v>
      </c>
      <c r="AT139" s="175" t="s">
        <v>487</v>
      </c>
      <c r="AU139" s="175" t="s">
        <v>327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414</v>
      </c>
      <c r="BM139" s="175" t="s">
        <v>1838</v>
      </c>
    </row>
    <row r="140" s="22" customFormat="true" ht="24.15" hidden="false" customHeight="true" outlineLevel="0" collapsed="false">
      <c r="B140" s="23"/>
      <c r="C140" s="164" t="s">
        <v>683</v>
      </c>
      <c r="D140" s="164" t="s">
        <v>310</v>
      </c>
      <c r="E140" s="165" t="s">
        <v>1839</v>
      </c>
      <c r="F140" s="166" t="s">
        <v>1840</v>
      </c>
      <c r="G140" s="167" t="s">
        <v>494</v>
      </c>
      <c r="H140" s="168" t="n">
        <v>12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414</v>
      </c>
      <c r="AT140" s="175" t="s">
        <v>310</v>
      </c>
      <c r="AU140" s="175" t="s">
        <v>327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414</v>
      </c>
      <c r="BM140" s="175" t="s">
        <v>1841</v>
      </c>
    </row>
    <row r="141" s="22" customFormat="true" ht="16.5" hidden="false" customHeight="true" outlineLevel="0" collapsed="false">
      <c r="B141" s="23"/>
      <c r="C141" s="201" t="s">
        <v>743</v>
      </c>
      <c r="D141" s="201" t="s">
        <v>487</v>
      </c>
      <c r="E141" s="202" t="s">
        <v>1842</v>
      </c>
      <c r="F141" s="203" t="s">
        <v>1843</v>
      </c>
      <c r="G141" s="204" t="s">
        <v>1844</v>
      </c>
      <c r="H141" s="205" t="n">
        <v>12</v>
      </c>
      <c r="I141" s="206"/>
      <c r="J141" s="207" t="n">
        <f aca="false">ROUND(I141*H141,2)</f>
        <v>0</v>
      </c>
      <c r="K141" s="203" t="s">
        <v>314</v>
      </c>
      <c r="L141" s="208"/>
      <c r="M141" s="209"/>
      <c r="N141" s="210" t="s">
        <v>47</v>
      </c>
      <c r="P141" s="173" t="n">
        <f aca="false">O141*H141</f>
        <v>0</v>
      </c>
      <c r="Q141" s="173" t="n">
        <v>0.001</v>
      </c>
      <c r="R141" s="173" t="n">
        <f aca="false">Q141*H141</f>
        <v>0.012</v>
      </c>
      <c r="S141" s="173" t="n">
        <v>0</v>
      </c>
      <c r="T141" s="174" t="n">
        <f aca="false">S141*H141</f>
        <v>0</v>
      </c>
      <c r="AR141" s="175" t="s">
        <v>508</v>
      </c>
      <c r="AT141" s="175" t="s">
        <v>487</v>
      </c>
      <c r="AU141" s="175" t="s">
        <v>327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414</v>
      </c>
      <c r="BM141" s="175" t="s">
        <v>1845</v>
      </c>
    </row>
    <row r="142" s="22" customFormat="true" ht="16.5" hidden="false" customHeight="true" outlineLevel="0" collapsed="false">
      <c r="B142" s="23"/>
      <c r="C142" s="201" t="s">
        <v>731</v>
      </c>
      <c r="D142" s="201" t="s">
        <v>487</v>
      </c>
      <c r="E142" s="202" t="s">
        <v>1846</v>
      </c>
      <c r="F142" s="203" t="s">
        <v>1847</v>
      </c>
      <c r="G142" s="204" t="s">
        <v>484</v>
      </c>
      <c r="H142" s="205" t="n">
        <v>12</v>
      </c>
      <c r="I142" s="206"/>
      <c r="J142" s="207" t="n">
        <f aca="false">ROUND(I142*H142,2)</f>
        <v>0</v>
      </c>
      <c r="K142" s="203"/>
      <c r="L142" s="208"/>
      <c r="M142" s="209"/>
      <c r="N142" s="210" t="s">
        <v>47</v>
      </c>
      <c r="P142" s="173" t="n">
        <f aca="false">O142*H142</f>
        <v>0</v>
      </c>
      <c r="Q142" s="173" t="n">
        <v>0.00096</v>
      </c>
      <c r="R142" s="173" t="n">
        <f aca="false">Q142*H142</f>
        <v>0.01152</v>
      </c>
      <c r="S142" s="173" t="n">
        <v>0</v>
      </c>
      <c r="T142" s="174" t="n">
        <f aca="false">S142*H142</f>
        <v>0</v>
      </c>
      <c r="AR142" s="175" t="s">
        <v>508</v>
      </c>
      <c r="AT142" s="175" t="s">
        <v>487</v>
      </c>
      <c r="AU142" s="175" t="s">
        <v>327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414</v>
      </c>
      <c r="BM142" s="175" t="s">
        <v>1848</v>
      </c>
    </row>
    <row r="143" s="22" customFormat="true" ht="21.75" hidden="false" customHeight="true" outlineLevel="0" collapsed="false">
      <c r="B143" s="23"/>
      <c r="C143" s="164" t="s">
        <v>690</v>
      </c>
      <c r="D143" s="164" t="s">
        <v>310</v>
      </c>
      <c r="E143" s="165" t="s">
        <v>1849</v>
      </c>
      <c r="F143" s="166" t="s">
        <v>1850</v>
      </c>
      <c r="G143" s="167" t="s">
        <v>484</v>
      </c>
      <c r="H143" s="168" t="n">
        <v>9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414</v>
      </c>
      <c r="AT143" s="175" t="s">
        <v>310</v>
      </c>
      <c r="AU143" s="175" t="s">
        <v>327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414</v>
      </c>
      <c r="BM143" s="175" t="s">
        <v>1851</v>
      </c>
    </row>
    <row r="144" s="22" customFormat="true" ht="16.5" hidden="false" customHeight="true" outlineLevel="0" collapsed="false">
      <c r="B144" s="23"/>
      <c r="C144" s="201" t="s">
        <v>733</v>
      </c>
      <c r="D144" s="201" t="s">
        <v>487</v>
      </c>
      <c r="E144" s="202" t="s">
        <v>1852</v>
      </c>
      <c r="F144" s="203" t="s">
        <v>1853</v>
      </c>
      <c r="G144" s="204" t="s">
        <v>484</v>
      </c>
      <c r="H144" s="205" t="n">
        <v>3</v>
      </c>
      <c r="I144" s="206"/>
      <c r="J144" s="207" t="n">
        <f aca="false">ROUND(I144*H144,2)</f>
        <v>0</v>
      </c>
      <c r="K144" s="203"/>
      <c r="L144" s="208"/>
      <c r="M144" s="209"/>
      <c r="N144" s="210" t="s">
        <v>47</v>
      </c>
      <c r="P144" s="173" t="n">
        <f aca="false">O144*H144</f>
        <v>0</v>
      </c>
      <c r="Q144" s="173" t="n">
        <v>0.00012</v>
      </c>
      <c r="R144" s="173" t="n">
        <f aca="false">Q144*H144</f>
        <v>0.00036</v>
      </c>
      <c r="S144" s="173" t="n">
        <v>0</v>
      </c>
      <c r="T144" s="174" t="n">
        <f aca="false">S144*H144</f>
        <v>0</v>
      </c>
      <c r="AR144" s="175" t="s">
        <v>508</v>
      </c>
      <c r="AT144" s="175" t="s">
        <v>487</v>
      </c>
      <c r="AU144" s="175" t="s">
        <v>327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414</v>
      </c>
      <c r="BM144" s="175" t="s">
        <v>1854</v>
      </c>
    </row>
    <row r="145" s="22" customFormat="true" ht="16.5" hidden="false" customHeight="true" outlineLevel="0" collapsed="false">
      <c r="B145" s="23"/>
      <c r="C145" s="201" t="s">
        <v>694</v>
      </c>
      <c r="D145" s="201" t="s">
        <v>487</v>
      </c>
      <c r="E145" s="202" t="s">
        <v>1855</v>
      </c>
      <c r="F145" s="203" t="s">
        <v>1856</v>
      </c>
      <c r="G145" s="204" t="s">
        <v>484</v>
      </c>
      <c r="H145" s="205" t="n">
        <v>6</v>
      </c>
      <c r="I145" s="206"/>
      <c r="J145" s="207" t="n">
        <f aca="false">ROUND(I145*H145,2)</f>
        <v>0</v>
      </c>
      <c r="K145" s="203"/>
      <c r="L145" s="208"/>
      <c r="M145" s="209"/>
      <c r="N145" s="210" t="s">
        <v>47</v>
      </c>
      <c r="P145" s="173" t="n">
        <f aca="false">O145*H145</f>
        <v>0</v>
      </c>
      <c r="Q145" s="173" t="n">
        <v>1E-005</v>
      </c>
      <c r="R145" s="173" t="n">
        <f aca="false">Q145*H145</f>
        <v>6E-005</v>
      </c>
      <c r="S145" s="173" t="n">
        <v>0</v>
      </c>
      <c r="T145" s="174" t="n">
        <f aca="false">S145*H145</f>
        <v>0</v>
      </c>
      <c r="AR145" s="175" t="s">
        <v>508</v>
      </c>
      <c r="AT145" s="175" t="s">
        <v>487</v>
      </c>
      <c r="AU145" s="175" t="s">
        <v>327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414</v>
      </c>
      <c r="BM145" s="175" t="s">
        <v>1857</v>
      </c>
    </row>
    <row r="146" s="22" customFormat="true" ht="24.15" hidden="false" customHeight="true" outlineLevel="0" collapsed="false">
      <c r="B146" s="23"/>
      <c r="C146" s="164" t="s">
        <v>696</v>
      </c>
      <c r="D146" s="164" t="s">
        <v>310</v>
      </c>
      <c r="E146" s="165" t="s">
        <v>1858</v>
      </c>
      <c r="F146" s="166" t="s">
        <v>1859</v>
      </c>
      <c r="G146" s="167" t="s">
        <v>484</v>
      </c>
      <c r="H146" s="168" t="n">
        <v>18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414</v>
      </c>
      <c r="AT146" s="175" t="s">
        <v>310</v>
      </c>
      <c r="AU146" s="175" t="s">
        <v>327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414</v>
      </c>
      <c r="BM146" s="175" t="s">
        <v>1860</v>
      </c>
    </row>
    <row r="147" s="22" customFormat="true" ht="16.5" hidden="false" customHeight="true" outlineLevel="0" collapsed="false">
      <c r="B147" s="23"/>
      <c r="C147" s="201" t="s">
        <v>737</v>
      </c>
      <c r="D147" s="201" t="s">
        <v>487</v>
      </c>
      <c r="E147" s="202" t="s">
        <v>1861</v>
      </c>
      <c r="F147" s="203" t="s">
        <v>1862</v>
      </c>
      <c r="G147" s="204" t="s">
        <v>484</v>
      </c>
      <c r="H147" s="205" t="n">
        <v>4</v>
      </c>
      <c r="I147" s="206"/>
      <c r="J147" s="207" t="n">
        <f aca="false">ROUND(I147*H147,2)</f>
        <v>0</v>
      </c>
      <c r="K147" s="203" t="s">
        <v>314</v>
      </c>
      <c r="L147" s="208"/>
      <c r="M147" s="209"/>
      <c r="N147" s="210" t="s">
        <v>47</v>
      </c>
      <c r="P147" s="173" t="n">
        <f aca="false">O147*H147</f>
        <v>0</v>
      </c>
      <c r="Q147" s="173" t="n">
        <v>0.00026</v>
      </c>
      <c r="R147" s="173" t="n">
        <f aca="false">Q147*H147</f>
        <v>0.00104</v>
      </c>
      <c r="S147" s="173" t="n">
        <v>0</v>
      </c>
      <c r="T147" s="174" t="n">
        <f aca="false">S147*H147</f>
        <v>0</v>
      </c>
      <c r="AR147" s="175" t="s">
        <v>508</v>
      </c>
      <c r="AT147" s="175" t="s">
        <v>487</v>
      </c>
      <c r="AU147" s="175" t="s">
        <v>327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414</v>
      </c>
      <c r="BM147" s="175" t="s">
        <v>1863</v>
      </c>
    </row>
    <row r="148" s="22" customFormat="true" ht="16.5" hidden="false" customHeight="true" outlineLevel="0" collapsed="false">
      <c r="B148" s="23"/>
      <c r="C148" s="201" t="s">
        <v>739</v>
      </c>
      <c r="D148" s="201" t="s">
        <v>487</v>
      </c>
      <c r="E148" s="202" t="s">
        <v>1864</v>
      </c>
      <c r="F148" s="203" t="s">
        <v>1865</v>
      </c>
      <c r="G148" s="204" t="s">
        <v>484</v>
      </c>
      <c r="H148" s="205" t="n">
        <v>8</v>
      </c>
      <c r="I148" s="206"/>
      <c r="J148" s="207" t="n">
        <f aca="false">ROUND(I148*H148,2)</f>
        <v>0</v>
      </c>
      <c r="K148" s="203" t="s">
        <v>314</v>
      </c>
      <c r="L148" s="208"/>
      <c r="M148" s="209"/>
      <c r="N148" s="210" t="s">
        <v>47</v>
      </c>
      <c r="P148" s="173" t="n">
        <f aca="false">O148*H148</f>
        <v>0</v>
      </c>
      <c r="Q148" s="173" t="n">
        <v>0.00012</v>
      </c>
      <c r="R148" s="173" t="n">
        <f aca="false">Q148*H148</f>
        <v>0.00096</v>
      </c>
      <c r="S148" s="173" t="n">
        <v>0</v>
      </c>
      <c r="T148" s="174" t="n">
        <f aca="false">S148*H148</f>
        <v>0</v>
      </c>
      <c r="AR148" s="175" t="s">
        <v>508</v>
      </c>
      <c r="AT148" s="175" t="s">
        <v>487</v>
      </c>
      <c r="AU148" s="175" t="s">
        <v>327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414</v>
      </c>
      <c r="BM148" s="175" t="s">
        <v>1866</v>
      </c>
    </row>
    <row r="149" s="22" customFormat="true" ht="21.75" hidden="false" customHeight="true" outlineLevel="0" collapsed="false">
      <c r="B149" s="23"/>
      <c r="C149" s="201" t="s">
        <v>741</v>
      </c>
      <c r="D149" s="201" t="s">
        <v>487</v>
      </c>
      <c r="E149" s="202" t="s">
        <v>1867</v>
      </c>
      <c r="F149" s="203" t="s">
        <v>1868</v>
      </c>
      <c r="G149" s="204" t="s">
        <v>484</v>
      </c>
      <c r="H149" s="205" t="n">
        <v>6</v>
      </c>
      <c r="I149" s="206"/>
      <c r="J149" s="207" t="n">
        <f aca="false">ROUND(I149*H149,2)</f>
        <v>0</v>
      </c>
      <c r="K149" s="203" t="s">
        <v>314</v>
      </c>
      <c r="L149" s="208"/>
      <c r="M149" s="209"/>
      <c r="N149" s="210" t="s">
        <v>47</v>
      </c>
      <c r="P149" s="173" t="n">
        <f aca="false">O149*H149</f>
        <v>0</v>
      </c>
      <c r="Q149" s="173" t="n">
        <v>0.00024</v>
      </c>
      <c r="R149" s="173" t="n">
        <f aca="false">Q149*H149</f>
        <v>0.00144</v>
      </c>
      <c r="S149" s="173" t="n">
        <v>0</v>
      </c>
      <c r="T149" s="174" t="n">
        <f aca="false">S149*H149</f>
        <v>0</v>
      </c>
      <c r="AR149" s="175" t="s">
        <v>508</v>
      </c>
      <c r="AT149" s="175" t="s">
        <v>487</v>
      </c>
      <c r="AU149" s="175" t="s">
        <v>327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414</v>
      </c>
      <c r="BM149" s="175" t="s">
        <v>1869</v>
      </c>
    </row>
    <row r="150" s="22" customFormat="true" ht="16.5" hidden="false" customHeight="true" outlineLevel="0" collapsed="false">
      <c r="B150" s="23"/>
      <c r="C150" s="164" t="s">
        <v>708</v>
      </c>
      <c r="D150" s="164" t="s">
        <v>310</v>
      </c>
      <c r="E150" s="165" t="s">
        <v>1870</v>
      </c>
      <c r="F150" s="166" t="s">
        <v>1871</v>
      </c>
      <c r="G150" s="167" t="s">
        <v>484</v>
      </c>
      <c r="H150" s="168" t="n">
        <v>4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414</v>
      </c>
      <c r="AT150" s="175" t="s">
        <v>310</v>
      </c>
      <c r="AU150" s="175" t="s">
        <v>327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414</v>
      </c>
      <c r="BM150" s="175" t="s">
        <v>1872</v>
      </c>
    </row>
    <row r="151" s="22" customFormat="true" ht="16.5" hidden="false" customHeight="true" outlineLevel="0" collapsed="false">
      <c r="B151" s="23"/>
      <c r="C151" s="201" t="s">
        <v>712</v>
      </c>
      <c r="D151" s="201" t="s">
        <v>487</v>
      </c>
      <c r="E151" s="202" t="s">
        <v>1873</v>
      </c>
      <c r="F151" s="203" t="s">
        <v>1874</v>
      </c>
      <c r="G151" s="204" t="s">
        <v>484</v>
      </c>
      <c r="H151" s="205" t="n">
        <v>4</v>
      </c>
      <c r="I151" s="206"/>
      <c r="J151" s="207" t="n">
        <f aca="false">ROUND(I151*H151,2)</f>
        <v>0</v>
      </c>
      <c r="K151" s="203"/>
      <c r="L151" s="208"/>
      <c r="M151" s="209"/>
      <c r="N151" s="210" t="s">
        <v>47</v>
      </c>
      <c r="P151" s="173" t="n">
        <f aca="false">O151*H151</f>
        <v>0</v>
      </c>
      <c r="Q151" s="173" t="n">
        <v>0.002</v>
      </c>
      <c r="R151" s="173" t="n">
        <f aca="false">Q151*H151</f>
        <v>0.008</v>
      </c>
      <c r="S151" s="173" t="n">
        <v>0</v>
      </c>
      <c r="T151" s="174" t="n">
        <f aca="false">S151*H151</f>
        <v>0</v>
      </c>
      <c r="AR151" s="175" t="s">
        <v>508</v>
      </c>
      <c r="AT151" s="175" t="s">
        <v>487</v>
      </c>
      <c r="AU151" s="175" t="s">
        <v>327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414</v>
      </c>
      <c r="BM151" s="175" t="s">
        <v>1875</v>
      </c>
    </row>
    <row r="152" s="22" customFormat="true" ht="16.5" hidden="false" customHeight="true" outlineLevel="0" collapsed="false">
      <c r="B152" s="23"/>
      <c r="C152" s="201" t="s">
        <v>756</v>
      </c>
      <c r="D152" s="201" t="s">
        <v>487</v>
      </c>
      <c r="E152" s="202" t="s">
        <v>1876</v>
      </c>
      <c r="F152" s="203" t="s">
        <v>1877</v>
      </c>
      <c r="G152" s="204" t="s">
        <v>484</v>
      </c>
      <c r="H152" s="205" t="n">
        <v>4</v>
      </c>
      <c r="I152" s="206"/>
      <c r="J152" s="207" t="n">
        <f aca="false">ROUND(I152*H152,2)</f>
        <v>0</v>
      </c>
      <c r="K152" s="203"/>
      <c r="L152" s="208"/>
      <c r="M152" s="209"/>
      <c r="N152" s="210" t="s">
        <v>47</v>
      </c>
      <c r="P152" s="173" t="n">
        <f aca="false">O152*H152</f>
        <v>0</v>
      </c>
      <c r="Q152" s="173" t="n">
        <v>0.009</v>
      </c>
      <c r="R152" s="173" t="n">
        <f aca="false">Q152*H152</f>
        <v>0.036</v>
      </c>
      <c r="S152" s="173" t="n">
        <v>0</v>
      </c>
      <c r="T152" s="174" t="n">
        <f aca="false">S152*H152</f>
        <v>0</v>
      </c>
      <c r="AR152" s="175" t="s">
        <v>508</v>
      </c>
      <c r="AT152" s="175" t="s">
        <v>487</v>
      </c>
      <c r="AU152" s="175" t="s">
        <v>327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414</v>
      </c>
      <c r="BM152" s="175" t="s">
        <v>1878</v>
      </c>
    </row>
    <row r="153" s="152" customFormat="true" ht="20.85" hidden="false" customHeight="true" outlineLevel="0" collapsed="false">
      <c r="B153" s="153"/>
      <c r="D153" s="154" t="s">
        <v>81</v>
      </c>
      <c r="E153" s="162" t="s">
        <v>1879</v>
      </c>
      <c r="F153" s="162" t="s">
        <v>1880</v>
      </c>
      <c r="I153" s="156"/>
      <c r="J153" s="163" t="n">
        <f aca="false">BK153</f>
        <v>0</v>
      </c>
      <c r="L153" s="153"/>
      <c r="M153" s="157"/>
      <c r="P153" s="158" t="n">
        <f aca="false">SUM(P154:P167)</f>
        <v>0</v>
      </c>
      <c r="R153" s="158" t="n">
        <f aca="false">SUM(R154:R167)</f>
        <v>0.00649</v>
      </c>
      <c r="T153" s="159" t="n">
        <f aca="false">SUM(T154:T167)</f>
        <v>0</v>
      </c>
      <c r="AR153" s="154" t="s">
        <v>91</v>
      </c>
      <c r="AT153" s="160" t="s">
        <v>81</v>
      </c>
      <c r="AU153" s="160" t="s">
        <v>91</v>
      </c>
      <c r="AY153" s="154" t="s">
        <v>308</v>
      </c>
      <c r="BK153" s="161" t="n">
        <f aca="false">SUM(BK154:BK167)</f>
        <v>0</v>
      </c>
    </row>
    <row r="154" s="22" customFormat="true" ht="44.25" hidden="false" customHeight="true" outlineLevel="0" collapsed="false">
      <c r="B154" s="23"/>
      <c r="C154" s="164" t="s">
        <v>486</v>
      </c>
      <c r="D154" s="164" t="s">
        <v>310</v>
      </c>
      <c r="E154" s="165" t="s">
        <v>1881</v>
      </c>
      <c r="F154" s="166" t="s">
        <v>1882</v>
      </c>
      <c r="G154" s="167" t="s">
        <v>494</v>
      </c>
      <c r="H154" s="168" t="n">
        <v>10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414</v>
      </c>
      <c r="AT154" s="175" t="s">
        <v>310</v>
      </c>
      <c r="AU154" s="175" t="s">
        <v>327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414</v>
      </c>
      <c r="BM154" s="175" t="s">
        <v>1883</v>
      </c>
    </row>
    <row r="155" s="22" customFormat="true" ht="24.15" hidden="false" customHeight="true" outlineLevel="0" collapsed="false">
      <c r="B155" s="23"/>
      <c r="C155" s="201" t="s">
        <v>496</v>
      </c>
      <c r="D155" s="201" t="s">
        <v>487</v>
      </c>
      <c r="E155" s="202" t="s">
        <v>1884</v>
      </c>
      <c r="F155" s="203" t="s">
        <v>1885</v>
      </c>
      <c r="G155" s="204" t="s">
        <v>494</v>
      </c>
      <c r="H155" s="205" t="n">
        <v>10</v>
      </c>
      <c r="I155" s="206"/>
      <c r="J155" s="207" t="n">
        <f aca="false">ROUND(I155*H155,2)</f>
        <v>0</v>
      </c>
      <c r="K155" s="203" t="s">
        <v>314</v>
      </c>
      <c r="L155" s="208"/>
      <c r="M155" s="209"/>
      <c r="N155" s="210" t="s">
        <v>47</v>
      </c>
      <c r="P155" s="173" t="n">
        <f aca="false">O155*H155</f>
        <v>0</v>
      </c>
      <c r="Q155" s="173" t="n">
        <v>5E-005</v>
      </c>
      <c r="R155" s="173" t="n">
        <f aca="false">Q155*H155</f>
        <v>0.0005</v>
      </c>
      <c r="S155" s="173" t="n">
        <v>0</v>
      </c>
      <c r="T155" s="174" t="n">
        <f aca="false">S155*H155</f>
        <v>0</v>
      </c>
      <c r="AR155" s="175" t="s">
        <v>508</v>
      </c>
      <c r="AT155" s="175" t="s">
        <v>487</v>
      </c>
      <c r="AU155" s="175" t="s">
        <v>327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414</v>
      </c>
      <c r="BM155" s="175" t="s">
        <v>1886</v>
      </c>
    </row>
    <row r="156" s="22" customFormat="true" ht="19.2" hidden="false" customHeight="false" outlineLevel="0" collapsed="false">
      <c r="B156" s="23"/>
      <c r="D156" s="179" t="s">
        <v>1218</v>
      </c>
      <c r="F156" s="225" t="s">
        <v>1887</v>
      </c>
      <c r="I156" s="226"/>
      <c r="L156" s="23"/>
      <c r="M156" s="211"/>
      <c r="T156" s="57"/>
      <c r="AT156" s="3" t="s">
        <v>1218</v>
      </c>
      <c r="AU156" s="3" t="s">
        <v>327</v>
      </c>
    </row>
    <row r="157" s="22" customFormat="true" ht="37.95" hidden="false" customHeight="true" outlineLevel="0" collapsed="false">
      <c r="B157" s="23"/>
      <c r="C157" s="164" t="s">
        <v>500</v>
      </c>
      <c r="D157" s="164" t="s">
        <v>310</v>
      </c>
      <c r="E157" s="165" t="s">
        <v>1888</v>
      </c>
      <c r="F157" s="166" t="s">
        <v>1889</v>
      </c>
      <c r="G157" s="167" t="s">
        <v>494</v>
      </c>
      <c r="H157" s="168" t="n">
        <v>40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414</v>
      </c>
      <c r="AT157" s="175" t="s">
        <v>310</v>
      </c>
      <c r="AU157" s="175" t="s">
        <v>327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414</v>
      </c>
      <c r="BM157" s="175" t="s">
        <v>1890</v>
      </c>
    </row>
    <row r="158" s="22" customFormat="true" ht="24.15" hidden="false" customHeight="true" outlineLevel="0" collapsed="false">
      <c r="B158" s="23"/>
      <c r="C158" s="201" t="s">
        <v>504</v>
      </c>
      <c r="D158" s="201" t="s">
        <v>487</v>
      </c>
      <c r="E158" s="202" t="s">
        <v>1891</v>
      </c>
      <c r="F158" s="203" t="s">
        <v>1892</v>
      </c>
      <c r="G158" s="204" t="s">
        <v>494</v>
      </c>
      <c r="H158" s="205" t="n">
        <v>28</v>
      </c>
      <c r="I158" s="206"/>
      <c r="J158" s="207" t="n">
        <f aca="false">ROUND(I158*H158,2)</f>
        <v>0</v>
      </c>
      <c r="K158" s="203" t="s">
        <v>314</v>
      </c>
      <c r="L158" s="208"/>
      <c r="M158" s="209"/>
      <c r="N158" s="210" t="s">
        <v>47</v>
      </c>
      <c r="P158" s="173" t="n">
        <f aca="false">O158*H158</f>
        <v>0</v>
      </c>
      <c r="Q158" s="173" t="n">
        <v>0.00012</v>
      </c>
      <c r="R158" s="173" t="n">
        <f aca="false">Q158*H158</f>
        <v>0.00336</v>
      </c>
      <c r="S158" s="173" t="n">
        <v>0</v>
      </c>
      <c r="T158" s="174" t="n">
        <f aca="false">S158*H158</f>
        <v>0</v>
      </c>
      <c r="AR158" s="175" t="s">
        <v>508</v>
      </c>
      <c r="AT158" s="175" t="s">
        <v>487</v>
      </c>
      <c r="AU158" s="175" t="s">
        <v>327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414</v>
      </c>
      <c r="BM158" s="175" t="s">
        <v>1893</v>
      </c>
    </row>
    <row r="159" s="22" customFormat="true" ht="19.2" hidden="false" customHeight="false" outlineLevel="0" collapsed="false">
      <c r="B159" s="23"/>
      <c r="D159" s="179" t="s">
        <v>1218</v>
      </c>
      <c r="F159" s="225" t="s">
        <v>1894</v>
      </c>
      <c r="I159" s="226"/>
      <c r="L159" s="23"/>
      <c r="M159" s="211"/>
      <c r="T159" s="57"/>
      <c r="AT159" s="3" t="s">
        <v>1218</v>
      </c>
      <c r="AU159" s="3" t="s">
        <v>327</v>
      </c>
    </row>
    <row r="160" s="22" customFormat="true" ht="21.75" hidden="false" customHeight="true" outlineLevel="0" collapsed="false">
      <c r="B160" s="23"/>
      <c r="C160" s="201" t="s">
        <v>508</v>
      </c>
      <c r="D160" s="201" t="s">
        <v>487</v>
      </c>
      <c r="E160" s="202" t="s">
        <v>1895</v>
      </c>
      <c r="F160" s="203" t="s">
        <v>1896</v>
      </c>
      <c r="G160" s="204" t="s">
        <v>494</v>
      </c>
      <c r="H160" s="205" t="n">
        <v>12</v>
      </c>
      <c r="I160" s="206"/>
      <c r="J160" s="207" t="n">
        <f aca="false">ROUND(I160*H160,2)</f>
        <v>0</v>
      </c>
      <c r="K160" s="203"/>
      <c r="L160" s="208"/>
      <c r="M160" s="209"/>
      <c r="N160" s="210" t="s">
        <v>47</v>
      </c>
      <c r="P160" s="173" t="n">
        <f aca="false">O160*H160</f>
        <v>0</v>
      </c>
      <c r="Q160" s="173" t="n">
        <v>0.00012</v>
      </c>
      <c r="R160" s="173" t="n">
        <f aca="false">Q160*H160</f>
        <v>0.00144</v>
      </c>
      <c r="S160" s="173" t="n">
        <v>0</v>
      </c>
      <c r="T160" s="174" t="n">
        <f aca="false">S160*H160</f>
        <v>0</v>
      </c>
      <c r="AR160" s="175" t="s">
        <v>508</v>
      </c>
      <c r="AT160" s="175" t="s">
        <v>487</v>
      </c>
      <c r="AU160" s="175" t="s">
        <v>327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414</v>
      </c>
      <c r="BM160" s="175" t="s">
        <v>1897</v>
      </c>
    </row>
    <row r="161" s="22" customFormat="true" ht="37.95" hidden="false" customHeight="true" outlineLevel="0" collapsed="false">
      <c r="B161" s="23"/>
      <c r="C161" s="164" t="s">
        <v>514</v>
      </c>
      <c r="D161" s="164" t="s">
        <v>310</v>
      </c>
      <c r="E161" s="165" t="s">
        <v>1898</v>
      </c>
      <c r="F161" s="166" t="s">
        <v>1899</v>
      </c>
      <c r="G161" s="167" t="s">
        <v>494</v>
      </c>
      <c r="H161" s="168" t="n">
        <v>7</v>
      </c>
      <c r="I161" s="169"/>
      <c r="J161" s="170" t="n">
        <f aca="false">ROUND(I161*H161,2)</f>
        <v>0</v>
      </c>
      <c r="K161" s="166" t="s">
        <v>314</v>
      </c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414</v>
      </c>
      <c r="AT161" s="175" t="s">
        <v>310</v>
      </c>
      <c r="AU161" s="175" t="s">
        <v>327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414</v>
      </c>
      <c r="BM161" s="175" t="s">
        <v>1900</v>
      </c>
    </row>
    <row r="162" s="22" customFormat="true" ht="24.15" hidden="false" customHeight="true" outlineLevel="0" collapsed="false">
      <c r="B162" s="23"/>
      <c r="C162" s="201" t="s">
        <v>645</v>
      </c>
      <c r="D162" s="201" t="s">
        <v>487</v>
      </c>
      <c r="E162" s="202" t="s">
        <v>1901</v>
      </c>
      <c r="F162" s="203" t="s">
        <v>1902</v>
      </c>
      <c r="G162" s="204" t="s">
        <v>494</v>
      </c>
      <c r="H162" s="205" t="n">
        <v>7</v>
      </c>
      <c r="I162" s="206"/>
      <c r="J162" s="207" t="n">
        <f aca="false">ROUND(I162*H162,2)</f>
        <v>0</v>
      </c>
      <c r="K162" s="203" t="s">
        <v>314</v>
      </c>
      <c r="L162" s="208"/>
      <c r="M162" s="209"/>
      <c r="N162" s="210" t="s">
        <v>47</v>
      </c>
      <c r="P162" s="173" t="n">
        <f aca="false">O162*H162</f>
        <v>0</v>
      </c>
      <c r="Q162" s="173" t="n">
        <v>0.00017</v>
      </c>
      <c r="R162" s="173" t="n">
        <f aca="false">Q162*H162</f>
        <v>0.00119</v>
      </c>
      <c r="S162" s="173" t="n">
        <v>0</v>
      </c>
      <c r="T162" s="174" t="n">
        <f aca="false">S162*H162</f>
        <v>0</v>
      </c>
      <c r="AR162" s="175" t="s">
        <v>508</v>
      </c>
      <c r="AT162" s="175" t="s">
        <v>487</v>
      </c>
      <c r="AU162" s="175" t="s">
        <v>327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414</v>
      </c>
      <c r="BM162" s="175" t="s">
        <v>1903</v>
      </c>
    </row>
    <row r="163" s="22" customFormat="true" ht="19.2" hidden="false" customHeight="false" outlineLevel="0" collapsed="false">
      <c r="B163" s="23"/>
      <c r="D163" s="179" t="s">
        <v>1218</v>
      </c>
      <c r="F163" s="225" t="s">
        <v>1894</v>
      </c>
      <c r="I163" s="226"/>
      <c r="L163" s="23"/>
      <c r="M163" s="211"/>
      <c r="T163" s="57"/>
      <c r="AT163" s="3" t="s">
        <v>1218</v>
      </c>
      <c r="AU163" s="3" t="s">
        <v>327</v>
      </c>
    </row>
    <row r="164" s="22" customFormat="true" ht="33" hidden="false" customHeight="true" outlineLevel="0" collapsed="false">
      <c r="B164" s="23"/>
      <c r="C164" s="164" t="s">
        <v>667</v>
      </c>
      <c r="D164" s="164" t="s">
        <v>310</v>
      </c>
      <c r="E164" s="165" t="s">
        <v>1904</v>
      </c>
      <c r="F164" s="166" t="s">
        <v>1905</v>
      </c>
      <c r="G164" s="167" t="s">
        <v>484</v>
      </c>
      <c r="H164" s="168" t="n">
        <v>12</v>
      </c>
      <c r="I164" s="169"/>
      <c r="J164" s="170" t="n">
        <f aca="false">ROUND(I164*H164,2)</f>
        <v>0</v>
      </c>
      <c r="K164" s="166" t="s">
        <v>314</v>
      </c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414</v>
      </c>
      <c r="AT164" s="175" t="s">
        <v>310</v>
      </c>
      <c r="AU164" s="175" t="s">
        <v>327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414</v>
      </c>
      <c r="BM164" s="175" t="s">
        <v>1906</v>
      </c>
    </row>
    <row r="165" s="22" customFormat="true" ht="44.25" hidden="false" customHeight="true" outlineLevel="0" collapsed="false">
      <c r="B165" s="23"/>
      <c r="C165" s="164" t="s">
        <v>673</v>
      </c>
      <c r="D165" s="164" t="s">
        <v>310</v>
      </c>
      <c r="E165" s="165" t="s">
        <v>1907</v>
      </c>
      <c r="F165" s="166" t="s">
        <v>1908</v>
      </c>
      <c r="G165" s="167" t="s">
        <v>484</v>
      </c>
      <c r="H165" s="168" t="n">
        <v>3</v>
      </c>
      <c r="I165" s="169"/>
      <c r="J165" s="170" t="n">
        <f aca="false">ROUND(I165*H165,2)</f>
        <v>0</v>
      </c>
      <c r="K165" s="166" t="s">
        <v>314</v>
      </c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414</v>
      </c>
      <c r="AT165" s="175" t="s">
        <v>310</v>
      </c>
      <c r="AU165" s="175" t="s">
        <v>327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414</v>
      </c>
      <c r="BM165" s="175" t="s">
        <v>1909</v>
      </c>
    </row>
    <row r="166" s="22" customFormat="true" ht="21.75" hidden="false" customHeight="true" outlineLevel="0" collapsed="false">
      <c r="B166" s="23"/>
      <c r="C166" s="201" t="s">
        <v>746</v>
      </c>
      <c r="D166" s="201" t="s">
        <v>487</v>
      </c>
      <c r="E166" s="202" t="s">
        <v>1910</v>
      </c>
      <c r="F166" s="203" t="s">
        <v>1911</v>
      </c>
      <c r="G166" s="204" t="s">
        <v>484</v>
      </c>
      <c r="H166" s="205" t="n">
        <v>2</v>
      </c>
      <c r="I166" s="206"/>
      <c r="J166" s="207" t="n">
        <f aca="false">ROUND(I166*H166,2)</f>
        <v>0</v>
      </c>
      <c r="K166" s="203"/>
      <c r="L166" s="208"/>
      <c r="M166" s="209"/>
      <c r="N166" s="210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508</v>
      </c>
      <c r="AT166" s="175" t="s">
        <v>487</v>
      </c>
      <c r="AU166" s="175" t="s">
        <v>327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414</v>
      </c>
      <c r="BM166" s="175" t="s">
        <v>1912</v>
      </c>
    </row>
    <row r="167" s="22" customFormat="true" ht="21.75" hidden="false" customHeight="true" outlineLevel="0" collapsed="false">
      <c r="B167" s="23"/>
      <c r="C167" s="201" t="s">
        <v>748</v>
      </c>
      <c r="D167" s="201" t="s">
        <v>487</v>
      </c>
      <c r="E167" s="202" t="s">
        <v>1913</v>
      </c>
      <c r="F167" s="203" t="s">
        <v>1914</v>
      </c>
      <c r="G167" s="204" t="s">
        <v>484</v>
      </c>
      <c r="H167" s="205" t="n">
        <v>1</v>
      </c>
      <c r="I167" s="206"/>
      <c r="J167" s="207" t="n">
        <f aca="false">ROUND(I167*H167,2)</f>
        <v>0</v>
      </c>
      <c r="K167" s="203"/>
      <c r="L167" s="208"/>
      <c r="M167" s="209"/>
      <c r="N167" s="210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508</v>
      </c>
      <c r="AT167" s="175" t="s">
        <v>487</v>
      </c>
      <c r="AU167" s="175" t="s">
        <v>327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414</v>
      </c>
      <c r="BM167" s="175" t="s">
        <v>1915</v>
      </c>
    </row>
    <row r="168" s="152" customFormat="true" ht="20.85" hidden="false" customHeight="true" outlineLevel="0" collapsed="false">
      <c r="B168" s="153"/>
      <c r="D168" s="154" t="s">
        <v>81</v>
      </c>
      <c r="E168" s="162" t="s">
        <v>1916</v>
      </c>
      <c r="F168" s="162" t="s">
        <v>1917</v>
      </c>
      <c r="I168" s="156"/>
      <c r="J168" s="163" t="n">
        <f aca="false">BK168</f>
        <v>0</v>
      </c>
      <c r="L168" s="153"/>
      <c r="M168" s="157"/>
      <c r="P168" s="158" t="n">
        <f aca="false">SUM(P169:P179)</f>
        <v>0</v>
      </c>
      <c r="R168" s="158" t="n">
        <f aca="false">SUM(R169:R179)</f>
        <v>0.00128</v>
      </c>
      <c r="T168" s="159" t="n">
        <f aca="false">SUM(T169:T179)</f>
        <v>0</v>
      </c>
      <c r="AR168" s="154" t="s">
        <v>91</v>
      </c>
      <c r="AT168" s="160" t="s">
        <v>81</v>
      </c>
      <c r="AU168" s="160" t="s">
        <v>91</v>
      </c>
      <c r="AY168" s="154" t="s">
        <v>308</v>
      </c>
      <c r="BK168" s="161" t="n">
        <f aca="false">SUM(BK169:BK179)</f>
        <v>0</v>
      </c>
    </row>
    <row r="169" s="22" customFormat="true" ht="49.2" hidden="false" customHeight="true" outlineLevel="0" collapsed="false">
      <c r="B169" s="23"/>
      <c r="C169" s="164" t="s">
        <v>89</v>
      </c>
      <c r="D169" s="164" t="s">
        <v>310</v>
      </c>
      <c r="E169" s="165" t="s">
        <v>1918</v>
      </c>
      <c r="F169" s="166" t="s">
        <v>1919</v>
      </c>
      <c r="G169" s="167" t="s">
        <v>484</v>
      </c>
      <c r="H169" s="168" t="n">
        <v>5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414</v>
      </c>
      <c r="AT169" s="175" t="s">
        <v>310</v>
      </c>
      <c r="AU169" s="175" t="s">
        <v>327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414</v>
      </c>
      <c r="BM169" s="175" t="s">
        <v>1920</v>
      </c>
    </row>
    <row r="170" s="22" customFormat="true" ht="21.75" hidden="false" customHeight="true" outlineLevel="0" collapsed="false">
      <c r="B170" s="23"/>
      <c r="C170" s="201" t="s">
        <v>91</v>
      </c>
      <c r="D170" s="201" t="s">
        <v>487</v>
      </c>
      <c r="E170" s="202" t="s">
        <v>1921</v>
      </c>
      <c r="F170" s="203" t="s">
        <v>1922</v>
      </c>
      <c r="G170" s="204" t="s">
        <v>484</v>
      </c>
      <c r="H170" s="205" t="n">
        <v>5</v>
      </c>
      <c r="I170" s="206"/>
      <c r="J170" s="207" t="n">
        <f aca="false">ROUND(I170*H170,2)</f>
        <v>0</v>
      </c>
      <c r="K170" s="203"/>
      <c r="L170" s="208"/>
      <c r="M170" s="209"/>
      <c r="N170" s="210" t="s">
        <v>47</v>
      </c>
      <c r="P170" s="173" t="n">
        <f aca="false">O170*H170</f>
        <v>0</v>
      </c>
      <c r="Q170" s="173" t="n">
        <v>3E-005</v>
      </c>
      <c r="R170" s="173" t="n">
        <f aca="false">Q170*H170</f>
        <v>0.00015</v>
      </c>
      <c r="S170" s="173" t="n">
        <v>0</v>
      </c>
      <c r="T170" s="174" t="n">
        <f aca="false">S170*H170</f>
        <v>0</v>
      </c>
      <c r="AR170" s="175" t="s">
        <v>508</v>
      </c>
      <c r="AT170" s="175" t="s">
        <v>487</v>
      </c>
      <c r="AU170" s="175" t="s">
        <v>327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414</v>
      </c>
      <c r="BM170" s="175" t="s">
        <v>1923</v>
      </c>
    </row>
    <row r="171" s="22" customFormat="true" ht="49.2" hidden="false" customHeight="true" outlineLevel="0" collapsed="false">
      <c r="B171" s="23"/>
      <c r="C171" s="164" t="s">
        <v>327</v>
      </c>
      <c r="D171" s="164" t="s">
        <v>310</v>
      </c>
      <c r="E171" s="165" t="s">
        <v>1918</v>
      </c>
      <c r="F171" s="166" t="s">
        <v>1919</v>
      </c>
      <c r="G171" s="167" t="s">
        <v>484</v>
      </c>
      <c r="H171" s="168" t="n">
        <v>1</v>
      </c>
      <c r="I171" s="169"/>
      <c r="J171" s="170" t="n">
        <f aca="false">ROUND(I171*H171,2)</f>
        <v>0</v>
      </c>
      <c r="K171" s="166" t="s">
        <v>314</v>
      </c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414</v>
      </c>
      <c r="AT171" s="175" t="s">
        <v>310</v>
      </c>
      <c r="AU171" s="175" t="s">
        <v>327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414</v>
      </c>
      <c r="BM171" s="175" t="s">
        <v>1924</v>
      </c>
    </row>
    <row r="172" s="22" customFormat="true" ht="16.5" hidden="false" customHeight="true" outlineLevel="0" collapsed="false">
      <c r="B172" s="23"/>
      <c r="C172" s="201" t="s">
        <v>315</v>
      </c>
      <c r="D172" s="201" t="s">
        <v>487</v>
      </c>
      <c r="E172" s="202" t="s">
        <v>1925</v>
      </c>
      <c r="F172" s="203" t="s">
        <v>1926</v>
      </c>
      <c r="G172" s="204" t="s">
        <v>484</v>
      </c>
      <c r="H172" s="205" t="n">
        <v>1</v>
      </c>
      <c r="I172" s="206"/>
      <c r="J172" s="207" t="n">
        <f aca="false">ROUND(I172*H172,2)</f>
        <v>0</v>
      </c>
      <c r="K172" s="203"/>
      <c r="L172" s="208"/>
      <c r="M172" s="209"/>
      <c r="N172" s="210" t="s">
        <v>47</v>
      </c>
      <c r="P172" s="173" t="n">
        <f aca="false">O172*H172</f>
        <v>0</v>
      </c>
      <c r="Q172" s="173" t="n">
        <v>3E-005</v>
      </c>
      <c r="R172" s="173" t="n">
        <f aca="false">Q172*H172</f>
        <v>3E-005</v>
      </c>
      <c r="S172" s="173" t="n">
        <v>0</v>
      </c>
      <c r="T172" s="174" t="n">
        <f aca="false">S172*H172</f>
        <v>0</v>
      </c>
      <c r="AR172" s="175" t="s">
        <v>508</v>
      </c>
      <c r="AT172" s="175" t="s">
        <v>487</v>
      </c>
      <c r="AU172" s="175" t="s">
        <v>327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414</v>
      </c>
      <c r="BM172" s="175" t="s">
        <v>1927</v>
      </c>
    </row>
    <row r="173" s="22" customFormat="true" ht="44.25" hidden="false" customHeight="true" outlineLevel="0" collapsed="false">
      <c r="B173" s="23"/>
      <c r="C173" s="164" t="s">
        <v>752</v>
      </c>
      <c r="D173" s="164" t="s">
        <v>310</v>
      </c>
      <c r="E173" s="165" t="s">
        <v>1928</v>
      </c>
      <c r="F173" s="166" t="s">
        <v>1929</v>
      </c>
      <c r="G173" s="167" t="s">
        <v>484</v>
      </c>
      <c r="H173" s="168" t="n">
        <v>1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414</v>
      </c>
      <c r="AT173" s="175" t="s">
        <v>310</v>
      </c>
      <c r="AU173" s="175" t="s">
        <v>327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414</v>
      </c>
      <c r="BM173" s="175" t="s">
        <v>1930</v>
      </c>
    </row>
    <row r="174" s="22" customFormat="true" ht="16.5" hidden="false" customHeight="true" outlineLevel="0" collapsed="false">
      <c r="B174" s="23"/>
      <c r="C174" s="201" t="s">
        <v>750</v>
      </c>
      <c r="D174" s="201" t="s">
        <v>487</v>
      </c>
      <c r="E174" s="202" t="s">
        <v>1931</v>
      </c>
      <c r="F174" s="203" t="s">
        <v>1932</v>
      </c>
      <c r="G174" s="204" t="s">
        <v>484</v>
      </c>
      <c r="H174" s="205" t="n">
        <v>1</v>
      </c>
      <c r="I174" s="206"/>
      <c r="J174" s="207" t="n">
        <f aca="false">ROUND(I174*H174,2)</f>
        <v>0</v>
      </c>
      <c r="K174" s="203"/>
      <c r="L174" s="208"/>
      <c r="M174" s="209"/>
      <c r="N174" s="210" t="s">
        <v>47</v>
      </c>
      <c r="P174" s="173" t="n">
        <f aca="false">O174*H174</f>
        <v>0</v>
      </c>
      <c r="Q174" s="173" t="n">
        <v>8E-005</v>
      </c>
      <c r="R174" s="173" t="n">
        <f aca="false">Q174*H174</f>
        <v>8E-005</v>
      </c>
      <c r="S174" s="173" t="n">
        <v>0</v>
      </c>
      <c r="T174" s="174" t="n">
        <f aca="false">S174*H174</f>
        <v>0</v>
      </c>
      <c r="AR174" s="175" t="s">
        <v>508</v>
      </c>
      <c r="AT174" s="175" t="s">
        <v>487</v>
      </c>
      <c r="AU174" s="175" t="s">
        <v>327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414</v>
      </c>
      <c r="BM174" s="175" t="s">
        <v>1933</v>
      </c>
    </row>
    <row r="175" s="22" customFormat="true" ht="24.15" hidden="false" customHeight="true" outlineLevel="0" collapsed="false">
      <c r="B175" s="23"/>
      <c r="C175" s="164" t="s">
        <v>423</v>
      </c>
      <c r="D175" s="164" t="s">
        <v>310</v>
      </c>
      <c r="E175" s="165" t="s">
        <v>1934</v>
      </c>
      <c r="F175" s="166" t="s">
        <v>1935</v>
      </c>
      <c r="G175" s="167" t="s">
        <v>484</v>
      </c>
      <c r="H175" s="168" t="n">
        <v>3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414</v>
      </c>
      <c r="AT175" s="175" t="s">
        <v>310</v>
      </c>
      <c r="AU175" s="175" t="s">
        <v>327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414</v>
      </c>
      <c r="BM175" s="175" t="s">
        <v>1936</v>
      </c>
    </row>
    <row r="176" s="22" customFormat="true" ht="16.5" hidden="false" customHeight="true" outlineLevel="0" collapsed="false">
      <c r="B176" s="23"/>
      <c r="C176" s="201" t="s">
        <v>427</v>
      </c>
      <c r="D176" s="201" t="s">
        <v>487</v>
      </c>
      <c r="E176" s="202" t="s">
        <v>1937</v>
      </c>
      <c r="F176" s="203" t="s">
        <v>1938</v>
      </c>
      <c r="G176" s="204" t="s">
        <v>484</v>
      </c>
      <c r="H176" s="205" t="n">
        <v>2</v>
      </c>
      <c r="I176" s="206"/>
      <c r="J176" s="207" t="n">
        <f aca="false">ROUND(I176*H176,2)</f>
        <v>0</v>
      </c>
      <c r="K176" s="203"/>
      <c r="L176" s="208"/>
      <c r="M176" s="209"/>
      <c r="N176" s="210" t="s">
        <v>47</v>
      </c>
      <c r="P176" s="173" t="n">
        <f aca="false">O176*H176</f>
        <v>0</v>
      </c>
      <c r="Q176" s="173" t="n">
        <v>0.00034</v>
      </c>
      <c r="R176" s="173" t="n">
        <f aca="false">Q176*H176</f>
        <v>0.00068</v>
      </c>
      <c r="S176" s="173" t="n">
        <v>0</v>
      </c>
      <c r="T176" s="174" t="n">
        <f aca="false">S176*H176</f>
        <v>0</v>
      </c>
      <c r="AR176" s="175" t="s">
        <v>508</v>
      </c>
      <c r="AT176" s="175" t="s">
        <v>487</v>
      </c>
      <c r="AU176" s="175" t="s">
        <v>327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414</v>
      </c>
      <c r="BM176" s="175" t="s">
        <v>1939</v>
      </c>
    </row>
    <row r="177" s="22" customFormat="true" ht="16.5" hidden="false" customHeight="true" outlineLevel="0" collapsed="false">
      <c r="B177" s="23"/>
      <c r="C177" s="201" t="s">
        <v>754</v>
      </c>
      <c r="D177" s="201" t="s">
        <v>487</v>
      </c>
      <c r="E177" s="202" t="s">
        <v>1940</v>
      </c>
      <c r="F177" s="203" t="s">
        <v>1941</v>
      </c>
      <c r="G177" s="204" t="s">
        <v>484</v>
      </c>
      <c r="H177" s="205" t="n">
        <v>1</v>
      </c>
      <c r="I177" s="206"/>
      <c r="J177" s="207" t="n">
        <f aca="false">ROUND(I177*H177,2)</f>
        <v>0</v>
      </c>
      <c r="K177" s="203"/>
      <c r="L177" s="208"/>
      <c r="M177" s="209"/>
      <c r="N177" s="210" t="s">
        <v>47</v>
      </c>
      <c r="P177" s="173" t="n">
        <f aca="false">O177*H177</f>
        <v>0</v>
      </c>
      <c r="Q177" s="173" t="n">
        <v>0.00034</v>
      </c>
      <c r="R177" s="173" t="n">
        <f aca="false">Q177*H177</f>
        <v>0.00034</v>
      </c>
      <c r="S177" s="173" t="n">
        <v>0</v>
      </c>
      <c r="T177" s="174" t="n">
        <f aca="false">S177*H177</f>
        <v>0</v>
      </c>
      <c r="AR177" s="175" t="s">
        <v>508</v>
      </c>
      <c r="AT177" s="175" t="s">
        <v>487</v>
      </c>
      <c r="AU177" s="175" t="s">
        <v>327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414</v>
      </c>
      <c r="BM177" s="175" t="s">
        <v>1942</v>
      </c>
    </row>
    <row r="178" s="22" customFormat="true" ht="16.5" hidden="false" customHeight="true" outlineLevel="0" collapsed="false">
      <c r="B178" s="23"/>
      <c r="C178" s="164" t="s">
        <v>475</v>
      </c>
      <c r="D178" s="164" t="s">
        <v>310</v>
      </c>
      <c r="E178" s="165" t="s">
        <v>1943</v>
      </c>
      <c r="F178" s="166" t="s">
        <v>1944</v>
      </c>
      <c r="G178" s="167" t="s">
        <v>484</v>
      </c>
      <c r="H178" s="168" t="n">
        <v>1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414</v>
      </c>
      <c r="AT178" s="175" t="s">
        <v>310</v>
      </c>
      <c r="AU178" s="175" t="s">
        <v>327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414</v>
      </c>
      <c r="BM178" s="175" t="s">
        <v>1945</v>
      </c>
    </row>
    <row r="179" s="22" customFormat="true" ht="16.5" hidden="false" customHeight="true" outlineLevel="0" collapsed="false">
      <c r="B179" s="23"/>
      <c r="C179" s="201" t="s">
        <v>481</v>
      </c>
      <c r="D179" s="201" t="s">
        <v>487</v>
      </c>
      <c r="E179" s="202" t="s">
        <v>1946</v>
      </c>
      <c r="F179" s="203" t="s">
        <v>1947</v>
      </c>
      <c r="G179" s="204" t="s">
        <v>484</v>
      </c>
      <c r="H179" s="205" t="n">
        <v>1</v>
      </c>
      <c r="I179" s="206"/>
      <c r="J179" s="207" t="n">
        <f aca="false">ROUND(I179*H179,2)</f>
        <v>0</v>
      </c>
      <c r="K179" s="203"/>
      <c r="L179" s="208"/>
      <c r="M179" s="209"/>
      <c r="N179" s="210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508</v>
      </c>
      <c r="AT179" s="175" t="s">
        <v>487</v>
      </c>
      <c r="AU179" s="175" t="s">
        <v>327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414</v>
      </c>
      <c r="BM179" s="175" t="s">
        <v>1948</v>
      </c>
    </row>
    <row r="180" s="152" customFormat="true" ht="25.95" hidden="false" customHeight="true" outlineLevel="0" collapsed="false">
      <c r="B180" s="153"/>
      <c r="D180" s="154" t="s">
        <v>81</v>
      </c>
      <c r="E180" s="155" t="s">
        <v>487</v>
      </c>
      <c r="F180" s="155" t="s">
        <v>1949</v>
      </c>
      <c r="I180" s="156"/>
      <c r="J180" s="142" t="n">
        <f aca="false">BK180</f>
        <v>0</v>
      </c>
      <c r="L180" s="153"/>
      <c r="M180" s="157"/>
      <c r="P180" s="158" t="n">
        <f aca="false">P181</f>
        <v>0</v>
      </c>
      <c r="R180" s="158" t="n">
        <f aca="false">R181</f>
        <v>0</v>
      </c>
      <c r="T180" s="159" t="n">
        <f aca="false">T181</f>
        <v>0</v>
      </c>
      <c r="AR180" s="154" t="s">
        <v>327</v>
      </c>
      <c r="AT180" s="160" t="s">
        <v>81</v>
      </c>
      <c r="AU180" s="160" t="s">
        <v>82</v>
      </c>
      <c r="AY180" s="154" t="s">
        <v>308</v>
      </c>
      <c r="BK180" s="161" t="n">
        <f aca="false">BK181</f>
        <v>0</v>
      </c>
    </row>
    <row r="181" s="152" customFormat="true" ht="22.95" hidden="false" customHeight="true" outlineLevel="0" collapsed="false">
      <c r="B181" s="153"/>
      <c r="D181" s="154" t="s">
        <v>81</v>
      </c>
      <c r="E181" s="162" t="s">
        <v>1950</v>
      </c>
      <c r="F181" s="162" t="s">
        <v>1951</v>
      </c>
      <c r="I181" s="156"/>
      <c r="J181" s="163" t="n">
        <f aca="false">BK181</f>
        <v>0</v>
      </c>
      <c r="L181" s="153"/>
      <c r="M181" s="157"/>
      <c r="P181" s="158" t="n">
        <f aca="false">SUM(P182:P183)</f>
        <v>0</v>
      </c>
      <c r="R181" s="158" t="n">
        <f aca="false">SUM(R182:R183)</f>
        <v>0</v>
      </c>
      <c r="T181" s="159" t="n">
        <f aca="false">SUM(T182:T183)</f>
        <v>0</v>
      </c>
      <c r="AR181" s="154" t="s">
        <v>327</v>
      </c>
      <c r="AT181" s="160" t="s">
        <v>81</v>
      </c>
      <c r="AU181" s="160" t="s">
        <v>89</v>
      </c>
      <c r="AY181" s="154" t="s">
        <v>308</v>
      </c>
      <c r="BK181" s="161" t="n">
        <f aca="false">SUM(BK182:BK183)</f>
        <v>0</v>
      </c>
    </row>
    <row r="182" s="22" customFormat="true" ht="49.2" hidden="false" customHeight="true" outlineLevel="0" collapsed="false">
      <c r="B182" s="23"/>
      <c r="C182" s="164" t="s">
        <v>723</v>
      </c>
      <c r="D182" s="164" t="s">
        <v>310</v>
      </c>
      <c r="E182" s="165" t="s">
        <v>1952</v>
      </c>
      <c r="F182" s="166" t="s">
        <v>1953</v>
      </c>
      <c r="G182" s="167" t="s">
        <v>1954</v>
      </c>
      <c r="H182" s="168" t="n">
        <v>1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714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714</v>
      </c>
      <c r="BM182" s="175" t="s">
        <v>1955</v>
      </c>
    </row>
    <row r="183" s="22" customFormat="true" ht="37.95" hidden="false" customHeight="true" outlineLevel="0" collapsed="false">
      <c r="B183" s="23"/>
      <c r="C183" s="164" t="s">
        <v>725</v>
      </c>
      <c r="D183" s="164" t="s">
        <v>310</v>
      </c>
      <c r="E183" s="165" t="s">
        <v>1956</v>
      </c>
      <c r="F183" s="166" t="s">
        <v>1957</v>
      </c>
      <c r="G183" s="167" t="s">
        <v>1958</v>
      </c>
      <c r="H183" s="168" t="n">
        <v>1</v>
      </c>
      <c r="I183" s="169"/>
      <c r="J183" s="170" t="n">
        <f aca="false">ROUND(I183*H183,2)</f>
        <v>0</v>
      </c>
      <c r="K183" s="166" t="s">
        <v>314</v>
      </c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714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714</v>
      </c>
      <c r="BM183" s="175" t="s">
        <v>1959</v>
      </c>
    </row>
    <row r="184" s="152" customFormat="true" ht="25.95" hidden="false" customHeight="true" outlineLevel="0" collapsed="false">
      <c r="B184" s="153"/>
      <c r="D184" s="154" t="s">
        <v>81</v>
      </c>
      <c r="E184" s="155" t="s">
        <v>264</v>
      </c>
      <c r="F184" s="155" t="s">
        <v>1960</v>
      </c>
      <c r="I184" s="156"/>
      <c r="J184" s="142" t="n">
        <f aca="false">BK184</f>
        <v>0</v>
      </c>
      <c r="L184" s="153"/>
      <c r="M184" s="157"/>
      <c r="P184" s="158" t="n">
        <f aca="false">P185</f>
        <v>0</v>
      </c>
      <c r="R184" s="158" t="n">
        <f aca="false">R185</f>
        <v>0</v>
      </c>
      <c r="T184" s="159" t="n">
        <f aca="false">T185</f>
        <v>0</v>
      </c>
      <c r="AR184" s="154" t="s">
        <v>334</v>
      </c>
      <c r="AT184" s="160" t="s">
        <v>81</v>
      </c>
      <c r="AU184" s="160" t="s">
        <v>82</v>
      </c>
      <c r="AY184" s="154" t="s">
        <v>308</v>
      </c>
      <c r="BK184" s="161" t="n">
        <f aca="false">BK185</f>
        <v>0</v>
      </c>
    </row>
    <row r="185" s="152" customFormat="true" ht="22.95" hidden="false" customHeight="true" outlineLevel="0" collapsed="false">
      <c r="B185" s="153"/>
      <c r="D185" s="154" t="s">
        <v>81</v>
      </c>
      <c r="E185" s="162" t="s">
        <v>1961</v>
      </c>
      <c r="F185" s="162" t="s">
        <v>1962</v>
      </c>
      <c r="I185" s="156"/>
      <c r="J185" s="163" t="n">
        <f aca="false">BK185</f>
        <v>0</v>
      </c>
      <c r="L185" s="153"/>
      <c r="M185" s="157"/>
      <c r="P185" s="158" t="n">
        <f aca="false">P186</f>
        <v>0</v>
      </c>
      <c r="R185" s="158" t="n">
        <f aca="false">R186</f>
        <v>0</v>
      </c>
      <c r="T185" s="159" t="n">
        <f aca="false">T186</f>
        <v>0</v>
      </c>
      <c r="AR185" s="154" t="s">
        <v>334</v>
      </c>
      <c r="AT185" s="160" t="s">
        <v>81</v>
      </c>
      <c r="AU185" s="160" t="s">
        <v>89</v>
      </c>
      <c r="AY185" s="154" t="s">
        <v>308</v>
      </c>
      <c r="BK185" s="161" t="n">
        <f aca="false">BK186</f>
        <v>0</v>
      </c>
    </row>
    <row r="186" s="22" customFormat="true" ht="16.5" hidden="false" customHeight="true" outlineLevel="0" collapsed="false">
      <c r="B186" s="23"/>
      <c r="C186" s="164" t="s">
        <v>727</v>
      </c>
      <c r="D186" s="164" t="s">
        <v>310</v>
      </c>
      <c r="E186" s="165" t="s">
        <v>1963</v>
      </c>
      <c r="F186" s="166" t="s">
        <v>1964</v>
      </c>
      <c r="G186" s="167" t="s">
        <v>1965</v>
      </c>
      <c r="H186" s="168" t="n">
        <v>1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1966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1966</v>
      </c>
      <c r="BM186" s="175" t="s">
        <v>1967</v>
      </c>
    </row>
    <row r="187" s="22" customFormat="true" ht="49.95" hidden="false" customHeight="true" outlineLevel="0" collapsed="false">
      <c r="B187" s="23"/>
      <c r="E187" s="155" t="s">
        <v>518</v>
      </c>
      <c r="F187" s="155" t="s">
        <v>519</v>
      </c>
      <c r="J187" s="142" t="n">
        <f aca="false">BK187</f>
        <v>0</v>
      </c>
      <c r="L187" s="23"/>
      <c r="M187" s="211"/>
      <c r="T187" s="57"/>
      <c r="AT187" s="3" t="s">
        <v>81</v>
      </c>
      <c r="AU187" s="3" t="s">
        <v>82</v>
      </c>
      <c r="AY187" s="3" t="s">
        <v>520</v>
      </c>
      <c r="BK187" s="176" t="n">
        <f aca="false">SUM(BK188:BK192)</f>
        <v>0</v>
      </c>
    </row>
    <row r="188" s="22" customFormat="true" ht="16.35" hidden="false" customHeight="true" outlineLevel="0" collapsed="false">
      <c r="B188" s="23"/>
      <c r="C188" s="212"/>
      <c r="D188" s="213" t="s">
        <v>310</v>
      </c>
      <c r="E188" s="214"/>
      <c r="F188" s="215"/>
      <c r="G188" s="216"/>
      <c r="H188" s="217"/>
      <c r="I188" s="218"/>
      <c r="J188" s="219" t="n">
        <f aca="false">BK188</f>
        <v>0</v>
      </c>
      <c r="K188" s="220"/>
      <c r="L188" s="23"/>
      <c r="M188" s="221"/>
      <c r="N188" s="222" t="s">
        <v>47</v>
      </c>
      <c r="T188" s="57"/>
      <c r="AT188" s="3" t="s">
        <v>520</v>
      </c>
      <c r="AU188" s="3" t="s">
        <v>89</v>
      </c>
      <c r="AY188" s="3" t="s">
        <v>520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I188*H188</f>
        <v>0</v>
      </c>
    </row>
    <row r="189" s="22" customFormat="true" ht="16.35" hidden="false" customHeight="true" outlineLevel="0" collapsed="false">
      <c r="B189" s="23"/>
      <c r="C189" s="212"/>
      <c r="D189" s="213" t="s">
        <v>310</v>
      </c>
      <c r="E189" s="214"/>
      <c r="F189" s="215"/>
      <c r="G189" s="216"/>
      <c r="H189" s="217"/>
      <c r="I189" s="218"/>
      <c r="J189" s="219" t="n">
        <f aca="false">BK189</f>
        <v>0</v>
      </c>
      <c r="K189" s="220"/>
      <c r="L189" s="23"/>
      <c r="M189" s="221"/>
      <c r="N189" s="222" t="s">
        <v>47</v>
      </c>
      <c r="T189" s="57"/>
      <c r="AT189" s="3" t="s">
        <v>520</v>
      </c>
      <c r="AU189" s="3" t="s">
        <v>89</v>
      </c>
      <c r="AY189" s="3" t="s">
        <v>520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I189*H189</f>
        <v>0</v>
      </c>
    </row>
    <row r="190" s="22" customFormat="true" ht="16.35" hidden="false" customHeight="true" outlineLevel="0" collapsed="false">
      <c r="B190" s="23"/>
      <c r="C190" s="212"/>
      <c r="D190" s="213" t="s">
        <v>310</v>
      </c>
      <c r="E190" s="214"/>
      <c r="F190" s="215"/>
      <c r="G190" s="216"/>
      <c r="H190" s="217"/>
      <c r="I190" s="218"/>
      <c r="J190" s="219" t="n">
        <f aca="false">BK190</f>
        <v>0</v>
      </c>
      <c r="K190" s="220"/>
      <c r="L190" s="23"/>
      <c r="M190" s="221"/>
      <c r="N190" s="222" t="s">
        <v>47</v>
      </c>
      <c r="T190" s="57"/>
      <c r="AT190" s="3" t="s">
        <v>520</v>
      </c>
      <c r="AU190" s="3" t="s">
        <v>89</v>
      </c>
      <c r="AY190" s="3" t="s">
        <v>520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I190*H190</f>
        <v>0</v>
      </c>
    </row>
    <row r="191" s="22" customFormat="true" ht="16.35" hidden="false" customHeight="true" outlineLevel="0" collapsed="false">
      <c r="B191" s="23"/>
      <c r="C191" s="212"/>
      <c r="D191" s="213" t="s">
        <v>310</v>
      </c>
      <c r="E191" s="214"/>
      <c r="F191" s="215"/>
      <c r="G191" s="216"/>
      <c r="H191" s="217"/>
      <c r="I191" s="218"/>
      <c r="J191" s="219" t="n">
        <f aca="false">BK191</f>
        <v>0</v>
      </c>
      <c r="K191" s="220"/>
      <c r="L191" s="23"/>
      <c r="M191" s="221"/>
      <c r="N191" s="222" t="s">
        <v>47</v>
      </c>
      <c r="T191" s="57"/>
      <c r="AT191" s="3" t="s">
        <v>520</v>
      </c>
      <c r="AU191" s="3" t="s">
        <v>89</v>
      </c>
      <c r="AY191" s="3" t="s">
        <v>520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I191*H191</f>
        <v>0</v>
      </c>
    </row>
    <row r="192" s="22" customFormat="true" ht="16.35" hidden="false" customHeight="true" outlineLevel="0" collapsed="false">
      <c r="B192" s="23"/>
      <c r="C192" s="212"/>
      <c r="D192" s="213" t="s">
        <v>310</v>
      </c>
      <c r="E192" s="214"/>
      <c r="F192" s="215"/>
      <c r="G192" s="216"/>
      <c r="H192" s="217"/>
      <c r="I192" s="218"/>
      <c r="J192" s="219" t="n">
        <f aca="false">BK192</f>
        <v>0</v>
      </c>
      <c r="K192" s="220"/>
      <c r="L192" s="23"/>
      <c r="M192" s="221"/>
      <c r="N192" s="222" t="s">
        <v>47</v>
      </c>
      <c r="O192" s="223"/>
      <c r="P192" s="223"/>
      <c r="Q192" s="223"/>
      <c r="R192" s="223"/>
      <c r="S192" s="223"/>
      <c r="T192" s="224"/>
      <c r="AT192" s="3" t="s">
        <v>520</v>
      </c>
      <c r="AU192" s="3" t="s">
        <v>89</v>
      </c>
      <c r="AY192" s="3" t="s">
        <v>520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I192*H192</f>
        <v>0</v>
      </c>
    </row>
    <row r="193" s="22" customFormat="true" ht="6.9" hidden="false" customHeight="true" outlineLevel="0" collapsed="false">
      <c r="B193" s="41"/>
      <c r="C193" s="42"/>
      <c r="D193" s="42"/>
      <c r="E193" s="42"/>
      <c r="F193" s="42"/>
      <c r="G193" s="42"/>
      <c r="H193" s="42"/>
      <c r="I193" s="42"/>
      <c r="J193" s="42"/>
      <c r="K193" s="42"/>
      <c r="L193" s="23"/>
    </row>
  </sheetData>
  <sheetProtection algorithmName="SHA-512" hashValue="MASg5378McTZ3ivCerTHWawg3py0yIudInFwSxVsWgCclk4Gd8uT+cjCBRYK/YKR1mDvaIjEThID2lGSf8BWWg==" saltValue="lMSlqmVIdcCaPvbcQr0Uqs+hn1CkrPGcTfQQCgUGEI4wbc+dKRDGNfggblzBxSSJVDkrK800eSfR+v9soD6kJQ==" spinCount="100000" sheet="true" objects="true" scenarios="true" formatColumns="false" formatRows="false" autoFilter="false"/>
  <autoFilter ref="C130:K19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</mergeCells>
  <dataValidations count="2">
    <dataValidation allowBlank="true" error="Povoleny jsou hodnoty K, M." operator="between" showDropDown="false" showErrorMessage="true" showInputMessage="true" sqref="D188:D19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88:N19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66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D50" activeCellId="0" sqref="AD50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126</v>
      </c>
      <c r="AZ2" s="107" t="s">
        <v>1019</v>
      </c>
      <c r="BA2" s="107"/>
      <c r="BB2" s="107"/>
      <c r="BC2" s="107" t="s">
        <v>340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1020</v>
      </c>
      <c r="BA3" s="107"/>
      <c r="BB3" s="107"/>
      <c r="BC3" s="107" t="s">
        <v>1021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1022</v>
      </c>
      <c r="BA4" s="107"/>
      <c r="BB4" s="107"/>
      <c r="BC4" s="107" t="s">
        <v>1023</v>
      </c>
      <c r="BD4" s="107" t="s">
        <v>91</v>
      </c>
    </row>
    <row r="5" customFormat="false" ht="6.9" hidden="false" customHeight="true" outlineLevel="0" collapsed="false">
      <c r="B5" s="6"/>
      <c r="L5" s="6"/>
      <c r="AZ5" s="107" t="s">
        <v>1024</v>
      </c>
      <c r="BA5" s="107"/>
      <c r="BB5" s="107"/>
      <c r="BC5" s="107" t="s">
        <v>1025</v>
      </c>
      <c r="BD5" s="107" t="s">
        <v>91</v>
      </c>
    </row>
    <row r="6" customFormat="false" ht="12" hidden="false" customHeight="true" outlineLevel="0" collapsed="false">
      <c r="B6" s="6"/>
      <c r="D6" s="15" t="s">
        <v>15</v>
      </c>
      <c r="L6" s="6"/>
      <c r="AZ6" s="107" t="s">
        <v>874</v>
      </c>
      <c r="BA6" s="107"/>
      <c r="BB6" s="107"/>
      <c r="BC6" s="107" t="s">
        <v>1026</v>
      </c>
      <c r="BD6" s="107" t="s">
        <v>91</v>
      </c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  <c r="AZ7" s="107" t="s">
        <v>1027</v>
      </c>
      <c r="BA7" s="107"/>
      <c r="BB7" s="107"/>
      <c r="BC7" s="107" t="s">
        <v>1028</v>
      </c>
      <c r="BD7" s="107" t="s">
        <v>91</v>
      </c>
    </row>
    <row r="8" customFormat="false" ht="12" hidden="false" customHeight="true" outlineLevel="0" collapsed="false">
      <c r="B8" s="6"/>
      <c r="D8" s="15" t="s">
        <v>278</v>
      </c>
      <c r="L8" s="6"/>
      <c r="AZ8" s="107" t="s">
        <v>1029</v>
      </c>
      <c r="BA8" s="107"/>
      <c r="BB8" s="107"/>
      <c r="BC8" s="107" t="s">
        <v>1030</v>
      </c>
      <c r="BD8" s="107" t="s">
        <v>91</v>
      </c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  <c r="AZ9" s="107" t="s">
        <v>1032</v>
      </c>
      <c r="BA9" s="107"/>
      <c r="BB9" s="107"/>
      <c r="BC9" s="107" t="s">
        <v>1033</v>
      </c>
      <c r="BD9" s="107" t="s">
        <v>91</v>
      </c>
    </row>
    <row r="10" s="22" customFormat="true" ht="12" hidden="false" customHeight="true" outlineLevel="0" collapsed="false">
      <c r="B10" s="23"/>
      <c r="D10" s="15" t="s">
        <v>280</v>
      </c>
      <c r="L10" s="23"/>
      <c r="AZ10" s="107" t="s">
        <v>1034</v>
      </c>
      <c r="BA10" s="107"/>
      <c r="BB10" s="107"/>
      <c r="BC10" s="107" t="s">
        <v>1035</v>
      </c>
      <c r="BD10" s="107" t="s">
        <v>91</v>
      </c>
    </row>
    <row r="11" s="22" customFormat="true" ht="16.5" hidden="false" customHeight="true" outlineLevel="0" collapsed="false">
      <c r="B11" s="23"/>
      <c r="E11" s="110" t="s">
        <v>1968</v>
      </c>
      <c r="F11" s="110"/>
      <c r="G11" s="110"/>
      <c r="H11" s="110"/>
      <c r="L11" s="23"/>
      <c r="AZ11" s="107" t="s">
        <v>1037</v>
      </c>
      <c r="BA11" s="107"/>
      <c r="BB11" s="107"/>
      <c r="BC11" s="107" t="s">
        <v>340</v>
      </c>
      <c r="BD11" s="107" t="s">
        <v>91</v>
      </c>
    </row>
    <row r="12" s="22" customFormat="true" ht="10.2" hidden="false" customHeight="false" outlineLevel="0" collapsed="false">
      <c r="B12" s="23"/>
      <c r="L12" s="23"/>
      <c r="AZ12" s="107" t="s">
        <v>878</v>
      </c>
      <c r="BA12" s="107"/>
      <c r="BB12" s="107"/>
      <c r="BC12" s="107" t="s">
        <v>1026</v>
      </c>
      <c r="BD12" s="107" t="s">
        <v>91</v>
      </c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ROUND(J140,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ROUND((ROUND((SUM(BE140:BE659)),  2) + SUM(BE661:BE665)), 2)</f>
        <v>0</v>
      </c>
      <c r="I35" s="119" t="n">
        <v>0.21</v>
      </c>
      <c r="J35" s="100" t="n">
        <f aca="false">ROUND((ROUND(((SUM(BE140:BE659))*I35),  2) + (SUM(BE661:BE665)*I35)),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ROUND((ROUND((SUM(BF140:BF659)),  2) + SUM(BF661:BF665)), 2)</f>
        <v>0</v>
      </c>
      <c r="I36" s="119" t="n">
        <v>0.15</v>
      </c>
      <c r="J36" s="100" t="n">
        <f aca="false">ROUND((ROUND(((SUM(BF140:BF659))*I36),  2) + (SUM(BF661:BF665)*I36)),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ROUND((ROUND((SUM(BG140:BG659)),  2) + SUM(BG661:BG665)),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ROUND((ROUND((SUM(BH140:BH659)),  2) + SUM(BH661:BH665)),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ROUND((ROUND((SUM(BI140:BI659)),  2) + SUM(BI661:BI665)),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2.2.2a - WC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J140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J141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J142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J181</f>
        <v>0</v>
      </c>
      <c r="L101" s="137"/>
    </row>
    <row r="102" s="95" customFormat="true" ht="19.95" hidden="false" customHeight="true" outlineLevel="0" collapsed="false">
      <c r="B102" s="137"/>
      <c r="D102" s="138" t="s">
        <v>1038</v>
      </c>
      <c r="E102" s="139"/>
      <c r="F102" s="139"/>
      <c r="G102" s="139"/>
      <c r="H102" s="139"/>
      <c r="I102" s="139"/>
      <c r="J102" s="140" t="n">
        <f aca="false">J242</f>
        <v>0</v>
      </c>
      <c r="L102" s="137"/>
    </row>
    <row r="103" s="95" customFormat="true" ht="19.95" hidden="false" customHeight="true" outlineLevel="0" collapsed="false">
      <c r="B103" s="137"/>
      <c r="D103" s="138" t="s">
        <v>290</v>
      </c>
      <c r="E103" s="139"/>
      <c r="F103" s="139"/>
      <c r="G103" s="139"/>
      <c r="H103" s="139"/>
      <c r="I103" s="139"/>
      <c r="J103" s="140" t="n">
        <f aca="false">J273</f>
        <v>0</v>
      </c>
      <c r="L103" s="137"/>
    </row>
    <row r="104" s="95" customFormat="true" ht="19.95" hidden="false" customHeight="true" outlineLevel="0" collapsed="false">
      <c r="B104" s="137"/>
      <c r="D104" s="138" t="s">
        <v>291</v>
      </c>
      <c r="E104" s="139"/>
      <c r="F104" s="139"/>
      <c r="G104" s="139"/>
      <c r="H104" s="139"/>
      <c r="I104" s="139"/>
      <c r="J104" s="140" t="n">
        <f aca="false">J276</f>
        <v>0</v>
      </c>
      <c r="L104" s="137"/>
    </row>
    <row r="105" s="132" customFormat="true" ht="24.9" hidden="false" customHeight="true" outlineLevel="0" collapsed="false">
      <c r="B105" s="133"/>
      <c r="D105" s="134" t="s">
        <v>881</v>
      </c>
      <c r="E105" s="135"/>
      <c r="F105" s="135"/>
      <c r="G105" s="135"/>
      <c r="H105" s="135"/>
      <c r="I105" s="135"/>
      <c r="J105" s="136" t="n">
        <f aca="false">J278</f>
        <v>0</v>
      </c>
      <c r="L105" s="133"/>
    </row>
    <row r="106" s="95" customFormat="true" ht="19.95" hidden="false" customHeight="true" outlineLevel="0" collapsed="false">
      <c r="B106" s="137"/>
      <c r="D106" s="138" t="s">
        <v>1039</v>
      </c>
      <c r="E106" s="139"/>
      <c r="F106" s="139"/>
      <c r="G106" s="139"/>
      <c r="H106" s="139"/>
      <c r="I106" s="139"/>
      <c r="J106" s="140" t="n">
        <f aca="false">J279</f>
        <v>0</v>
      </c>
      <c r="L106" s="137"/>
    </row>
    <row r="107" s="95" customFormat="true" ht="19.95" hidden="false" customHeight="true" outlineLevel="0" collapsed="false">
      <c r="B107" s="137"/>
      <c r="D107" s="138" t="s">
        <v>1040</v>
      </c>
      <c r="E107" s="139"/>
      <c r="F107" s="139"/>
      <c r="G107" s="139"/>
      <c r="H107" s="139"/>
      <c r="I107" s="139"/>
      <c r="J107" s="140" t="n">
        <f aca="false">J315</f>
        <v>0</v>
      </c>
      <c r="L107" s="137"/>
    </row>
    <row r="108" s="95" customFormat="true" ht="19.95" hidden="false" customHeight="true" outlineLevel="0" collapsed="false">
      <c r="B108" s="137"/>
      <c r="D108" s="138" t="s">
        <v>1041</v>
      </c>
      <c r="E108" s="139"/>
      <c r="F108" s="139"/>
      <c r="G108" s="139"/>
      <c r="H108" s="139"/>
      <c r="I108" s="139"/>
      <c r="J108" s="140" t="n">
        <f aca="false">J371</f>
        <v>0</v>
      </c>
      <c r="L108" s="137"/>
    </row>
    <row r="109" s="95" customFormat="true" ht="19.95" hidden="false" customHeight="true" outlineLevel="0" collapsed="false">
      <c r="B109" s="137"/>
      <c r="D109" s="138" t="s">
        <v>882</v>
      </c>
      <c r="E109" s="139"/>
      <c r="F109" s="139"/>
      <c r="G109" s="139"/>
      <c r="H109" s="139"/>
      <c r="I109" s="139"/>
      <c r="J109" s="140" t="n">
        <f aca="false">J410</f>
        <v>0</v>
      </c>
      <c r="L109" s="137"/>
    </row>
    <row r="110" s="95" customFormat="true" ht="19.95" hidden="false" customHeight="true" outlineLevel="0" collapsed="false">
      <c r="B110" s="137"/>
      <c r="D110" s="138" t="s">
        <v>1042</v>
      </c>
      <c r="E110" s="139"/>
      <c r="F110" s="139"/>
      <c r="G110" s="139"/>
      <c r="H110" s="139"/>
      <c r="I110" s="139"/>
      <c r="J110" s="140" t="n">
        <f aca="false">J514</f>
        <v>0</v>
      </c>
      <c r="L110" s="137"/>
    </row>
    <row r="111" s="95" customFormat="true" ht="19.95" hidden="false" customHeight="true" outlineLevel="0" collapsed="false">
      <c r="B111" s="137"/>
      <c r="D111" s="138" t="s">
        <v>1043</v>
      </c>
      <c r="E111" s="139"/>
      <c r="F111" s="139"/>
      <c r="G111" s="139"/>
      <c r="H111" s="139"/>
      <c r="I111" s="139"/>
      <c r="J111" s="140" t="n">
        <f aca="false">J531</f>
        <v>0</v>
      </c>
      <c r="L111" s="137"/>
    </row>
    <row r="112" s="95" customFormat="true" ht="19.95" hidden="false" customHeight="true" outlineLevel="0" collapsed="false">
      <c r="B112" s="137"/>
      <c r="D112" s="138" t="s">
        <v>1044</v>
      </c>
      <c r="E112" s="139"/>
      <c r="F112" s="139"/>
      <c r="G112" s="139"/>
      <c r="H112" s="139"/>
      <c r="I112" s="139"/>
      <c r="J112" s="140" t="n">
        <f aca="false">J538</f>
        <v>0</v>
      </c>
      <c r="L112" s="137"/>
    </row>
    <row r="113" s="95" customFormat="true" ht="19.95" hidden="false" customHeight="true" outlineLevel="0" collapsed="false">
      <c r="B113" s="137"/>
      <c r="D113" s="138" t="s">
        <v>883</v>
      </c>
      <c r="E113" s="139"/>
      <c r="F113" s="139"/>
      <c r="G113" s="139"/>
      <c r="H113" s="139"/>
      <c r="I113" s="139"/>
      <c r="J113" s="140" t="n">
        <f aca="false">J544</f>
        <v>0</v>
      </c>
      <c r="L113" s="137"/>
    </row>
    <row r="114" s="95" customFormat="true" ht="19.95" hidden="false" customHeight="true" outlineLevel="0" collapsed="false">
      <c r="B114" s="137"/>
      <c r="D114" s="138" t="s">
        <v>1045</v>
      </c>
      <c r="E114" s="139"/>
      <c r="F114" s="139"/>
      <c r="G114" s="139"/>
      <c r="H114" s="139"/>
      <c r="I114" s="139"/>
      <c r="J114" s="140" t="n">
        <f aca="false">J546</f>
        <v>0</v>
      </c>
      <c r="L114" s="137"/>
    </row>
    <row r="115" s="95" customFormat="true" ht="19.95" hidden="false" customHeight="true" outlineLevel="0" collapsed="false">
      <c r="B115" s="137"/>
      <c r="D115" s="138" t="s">
        <v>1046</v>
      </c>
      <c r="E115" s="139"/>
      <c r="F115" s="139"/>
      <c r="G115" s="139"/>
      <c r="H115" s="139"/>
      <c r="I115" s="139"/>
      <c r="J115" s="140" t="n">
        <f aca="false">J606</f>
        <v>0</v>
      </c>
      <c r="L115" s="137"/>
    </row>
    <row r="116" s="95" customFormat="true" ht="19.95" hidden="false" customHeight="true" outlineLevel="0" collapsed="false">
      <c r="B116" s="137"/>
      <c r="D116" s="138" t="s">
        <v>1047</v>
      </c>
      <c r="E116" s="139"/>
      <c r="F116" s="139"/>
      <c r="G116" s="139"/>
      <c r="H116" s="139"/>
      <c r="I116" s="139"/>
      <c r="J116" s="140" t="n">
        <f aca="false">J648</f>
        <v>0</v>
      </c>
      <c r="L116" s="137"/>
    </row>
    <row r="117" s="132" customFormat="true" ht="24.9" hidden="false" customHeight="true" outlineLevel="0" collapsed="false">
      <c r="B117" s="133"/>
      <c r="D117" s="134" t="s">
        <v>522</v>
      </c>
      <c r="E117" s="135"/>
      <c r="F117" s="135"/>
      <c r="G117" s="135"/>
      <c r="H117" s="135"/>
      <c r="I117" s="135"/>
      <c r="J117" s="136" t="n">
        <f aca="false">J657</f>
        <v>0</v>
      </c>
      <c r="L117" s="133"/>
    </row>
    <row r="118" s="132" customFormat="true" ht="21.75" hidden="false" customHeight="true" outlineLevel="0" collapsed="false">
      <c r="B118" s="133"/>
      <c r="D118" s="141" t="s">
        <v>292</v>
      </c>
      <c r="J118" s="142" t="n">
        <f aca="false">J660</f>
        <v>0</v>
      </c>
      <c r="L118" s="133"/>
    </row>
    <row r="119" s="22" customFormat="true" ht="21.75" hidden="false" customHeight="true" outlineLevel="0" collapsed="false">
      <c r="B119" s="23"/>
      <c r="L119" s="23"/>
    </row>
    <row r="120" s="22" customFormat="true" ht="6.9" hidden="false" customHeight="true" outlineLevel="0" collapsed="false"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23"/>
    </row>
    <row r="124" s="22" customFormat="true" ht="6.9" hidden="false" customHeight="true" outlineLevel="0" collapsed="false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3"/>
    </row>
    <row r="125" s="22" customFormat="true" ht="24.9" hidden="false" customHeight="true" outlineLevel="0" collapsed="false">
      <c r="B125" s="23"/>
      <c r="C125" s="7" t="s">
        <v>293</v>
      </c>
      <c r="L125" s="23"/>
    </row>
    <row r="126" s="22" customFormat="true" ht="6.9" hidden="false" customHeight="true" outlineLevel="0" collapsed="false">
      <c r="B126" s="23"/>
      <c r="L126" s="23"/>
    </row>
    <row r="127" s="22" customFormat="true" ht="12" hidden="false" customHeight="true" outlineLevel="0" collapsed="false">
      <c r="B127" s="23"/>
      <c r="C127" s="15" t="s">
        <v>15</v>
      </c>
      <c r="L127" s="23"/>
    </row>
    <row r="128" s="22" customFormat="true" ht="16.5" hidden="false" customHeight="true" outlineLevel="0" collapsed="false">
      <c r="B128" s="23"/>
      <c r="E128" s="109" t="str">
        <f aca="false">E7</f>
        <v>Koupaliště Rosice</v>
      </c>
      <c r="F128" s="109"/>
      <c r="G128" s="109"/>
      <c r="H128" s="109"/>
      <c r="L128" s="23"/>
    </row>
    <row r="129" customFormat="false" ht="12" hidden="false" customHeight="true" outlineLevel="0" collapsed="false">
      <c r="B129" s="6"/>
      <c r="C129" s="15" t="s">
        <v>278</v>
      </c>
      <c r="L129" s="6"/>
    </row>
    <row r="130" s="22" customFormat="true" ht="16.5" hidden="false" customHeight="true" outlineLevel="0" collapsed="false">
      <c r="B130" s="23"/>
      <c r="E130" s="109" t="s">
        <v>1031</v>
      </c>
      <c r="F130" s="109"/>
      <c r="G130" s="109"/>
      <c r="H130" s="109"/>
      <c r="L130" s="23"/>
    </row>
    <row r="131" s="22" customFormat="true" ht="12" hidden="false" customHeight="true" outlineLevel="0" collapsed="false">
      <c r="B131" s="23"/>
      <c r="C131" s="15" t="s">
        <v>280</v>
      </c>
      <c r="L131" s="23"/>
    </row>
    <row r="132" s="22" customFormat="true" ht="16.5" hidden="false" customHeight="true" outlineLevel="0" collapsed="false">
      <c r="B132" s="23"/>
      <c r="E132" s="110" t="str">
        <f aca="false">E11</f>
        <v>2.2.2a - WC</v>
      </c>
      <c r="F132" s="110"/>
      <c r="G132" s="110"/>
      <c r="H132" s="110"/>
      <c r="L132" s="23"/>
    </row>
    <row r="133" s="22" customFormat="true" ht="6.9" hidden="false" customHeight="true" outlineLevel="0" collapsed="false">
      <c r="B133" s="23"/>
      <c r="L133" s="23"/>
    </row>
    <row r="134" s="22" customFormat="true" ht="12" hidden="false" customHeight="true" outlineLevel="0" collapsed="false">
      <c r="B134" s="23"/>
      <c r="C134" s="15" t="s">
        <v>19</v>
      </c>
      <c r="F134" s="16" t="str">
        <f aca="false">F14</f>
        <v>Rosice</v>
      </c>
      <c r="I134" s="15" t="s">
        <v>21</v>
      </c>
      <c r="J134" s="111" t="str">
        <f aca="false">IF(J14="","",J14)</f>
        <v>6. 9. 2021</v>
      </c>
      <c r="L134" s="23"/>
    </row>
    <row r="135" s="22" customFormat="true" ht="6.9" hidden="false" customHeight="true" outlineLevel="0" collapsed="false">
      <c r="B135" s="23"/>
      <c r="L135" s="23"/>
    </row>
    <row r="136" s="22" customFormat="true" ht="25.65" hidden="false" customHeight="true" outlineLevel="0" collapsed="false">
      <c r="B136" s="23"/>
      <c r="C136" s="15" t="s">
        <v>23</v>
      </c>
      <c r="F136" s="16" t="str">
        <f aca="false">E17</f>
        <v>Město Rosice</v>
      </c>
      <c r="I136" s="15" t="s">
        <v>31</v>
      </c>
      <c r="J136" s="128" t="str">
        <f aca="false">E23</f>
        <v>Ing. arch. Kristýna Shromáždilová</v>
      </c>
      <c r="L136" s="23"/>
    </row>
    <row r="137" s="22" customFormat="true" ht="25.65" hidden="false" customHeight="true" outlineLevel="0" collapsed="false">
      <c r="B137" s="23"/>
      <c r="C137" s="15" t="s">
        <v>29</v>
      </c>
      <c r="F137" s="16" t="str">
        <f aca="false">IF(E20="","",E20)</f>
        <v>Vyplň údaj</v>
      </c>
      <c r="I137" s="15" t="s">
        <v>36</v>
      </c>
      <c r="J137" s="128" t="str">
        <f aca="false">E26</f>
        <v>STAGA stavební agentura s.r.o.</v>
      </c>
      <c r="L137" s="23"/>
    </row>
    <row r="138" s="22" customFormat="true" ht="10.35" hidden="false" customHeight="true" outlineLevel="0" collapsed="false">
      <c r="B138" s="23"/>
      <c r="L138" s="23"/>
    </row>
    <row r="139" s="143" customFormat="true" ht="29.25" hidden="false" customHeight="true" outlineLevel="0" collapsed="false">
      <c r="B139" s="144"/>
      <c r="C139" s="145" t="s">
        <v>294</v>
      </c>
      <c r="D139" s="146" t="s">
        <v>67</v>
      </c>
      <c r="E139" s="146" t="s">
        <v>63</v>
      </c>
      <c r="F139" s="146" t="s">
        <v>64</v>
      </c>
      <c r="G139" s="146" t="s">
        <v>295</v>
      </c>
      <c r="H139" s="146" t="s">
        <v>296</v>
      </c>
      <c r="I139" s="146" t="s">
        <v>297</v>
      </c>
      <c r="J139" s="146" t="s">
        <v>284</v>
      </c>
      <c r="K139" s="147" t="s">
        <v>298</v>
      </c>
      <c r="L139" s="144"/>
      <c r="M139" s="64"/>
      <c r="N139" s="65" t="s">
        <v>46</v>
      </c>
      <c r="O139" s="65" t="s">
        <v>299</v>
      </c>
      <c r="P139" s="65" t="s">
        <v>300</v>
      </c>
      <c r="Q139" s="65" t="s">
        <v>301</v>
      </c>
      <c r="R139" s="65" t="s">
        <v>302</v>
      </c>
      <c r="S139" s="65" t="s">
        <v>303</v>
      </c>
      <c r="T139" s="66" t="s">
        <v>304</v>
      </c>
    </row>
    <row r="140" s="22" customFormat="true" ht="22.95" hidden="false" customHeight="true" outlineLevel="0" collapsed="false">
      <c r="B140" s="23"/>
      <c r="C140" s="70" t="s">
        <v>305</v>
      </c>
      <c r="J140" s="148" t="n">
        <f aca="false">BK140</f>
        <v>0</v>
      </c>
      <c r="L140" s="23"/>
      <c r="M140" s="67"/>
      <c r="N140" s="55"/>
      <c r="O140" s="55"/>
      <c r="P140" s="149" t="n">
        <f aca="false">P141+P278+P657+P660</f>
        <v>0</v>
      </c>
      <c r="Q140" s="55"/>
      <c r="R140" s="149" t="n">
        <f aca="false">R141+R278+R657+R660</f>
        <v>22.68384203</v>
      </c>
      <c r="S140" s="55"/>
      <c r="T140" s="150" t="n">
        <f aca="false">T141+T278+T657+T660</f>
        <v>0</v>
      </c>
      <c r="AT140" s="3" t="s">
        <v>81</v>
      </c>
      <c r="AU140" s="3" t="s">
        <v>286</v>
      </c>
      <c r="BK140" s="151" t="n">
        <f aca="false">BK141+BK278+BK657+BK660</f>
        <v>0</v>
      </c>
    </row>
    <row r="141" s="152" customFormat="true" ht="25.95" hidden="false" customHeight="true" outlineLevel="0" collapsed="false">
      <c r="B141" s="153"/>
      <c r="D141" s="154" t="s">
        <v>81</v>
      </c>
      <c r="E141" s="155" t="s">
        <v>306</v>
      </c>
      <c r="F141" s="155" t="s">
        <v>307</v>
      </c>
      <c r="I141" s="156"/>
      <c r="J141" s="142" t="n">
        <f aca="false">BK141</f>
        <v>0</v>
      </c>
      <c r="L141" s="153"/>
      <c r="M141" s="157"/>
      <c r="P141" s="158" t="n">
        <f aca="false">P142+P181+P242+P273+P276</f>
        <v>0</v>
      </c>
      <c r="R141" s="158" t="n">
        <f aca="false">R142+R181+R242+R273+R276</f>
        <v>18.66359731</v>
      </c>
      <c r="T141" s="159" t="n">
        <f aca="false">T142+T181+T242+T273+T276</f>
        <v>0</v>
      </c>
      <c r="AR141" s="154" t="s">
        <v>89</v>
      </c>
      <c r="AT141" s="160" t="s">
        <v>81</v>
      </c>
      <c r="AU141" s="160" t="s">
        <v>82</v>
      </c>
      <c r="AY141" s="154" t="s">
        <v>308</v>
      </c>
      <c r="BK141" s="161" t="n">
        <f aca="false">BK142+BK181+BK242+BK273+BK276</f>
        <v>0</v>
      </c>
    </row>
    <row r="142" s="152" customFormat="true" ht="22.95" hidden="false" customHeight="true" outlineLevel="0" collapsed="false">
      <c r="B142" s="153"/>
      <c r="D142" s="154" t="s">
        <v>81</v>
      </c>
      <c r="E142" s="162" t="s">
        <v>89</v>
      </c>
      <c r="F142" s="162" t="s">
        <v>309</v>
      </c>
      <c r="I142" s="156"/>
      <c r="J142" s="163" t="n">
        <f aca="false">BK142</f>
        <v>0</v>
      </c>
      <c r="L142" s="153"/>
      <c r="M142" s="157"/>
      <c r="P142" s="158" t="n">
        <f aca="false">SUM(P143:P180)</f>
        <v>0</v>
      </c>
      <c r="R142" s="158" t="n">
        <f aca="false">SUM(R143:R180)</f>
        <v>0</v>
      </c>
      <c r="T142" s="159" t="n">
        <f aca="false">SUM(T143:T180)</f>
        <v>0</v>
      </c>
      <c r="AR142" s="154" t="s">
        <v>89</v>
      </c>
      <c r="AT142" s="160" t="s">
        <v>81</v>
      </c>
      <c r="AU142" s="160" t="s">
        <v>89</v>
      </c>
      <c r="AY142" s="154" t="s">
        <v>308</v>
      </c>
      <c r="BK142" s="161" t="n">
        <f aca="false">SUM(BK143:BK180)</f>
        <v>0</v>
      </c>
    </row>
    <row r="143" s="22" customFormat="true" ht="24.15" hidden="false" customHeight="true" outlineLevel="0" collapsed="false">
      <c r="B143" s="23"/>
      <c r="C143" s="164" t="s">
        <v>89</v>
      </c>
      <c r="D143" s="164" t="s">
        <v>310</v>
      </c>
      <c r="E143" s="165" t="s">
        <v>885</v>
      </c>
      <c r="F143" s="166" t="s">
        <v>886</v>
      </c>
      <c r="G143" s="167" t="s">
        <v>313</v>
      </c>
      <c r="H143" s="168" t="n">
        <v>23.055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315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315</v>
      </c>
      <c r="BM143" s="175" t="s">
        <v>1048</v>
      </c>
    </row>
    <row r="144" s="177" customFormat="true" ht="10.2" hidden="false" customHeight="false" outlineLevel="0" collapsed="false">
      <c r="B144" s="178"/>
      <c r="D144" s="179" t="s">
        <v>317</v>
      </c>
      <c r="E144" s="180"/>
      <c r="F144" s="181" t="s">
        <v>318</v>
      </c>
      <c r="H144" s="180"/>
      <c r="I144" s="182"/>
      <c r="L144" s="178"/>
      <c r="M144" s="183"/>
      <c r="T144" s="184"/>
      <c r="AT144" s="180" t="s">
        <v>317</v>
      </c>
      <c r="AU144" s="180" t="s">
        <v>91</v>
      </c>
      <c r="AV144" s="177" t="s">
        <v>89</v>
      </c>
      <c r="AW144" s="177" t="s">
        <v>35</v>
      </c>
      <c r="AX144" s="177" t="s">
        <v>82</v>
      </c>
      <c r="AY144" s="180" t="s">
        <v>308</v>
      </c>
    </row>
    <row r="145" s="177" customFormat="true" ht="10.2" hidden="false" customHeight="false" outlineLevel="0" collapsed="false">
      <c r="B145" s="178"/>
      <c r="D145" s="179" t="s">
        <v>317</v>
      </c>
      <c r="E145" s="180"/>
      <c r="F145" s="181" t="s">
        <v>888</v>
      </c>
      <c r="H145" s="180"/>
      <c r="I145" s="182"/>
      <c r="L145" s="178"/>
      <c r="M145" s="183"/>
      <c r="T145" s="184"/>
      <c r="AT145" s="180" t="s">
        <v>317</v>
      </c>
      <c r="AU145" s="180" t="s">
        <v>91</v>
      </c>
      <c r="AV145" s="177" t="s">
        <v>89</v>
      </c>
      <c r="AW145" s="177" t="s">
        <v>35</v>
      </c>
      <c r="AX145" s="177" t="s">
        <v>82</v>
      </c>
      <c r="AY145" s="180" t="s">
        <v>308</v>
      </c>
    </row>
    <row r="146" s="185" customFormat="true" ht="10.2" hidden="false" customHeight="false" outlineLevel="0" collapsed="false">
      <c r="B146" s="186"/>
      <c r="D146" s="179" t="s">
        <v>317</v>
      </c>
      <c r="E146" s="187"/>
      <c r="F146" s="188" t="s">
        <v>1049</v>
      </c>
      <c r="H146" s="189" t="n">
        <v>23.055</v>
      </c>
      <c r="I146" s="190"/>
      <c r="L146" s="186"/>
      <c r="M146" s="191"/>
      <c r="T146" s="192"/>
      <c r="AT146" s="187" t="s">
        <v>317</v>
      </c>
      <c r="AU146" s="187" t="s">
        <v>91</v>
      </c>
      <c r="AV146" s="185" t="s">
        <v>91</v>
      </c>
      <c r="AW146" s="185" t="s">
        <v>35</v>
      </c>
      <c r="AX146" s="185" t="s">
        <v>82</v>
      </c>
      <c r="AY146" s="187" t="s">
        <v>308</v>
      </c>
    </row>
    <row r="147" s="193" customFormat="true" ht="10.2" hidden="false" customHeight="false" outlineLevel="0" collapsed="false">
      <c r="B147" s="194"/>
      <c r="D147" s="179" t="s">
        <v>317</v>
      </c>
      <c r="E147" s="195"/>
      <c r="F147" s="196" t="s">
        <v>321</v>
      </c>
      <c r="H147" s="197" t="n">
        <v>23.055</v>
      </c>
      <c r="I147" s="198"/>
      <c r="L147" s="194"/>
      <c r="M147" s="199"/>
      <c r="T147" s="200"/>
      <c r="AT147" s="195" t="s">
        <v>317</v>
      </c>
      <c r="AU147" s="195" t="s">
        <v>91</v>
      </c>
      <c r="AV147" s="193" t="s">
        <v>315</v>
      </c>
      <c r="AW147" s="193" t="s">
        <v>35</v>
      </c>
      <c r="AX147" s="193" t="s">
        <v>89</v>
      </c>
      <c r="AY147" s="195" t="s">
        <v>308</v>
      </c>
    </row>
    <row r="148" s="22" customFormat="true" ht="24.15" hidden="false" customHeight="true" outlineLevel="0" collapsed="false">
      <c r="B148" s="23"/>
      <c r="C148" s="164" t="s">
        <v>91</v>
      </c>
      <c r="D148" s="164" t="s">
        <v>310</v>
      </c>
      <c r="E148" s="165" t="s">
        <v>322</v>
      </c>
      <c r="F148" s="166" t="s">
        <v>323</v>
      </c>
      <c r="G148" s="167" t="s">
        <v>324</v>
      </c>
      <c r="H148" s="168" t="n">
        <v>3.458</v>
      </c>
      <c r="I148" s="169"/>
      <c r="J148" s="170" t="n">
        <f aca="false">ROUND(I148*H148,2)</f>
        <v>0</v>
      </c>
      <c r="K148" s="166" t="s">
        <v>314</v>
      </c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315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315</v>
      </c>
      <c r="BM148" s="175" t="s">
        <v>1050</v>
      </c>
    </row>
    <row r="149" s="185" customFormat="true" ht="10.2" hidden="false" customHeight="false" outlineLevel="0" collapsed="false">
      <c r="B149" s="186"/>
      <c r="D149" s="179" t="s">
        <v>317</v>
      </c>
      <c r="F149" s="188" t="s">
        <v>1051</v>
      </c>
      <c r="H149" s="189" t="n">
        <v>3.458</v>
      </c>
      <c r="I149" s="190"/>
      <c r="L149" s="186"/>
      <c r="M149" s="191"/>
      <c r="T149" s="192"/>
      <c r="AT149" s="187" t="s">
        <v>317</v>
      </c>
      <c r="AU149" s="187" t="s">
        <v>91</v>
      </c>
      <c r="AV149" s="185" t="s">
        <v>91</v>
      </c>
      <c r="AW149" s="185" t="s">
        <v>3</v>
      </c>
      <c r="AX149" s="185" t="s">
        <v>89</v>
      </c>
      <c r="AY149" s="187" t="s">
        <v>308</v>
      </c>
    </row>
    <row r="150" s="22" customFormat="true" ht="37.95" hidden="false" customHeight="true" outlineLevel="0" collapsed="false">
      <c r="B150" s="23"/>
      <c r="C150" s="164" t="s">
        <v>327</v>
      </c>
      <c r="D150" s="164" t="s">
        <v>310</v>
      </c>
      <c r="E150" s="165" t="s">
        <v>328</v>
      </c>
      <c r="F150" s="166" t="s">
        <v>329</v>
      </c>
      <c r="G150" s="167" t="s">
        <v>324</v>
      </c>
      <c r="H150" s="168" t="n">
        <v>3.458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315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315</v>
      </c>
      <c r="BM150" s="175" t="s">
        <v>1052</v>
      </c>
    </row>
    <row r="151" s="185" customFormat="true" ht="10.2" hidden="false" customHeight="false" outlineLevel="0" collapsed="false">
      <c r="B151" s="186"/>
      <c r="D151" s="179" t="s">
        <v>317</v>
      </c>
      <c r="F151" s="188" t="s">
        <v>1051</v>
      </c>
      <c r="H151" s="189" t="n">
        <v>3.458</v>
      </c>
      <c r="I151" s="190"/>
      <c r="L151" s="186"/>
      <c r="M151" s="191"/>
      <c r="T151" s="192"/>
      <c r="AT151" s="187" t="s">
        <v>317</v>
      </c>
      <c r="AU151" s="187" t="s">
        <v>91</v>
      </c>
      <c r="AV151" s="185" t="s">
        <v>91</v>
      </c>
      <c r="AW151" s="185" t="s">
        <v>3</v>
      </c>
      <c r="AX151" s="185" t="s">
        <v>89</v>
      </c>
      <c r="AY151" s="187" t="s">
        <v>308</v>
      </c>
    </row>
    <row r="152" s="22" customFormat="true" ht="33" hidden="false" customHeight="true" outlineLevel="0" collapsed="false">
      <c r="B152" s="23"/>
      <c r="C152" s="164" t="s">
        <v>315</v>
      </c>
      <c r="D152" s="164" t="s">
        <v>310</v>
      </c>
      <c r="E152" s="165" t="s">
        <v>331</v>
      </c>
      <c r="F152" s="166" t="s">
        <v>332</v>
      </c>
      <c r="G152" s="167" t="s">
        <v>324</v>
      </c>
      <c r="H152" s="168" t="n">
        <v>3.458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1053</v>
      </c>
    </row>
    <row r="153" s="185" customFormat="true" ht="10.2" hidden="false" customHeight="false" outlineLevel="0" collapsed="false">
      <c r="B153" s="186"/>
      <c r="D153" s="179" t="s">
        <v>317</v>
      </c>
      <c r="F153" s="188" t="s">
        <v>1051</v>
      </c>
      <c r="H153" s="189" t="n">
        <v>3.458</v>
      </c>
      <c r="I153" s="190"/>
      <c r="L153" s="186"/>
      <c r="M153" s="191"/>
      <c r="T153" s="192"/>
      <c r="AT153" s="187" t="s">
        <v>317</v>
      </c>
      <c r="AU153" s="187" t="s">
        <v>91</v>
      </c>
      <c r="AV153" s="185" t="s">
        <v>91</v>
      </c>
      <c r="AW153" s="185" t="s">
        <v>3</v>
      </c>
      <c r="AX153" s="185" t="s">
        <v>89</v>
      </c>
      <c r="AY153" s="187" t="s">
        <v>308</v>
      </c>
    </row>
    <row r="154" s="22" customFormat="true" ht="44.25" hidden="false" customHeight="true" outlineLevel="0" collapsed="false">
      <c r="B154" s="23"/>
      <c r="C154" s="164" t="s">
        <v>334</v>
      </c>
      <c r="D154" s="164" t="s">
        <v>310</v>
      </c>
      <c r="E154" s="165" t="s">
        <v>894</v>
      </c>
      <c r="F154" s="166" t="s">
        <v>895</v>
      </c>
      <c r="G154" s="167" t="s">
        <v>324</v>
      </c>
      <c r="H154" s="168" t="n">
        <v>1.653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315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315</v>
      </c>
      <c r="BM154" s="175" t="s">
        <v>1054</v>
      </c>
    </row>
    <row r="155" s="177" customFormat="true" ht="10.2" hidden="false" customHeight="false" outlineLevel="0" collapsed="false">
      <c r="B155" s="178"/>
      <c r="D155" s="179" t="s">
        <v>317</v>
      </c>
      <c r="E155" s="180"/>
      <c r="F155" s="181" t="s">
        <v>318</v>
      </c>
      <c r="H155" s="180"/>
      <c r="I155" s="182"/>
      <c r="L155" s="178"/>
      <c r="M155" s="183"/>
      <c r="T155" s="184"/>
      <c r="AT155" s="180" t="s">
        <v>317</v>
      </c>
      <c r="AU155" s="180" t="s">
        <v>91</v>
      </c>
      <c r="AV155" s="177" t="s">
        <v>89</v>
      </c>
      <c r="AW155" s="177" t="s">
        <v>35</v>
      </c>
      <c r="AX155" s="177" t="s">
        <v>82</v>
      </c>
      <c r="AY155" s="180" t="s">
        <v>308</v>
      </c>
    </row>
    <row r="156" s="177" customFormat="true" ht="10.2" hidden="false" customHeight="false" outlineLevel="0" collapsed="false">
      <c r="B156" s="178"/>
      <c r="D156" s="179" t="s">
        <v>317</v>
      </c>
      <c r="E156" s="180"/>
      <c r="F156" s="181" t="s">
        <v>898</v>
      </c>
      <c r="H156" s="180"/>
      <c r="I156" s="182"/>
      <c r="L156" s="178"/>
      <c r="M156" s="183"/>
      <c r="T156" s="184"/>
      <c r="AT156" s="180" t="s">
        <v>317</v>
      </c>
      <c r="AU156" s="180" t="s">
        <v>91</v>
      </c>
      <c r="AV156" s="177" t="s">
        <v>89</v>
      </c>
      <c r="AW156" s="177" t="s">
        <v>35</v>
      </c>
      <c r="AX156" s="177" t="s">
        <v>82</v>
      </c>
      <c r="AY156" s="180" t="s">
        <v>308</v>
      </c>
    </row>
    <row r="157" s="185" customFormat="true" ht="10.2" hidden="false" customHeight="false" outlineLevel="0" collapsed="false">
      <c r="B157" s="186"/>
      <c r="D157" s="179" t="s">
        <v>317</v>
      </c>
      <c r="E157" s="187"/>
      <c r="F157" s="188" t="s">
        <v>1055</v>
      </c>
      <c r="H157" s="189" t="n">
        <v>1.653</v>
      </c>
      <c r="I157" s="190"/>
      <c r="L157" s="186"/>
      <c r="M157" s="191"/>
      <c r="T157" s="192"/>
      <c r="AT157" s="187" t="s">
        <v>317</v>
      </c>
      <c r="AU157" s="187" t="s">
        <v>91</v>
      </c>
      <c r="AV157" s="185" t="s">
        <v>91</v>
      </c>
      <c r="AW157" s="185" t="s">
        <v>35</v>
      </c>
      <c r="AX157" s="185" t="s">
        <v>82</v>
      </c>
      <c r="AY157" s="187" t="s">
        <v>308</v>
      </c>
    </row>
    <row r="158" s="193" customFormat="true" ht="10.2" hidden="false" customHeight="false" outlineLevel="0" collapsed="false">
      <c r="B158" s="194"/>
      <c r="D158" s="179" t="s">
        <v>317</v>
      </c>
      <c r="E158" s="195" t="s">
        <v>874</v>
      </c>
      <c r="F158" s="196" t="s">
        <v>321</v>
      </c>
      <c r="H158" s="197" t="n">
        <v>1.653</v>
      </c>
      <c r="I158" s="198"/>
      <c r="L158" s="194"/>
      <c r="M158" s="199"/>
      <c r="T158" s="200"/>
      <c r="AT158" s="195" t="s">
        <v>317</v>
      </c>
      <c r="AU158" s="195" t="s">
        <v>91</v>
      </c>
      <c r="AV158" s="193" t="s">
        <v>315</v>
      </c>
      <c r="AW158" s="193" t="s">
        <v>35</v>
      </c>
      <c r="AX158" s="193" t="s">
        <v>89</v>
      </c>
      <c r="AY158" s="195" t="s">
        <v>308</v>
      </c>
    </row>
    <row r="159" s="22" customFormat="true" ht="62.7" hidden="false" customHeight="true" outlineLevel="0" collapsed="false">
      <c r="B159" s="23"/>
      <c r="C159" s="164" t="s">
        <v>340</v>
      </c>
      <c r="D159" s="164" t="s">
        <v>310</v>
      </c>
      <c r="E159" s="165" t="s">
        <v>901</v>
      </c>
      <c r="F159" s="166" t="s">
        <v>902</v>
      </c>
      <c r="G159" s="167" t="s">
        <v>324</v>
      </c>
      <c r="H159" s="168" t="n">
        <v>5.153</v>
      </c>
      <c r="I159" s="169"/>
      <c r="J159" s="170" t="n">
        <f aca="false">ROUND(I159*H159,2)</f>
        <v>0</v>
      </c>
      <c r="K159" s="166" t="s">
        <v>314</v>
      </c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315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315</v>
      </c>
      <c r="BM159" s="175" t="s">
        <v>1056</v>
      </c>
    </row>
    <row r="160" s="177" customFormat="true" ht="10.2" hidden="false" customHeight="false" outlineLevel="0" collapsed="false">
      <c r="B160" s="178"/>
      <c r="D160" s="179" t="s">
        <v>317</v>
      </c>
      <c r="E160" s="180"/>
      <c r="F160" s="181" t="s">
        <v>318</v>
      </c>
      <c r="H160" s="180"/>
      <c r="I160" s="182"/>
      <c r="L160" s="178"/>
      <c r="M160" s="183"/>
      <c r="T160" s="184"/>
      <c r="AT160" s="180" t="s">
        <v>317</v>
      </c>
      <c r="AU160" s="180" t="s">
        <v>91</v>
      </c>
      <c r="AV160" s="177" t="s">
        <v>89</v>
      </c>
      <c r="AW160" s="177" t="s">
        <v>35</v>
      </c>
      <c r="AX160" s="177" t="s">
        <v>82</v>
      </c>
      <c r="AY160" s="180" t="s">
        <v>308</v>
      </c>
    </row>
    <row r="161" s="177" customFormat="true" ht="10.2" hidden="false" customHeight="false" outlineLevel="0" collapsed="false">
      <c r="B161" s="178"/>
      <c r="D161" s="179" t="s">
        <v>317</v>
      </c>
      <c r="E161" s="180"/>
      <c r="F161" s="181" t="s">
        <v>904</v>
      </c>
      <c r="H161" s="180"/>
      <c r="I161" s="182"/>
      <c r="L161" s="178"/>
      <c r="M161" s="183"/>
      <c r="T161" s="184"/>
      <c r="AT161" s="180" t="s">
        <v>317</v>
      </c>
      <c r="AU161" s="180" t="s">
        <v>91</v>
      </c>
      <c r="AV161" s="177" t="s">
        <v>89</v>
      </c>
      <c r="AW161" s="177" t="s">
        <v>35</v>
      </c>
      <c r="AX161" s="177" t="s">
        <v>82</v>
      </c>
      <c r="AY161" s="180" t="s">
        <v>308</v>
      </c>
    </row>
    <row r="162" s="185" customFormat="true" ht="10.2" hidden="false" customHeight="false" outlineLevel="0" collapsed="false">
      <c r="B162" s="186"/>
      <c r="D162" s="179" t="s">
        <v>317</v>
      </c>
      <c r="E162" s="187"/>
      <c r="F162" s="188" t="s">
        <v>905</v>
      </c>
      <c r="H162" s="189" t="n">
        <v>1.653</v>
      </c>
      <c r="I162" s="190"/>
      <c r="L162" s="186"/>
      <c r="M162" s="191"/>
      <c r="T162" s="192"/>
      <c r="AT162" s="187" t="s">
        <v>317</v>
      </c>
      <c r="AU162" s="187" t="s">
        <v>91</v>
      </c>
      <c r="AV162" s="185" t="s">
        <v>91</v>
      </c>
      <c r="AW162" s="185" t="s">
        <v>35</v>
      </c>
      <c r="AX162" s="185" t="s">
        <v>82</v>
      </c>
      <c r="AY162" s="187" t="s">
        <v>308</v>
      </c>
    </row>
    <row r="163" s="185" customFormat="true" ht="10.2" hidden="false" customHeight="false" outlineLevel="0" collapsed="false">
      <c r="B163" s="186"/>
      <c r="D163" s="179" t="s">
        <v>317</v>
      </c>
      <c r="E163" s="187"/>
      <c r="F163" s="188" t="s">
        <v>1057</v>
      </c>
      <c r="H163" s="189" t="n">
        <v>3.5</v>
      </c>
      <c r="I163" s="190"/>
      <c r="L163" s="186"/>
      <c r="M163" s="191"/>
      <c r="T163" s="192"/>
      <c r="AT163" s="187" t="s">
        <v>317</v>
      </c>
      <c r="AU163" s="187" t="s">
        <v>91</v>
      </c>
      <c r="AV163" s="185" t="s">
        <v>91</v>
      </c>
      <c r="AW163" s="185" t="s">
        <v>35</v>
      </c>
      <c r="AX163" s="185" t="s">
        <v>82</v>
      </c>
      <c r="AY163" s="187" t="s">
        <v>308</v>
      </c>
    </row>
    <row r="164" s="193" customFormat="true" ht="10.2" hidden="false" customHeight="false" outlineLevel="0" collapsed="false">
      <c r="B164" s="194"/>
      <c r="D164" s="179" t="s">
        <v>317</v>
      </c>
      <c r="E164" s="195"/>
      <c r="F164" s="196" t="s">
        <v>321</v>
      </c>
      <c r="H164" s="197" t="n">
        <v>5.153</v>
      </c>
      <c r="I164" s="198"/>
      <c r="L164" s="194"/>
      <c r="M164" s="199"/>
      <c r="T164" s="200"/>
      <c r="AT164" s="195" t="s">
        <v>317</v>
      </c>
      <c r="AU164" s="195" t="s">
        <v>91</v>
      </c>
      <c r="AV164" s="193" t="s">
        <v>315</v>
      </c>
      <c r="AW164" s="193" t="s">
        <v>35</v>
      </c>
      <c r="AX164" s="193" t="s">
        <v>89</v>
      </c>
      <c r="AY164" s="195" t="s">
        <v>308</v>
      </c>
    </row>
    <row r="165" s="22" customFormat="true" ht="37.95" hidden="false" customHeight="true" outlineLevel="0" collapsed="false">
      <c r="B165" s="23"/>
      <c r="C165" s="164" t="s">
        <v>347</v>
      </c>
      <c r="D165" s="164" t="s">
        <v>310</v>
      </c>
      <c r="E165" s="165" t="s">
        <v>906</v>
      </c>
      <c r="F165" s="166" t="s">
        <v>349</v>
      </c>
      <c r="G165" s="167" t="s">
        <v>324</v>
      </c>
      <c r="H165" s="168" t="n">
        <v>1.653</v>
      </c>
      <c r="I165" s="169"/>
      <c r="J165" s="170" t="n">
        <f aca="false">ROUND(I165*H165,2)</f>
        <v>0</v>
      </c>
      <c r="K165" s="166" t="s">
        <v>314</v>
      </c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315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315</v>
      </c>
      <c r="BM165" s="175" t="s">
        <v>1058</v>
      </c>
    </row>
    <row r="166" s="177" customFormat="true" ht="10.2" hidden="false" customHeight="false" outlineLevel="0" collapsed="false">
      <c r="B166" s="178"/>
      <c r="D166" s="179" t="s">
        <v>317</v>
      </c>
      <c r="E166" s="180"/>
      <c r="F166" s="181" t="s">
        <v>318</v>
      </c>
      <c r="H166" s="180"/>
      <c r="I166" s="182"/>
      <c r="L166" s="178"/>
      <c r="M166" s="183"/>
      <c r="T166" s="184"/>
      <c r="AT166" s="180" t="s">
        <v>317</v>
      </c>
      <c r="AU166" s="180" t="s">
        <v>91</v>
      </c>
      <c r="AV166" s="177" t="s">
        <v>89</v>
      </c>
      <c r="AW166" s="177" t="s">
        <v>35</v>
      </c>
      <c r="AX166" s="177" t="s">
        <v>82</v>
      </c>
      <c r="AY166" s="180" t="s">
        <v>308</v>
      </c>
    </row>
    <row r="167" s="177" customFormat="true" ht="10.2" hidden="false" customHeight="false" outlineLevel="0" collapsed="false">
      <c r="B167" s="178"/>
      <c r="D167" s="179" t="s">
        <v>317</v>
      </c>
      <c r="E167" s="180"/>
      <c r="F167" s="181" t="s">
        <v>908</v>
      </c>
      <c r="H167" s="180"/>
      <c r="I167" s="182"/>
      <c r="L167" s="178"/>
      <c r="M167" s="183"/>
      <c r="T167" s="184"/>
      <c r="AT167" s="180" t="s">
        <v>317</v>
      </c>
      <c r="AU167" s="180" t="s">
        <v>91</v>
      </c>
      <c r="AV167" s="177" t="s">
        <v>89</v>
      </c>
      <c r="AW167" s="177" t="s">
        <v>35</v>
      </c>
      <c r="AX167" s="177" t="s">
        <v>82</v>
      </c>
      <c r="AY167" s="180" t="s">
        <v>308</v>
      </c>
    </row>
    <row r="168" s="185" customFormat="true" ht="10.2" hidden="false" customHeight="false" outlineLevel="0" collapsed="false">
      <c r="B168" s="186"/>
      <c r="D168" s="179" t="s">
        <v>317</v>
      </c>
      <c r="E168" s="187"/>
      <c r="F168" s="188" t="s">
        <v>905</v>
      </c>
      <c r="H168" s="189" t="n">
        <v>1.653</v>
      </c>
      <c r="I168" s="190"/>
      <c r="L168" s="186"/>
      <c r="M168" s="191"/>
      <c r="T168" s="192"/>
      <c r="AT168" s="187" t="s">
        <v>317</v>
      </c>
      <c r="AU168" s="187" t="s">
        <v>91</v>
      </c>
      <c r="AV168" s="185" t="s">
        <v>91</v>
      </c>
      <c r="AW168" s="185" t="s">
        <v>35</v>
      </c>
      <c r="AX168" s="185" t="s">
        <v>82</v>
      </c>
      <c r="AY168" s="187" t="s">
        <v>308</v>
      </c>
    </row>
    <row r="169" s="193" customFormat="true" ht="10.2" hidden="false" customHeight="false" outlineLevel="0" collapsed="false">
      <c r="B169" s="194"/>
      <c r="D169" s="179" t="s">
        <v>317</v>
      </c>
      <c r="E169" s="195"/>
      <c r="F169" s="196" t="s">
        <v>321</v>
      </c>
      <c r="H169" s="197" t="n">
        <v>1.653</v>
      </c>
      <c r="I169" s="198"/>
      <c r="L169" s="194"/>
      <c r="M169" s="199"/>
      <c r="T169" s="200"/>
      <c r="AT169" s="195" t="s">
        <v>317</v>
      </c>
      <c r="AU169" s="195" t="s">
        <v>91</v>
      </c>
      <c r="AV169" s="193" t="s">
        <v>315</v>
      </c>
      <c r="AW169" s="193" t="s">
        <v>35</v>
      </c>
      <c r="AX169" s="193" t="s">
        <v>89</v>
      </c>
      <c r="AY169" s="195" t="s">
        <v>308</v>
      </c>
    </row>
    <row r="170" s="22" customFormat="true" ht="44.25" hidden="false" customHeight="true" outlineLevel="0" collapsed="false">
      <c r="B170" s="23"/>
      <c r="C170" s="164" t="s">
        <v>352</v>
      </c>
      <c r="D170" s="164" t="s">
        <v>310</v>
      </c>
      <c r="E170" s="165" t="s">
        <v>353</v>
      </c>
      <c r="F170" s="166" t="s">
        <v>354</v>
      </c>
      <c r="G170" s="167" t="s">
        <v>324</v>
      </c>
      <c r="H170" s="168" t="n">
        <v>3.5</v>
      </c>
      <c r="I170" s="169"/>
      <c r="J170" s="170" t="n">
        <f aca="false">ROUND(I170*H170,2)</f>
        <v>0</v>
      </c>
      <c r="K170" s="166" t="s">
        <v>314</v>
      </c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315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315</v>
      </c>
      <c r="BM170" s="175" t="s">
        <v>1059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318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77" customFormat="true" ht="10.2" hidden="false" customHeight="false" outlineLevel="0" collapsed="false">
      <c r="B172" s="178"/>
      <c r="D172" s="179" t="s">
        <v>317</v>
      </c>
      <c r="E172" s="180"/>
      <c r="F172" s="181" t="s">
        <v>912</v>
      </c>
      <c r="H172" s="180"/>
      <c r="I172" s="182"/>
      <c r="L172" s="178"/>
      <c r="M172" s="183"/>
      <c r="T172" s="184"/>
      <c r="AT172" s="180" t="s">
        <v>317</v>
      </c>
      <c r="AU172" s="180" t="s">
        <v>91</v>
      </c>
      <c r="AV172" s="177" t="s">
        <v>89</v>
      </c>
      <c r="AW172" s="177" t="s">
        <v>35</v>
      </c>
      <c r="AX172" s="177" t="s">
        <v>82</v>
      </c>
      <c r="AY172" s="180" t="s">
        <v>308</v>
      </c>
    </row>
    <row r="173" s="185" customFormat="true" ht="10.2" hidden="false" customHeight="false" outlineLevel="0" collapsed="false">
      <c r="B173" s="186"/>
      <c r="D173" s="179" t="s">
        <v>317</v>
      </c>
      <c r="E173" s="187"/>
      <c r="F173" s="188" t="s">
        <v>1057</v>
      </c>
      <c r="H173" s="189" t="n">
        <v>3.5</v>
      </c>
      <c r="I173" s="190"/>
      <c r="L173" s="186"/>
      <c r="M173" s="191"/>
      <c r="T173" s="192"/>
      <c r="AT173" s="187" t="s">
        <v>317</v>
      </c>
      <c r="AU173" s="187" t="s">
        <v>91</v>
      </c>
      <c r="AV173" s="185" t="s">
        <v>91</v>
      </c>
      <c r="AW173" s="185" t="s">
        <v>35</v>
      </c>
      <c r="AX173" s="185" t="s">
        <v>82</v>
      </c>
      <c r="AY173" s="187" t="s">
        <v>308</v>
      </c>
    </row>
    <row r="174" s="193" customFormat="true" ht="10.2" hidden="false" customHeight="false" outlineLevel="0" collapsed="false">
      <c r="B174" s="194"/>
      <c r="D174" s="179" t="s">
        <v>317</v>
      </c>
      <c r="E174" s="195"/>
      <c r="F174" s="196" t="s">
        <v>321</v>
      </c>
      <c r="H174" s="197" t="n">
        <v>3.5</v>
      </c>
      <c r="I174" s="198"/>
      <c r="L174" s="194"/>
      <c r="M174" s="199"/>
      <c r="T174" s="200"/>
      <c r="AT174" s="195" t="s">
        <v>317</v>
      </c>
      <c r="AU174" s="195" t="s">
        <v>91</v>
      </c>
      <c r="AV174" s="193" t="s">
        <v>315</v>
      </c>
      <c r="AW174" s="193" t="s">
        <v>35</v>
      </c>
      <c r="AX174" s="193" t="s">
        <v>89</v>
      </c>
      <c r="AY174" s="195" t="s">
        <v>308</v>
      </c>
    </row>
    <row r="175" s="22" customFormat="true" ht="44.25" hidden="false" customHeight="true" outlineLevel="0" collapsed="false">
      <c r="B175" s="23"/>
      <c r="C175" s="164" t="s">
        <v>357</v>
      </c>
      <c r="D175" s="164" t="s">
        <v>310</v>
      </c>
      <c r="E175" s="165" t="s">
        <v>913</v>
      </c>
      <c r="F175" s="166" t="s">
        <v>376</v>
      </c>
      <c r="G175" s="167" t="s">
        <v>324</v>
      </c>
      <c r="H175" s="168" t="n">
        <v>3.5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315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315</v>
      </c>
      <c r="BM175" s="175" t="s">
        <v>1060</v>
      </c>
    </row>
    <row r="176" s="177" customFormat="true" ht="10.2" hidden="false" customHeight="false" outlineLevel="0" collapsed="false">
      <c r="B176" s="178"/>
      <c r="D176" s="179" t="s">
        <v>317</v>
      </c>
      <c r="E176" s="180"/>
      <c r="F176" s="181" t="s">
        <v>318</v>
      </c>
      <c r="H176" s="180"/>
      <c r="I176" s="182"/>
      <c r="L176" s="178"/>
      <c r="M176" s="183"/>
      <c r="T176" s="184"/>
      <c r="AT176" s="180" t="s">
        <v>317</v>
      </c>
      <c r="AU176" s="180" t="s">
        <v>91</v>
      </c>
      <c r="AV176" s="177" t="s">
        <v>89</v>
      </c>
      <c r="AW176" s="177" t="s">
        <v>35</v>
      </c>
      <c r="AX176" s="177" t="s">
        <v>82</v>
      </c>
      <c r="AY176" s="180" t="s">
        <v>308</v>
      </c>
    </row>
    <row r="177" s="177" customFormat="true" ht="10.2" hidden="false" customHeight="false" outlineLevel="0" collapsed="false">
      <c r="B177" s="178"/>
      <c r="D177" s="179" t="s">
        <v>317</v>
      </c>
      <c r="E177" s="180"/>
      <c r="F177" s="181" t="s">
        <v>378</v>
      </c>
      <c r="H177" s="180"/>
      <c r="I177" s="182"/>
      <c r="L177" s="178"/>
      <c r="M177" s="183"/>
      <c r="T177" s="184"/>
      <c r="AT177" s="180" t="s">
        <v>317</v>
      </c>
      <c r="AU177" s="180" t="s">
        <v>91</v>
      </c>
      <c r="AV177" s="177" t="s">
        <v>89</v>
      </c>
      <c r="AW177" s="177" t="s">
        <v>35</v>
      </c>
      <c r="AX177" s="177" t="s">
        <v>82</v>
      </c>
      <c r="AY177" s="180" t="s">
        <v>308</v>
      </c>
    </row>
    <row r="178" s="177" customFormat="true" ht="10.2" hidden="false" customHeight="false" outlineLevel="0" collapsed="false">
      <c r="B178" s="178"/>
      <c r="D178" s="179" t="s">
        <v>317</v>
      </c>
      <c r="E178" s="180"/>
      <c r="F178" s="181" t="s">
        <v>1061</v>
      </c>
      <c r="H178" s="180"/>
      <c r="I178" s="182"/>
      <c r="L178" s="178"/>
      <c r="M178" s="183"/>
      <c r="T178" s="184"/>
      <c r="AT178" s="180" t="s">
        <v>317</v>
      </c>
      <c r="AU178" s="180" t="s">
        <v>91</v>
      </c>
      <c r="AV178" s="177" t="s">
        <v>89</v>
      </c>
      <c r="AW178" s="177" t="s">
        <v>35</v>
      </c>
      <c r="AX178" s="177" t="s">
        <v>82</v>
      </c>
      <c r="AY178" s="180" t="s">
        <v>308</v>
      </c>
    </row>
    <row r="179" s="185" customFormat="true" ht="10.2" hidden="false" customHeight="false" outlineLevel="0" collapsed="false">
      <c r="B179" s="186"/>
      <c r="D179" s="179" t="s">
        <v>317</v>
      </c>
      <c r="E179" s="187"/>
      <c r="F179" s="188" t="s">
        <v>1062</v>
      </c>
      <c r="H179" s="189" t="n">
        <v>3.5</v>
      </c>
      <c r="I179" s="190"/>
      <c r="L179" s="186"/>
      <c r="M179" s="191"/>
      <c r="T179" s="192"/>
      <c r="AT179" s="187" t="s">
        <v>317</v>
      </c>
      <c r="AU179" s="187" t="s">
        <v>91</v>
      </c>
      <c r="AV179" s="185" t="s">
        <v>91</v>
      </c>
      <c r="AW179" s="185" t="s">
        <v>35</v>
      </c>
      <c r="AX179" s="185" t="s">
        <v>82</v>
      </c>
      <c r="AY179" s="187" t="s">
        <v>308</v>
      </c>
    </row>
    <row r="180" s="193" customFormat="true" ht="10.2" hidden="false" customHeight="false" outlineLevel="0" collapsed="false">
      <c r="B180" s="194"/>
      <c r="D180" s="179" t="s">
        <v>317</v>
      </c>
      <c r="E180" s="195" t="s">
        <v>1024</v>
      </c>
      <c r="F180" s="196" t="s">
        <v>321</v>
      </c>
      <c r="H180" s="197" t="n">
        <v>3.5</v>
      </c>
      <c r="I180" s="198"/>
      <c r="L180" s="194"/>
      <c r="M180" s="199"/>
      <c r="T180" s="200"/>
      <c r="AT180" s="195" t="s">
        <v>317</v>
      </c>
      <c r="AU180" s="195" t="s">
        <v>91</v>
      </c>
      <c r="AV180" s="193" t="s">
        <v>315</v>
      </c>
      <c r="AW180" s="193" t="s">
        <v>35</v>
      </c>
      <c r="AX180" s="193" t="s">
        <v>89</v>
      </c>
      <c r="AY180" s="195" t="s">
        <v>308</v>
      </c>
    </row>
    <row r="181" s="152" customFormat="true" ht="22.95" hidden="false" customHeight="true" outlineLevel="0" collapsed="false">
      <c r="B181" s="153"/>
      <c r="D181" s="154" t="s">
        <v>81</v>
      </c>
      <c r="E181" s="162" t="s">
        <v>91</v>
      </c>
      <c r="F181" s="162" t="s">
        <v>380</v>
      </c>
      <c r="I181" s="156"/>
      <c r="J181" s="163" t="n">
        <f aca="false">BK181</f>
        <v>0</v>
      </c>
      <c r="L181" s="153"/>
      <c r="M181" s="157"/>
      <c r="P181" s="158" t="n">
        <f aca="false">SUM(P182:P241)</f>
        <v>0</v>
      </c>
      <c r="R181" s="158" t="n">
        <f aca="false">SUM(R182:R241)</f>
        <v>17.51192312</v>
      </c>
      <c r="T181" s="159" t="n">
        <f aca="false">SUM(T182:T241)</f>
        <v>0</v>
      </c>
      <c r="AR181" s="154" t="s">
        <v>89</v>
      </c>
      <c r="AT181" s="160" t="s">
        <v>81</v>
      </c>
      <c r="AU181" s="160" t="s">
        <v>89</v>
      </c>
      <c r="AY181" s="154" t="s">
        <v>308</v>
      </c>
      <c r="BK181" s="161" t="n">
        <f aca="false">SUM(BK182:BK241)</f>
        <v>0</v>
      </c>
    </row>
    <row r="182" s="22" customFormat="true" ht="24.15" hidden="false" customHeight="true" outlineLevel="0" collapsed="false">
      <c r="B182" s="23"/>
      <c r="C182" s="164" t="s">
        <v>363</v>
      </c>
      <c r="D182" s="164" t="s">
        <v>310</v>
      </c>
      <c r="E182" s="165" t="s">
        <v>1063</v>
      </c>
      <c r="F182" s="166" t="s">
        <v>1064</v>
      </c>
      <c r="G182" s="167" t="s">
        <v>324</v>
      </c>
      <c r="H182" s="168" t="n">
        <v>0.661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2.45329</v>
      </c>
      <c r="R182" s="173" t="n">
        <f aca="false">Q182*H182</f>
        <v>1.62162469</v>
      </c>
      <c r="S182" s="173" t="n">
        <v>0</v>
      </c>
      <c r="T182" s="174" t="n">
        <f aca="false">S182*H182</f>
        <v>0</v>
      </c>
      <c r="AR182" s="175" t="s">
        <v>315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315</v>
      </c>
      <c r="BM182" s="175" t="s">
        <v>1065</v>
      </c>
    </row>
    <row r="183" s="177" customFormat="true" ht="10.2" hidden="false" customHeight="false" outlineLevel="0" collapsed="false">
      <c r="B183" s="178"/>
      <c r="D183" s="179" t="s">
        <v>317</v>
      </c>
      <c r="E183" s="180"/>
      <c r="F183" s="181" t="s">
        <v>318</v>
      </c>
      <c r="H183" s="180"/>
      <c r="I183" s="182"/>
      <c r="L183" s="178"/>
      <c r="M183" s="183"/>
      <c r="T183" s="184"/>
      <c r="AT183" s="180" t="s">
        <v>317</v>
      </c>
      <c r="AU183" s="180" t="s">
        <v>91</v>
      </c>
      <c r="AV183" s="177" t="s">
        <v>89</v>
      </c>
      <c r="AW183" s="177" t="s">
        <v>35</v>
      </c>
      <c r="AX183" s="177" t="s">
        <v>82</v>
      </c>
      <c r="AY183" s="180" t="s">
        <v>308</v>
      </c>
    </row>
    <row r="184" s="177" customFormat="true" ht="10.2" hidden="false" customHeight="false" outlineLevel="0" collapsed="false">
      <c r="B184" s="178"/>
      <c r="D184" s="179" t="s">
        <v>317</v>
      </c>
      <c r="E184" s="180"/>
      <c r="F184" s="181" t="s">
        <v>1066</v>
      </c>
      <c r="H184" s="180"/>
      <c r="I184" s="182"/>
      <c r="L184" s="178"/>
      <c r="M184" s="183"/>
      <c r="T184" s="184"/>
      <c r="AT184" s="180" t="s">
        <v>317</v>
      </c>
      <c r="AU184" s="180" t="s">
        <v>91</v>
      </c>
      <c r="AV184" s="177" t="s">
        <v>89</v>
      </c>
      <c r="AW184" s="177" t="s">
        <v>35</v>
      </c>
      <c r="AX184" s="177" t="s">
        <v>82</v>
      </c>
      <c r="AY184" s="180" t="s">
        <v>308</v>
      </c>
    </row>
    <row r="185" s="185" customFormat="true" ht="10.2" hidden="false" customHeight="false" outlineLevel="0" collapsed="false">
      <c r="B185" s="186"/>
      <c r="D185" s="179" t="s">
        <v>317</v>
      </c>
      <c r="E185" s="187"/>
      <c r="F185" s="188" t="s">
        <v>1067</v>
      </c>
      <c r="H185" s="189" t="n">
        <v>0.661</v>
      </c>
      <c r="I185" s="190"/>
      <c r="L185" s="186"/>
      <c r="M185" s="191"/>
      <c r="T185" s="192"/>
      <c r="AT185" s="187" t="s">
        <v>317</v>
      </c>
      <c r="AU185" s="187" t="s">
        <v>91</v>
      </c>
      <c r="AV185" s="185" t="s">
        <v>91</v>
      </c>
      <c r="AW185" s="185" t="s">
        <v>35</v>
      </c>
      <c r="AX185" s="185" t="s">
        <v>82</v>
      </c>
      <c r="AY185" s="187" t="s">
        <v>308</v>
      </c>
    </row>
    <row r="186" s="193" customFormat="true" ht="10.2" hidden="false" customHeight="false" outlineLevel="0" collapsed="false">
      <c r="B186" s="194"/>
      <c r="D186" s="179" t="s">
        <v>317</v>
      </c>
      <c r="E186" s="195"/>
      <c r="F186" s="196" t="s">
        <v>321</v>
      </c>
      <c r="H186" s="197" t="n">
        <v>0.661</v>
      </c>
      <c r="I186" s="198"/>
      <c r="L186" s="194"/>
      <c r="M186" s="199"/>
      <c r="T186" s="200"/>
      <c r="AT186" s="195" t="s">
        <v>317</v>
      </c>
      <c r="AU186" s="195" t="s">
        <v>91</v>
      </c>
      <c r="AV186" s="193" t="s">
        <v>315</v>
      </c>
      <c r="AW186" s="193" t="s">
        <v>35</v>
      </c>
      <c r="AX186" s="193" t="s">
        <v>89</v>
      </c>
      <c r="AY186" s="195" t="s">
        <v>308</v>
      </c>
    </row>
    <row r="187" s="22" customFormat="true" ht="33" hidden="false" customHeight="true" outlineLevel="0" collapsed="false">
      <c r="B187" s="23"/>
      <c r="C187" s="164" t="s">
        <v>367</v>
      </c>
      <c r="D187" s="164" t="s">
        <v>310</v>
      </c>
      <c r="E187" s="165" t="s">
        <v>1068</v>
      </c>
      <c r="F187" s="166" t="s">
        <v>1069</v>
      </c>
      <c r="G187" s="167" t="s">
        <v>324</v>
      </c>
      <c r="H187" s="168" t="n">
        <v>1.653</v>
      </c>
      <c r="I187" s="169"/>
      <c r="J187" s="170" t="n">
        <f aca="false">ROUND(I187*H187,2)</f>
        <v>0</v>
      </c>
      <c r="K187" s="166" t="s">
        <v>314</v>
      </c>
      <c r="L187" s="23"/>
      <c r="M187" s="171"/>
      <c r="N187" s="172" t="s">
        <v>47</v>
      </c>
      <c r="P187" s="173" t="n">
        <f aca="false">O187*H187</f>
        <v>0</v>
      </c>
      <c r="Q187" s="173" t="n">
        <v>2.45329</v>
      </c>
      <c r="R187" s="173" t="n">
        <f aca="false">Q187*H187</f>
        <v>4.05528837</v>
      </c>
      <c r="S187" s="173" t="n">
        <v>0</v>
      </c>
      <c r="T187" s="174" t="n">
        <f aca="false">S187*H187</f>
        <v>0</v>
      </c>
      <c r="AR187" s="175" t="s">
        <v>315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315</v>
      </c>
      <c r="BM187" s="175" t="s">
        <v>1070</v>
      </c>
    </row>
    <row r="188" s="177" customFormat="true" ht="10.2" hidden="false" customHeight="false" outlineLevel="0" collapsed="false">
      <c r="B188" s="178"/>
      <c r="D188" s="179" t="s">
        <v>317</v>
      </c>
      <c r="E188" s="180"/>
      <c r="F188" s="181" t="s">
        <v>318</v>
      </c>
      <c r="H188" s="180"/>
      <c r="I188" s="182"/>
      <c r="L188" s="178"/>
      <c r="M188" s="183"/>
      <c r="T188" s="184"/>
      <c r="AT188" s="180" t="s">
        <v>317</v>
      </c>
      <c r="AU188" s="180" t="s">
        <v>91</v>
      </c>
      <c r="AV188" s="177" t="s">
        <v>89</v>
      </c>
      <c r="AW188" s="177" t="s">
        <v>35</v>
      </c>
      <c r="AX188" s="177" t="s">
        <v>82</v>
      </c>
      <c r="AY188" s="180" t="s">
        <v>308</v>
      </c>
    </row>
    <row r="189" s="177" customFormat="true" ht="10.2" hidden="false" customHeight="false" outlineLevel="0" collapsed="false">
      <c r="B189" s="178"/>
      <c r="D189" s="179" t="s">
        <v>317</v>
      </c>
      <c r="E189" s="180"/>
      <c r="F189" s="181" t="s">
        <v>927</v>
      </c>
      <c r="H189" s="180"/>
      <c r="I189" s="182"/>
      <c r="L189" s="178"/>
      <c r="M189" s="183"/>
      <c r="T189" s="184"/>
      <c r="AT189" s="180" t="s">
        <v>317</v>
      </c>
      <c r="AU189" s="180" t="s">
        <v>91</v>
      </c>
      <c r="AV189" s="177" t="s">
        <v>89</v>
      </c>
      <c r="AW189" s="177" t="s">
        <v>35</v>
      </c>
      <c r="AX189" s="177" t="s">
        <v>82</v>
      </c>
      <c r="AY189" s="180" t="s">
        <v>308</v>
      </c>
    </row>
    <row r="190" s="185" customFormat="true" ht="10.2" hidden="false" customHeight="false" outlineLevel="0" collapsed="false">
      <c r="B190" s="186"/>
      <c r="D190" s="179" t="s">
        <v>317</v>
      </c>
      <c r="E190" s="187"/>
      <c r="F190" s="188" t="s">
        <v>1055</v>
      </c>
      <c r="H190" s="189" t="n">
        <v>1.653</v>
      </c>
      <c r="I190" s="190"/>
      <c r="L190" s="186"/>
      <c r="M190" s="191"/>
      <c r="T190" s="192"/>
      <c r="AT190" s="187" t="s">
        <v>317</v>
      </c>
      <c r="AU190" s="187" t="s">
        <v>91</v>
      </c>
      <c r="AV190" s="185" t="s">
        <v>91</v>
      </c>
      <c r="AW190" s="185" t="s">
        <v>35</v>
      </c>
      <c r="AX190" s="185" t="s">
        <v>82</v>
      </c>
      <c r="AY190" s="187" t="s">
        <v>308</v>
      </c>
    </row>
    <row r="191" s="193" customFormat="true" ht="10.2" hidden="false" customHeight="false" outlineLevel="0" collapsed="false">
      <c r="B191" s="194"/>
      <c r="D191" s="179" t="s">
        <v>317</v>
      </c>
      <c r="E191" s="195" t="s">
        <v>878</v>
      </c>
      <c r="F191" s="196" t="s">
        <v>321</v>
      </c>
      <c r="H191" s="197" t="n">
        <v>1.653</v>
      </c>
      <c r="I191" s="198"/>
      <c r="L191" s="194"/>
      <c r="M191" s="199"/>
      <c r="T191" s="200"/>
      <c r="AT191" s="195" t="s">
        <v>317</v>
      </c>
      <c r="AU191" s="195" t="s">
        <v>91</v>
      </c>
      <c r="AV191" s="193" t="s">
        <v>315</v>
      </c>
      <c r="AW191" s="193" t="s">
        <v>35</v>
      </c>
      <c r="AX191" s="193" t="s">
        <v>89</v>
      </c>
      <c r="AY191" s="195" t="s">
        <v>308</v>
      </c>
    </row>
    <row r="192" s="22" customFormat="true" ht="16.5" hidden="false" customHeight="true" outlineLevel="0" collapsed="false">
      <c r="B192" s="23"/>
      <c r="C192" s="164" t="s">
        <v>374</v>
      </c>
      <c r="D192" s="164" t="s">
        <v>310</v>
      </c>
      <c r="E192" s="165" t="s">
        <v>930</v>
      </c>
      <c r="F192" s="166" t="s">
        <v>931</v>
      </c>
      <c r="G192" s="167" t="s">
        <v>313</v>
      </c>
      <c r="H192" s="168" t="n">
        <v>13.22</v>
      </c>
      <c r="I192" s="169"/>
      <c r="J192" s="170" t="n">
        <f aca="false">ROUND(I192*H192,2)</f>
        <v>0</v>
      </c>
      <c r="K192" s="166" t="s">
        <v>314</v>
      </c>
      <c r="L192" s="23"/>
      <c r="M192" s="171"/>
      <c r="N192" s="172" t="s">
        <v>47</v>
      </c>
      <c r="P192" s="173" t="n">
        <f aca="false">O192*H192</f>
        <v>0</v>
      </c>
      <c r="Q192" s="173" t="n">
        <v>0.00269</v>
      </c>
      <c r="R192" s="173" t="n">
        <f aca="false">Q192*H192</f>
        <v>0.0355618</v>
      </c>
      <c r="S192" s="173" t="n">
        <v>0</v>
      </c>
      <c r="T192" s="174" t="n">
        <f aca="false">S192*H192</f>
        <v>0</v>
      </c>
      <c r="AR192" s="175" t="s">
        <v>315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315</v>
      </c>
      <c r="BM192" s="175" t="s">
        <v>1071</v>
      </c>
    </row>
    <row r="193" s="177" customFormat="true" ht="10.2" hidden="false" customHeight="false" outlineLevel="0" collapsed="false">
      <c r="B193" s="178"/>
      <c r="D193" s="179" t="s">
        <v>317</v>
      </c>
      <c r="E193" s="180"/>
      <c r="F193" s="181" t="s">
        <v>318</v>
      </c>
      <c r="H193" s="180"/>
      <c r="I193" s="182"/>
      <c r="L193" s="178"/>
      <c r="M193" s="183"/>
      <c r="T193" s="184"/>
      <c r="AT193" s="180" t="s">
        <v>317</v>
      </c>
      <c r="AU193" s="180" t="s">
        <v>91</v>
      </c>
      <c r="AV193" s="177" t="s">
        <v>89</v>
      </c>
      <c r="AW193" s="177" t="s">
        <v>35</v>
      </c>
      <c r="AX193" s="177" t="s">
        <v>82</v>
      </c>
      <c r="AY193" s="180" t="s">
        <v>308</v>
      </c>
    </row>
    <row r="194" s="177" customFormat="true" ht="10.2" hidden="false" customHeight="false" outlineLevel="0" collapsed="false">
      <c r="B194" s="178"/>
      <c r="D194" s="179" t="s">
        <v>317</v>
      </c>
      <c r="E194" s="180"/>
      <c r="F194" s="181" t="s">
        <v>1072</v>
      </c>
      <c r="H194" s="180"/>
      <c r="I194" s="182"/>
      <c r="L194" s="178"/>
      <c r="M194" s="183"/>
      <c r="T194" s="184"/>
      <c r="AT194" s="180" t="s">
        <v>317</v>
      </c>
      <c r="AU194" s="180" t="s">
        <v>91</v>
      </c>
      <c r="AV194" s="177" t="s">
        <v>89</v>
      </c>
      <c r="AW194" s="177" t="s">
        <v>35</v>
      </c>
      <c r="AX194" s="177" t="s">
        <v>82</v>
      </c>
      <c r="AY194" s="180" t="s">
        <v>308</v>
      </c>
    </row>
    <row r="195" s="185" customFormat="true" ht="10.2" hidden="false" customHeight="false" outlineLevel="0" collapsed="false">
      <c r="B195" s="186"/>
      <c r="D195" s="179" t="s">
        <v>317</v>
      </c>
      <c r="E195" s="187"/>
      <c r="F195" s="188" t="s">
        <v>1073</v>
      </c>
      <c r="H195" s="189" t="n">
        <v>13.22</v>
      </c>
      <c r="I195" s="190"/>
      <c r="L195" s="186"/>
      <c r="M195" s="191"/>
      <c r="T195" s="192"/>
      <c r="AT195" s="187" t="s">
        <v>317</v>
      </c>
      <c r="AU195" s="187" t="s">
        <v>91</v>
      </c>
      <c r="AV195" s="185" t="s">
        <v>91</v>
      </c>
      <c r="AW195" s="185" t="s">
        <v>35</v>
      </c>
      <c r="AX195" s="185" t="s">
        <v>82</v>
      </c>
      <c r="AY195" s="187" t="s">
        <v>308</v>
      </c>
    </row>
    <row r="196" s="193" customFormat="true" ht="10.2" hidden="false" customHeight="false" outlineLevel="0" collapsed="false">
      <c r="B196" s="194"/>
      <c r="D196" s="179" t="s">
        <v>317</v>
      </c>
      <c r="E196" s="195"/>
      <c r="F196" s="196" t="s">
        <v>321</v>
      </c>
      <c r="H196" s="197" t="n">
        <v>13.22</v>
      </c>
      <c r="I196" s="198"/>
      <c r="L196" s="194"/>
      <c r="M196" s="199"/>
      <c r="T196" s="200"/>
      <c r="AT196" s="195" t="s">
        <v>317</v>
      </c>
      <c r="AU196" s="195" t="s">
        <v>91</v>
      </c>
      <c r="AV196" s="193" t="s">
        <v>315</v>
      </c>
      <c r="AW196" s="193" t="s">
        <v>35</v>
      </c>
      <c r="AX196" s="193" t="s">
        <v>89</v>
      </c>
      <c r="AY196" s="195" t="s">
        <v>308</v>
      </c>
    </row>
    <row r="197" s="22" customFormat="true" ht="16.5" hidden="false" customHeight="true" outlineLevel="0" collapsed="false">
      <c r="B197" s="23"/>
      <c r="C197" s="164" t="s">
        <v>381</v>
      </c>
      <c r="D197" s="164" t="s">
        <v>310</v>
      </c>
      <c r="E197" s="165" t="s">
        <v>936</v>
      </c>
      <c r="F197" s="166" t="s">
        <v>937</v>
      </c>
      <c r="G197" s="167" t="s">
        <v>313</v>
      </c>
      <c r="H197" s="168" t="n">
        <v>13.22</v>
      </c>
      <c r="I197" s="169"/>
      <c r="J197" s="170" t="n">
        <f aca="false">ROUND(I197*H197,2)</f>
        <v>0</v>
      </c>
      <c r="K197" s="166" t="s">
        <v>314</v>
      </c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315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315</v>
      </c>
      <c r="BM197" s="175" t="s">
        <v>1074</v>
      </c>
    </row>
    <row r="198" s="22" customFormat="true" ht="24.15" hidden="false" customHeight="true" outlineLevel="0" collapsed="false">
      <c r="B198" s="23"/>
      <c r="C198" s="164" t="s">
        <v>393</v>
      </c>
      <c r="D198" s="164" t="s">
        <v>310</v>
      </c>
      <c r="E198" s="165" t="s">
        <v>939</v>
      </c>
      <c r="F198" s="166" t="s">
        <v>940</v>
      </c>
      <c r="G198" s="167" t="s">
        <v>370</v>
      </c>
      <c r="H198" s="168" t="n">
        <v>0.165</v>
      </c>
      <c r="I198" s="169"/>
      <c r="J198" s="170" t="n">
        <f aca="false">ROUND(I198*H198,2)</f>
        <v>0</v>
      </c>
      <c r="K198" s="166" t="s">
        <v>314</v>
      </c>
      <c r="L198" s="23"/>
      <c r="M198" s="171"/>
      <c r="N198" s="172" t="s">
        <v>47</v>
      </c>
      <c r="P198" s="173" t="n">
        <f aca="false">O198*H198</f>
        <v>0</v>
      </c>
      <c r="Q198" s="173" t="n">
        <v>1.06062</v>
      </c>
      <c r="R198" s="173" t="n">
        <f aca="false">Q198*H198</f>
        <v>0.1750023</v>
      </c>
      <c r="S198" s="173" t="n">
        <v>0</v>
      </c>
      <c r="T198" s="174" t="n">
        <f aca="false">S198*H198</f>
        <v>0</v>
      </c>
      <c r="AR198" s="175" t="s">
        <v>315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315</v>
      </c>
      <c r="BM198" s="175" t="s">
        <v>1075</v>
      </c>
    </row>
    <row r="199" s="177" customFormat="true" ht="10.2" hidden="false" customHeight="false" outlineLevel="0" collapsed="false">
      <c r="B199" s="178"/>
      <c r="D199" s="179" t="s">
        <v>317</v>
      </c>
      <c r="E199" s="180"/>
      <c r="F199" s="181" t="s">
        <v>318</v>
      </c>
      <c r="H199" s="180"/>
      <c r="I199" s="182"/>
      <c r="L199" s="178"/>
      <c r="M199" s="183"/>
      <c r="T199" s="184"/>
      <c r="AT199" s="180" t="s">
        <v>317</v>
      </c>
      <c r="AU199" s="180" t="s">
        <v>91</v>
      </c>
      <c r="AV199" s="177" t="s">
        <v>89</v>
      </c>
      <c r="AW199" s="177" t="s">
        <v>35</v>
      </c>
      <c r="AX199" s="177" t="s">
        <v>82</v>
      </c>
      <c r="AY199" s="180" t="s">
        <v>308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1076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85" customFormat="true" ht="10.2" hidden="false" customHeight="false" outlineLevel="0" collapsed="false">
      <c r="B201" s="186"/>
      <c r="D201" s="179" t="s">
        <v>317</v>
      </c>
      <c r="E201" s="187"/>
      <c r="F201" s="188" t="s">
        <v>1077</v>
      </c>
      <c r="H201" s="189" t="n">
        <v>0.165</v>
      </c>
      <c r="I201" s="190"/>
      <c r="L201" s="186"/>
      <c r="M201" s="191"/>
      <c r="T201" s="192"/>
      <c r="AT201" s="187" t="s">
        <v>317</v>
      </c>
      <c r="AU201" s="187" t="s">
        <v>91</v>
      </c>
      <c r="AV201" s="185" t="s">
        <v>91</v>
      </c>
      <c r="AW201" s="185" t="s">
        <v>35</v>
      </c>
      <c r="AX201" s="185" t="s">
        <v>82</v>
      </c>
      <c r="AY201" s="187" t="s">
        <v>308</v>
      </c>
    </row>
    <row r="202" s="193" customFormat="true" ht="10.2" hidden="false" customHeight="false" outlineLevel="0" collapsed="false">
      <c r="B202" s="194"/>
      <c r="D202" s="179" t="s">
        <v>317</v>
      </c>
      <c r="E202" s="195"/>
      <c r="F202" s="196" t="s">
        <v>321</v>
      </c>
      <c r="H202" s="197" t="n">
        <v>0.165</v>
      </c>
      <c r="I202" s="198"/>
      <c r="L202" s="194"/>
      <c r="M202" s="199"/>
      <c r="T202" s="200"/>
      <c r="AT202" s="195" t="s">
        <v>317</v>
      </c>
      <c r="AU202" s="195" t="s">
        <v>91</v>
      </c>
      <c r="AV202" s="193" t="s">
        <v>315</v>
      </c>
      <c r="AW202" s="193" t="s">
        <v>35</v>
      </c>
      <c r="AX202" s="193" t="s">
        <v>89</v>
      </c>
      <c r="AY202" s="195" t="s">
        <v>308</v>
      </c>
    </row>
    <row r="203" s="22" customFormat="true" ht="44.25" hidden="false" customHeight="true" outlineLevel="0" collapsed="false">
      <c r="B203" s="23"/>
      <c r="C203" s="164" t="s">
        <v>7</v>
      </c>
      <c r="D203" s="164" t="s">
        <v>310</v>
      </c>
      <c r="E203" s="165" t="s">
        <v>1078</v>
      </c>
      <c r="F203" s="166" t="s">
        <v>1079</v>
      </c>
      <c r="G203" s="167" t="s">
        <v>313</v>
      </c>
      <c r="H203" s="168" t="n">
        <v>6</v>
      </c>
      <c r="I203" s="169"/>
      <c r="J203" s="170" t="n">
        <f aca="false">ROUND(I203*H203,2)</f>
        <v>0</v>
      </c>
      <c r="K203" s="166" t="s">
        <v>314</v>
      </c>
      <c r="L203" s="23"/>
      <c r="M203" s="171"/>
      <c r="N203" s="172" t="s">
        <v>47</v>
      </c>
      <c r="P203" s="173" t="n">
        <f aca="false">O203*H203</f>
        <v>0</v>
      </c>
      <c r="Q203" s="173" t="n">
        <v>0.58443</v>
      </c>
      <c r="R203" s="173" t="n">
        <f aca="false">Q203*H203</f>
        <v>3.50658</v>
      </c>
      <c r="S203" s="173" t="n">
        <v>0</v>
      </c>
      <c r="T203" s="174" t="n">
        <f aca="false">S203*H203</f>
        <v>0</v>
      </c>
      <c r="AR203" s="175" t="s">
        <v>315</v>
      </c>
      <c r="AT203" s="175" t="s">
        <v>310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315</v>
      </c>
      <c r="BM203" s="175" t="s">
        <v>1080</v>
      </c>
    </row>
    <row r="204" s="177" customFormat="true" ht="10.2" hidden="false" customHeight="false" outlineLevel="0" collapsed="false">
      <c r="B204" s="178"/>
      <c r="D204" s="179" t="s">
        <v>317</v>
      </c>
      <c r="E204" s="180"/>
      <c r="F204" s="181" t="s">
        <v>318</v>
      </c>
      <c r="H204" s="180"/>
      <c r="I204" s="182"/>
      <c r="L204" s="178"/>
      <c r="M204" s="183"/>
      <c r="T204" s="184"/>
      <c r="AT204" s="180" t="s">
        <v>317</v>
      </c>
      <c r="AU204" s="180" t="s">
        <v>91</v>
      </c>
      <c r="AV204" s="177" t="s">
        <v>89</v>
      </c>
      <c r="AW204" s="177" t="s">
        <v>35</v>
      </c>
      <c r="AX204" s="177" t="s">
        <v>82</v>
      </c>
      <c r="AY204" s="180" t="s">
        <v>308</v>
      </c>
    </row>
    <row r="205" s="177" customFormat="true" ht="10.2" hidden="false" customHeight="false" outlineLevel="0" collapsed="false">
      <c r="B205" s="178"/>
      <c r="D205" s="179" t="s">
        <v>317</v>
      </c>
      <c r="E205" s="180"/>
      <c r="F205" s="181" t="s">
        <v>1081</v>
      </c>
      <c r="H205" s="180"/>
      <c r="I205" s="182"/>
      <c r="L205" s="178"/>
      <c r="M205" s="183"/>
      <c r="T205" s="184"/>
      <c r="AT205" s="180" t="s">
        <v>317</v>
      </c>
      <c r="AU205" s="180" t="s">
        <v>91</v>
      </c>
      <c r="AV205" s="177" t="s">
        <v>89</v>
      </c>
      <c r="AW205" s="177" t="s">
        <v>35</v>
      </c>
      <c r="AX205" s="177" t="s">
        <v>82</v>
      </c>
      <c r="AY205" s="180" t="s">
        <v>308</v>
      </c>
    </row>
    <row r="206" s="185" customFormat="true" ht="10.2" hidden="false" customHeight="false" outlineLevel="0" collapsed="false">
      <c r="B206" s="186"/>
      <c r="D206" s="179" t="s">
        <v>317</v>
      </c>
      <c r="E206" s="187"/>
      <c r="F206" s="188" t="s">
        <v>1082</v>
      </c>
      <c r="H206" s="189" t="n">
        <v>6</v>
      </c>
      <c r="I206" s="190"/>
      <c r="L206" s="186"/>
      <c r="M206" s="191"/>
      <c r="T206" s="192"/>
      <c r="AT206" s="187" t="s">
        <v>317</v>
      </c>
      <c r="AU206" s="187" t="s">
        <v>91</v>
      </c>
      <c r="AV206" s="185" t="s">
        <v>91</v>
      </c>
      <c r="AW206" s="185" t="s">
        <v>35</v>
      </c>
      <c r="AX206" s="185" t="s">
        <v>82</v>
      </c>
      <c r="AY206" s="187" t="s">
        <v>308</v>
      </c>
    </row>
    <row r="207" s="193" customFormat="true" ht="10.2" hidden="false" customHeight="false" outlineLevel="0" collapsed="false">
      <c r="B207" s="194"/>
      <c r="D207" s="179" t="s">
        <v>317</v>
      </c>
      <c r="E207" s="195" t="s">
        <v>1037</v>
      </c>
      <c r="F207" s="196" t="s">
        <v>321</v>
      </c>
      <c r="H207" s="197" t="n">
        <v>6</v>
      </c>
      <c r="I207" s="198"/>
      <c r="L207" s="194"/>
      <c r="M207" s="199"/>
      <c r="T207" s="200"/>
      <c r="AT207" s="195" t="s">
        <v>317</v>
      </c>
      <c r="AU207" s="195" t="s">
        <v>91</v>
      </c>
      <c r="AV207" s="193" t="s">
        <v>315</v>
      </c>
      <c r="AW207" s="193" t="s">
        <v>35</v>
      </c>
      <c r="AX207" s="193" t="s">
        <v>89</v>
      </c>
      <c r="AY207" s="195" t="s">
        <v>308</v>
      </c>
    </row>
    <row r="208" s="22" customFormat="true" ht="55.5" hidden="false" customHeight="true" outlineLevel="0" collapsed="false">
      <c r="B208" s="23"/>
      <c r="C208" s="164" t="s">
        <v>414</v>
      </c>
      <c r="D208" s="164" t="s">
        <v>310</v>
      </c>
      <c r="E208" s="165" t="s">
        <v>456</v>
      </c>
      <c r="F208" s="166" t="s">
        <v>457</v>
      </c>
      <c r="G208" s="167" t="s">
        <v>370</v>
      </c>
      <c r="H208" s="168" t="n">
        <v>0.09</v>
      </c>
      <c r="I208" s="169"/>
      <c r="J208" s="170" t="n">
        <f aca="false">ROUND(I208*H208,2)</f>
        <v>0</v>
      </c>
      <c r="K208" s="166" t="s">
        <v>314</v>
      </c>
      <c r="L208" s="23"/>
      <c r="M208" s="171"/>
      <c r="N208" s="172" t="s">
        <v>47</v>
      </c>
      <c r="P208" s="173" t="n">
        <f aca="false">O208*H208</f>
        <v>0</v>
      </c>
      <c r="Q208" s="173" t="n">
        <v>1.0594</v>
      </c>
      <c r="R208" s="173" t="n">
        <f aca="false">Q208*H208</f>
        <v>0.095346</v>
      </c>
      <c r="S208" s="173" t="n">
        <v>0</v>
      </c>
      <c r="T208" s="174" t="n">
        <f aca="false">S208*H208</f>
        <v>0</v>
      </c>
      <c r="AR208" s="175" t="s">
        <v>315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315</v>
      </c>
      <c r="BM208" s="175" t="s">
        <v>1083</v>
      </c>
    </row>
    <row r="209" s="177" customFormat="true" ht="10.2" hidden="false" customHeight="false" outlineLevel="0" collapsed="false">
      <c r="B209" s="178"/>
      <c r="D209" s="179" t="s">
        <v>317</v>
      </c>
      <c r="E209" s="180"/>
      <c r="F209" s="181" t="s">
        <v>318</v>
      </c>
      <c r="H209" s="180"/>
      <c r="I209" s="182"/>
      <c r="L209" s="178"/>
      <c r="M209" s="183"/>
      <c r="T209" s="184"/>
      <c r="AT209" s="180" t="s">
        <v>317</v>
      </c>
      <c r="AU209" s="180" t="s">
        <v>91</v>
      </c>
      <c r="AV209" s="177" t="s">
        <v>89</v>
      </c>
      <c r="AW209" s="177" t="s">
        <v>35</v>
      </c>
      <c r="AX209" s="177" t="s">
        <v>82</v>
      </c>
      <c r="AY209" s="180" t="s">
        <v>308</v>
      </c>
    </row>
    <row r="210" s="177" customFormat="true" ht="20.4" hidden="false" customHeight="false" outlineLevel="0" collapsed="false">
      <c r="B210" s="178"/>
      <c r="D210" s="179" t="s">
        <v>317</v>
      </c>
      <c r="E210" s="180"/>
      <c r="F210" s="181" t="s">
        <v>1084</v>
      </c>
      <c r="H210" s="180"/>
      <c r="I210" s="182"/>
      <c r="L210" s="178"/>
      <c r="M210" s="183"/>
      <c r="T210" s="184"/>
      <c r="AT210" s="180" t="s">
        <v>317</v>
      </c>
      <c r="AU210" s="180" t="s">
        <v>91</v>
      </c>
      <c r="AV210" s="177" t="s">
        <v>89</v>
      </c>
      <c r="AW210" s="177" t="s">
        <v>35</v>
      </c>
      <c r="AX210" s="177" t="s">
        <v>82</v>
      </c>
      <c r="AY210" s="180" t="s">
        <v>308</v>
      </c>
    </row>
    <row r="211" s="185" customFormat="true" ht="10.2" hidden="false" customHeight="false" outlineLevel="0" collapsed="false">
      <c r="B211" s="186"/>
      <c r="D211" s="179" t="s">
        <v>317</v>
      </c>
      <c r="E211" s="187"/>
      <c r="F211" s="188" t="s">
        <v>1085</v>
      </c>
      <c r="H211" s="189" t="n">
        <v>0.09</v>
      </c>
      <c r="I211" s="190"/>
      <c r="L211" s="186"/>
      <c r="M211" s="191"/>
      <c r="T211" s="192"/>
      <c r="AT211" s="187" t="s">
        <v>317</v>
      </c>
      <c r="AU211" s="187" t="s">
        <v>91</v>
      </c>
      <c r="AV211" s="185" t="s">
        <v>91</v>
      </c>
      <c r="AW211" s="185" t="s">
        <v>35</v>
      </c>
      <c r="AX211" s="185" t="s">
        <v>82</v>
      </c>
      <c r="AY211" s="187" t="s">
        <v>308</v>
      </c>
    </row>
    <row r="212" s="193" customFormat="true" ht="10.2" hidden="false" customHeight="false" outlineLevel="0" collapsed="false">
      <c r="B212" s="194"/>
      <c r="D212" s="179" t="s">
        <v>317</v>
      </c>
      <c r="E212" s="195"/>
      <c r="F212" s="196" t="s">
        <v>321</v>
      </c>
      <c r="H212" s="197" t="n">
        <v>0.09</v>
      </c>
      <c r="I212" s="198"/>
      <c r="L212" s="194"/>
      <c r="M212" s="199"/>
      <c r="T212" s="200"/>
      <c r="AT212" s="195" t="s">
        <v>317</v>
      </c>
      <c r="AU212" s="195" t="s">
        <v>91</v>
      </c>
      <c r="AV212" s="193" t="s">
        <v>315</v>
      </c>
      <c r="AW212" s="193" t="s">
        <v>35</v>
      </c>
      <c r="AX212" s="193" t="s">
        <v>89</v>
      </c>
      <c r="AY212" s="195" t="s">
        <v>308</v>
      </c>
    </row>
    <row r="213" s="22" customFormat="true" ht="37.95" hidden="false" customHeight="true" outlineLevel="0" collapsed="false">
      <c r="B213" s="23"/>
      <c r="C213" s="164" t="s">
        <v>423</v>
      </c>
      <c r="D213" s="164" t="s">
        <v>310</v>
      </c>
      <c r="E213" s="165" t="s">
        <v>846</v>
      </c>
      <c r="F213" s="166" t="s">
        <v>847</v>
      </c>
      <c r="G213" s="167" t="s">
        <v>313</v>
      </c>
      <c r="H213" s="168" t="n">
        <v>17.5</v>
      </c>
      <c r="I213" s="169"/>
      <c r="J213" s="170" t="n">
        <f aca="false">ROUND(I213*H213,2)</f>
        <v>0</v>
      </c>
      <c r="K213" s="166" t="s">
        <v>314</v>
      </c>
      <c r="L213" s="23"/>
      <c r="M213" s="171"/>
      <c r="N213" s="172" t="s">
        <v>47</v>
      </c>
      <c r="P213" s="173" t="n">
        <f aca="false">O213*H213</f>
        <v>0</v>
      </c>
      <c r="Q213" s="173" t="n">
        <v>0.0001</v>
      </c>
      <c r="R213" s="173" t="n">
        <f aca="false">Q213*H213</f>
        <v>0.00175</v>
      </c>
      <c r="S213" s="173" t="n">
        <v>0</v>
      </c>
      <c r="T213" s="174" t="n">
        <f aca="false">S213*H213</f>
        <v>0</v>
      </c>
      <c r="AR213" s="175" t="s">
        <v>315</v>
      </c>
      <c r="AT213" s="175" t="s">
        <v>310</v>
      </c>
      <c r="AU213" s="175" t="s">
        <v>91</v>
      </c>
      <c r="AY213" s="3" t="s">
        <v>308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ROUND(I213*H213,2)</f>
        <v>0</v>
      </c>
      <c r="BL213" s="3" t="s">
        <v>315</v>
      </c>
      <c r="BM213" s="175" t="s">
        <v>1086</v>
      </c>
    </row>
    <row r="214" s="177" customFormat="true" ht="10.2" hidden="false" customHeight="false" outlineLevel="0" collapsed="false">
      <c r="B214" s="178"/>
      <c r="D214" s="179" t="s">
        <v>317</v>
      </c>
      <c r="E214" s="180"/>
      <c r="F214" s="181" t="s">
        <v>318</v>
      </c>
      <c r="H214" s="180"/>
      <c r="I214" s="182"/>
      <c r="L214" s="178"/>
      <c r="M214" s="183"/>
      <c r="T214" s="184"/>
      <c r="AT214" s="180" t="s">
        <v>317</v>
      </c>
      <c r="AU214" s="180" t="s">
        <v>91</v>
      </c>
      <c r="AV214" s="177" t="s">
        <v>89</v>
      </c>
      <c r="AW214" s="177" t="s">
        <v>35</v>
      </c>
      <c r="AX214" s="177" t="s">
        <v>82</v>
      </c>
      <c r="AY214" s="180" t="s">
        <v>308</v>
      </c>
    </row>
    <row r="215" s="177" customFormat="true" ht="10.2" hidden="false" customHeight="false" outlineLevel="0" collapsed="false">
      <c r="B215" s="178"/>
      <c r="D215" s="179" t="s">
        <v>317</v>
      </c>
      <c r="E215" s="180"/>
      <c r="F215" s="181" t="s">
        <v>1087</v>
      </c>
      <c r="H215" s="180"/>
      <c r="I215" s="182"/>
      <c r="L215" s="178"/>
      <c r="M215" s="183"/>
      <c r="T215" s="184"/>
      <c r="AT215" s="180" t="s">
        <v>317</v>
      </c>
      <c r="AU215" s="180" t="s">
        <v>91</v>
      </c>
      <c r="AV215" s="177" t="s">
        <v>89</v>
      </c>
      <c r="AW215" s="177" t="s">
        <v>35</v>
      </c>
      <c r="AX215" s="177" t="s">
        <v>82</v>
      </c>
      <c r="AY215" s="180" t="s">
        <v>308</v>
      </c>
    </row>
    <row r="216" s="177" customFormat="true" ht="10.2" hidden="false" customHeight="false" outlineLevel="0" collapsed="false">
      <c r="B216" s="178"/>
      <c r="D216" s="179" t="s">
        <v>317</v>
      </c>
      <c r="E216" s="180"/>
      <c r="F216" s="181" t="s">
        <v>1061</v>
      </c>
      <c r="H216" s="180"/>
      <c r="I216" s="182"/>
      <c r="L216" s="178"/>
      <c r="M216" s="183"/>
      <c r="T216" s="184"/>
      <c r="AT216" s="180" t="s">
        <v>317</v>
      </c>
      <c r="AU216" s="180" t="s">
        <v>91</v>
      </c>
      <c r="AV216" s="177" t="s">
        <v>89</v>
      </c>
      <c r="AW216" s="177" t="s">
        <v>35</v>
      </c>
      <c r="AX216" s="177" t="s">
        <v>82</v>
      </c>
      <c r="AY216" s="180" t="s">
        <v>308</v>
      </c>
    </row>
    <row r="217" s="185" customFormat="true" ht="10.2" hidden="false" customHeight="false" outlineLevel="0" collapsed="false">
      <c r="B217" s="186"/>
      <c r="D217" s="179" t="s">
        <v>317</v>
      </c>
      <c r="E217" s="187"/>
      <c r="F217" s="188" t="s">
        <v>1088</v>
      </c>
      <c r="H217" s="189" t="n">
        <v>17.5</v>
      </c>
      <c r="I217" s="190"/>
      <c r="L217" s="186"/>
      <c r="M217" s="191"/>
      <c r="T217" s="192"/>
      <c r="AT217" s="187" t="s">
        <v>317</v>
      </c>
      <c r="AU217" s="187" t="s">
        <v>91</v>
      </c>
      <c r="AV217" s="185" t="s">
        <v>91</v>
      </c>
      <c r="AW217" s="185" t="s">
        <v>35</v>
      </c>
      <c r="AX217" s="185" t="s">
        <v>82</v>
      </c>
      <c r="AY217" s="187" t="s">
        <v>308</v>
      </c>
    </row>
    <row r="218" s="193" customFormat="true" ht="10.2" hidden="false" customHeight="false" outlineLevel="0" collapsed="false">
      <c r="B218" s="194"/>
      <c r="D218" s="179" t="s">
        <v>317</v>
      </c>
      <c r="E218" s="195"/>
      <c r="F218" s="196" t="s">
        <v>321</v>
      </c>
      <c r="H218" s="197" t="n">
        <v>17.5</v>
      </c>
      <c r="I218" s="198"/>
      <c r="L218" s="194"/>
      <c r="M218" s="199"/>
      <c r="T218" s="200"/>
      <c r="AT218" s="195" t="s">
        <v>317</v>
      </c>
      <c r="AU218" s="195" t="s">
        <v>91</v>
      </c>
      <c r="AV218" s="193" t="s">
        <v>315</v>
      </c>
      <c r="AW218" s="193" t="s">
        <v>35</v>
      </c>
      <c r="AX218" s="193" t="s">
        <v>89</v>
      </c>
      <c r="AY218" s="195" t="s">
        <v>308</v>
      </c>
    </row>
    <row r="219" s="22" customFormat="true" ht="24.15" hidden="false" customHeight="true" outlineLevel="0" collapsed="false">
      <c r="B219" s="23"/>
      <c r="C219" s="201" t="s">
        <v>427</v>
      </c>
      <c r="D219" s="201" t="s">
        <v>487</v>
      </c>
      <c r="E219" s="202" t="s">
        <v>1089</v>
      </c>
      <c r="F219" s="203" t="s">
        <v>1090</v>
      </c>
      <c r="G219" s="204" t="s">
        <v>313</v>
      </c>
      <c r="H219" s="205" t="n">
        <v>17.5</v>
      </c>
      <c r="I219" s="206"/>
      <c r="J219" s="207" t="n">
        <f aca="false">ROUND(I219*H219,2)</f>
        <v>0</v>
      </c>
      <c r="K219" s="203" t="s">
        <v>314</v>
      </c>
      <c r="L219" s="208"/>
      <c r="M219" s="209"/>
      <c r="N219" s="210" t="s">
        <v>47</v>
      </c>
      <c r="P219" s="173" t="n">
        <f aca="false">O219*H219</f>
        <v>0</v>
      </c>
      <c r="Q219" s="173" t="n">
        <v>0.0005</v>
      </c>
      <c r="R219" s="173" t="n">
        <f aca="false">Q219*H219</f>
        <v>0.00875</v>
      </c>
      <c r="S219" s="173" t="n">
        <v>0</v>
      </c>
      <c r="T219" s="174" t="n">
        <f aca="false">S219*H219</f>
        <v>0</v>
      </c>
      <c r="AR219" s="175" t="s">
        <v>352</v>
      </c>
      <c r="AT219" s="175" t="s">
        <v>487</v>
      </c>
      <c r="AU219" s="175" t="s">
        <v>91</v>
      </c>
      <c r="AY219" s="3" t="s">
        <v>308</v>
      </c>
      <c r="BE219" s="176" t="n">
        <f aca="false">IF(N219="základní",J219,0)</f>
        <v>0</v>
      </c>
      <c r="BF219" s="176" t="n">
        <f aca="false">IF(N219="snížená",J219,0)</f>
        <v>0</v>
      </c>
      <c r="BG219" s="176" t="n">
        <f aca="false">IF(N219="zákl. přenesená",J219,0)</f>
        <v>0</v>
      </c>
      <c r="BH219" s="176" t="n">
        <f aca="false">IF(N219="sníž. přenesená",J219,0)</f>
        <v>0</v>
      </c>
      <c r="BI219" s="176" t="n">
        <f aca="false">IF(N219="nulová",J219,0)</f>
        <v>0</v>
      </c>
      <c r="BJ219" s="3" t="s">
        <v>89</v>
      </c>
      <c r="BK219" s="176" t="n">
        <f aca="false">ROUND(I219*H219,2)</f>
        <v>0</v>
      </c>
      <c r="BL219" s="3" t="s">
        <v>315</v>
      </c>
      <c r="BM219" s="175" t="s">
        <v>1091</v>
      </c>
    </row>
    <row r="220" s="22" customFormat="true" ht="37.95" hidden="false" customHeight="true" outlineLevel="0" collapsed="false">
      <c r="B220" s="23"/>
      <c r="C220" s="164" t="s">
        <v>433</v>
      </c>
      <c r="D220" s="164" t="s">
        <v>310</v>
      </c>
      <c r="E220" s="165" t="s">
        <v>382</v>
      </c>
      <c r="F220" s="166" t="s">
        <v>383</v>
      </c>
      <c r="G220" s="167" t="s">
        <v>324</v>
      </c>
      <c r="H220" s="168" t="n">
        <v>2.188</v>
      </c>
      <c r="I220" s="169"/>
      <c r="J220" s="170" t="n">
        <f aca="false">ROUND(I220*H220,2)</f>
        <v>0</v>
      </c>
      <c r="K220" s="166" t="s">
        <v>314</v>
      </c>
      <c r="L220" s="23"/>
      <c r="M220" s="171"/>
      <c r="N220" s="172" t="s">
        <v>47</v>
      </c>
      <c r="P220" s="173" t="n">
        <f aca="false">O220*H220</f>
        <v>0</v>
      </c>
      <c r="Q220" s="173" t="n">
        <v>2.16</v>
      </c>
      <c r="R220" s="173" t="n">
        <f aca="false">Q220*H220</f>
        <v>4.72608</v>
      </c>
      <c r="S220" s="173" t="n">
        <v>0</v>
      </c>
      <c r="T220" s="174" t="n">
        <f aca="false">S220*H220</f>
        <v>0</v>
      </c>
      <c r="AR220" s="175" t="s">
        <v>315</v>
      </c>
      <c r="AT220" s="175" t="s">
        <v>310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315</v>
      </c>
      <c r="BM220" s="175" t="s">
        <v>1092</v>
      </c>
    </row>
    <row r="221" s="177" customFormat="true" ht="10.2" hidden="false" customHeight="false" outlineLevel="0" collapsed="false">
      <c r="B221" s="178"/>
      <c r="D221" s="179" t="s">
        <v>317</v>
      </c>
      <c r="E221" s="180"/>
      <c r="F221" s="181" t="s">
        <v>318</v>
      </c>
      <c r="H221" s="180"/>
      <c r="I221" s="182"/>
      <c r="L221" s="178"/>
      <c r="M221" s="183"/>
      <c r="T221" s="184"/>
      <c r="AT221" s="180" t="s">
        <v>317</v>
      </c>
      <c r="AU221" s="180" t="s">
        <v>91</v>
      </c>
      <c r="AV221" s="177" t="s">
        <v>89</v>
      </c>
      <c r="AW221" s="177" t="s">
        <v>35</v>
      </c>
      <c r="AX221" s="177" t="s">
        <v>82</v>
      </c>
      <c r="AY221" s="180" t="s">
        <v>308</v>
      </c>
    </row>
    <row r="222" s="177" customFormat="true" ht="10.2" hidden="false" customHeight="false" outlineLevel="0" collapsed="false">
      <c r="B222" s="178"/>
      <c r="D222" s="179" t="s">
        <v>317</v>
      </c>
      <c r="E222" s="180"/>
      <c r="F222" s="181" t="s">
        <v>1093</v>
      </c>
      <c r="H222" s="180"/>
      <c r="I222" s="182"/>
      <c r="L222" s="178"/>
      <c r="M222" s="183"/>
      <c r="T222" s="184"/>
      <c r="AT222" s="180" t="s">
        <v>317</v>
      </c>
      <c r="AU222" s="180" t="s">
        <v>91</v>
      </c>
      <c r="AV222" s="177" t="s">
        <v>89</v>
      </c>
      <c r="AW222" s="177" t="s">
        <v>35</v>
      </c>
      <c r="AX222" s="177" t="s">
        <v>82</v>
      </c>
      <c r="AY222" s="180" t="s">
        <v>308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1061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85" customFormat="true" ht="10.2" hidden="false" customHeight="false" outlineLevel="0" collapsed="false">
      <c r="B224" s="186"/>
      <c r="D224" s="179" t="s">
        <v>317</v>
      </c>
      <c r="E224" s="187"/>
      <c r="F224" s="188" t="s">
        <v>1094</v>
      </c>
      <c r="H224" s="189" t="n">
        <v>2.188</v>
      </c>
      <c r="I224" s="190"/>
      <c r="L224" s="186"/>
      <c r="M224" s="191"/>
      <c r="T224" s="192"/>
      <c r="AT224" s="187" t="s">
        <v>317</v>
      </c>
      <c r="AU224" s="187" t="s">
        <v>91</v>
      </c>
      <c r="AV224" s="185" t="s">
        <v>91</v>
      </c>
      <c r="AW224" s="185" t="s">
        <v>35</v>
      </c>
      <c r="AX224" s="185" t="s">
        <v>82</v>
      </c>
      <c r="AY224" s="187" t="s">
        <v>308</v>
      </c>
    </row>
    <row r="225" s="193" customFormat="true" ht="10.2" hidden="false" customHeight="false" outlineLevel="0" collapsed="false">
      <c r="B225" s="194"/>
      <c r="D225" s="179" t="s">
        <v>317</v>
      </c>
      <c r="E225" s="195"/>
      <c r="F225" s="196" t="s">
        <v>321</v>
      </c>
      <c r="H225" s="197" t="n">
        <v>2.188</v>
      </c>
      <c r="I225" s="198"/>
      <c r="L225" s="194"/>
      <c r="M225" s="199"/>
      <c r="T225" s="200"/>
      <c r="AT225" s="195" t="s">
        <v>317</v>
      </c>
      <c r="AU225" s="195" t="s">
        <v>91</v>
      </c>
      <c r="AV225" s="193" t="s">
        <v>315</v>
      </c>
      <c r="AW225" s="193" t="s">
        <v>35</v>
      </c>
      <c r="AX225" s="193" t="s">
        <v>89</v>
      </c>
      <c r="AY225" s="195" t="s">
        <v>308</v>
      </c>
    </row>
    <row r="226" s="22" customFormat="true" ht="33" hidden="false" customHeight="true" outlineLevel="0" collapsed="false">
      <c r="B226" s="23"/>
      <c r="C226" s="164" t="s">
        <v>443</v>
      </c>
      <c r="D226" s="164" t="s">
        <v>310</v>
      </c>
      <c r="E226" s="165" t="s">
        <v>1095</v>
      </c>
      <c r="F226" s="166" t="s">
        <v>1096</v>
      </c>
      <c r="G226" s="167" t="s">
        <v>324</v>
      </c>
      <c r="H226" s="168" t="n">
        <v>1.313</v>
      </c>
      <c r="I226" s="169"/>
      <c r="J226" s="170" t="n">
        <f aca="false">ROUND(I226*H226,2)</f>
        <v>0</v>
      </c>
      <c r="K226" s="166" t="s">
        <v>314</v>
      </c>
      <c r="L226" s="23"/>
      <c r="M226" s="171"/>
      <c r="N226" s="172" t="s">
        <v>47</v>
      </c>
      <c r="P226" s="173" t="n">
        <f aca="false">O226*H226</f>
        <v>0</v>
      </c>
      <c r="Q226" s="173" t="n">
        <v>2.45329</v>
      </c>
      <c r="R226" s="173" t="n">
        <f aca="false">Q226*H226</f>
        <v>3.22116977</v>
      </c>
      <c r="S226" s="173" t="n">
        <v>0</v>
      </c>
      <c r="T226" s="174" t="n">
        <f aca="false">S226*H226</f>
        <v>0</v>
      </c>
      <c r="AR226" s="175" t="s">
        <v>315</v>
      </c>
      <c r="AT226" s="175" t="s">
        <v>310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315</v>
      </c>
      <c r="BM226" s="175" t="s">
        <v>1097</v>
      </c>
    </row>
    <row r="227" s="177" customFormat="true" ht="10.2" hidden="false" customHeight="false" outlineLevel="0" collapsed="false">
      <c r="B227" s="178"/>
      <c r="D227" s="179" t="s">
        <v>317</v>
      </c>
      <c r="E227" s="180"/>
      <c r="F227" s="181" t="s">
        <v>318</v>
      </c>
      <c r="H227" s="180"/>
      <c r="I227" s="182"/>
      <c r="L227" s="178"/>
      <c r="M227" s="183"/>
      <c r="T227" s="184"/>
      <c r="AT227" s="180" t="s">
        <v>317</v>
      </c>
      <c r="AU227" s="180" t="s">
        <v>91</v>
      </c>
      <c r="AV227" s="177" t="s">
        <v>89</v>
      </c>
      <c r="AW227" s="177" t="s">
        <v>35</v>
      </c>
      <c r="AX227" s="177" t="s">
        <v>82</v>
      </c>
      <c r="AY227" s="180" t="s">
        <v>308</v>
      </c>
    </row>
    <row r="228" s="177" customFormat="true" ht="10.2" hidden="false" customHeight="false" outlineLevel="0" collapsed="false">
      <c r="B228" s="178"/>
      <c r="D228" s="179" t="s">
        <v>317</v>
      </c>
      <c r="E228" s="180"/>
      <c r="F228" s="181" t="s">
        <v>1098</v>
      </c>
      <c r="H228" s="180"/>
      <c r="I228" s="182"/>
      <c r="L228" s="178"/>
      <c r="M228" s="183"/>
      <c r="T228" s="184"/>
      <c r="AT228" s="180" t="s">
        <v>317</v>
      </c>
      <c r="AU228" s="180" t="s">
        <v>91</v>
      </c>
      <c r="AV228" s="177" t="s">
        <v>89</v>
      </c>
      <c r="AW228" s="177" t="s">
        <v>35</v>
      </c>
      <c r="AX228" s="177" t="s">
        <v>82</v>
      </c>
      <c r="AY228" s="180" t="s">
        <v>308</v>
      </c>
    </row>
    <row r="229" s="185" customFormat="true" ht="10.2" hidden="false" customHeight="false" outlineLevel="0" collapsed="false">
      <c r="B229" s="186"/>
      <c r="D229" s="179" t="s">
        <v>317</v>
      </c>
      <c r="E229" s="187"/>
      <c r="F229" s="188" t="s">
        <v>1099</v>
      </c>
      <c r="H229" s="189" t="n">
        <v>1.313</v>
      </c>
      <c r="I229" s="190"/>
      <c r="L229" s="186"/>
      <c r="M229" s="191"/>
      <c r="T229" s="192"/>
      <c r="AT229" s="187" t="s">
        <v>317</v>
      </c>
      <c r="AU229" s="187" t="s">
        <v>91</v>
      </c>
      <c r="AV229" s="185" t="s">
        <v>91</v>
      </c>
      <c r="AW229" s="185" t="s">
        <v>35</v>
      </c>
      <c r="AX229" s="185" t="s">
        <v>82</v>
      </c>
      <c r="AY229" s="187" t="s">
        <v>308</v>
      </c>
    </row>
    <row r="230" s="193" customFormat="true" ht="10.2" hidden="false" customHeight="false" outlineLevel="0" collapsed="false">
      <c r="B230" s="194"/>
      <c r="D230" s="179" t="s">
        <v>317</v>
      </c>
      <c r="E230" s="195"/>
      <c r="F230" s="196" t="s">
        <v>321</v>
      </c>
      <c r="H230" s="197" t="n">
        <v>1.313</v>
      </c>
      <c r="I230" s="198"/>
      <c r="L230" s="194"/>
      <c r="M230" s="199"/>
      <c r="T230" s="200"/>
      <c r="AT230" s="195" t="s">
        <v>317</v>
      </c>
      <c r="AU230" s="195" t="s">
        <v>91</v>
      </c>
      <c r="AV230" s="193" t="s">
        <v>315</v>
      </c>
      <c r="AW230" s="193" t="s">
        <v>35</v>
      </c>
      <c r="AX230" s="193" t="s">
        <v>89</v>
      </c>
      <c r="AY230" s="195" t="s">
        <v>308</v>
      </c>
    </row>
    <row r="231" s="22" customFormat="true" ht="16.5" hidden="false" customHeight="true" outlineLevel="0" collapsed="false">
      <c r="B231" s="23"/>
      <c r="C231" s="164" t="s">
        <v>6</v>
      </c>
      <c r="D231" s="164" t="s">
        <v>310</v>
      </c>
      <c r="E231" s="165" t="s">
        <v>415</v>
      </c>
      <c r="F231" s="166" t="s">
        <v>416</v>
      </c>
      <c r="G231" s="167" t="s">
        <v>313</v>
      </c>
      <c r="H231" s="168" t="n">
        <v>6</v>
      </c>
      <c r="I231" s="169"/>
      <c r="J231" s="170" t="n">
        <f aca="false">ROUND(I231*H231,2)</f>
        <v>0</v>
      </c>
      <c r="K231" s="166" t="s">
        <v>314</v>
      </c>
      <c r="L231" s="23"/>
      <c r="M231" s="171"/>
      <c r="N231" s="172" t="s">
        <v>47</v>
      </c>
      <c r="P231" s="173" t="n">
        <f aca="false">O231*H231</f>
        <v>0</v>
      </c>
      <c r="Q231" s="173" t="n">
        <v>0.00247</v>
      </c>
      <c r="R231" s="173" t="n">
        <f aca="false">Q231*H231</f>
        <v>0.01482</v>
      </c>
      <c r="S231" s="173" t="n">
        <v>0</v>
      </c>
      <c r="T231" s="174" t="n">
        <f aca="false">S231*H231</f>
        <v>0</v>
      </c>
      <c r="AR231" s="175" t="s">
        <v>315</v>
      </c>
      <c r="AT231" s="175" t="s">
        <v>310</v>
      </c>
      <c r="AU231" s="175" t="s">
        <v>91</v>
      </c>
      <c r="AY231" s="3" t="s">
        <v>308</v>
      </c>
      <c r="BE231" s="176" t="n">
        <f aca="false">IF(N231="základní",J231,0)</f>
        <v>0</v>
      </c>
      <c r="BF231" s="176" t="n">
        <f aca="false">IF(N231="snížená",J231,0)</f>
        <v>0</v>
      </c>
      <c r="BG231" s="176" t="n">
        <f aca="false">IF(N231="zákl. přenesená",J231,0)</f>
        <v>0</v>
      </c>
      <c r="BH231" s="176" t="n">
        <f aca="false">IF(N231="sníž. přenesená",J231,0)</f>
        <v>0</v>
      </c>
      <c r="BI231" s="176" t="n">
        <f aca="false">IF(N231="nulová",J231,0)</f>
        <v>0</v>
      </c>
      <c r="BJ231" s="3" t="s">
        <v>89</v>
      </c>
      <c r="BK231" s="176" t="n">
        <f aca="false">ROUND(I231*H231,2)</f>
        <v>0</v>
      </c>
      <c r="BL231" s="3" t="s">
        <v>315</v>
      </c>
      <c r="BM231" s="175" t="s">
        <v>1100</v>
      </c>
    </row>
    <row r="232" s="177" customFormat="true" ht="10.2" hidden="false" customHeight="false" outlineLevel="0" collapsed="false">
      <c r="B232" s="178"/>
      <c r="D232" s="179" t="s">
        <v>317</v>
      </c>
      <c r="E232" s="180"/>
      <c r="F232" s="181" t="s">
        <v>318</v>
      </c>
      <c r="H232" s="180"/>
      <c r="I232" s="182"/>
      <c r="L232" s="178"/>
      <c r="M232" s="183"/>
      <c r="T232" s="184"/>
      <c r="AT232" s="180" t="s">
        <v>317</v>
      </c>
      <c r="AU232" s="180" t="s">
        <v>91</v>
      </c>
      <c r="AV232" s="177" t="s">
        <v>89</v>
      </c>
      <c r="AW232" s="177" t="s">
        <v>35</v>
      </c>
      <c r="AX232" s="177" t="s">
        <v>82</v>
      </c>
      <c r="AY232" s="180" t="s">
        <v>308</v>
      </c>
    </row>
    <row r="233" s="177" customFormat="true" ht="10.2" hidden="false" customHeight="false" outlineLevel="0" collapsed="false">
      <c r="B233" s="178"/>
      <c r="D233" s="179" t="s">
        <v>317</v>
      </c>
      <c r="E233" s="180"/>
      <c r="F233" s="181" t="s">
        <v>418</v>
      </c>
      <c r="H233" s="180"/>
      <c r="I233" s="182"/>
      <c r="L233" s="178"/>
      <c r="M233" s="183"/>
      <c r="T233" s="184"/>
      <c r="AT233" s="180" t="s">
        <v>317</v>
      </c>
      <c r="AU233" s="180" t="s">
        <v>91</v>
      </c>
      <c r="AV233" s="177" t="s">
        <v>89</v>
      </c>
      <c r="AW233" s="177" t="s">
        <v>35</v>
      </c>
      <c r="AX233" s="177" t="s">
        <v>82</v>
      </c>
      <c r="AY233" s="180" t="s">
        <v>308</v>
      </c>
    </row>
    <row r="234" s="185" customFormat="true" ht="10.2" hidden="false" customHeight="false" outlineLevel="0" collapsed="false">
      <c r="B234" s="186"/>
      <c r="D234" s="179" t="s">
        <v>317</v>
      </c>
      <c r="E234" s="187"/>
      <c r="F234" s="188" t="s">
        <v>1082</v>
      </c>
      <c r="H234" s="189" t="n">
        <v>6</v>
      </c>
      <c r="I234" s="190"/>
      <c r="L234" s="186"/>
      <c r="M234" s="191"/>
      <c r="T234" s="192"/>
      <c r="AT234" s="187" t="s">
        <v>317</v>
      </c>
      <c r="AU234" s="187" t="s">
        <v>91</v>
      </c>
      <c r="AV234" s="185" t="s">
        <v>91</v>
      </c>
      <c r="AW234" s="185" t="s">
        <v>35</v>
      </c>
      <c r="AX234" s="185" t="s">
        <v>82</v>
      </c>
      <c r="AY234" s="187" t="s">
        <v>308</v>
      </c>
    </row>
    <row r="235" s="193" customFormat="true" ht="10.2" hidden="false" customHeight="false" outlineLevel="0" collapsed="false">
      <c r="B235" s="194"/>
      <c r="D235" s="179" t="s">
        <v>317</v>
      </c>
      <c r="E235" s="195"/>
      <c r="F235" s="196" t="s">
        <v>321</v>
      </c>
      <c r="H235" s="197" t="n">
        <v>6</v>
      </c>
      <c r="I235" s="198"/>
      <c r="L235" s="194"/>
      <c r="M235" s="199"/>
      <c r="T235" s="200"/>
      <c r="AT235" s="195" t="s">
        <v>317</v>
      </c>
      <c r="AU235" s="195" t="s">
        <v>91</v>
      </c>
      <c r="AV235" s="193" t="s">
        <v>315</v>
      </c>
      <c r="AW235" s="193" t="s">
        <v>35</v>
      </c>
      <c r="AX235" s="193" t="s">
        <v>89</v>
      </c>
      <c r="AY235" s="195" t="s">
        <v>308</v>
      </c>
    </row>
    <row r="236" s="22" customFormat="true" ht="16.5" hidden="false" customHeight="true" outlineLevel="0" collapsed="false">
      <c r="B236" s="23"/>
      <c r="C236" s="164" t="s">
        <v>455</v>
      </c>
      <c r="D236" s="164" t="s">
        <v>310</v>
      </c>
      <c r="E236" s="165" t="s">
        <v>424</v>
      </c>
      <c r="F236" s="166" t="s">
        <v>425</v>
      </c>
      <c r="G236" s="167" t="s">
        <v>313</v>
      </c>
      <c r="H236" s="168" t="n">
        <v>6</v>
      </c>
      <c r="I236" s="169"/>
      <c r="J236" s="170" t="n">
        <f aca="false">ROUND(I236*H236,2)</f>
        <v>0</v>
      </c>
      <c r="K236" s="166" t="s">
        <v>314</v>
      </c>
      <c r="L236" s="23"/>
      <c r="M236" s="171"/>
      <c r="N236" s="172" t="s">
        <v>47</v>
      </c>
      <c r="P236" s="173" t="n">
        <f aca="false">O236*H236</f>
        <v>0</v>
      </c>
      <c r="Q236" s="173" t="n">
        <v>0</v>
      </c>
      <c r="R236" s="173" t="n">
        <f aca="false">Q236*H236</f>
        <v>0</v>
      </c>
      <c r="S236" s="173" t="n">
        <v>0</v>
      </c>
      <c r="T236" s="174" t="n">
        <f aca="false">S236*H236</f>
        <v>0</v>
      </c>
      <c r="AR236" s="175" t="s">
        <v>315</v>
      </c>
      <c r="AT236" s="175" t="s">
        <v>310</v>
      </c>
      <c r="AU236" s="175" t="s">
        <v>91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315</v>
      </c>
      <c r="BM236" s="175" t="s">
        <v>1101</v>
      </c>
    </row>
    <row r="237" s="22" customFormat="true" ht="24.15" hidden="false" customHeight="true" outlineLevel="0" collapsed="false">
      <c r="B237" s="23"/>
      <c r="C237" s="164" t="s">
        <v>461</v>
      </c>
      <c r="D237" s="164" t="s">
        <v>310</v>
      </c>
      <c r="E237" s="165" t="s">
        <v>1102</v>
      </c>
      <c r="F237" s="166" t="s">
        <v>1103</v>
      </c>
      <c r="G237" s="167" t="s">
        <v>370</v>
      </c>
      <c r="H237" s="168" t="n">
        <v>0.047</v>
      </c>
      <c r="I237" s="169"/>
      <c r="J237" s="170" t="n">
        <f aca="false">ROUND(I237*H237,2)</f>
        <v>0</v>
      </c>
      <c r="K237" s="166" t="s">
        <v>314</v>
      </c>
      <c r="L237" s="23"/>
      <c r="M237" s="171"/>
      <c r="N237" s="172" t="s">
        <v>47</v>
      </c>
      <c r="P237" s="173" t="n">
        <f aca="false">O237*H237</f>
        <v>0</v>
      </c>
      <c r="Q237" s="173" t="n">
        <v>1.06277</v>
      </c>
      <c r="R237" s="173" t="n">
        <f aca="false">Q237*H237</f>
        <v>0.04995019</v>
      </c>
      <c r="S237" s="173" t="n">
        <v>0</v>
      </c>
      <c r="T237" s="174" t="n">
        <f aca="false">S237*H237</f>
        <v>0</v>
      </c>
      <c r="AR237" s="175" t="s">
        <v>315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315</v>
      </c>
      <c r="BM237" s="175" t="s">
        <v>1104</v>
      </c>
    </row>
    <row r="238" s="177" customFormat="true" ht="10.2" hidden="false" customHeight="false" outlineLevel="0" collapsed="false">
      <c r="B238" s="178"/>
      <c r="D238" s="179" t="s">
        <v>317</v>
      </c>
      <c r="E238" s="180"/>
      <c r="F238" s="181" t="s">
        <v>318</v>
      </c>
      <c r="H238" s="180"/>
      <c r="I238" s="182"/>
      <c r="L238" s="178"/>
      <c r="M238" s="183"/>
      <c r="T238" s="184"/>
      <c r="AT238" s="180" t="s">
        <v>317</v>
      </c>
      <c r="AU238" s="180" t="s">
        <v>91</v>
      </c>
      <c r="AV238" s="177" t="s">
        <v>89</v>
      </c>
      <c r="AW238" s="177" t="s">
        <v>35</v>
      </c>
      <c r="AX238" s="177" t="s">
        <v>82</v>
      </c>
      <c r="AY238" s="180" t="s">
        <v>308</v>
      </c>
    </row>
    <row r="239" s="177" customFormat="true" ht="10.2" hidden="false" customHeight="false" outlineLevel="0" collapsed="false">
      <c r="B239" s="178"/>
      <c r="D239" s="179" t="s">
        <v>317</v>
      </c>
      <c r="E239" s="180"/>
      <c r="F239" s="181" t="s">
        <v>1105</v>
      </c>
      <c r="H239" s="180"/>
      <c r="I239" s="182"/>
      <c r="L239" s="178"/>
      <c r="M239" s="183"/>
      <c r="T239" s="184"/>
      <c r="AT239" s="180" t="s">
        <v>317</v>
      </c>
      <c r="AU239" s="180" t="s">
        <v>91</v>
      </c>
      <c r="AV239" s="177" t="s">
        <v>89</v>
      </c>
      <c r="AW239" s="177" t="s">
        <v>35</v>
      </c>
      <c r="AX239" s="177" t="s">
        <v>82</v>
      </c>
      <c r="AY239" s="180" t="s">
        <v>308</v>
      </c>
    </row>
    <row r="240" s="185" customFormat="true" ht="10.2" hidden="false" customHeight="false" outlineLevel="0" collapsed="false">
      <c r="B240" s="186"/>
      <c r="D240" s="179" t="s">
        <v>317</v>
      </c>
      <c r="E240" s="187"/>
      <c r="F240" s="188" t="s">
        <v>1106</v>
      </c>
      <c r="H240" s="189" t="n">
        <v>0.047</v>
      </c>
      <c r="I240" s="190"/>
      <c r="L240" s="186"/>
      <c r="M240" s="191"/>
      <c r="T240" s="192"/>
      <c r="AT240" s="187" t="s">
        <v>317</v>
      </c>
      <c r="AU240" s="187" t="s">
        <v>91</v>
      </c>
      <c r="AV240" s="185" t="s">
        <v>91</v>
      </c>
      <c r="AW240" s="185" t="s">
        <v>35</v>
      </c>
      <c r="AX240" s="185" t="s">
        <v>82</v>
      </c>
      <c r="AY240" s="187" t="s">
        <v>308</v>
      </c>
    </row>
    <row r="241" s="193" customFormat="true" ht="10.2" hidden="false" customHeight="false" outlineLevel="0" collapsed="false">
      <c r="B241" s="194"/>
      <c r="D241" s="179" t="s">
        <v>317</v>
      </c>
      <c r="E241" s="195"/>
      <c r="F241" s="196" t="s">
        <v>321</v>
      </c>
      <c r="H241" s="197" t="n">
        <v>0.047</v>
      </c>
      <c r="I241" s="198"/>
      <c r="L241" s="194"/>
      <c r="M241" s="199"/>
      <c r="T241" s="200"/>
      <c r="AT241" s="195" t="s">
        <v>317</v>
      </c>
      <c r="AU241" s="195" t="s">
        <v>91</v>
      </c>
      <c r="AV241" s="193" t="s">
        <v>315</v>
      </c>
      <c r="AW241" s="193" t="s">
        <v>35</v>
      </c>
      <c r="AX241" s="193" t="s">
        <v>89</v>
      </c>
      <c r="AY241" s="195" t="s">
        <v>308</v>
      </c>
    </row>
    <row r="242" s="152" customFormat="true" ht="22.95" hidden="false" customHeight="true" outlineLevel="0" collapsed="false">
      <c r="B242" s="153"/>
      <c r="D242" s="154" t="s">
        <v>81</v>
      </c>
      <c r="E242" s="162" t="s">
        <v>340</v>
      </c>
      <c r="F242" s="162" t="s">
        <v>1107</v>
      </c>
      <c r="I242" s="156"/>
      <c r="J242" s="163" t="n">
        <f aca="false">BK242</f>
        <v>0</v>
      </c>
      <c r="L242" s="153"/>
      <c r="M242" s="157"/>
      <c r="P242" s="158" t="n">
        <f aca="false">SUM(P243:P272)</f>
        <v>0</v>
      </c>
      <c r="R242" s="158" t="n">
        <f aca="false">SUM(R243:R272)</f>
        <v>1.15014419</v>
      </c>
      <c r="T242" s="159" t="n">
        <f aca="false">SUM(T243:T272)</f>
        <v>0</v>
      </c>
      <c r="AR242" s="154" t="s">
        <v>89</v>
      </c>
      <c r="AT242" s="160" t="s">
        <v>81</v>
      </c>
      <c r="AU242" s="160" t="s">
        <v>89</v>
      </c>
      <c r="AY242" s="154" t="s">
        <v>308</v>
      </c>
      <c r="BK242" s="161" t="n">
        <f aca="false">SUM(BK243:BK272)</f>
        <v>0</v>
      </c>
    </row>
    <row r="243" s="22" customFormat="true" ht="24.15" hidden="false" customHeight="true" outlineLevel="0" collapsed="false">
      <c r="B243" s="23"/>
      <c r="C243" s="164" t="s">
        <v>471</v>
      </c>
      <c r="D243" s="164" t="s">
        <v>310</v>
      </c>
      <c r="E243" s="165" t="s">
        <v>1108</v>
      </c>
      <c r="F243" s="166" t="s">
        <v>1109</v>
      </c>
      <c r="G243" s="167" t="s">
        <v>313</v>
      </c>
      <c r="H243" s="168" t="n">
        <v>7.52</v>
      </c>
      <c r="I243" s="169"/>
      <c r="J243" s="170" t="n">
        <f aca="false">ROUND(I243*H243,2)</f>
        <v>0</v>
      </c>
      <c r="K243" s="166" t="s">
        <v>314</v>
      </c>
      <c r="L243" s="23"/>
      <c r="M243" s="171"/>
      <c r="N243" s="172" t="s">
        <v>47</v>
      </c>
      <c r="P243" s="173" t="n">
        <f aca="false">O243*H243</f>
        <v>0</v>
      </c>
      <c r="Q243" s="173" t="n">
        <v>0.00013</v>
      </c>
      <c r="R243" s="173" t="n">
        <f aca="false">Q243*H243</f>
        <v>0.0009776</v>
      </c>
      <c r="S243" s="173" t="n">
        <v>0</v>
      </c>
      <c r="T243" s="174" t="n">
        <f aca="false">S243*H243</f>
        <v>0</v>
      </c>
      <c r="AR243" s="175" t="s">
        <v>315</v>
      </c>
      <c r="AT243" s="175" t="s">
        <v>310</v>
      </c>
      <c r="AU243" s="175" t="s">
        <v>91</v>
      </c>
      <c r="AY243" s="3" t="s">
        <v>308</v>
      </c>
      <c r="BE243" s="176" t="n">
        <f aca="false">IF(N243="základní",J243,0)</f>
        <v>0</v>
      </c>
      <c r="BF243" s="176" t="n">
        <f aca="false">IF(N243="snížená",J243,0)</f>
        <v>0</v>
      </c>
      <c r="BG243" s="176" t="n">
        <f aca="false">IF(N243="zákl. přenesená",J243,0)</f>
        <v>0</v>
      </c>
      <c r="BH243" s="176" t="n">
        <f aca="false">IF(N243="sníž. přenesená",J243,0)</f>
        <v>0</v>
      </c>
      <c r="BI243" s="176" t="n">
        <f aca="false">IF(N243="nulová",J243,0)</f>
        <v>0</v>
      </c>
      <c r="BJ243" s="3" t="s">
        <v>89</v>
      </c>
      <c r="BK243" s="176" t="n">
        <f aca="false">ROUND(I243*H243,2)</f>
        <v>0</v>
      </c>
      <c r="BL243" s="3" t="s">
        <v>315</v>
      </c>
      <c r="BM243" s="175" t="s">
        <v>1110</v>
      </c>
    </row>
    <row r="244" s="177" customFormat="true" ht="10.2" hidden="false" customHeight="false" outlineLevel="0" collapsed="false">
      <c r="B244" s="178"/>
      <c r="D244" s="179" t="s">
        <v>317</v>
      </c>
      <c r="E244" s="180"/>
      <c r="F244" s="181" t="s">
        <v>318</v>
      </c>
      <c r="H244" s="180"/>
      <c r="I244" s="182"/>
      <c r="L244" s="178"/>
      <c r="M244" s="183"/>
      <c r="T244" s="184"/>
      <c r="AT244" s="180" t="s">
        <v>317</v>
      </c>
      <c r="AU244" s="180" t="s">
        <v>91</v>
      </c>
      <c r="AV244" s="177" t="s">
        <v>89</v>
      </c>
      <c r="AW244" s="177" t="s">
        <v>35</v>
      </c>
      <c r="AX244" s="177" t="s">
        <v>82</v>
      </c>
      <c r="AY244" s="180" t="s">
        <v>308</v>
      </c>
    </row>
    <row r="245" s="177" customFormat="true" ht="10.2" hidden="false" customHeight="false" outlineLevel="0" collapsed="false">
      <c r="B245" s="178"/>
      <c r="D245" s="179" t="s">
        <v>317</v>
      </c>
      <c r="E245" s="180"/>
      <c r="F245" s="181" t="s">
        <v>1111</v>
      </c>
      <c r="H245" s="180"/>
      <c r="I245" s="182"/>
      <c r="L245" s="178"/>
      <c r="M245" s="183"/>
      <c r="T245" s="184"/>
      <c r="AT245" s="180" t="s">
        <v>317</v>
      </c>
      <c r="AU245" s="180" t="s">
        <v>91</v>
      </c>
      <c r="AV245" s="177" t="s">
        <v>89</v>
      </c>
      <c r="AW245" s="177" t="s">
        <v>35</v>
      </c>
      <c r="AX245" s="177" t="s">
        <v>82</v>
      </c>
      <c r="AY245" s="180" t="s">
        <v>308</v>
      </c>
    </row>
    <row r="246" s="177" customFormat="true" ht="10.2" hidden="false" customHeight="false" outlineLevel="0" collapsed="false">
      <c r="B246" s="178"/>
      <c r="D246" s="179" t="s">
        <v>317</v>
      </c>
      <c r="E246" s="180"/>
      <c r="F246" s="181" t="s">
        <v>1061</v>
      </c>
      <c r="H246" s="180"/>
      <c r="I246" s="182"/>
      <c r="L246" s="178"/>
      <c r="M246" s="183"/>
      <c r="T246" s="184"/>
      <c r="AT246" s="180" t="s">
        <v>317</v>
      </c>
      <c r="AU246" s="180" t="s">
        <v>91</v>
      </c>
      <c r="AV246" s="177" t="s">
        <v>89</v>
      </c>
      <c r="AW246" s="177" t="s">
        <v>35</v>
      </c>
      <c r="AX246" s="177" t="s">
        <v>82</v>
      </c>
      <c r="AY246" s="180" t="s">
        <v>308</v>
      </c>
    </row>
    <row r="247" s="177" customFormat="true" ht="10.2" hidden="false" customHeight="false" outlineLevel="0" collapsed="false">
      <c r="B247" s="178"/>
      <c r="D247" s="179" t="s">
        <v>317</v>
      </c>
      <c r="E247" s="180"/>
      <c r="F247" s="181" t="s">
        <v>1112</v>
      </c>
      <c r="H247" s="180"/>
      <c r="I247" s="182"/>
      <c r="L247" s="178"/>
      <c r="M247" s="183"/>
      <c r="T247" s="184"/>
      <c r="AT247" s="180" t="s">
        <v>317</v>
      </c>
      <c r="AU247" s="180" t="s">
        <v>91</v>
      </c>
      <c r="AV247" s="177" t="s">
        <v>89</v>
      </c>
      <c r="AW247" s="177" t="s">
        <v>35</v>
      </c>
      <c r="AX247" s="177" t="s">
        <v>82</v>
      </c>
      <c r="AY247" s="180" t="s">
        <v>308</v>
      </c>
    </row>
    <row r="248" s="185" customFormat="true" ht="10.2" hidden="false" customHeight="false" outlineLevel="0" collapsed="false">
      <c r="B248" s="186"/>
      <c r="D248" s="179" t="s">
        <v>317</v>
      </c>
      <c r="E248" s="187"/>
      <c r="F248" s="188" t="s">
        <v>1113</v>
      </c>
      <c r="H248" s="189" t="n">
        <v>7.52</v>
      </c>
      <c r="I248" s="190"/>
      <c r="L248" s="186"/>
      <c r="M248" s="191"/>
      <c r="T248" s="192"/>
      <c r="AT248" s="187" t="s">
        <v>317</v>
      </c>
      <c r="AU248" s="187" t="s">
        <v>91</v>
      </c>
      <c r="AV248" s="185" t="s">
        <v>91</v>
      </c>
      <c r="AW248" s="185" t="s">
        <v>35</v>
      </c>
      <c r="AX248" s="185" t="s">
        <v>82</v>
      </c>
      <c r="AY248" s="187" t="s">
        <v>308</v>
      </c>
    </row>
    <row r="249" s="193" customFormat="true" ht="10.2" hidden="false" customHeight="false" outlineLevel="0" collapsed="false">
      <c r="B249" s="194"/>
      <c r="D249" s="179" t="s">
        <v>317</v>
      </c>
      <c r="E249" s="195" t="s">
        <v>1032</v>
      </c>
      <c r="F249" s="196" t="s">
        <v>321</v>
      </c>
      <c r="H249" s="197" t="n">
        <v>7.52</v>
      </c>
      <c r="I249" s="198"/>
      <c r="L249" s="194"/>
      <c r="M249" s="199"/>
      <c r="T249" s="200"/>
      <c r="AT249" s="195" t="s">
        <v>317</v>
      </c>
      <c r="AU249" s="195" t="s">
        <v>91</v>
      </c>
      <c r="AV249" s="193" t="s">
        <v>315</v>
      </c>
      <c r="AW249" s="193" t="s">
        <v>35</v>
      </c>
      <c r="AX249" s="193" t="s">
        <v>89</v>
      </c>
      <c r="AY249" s="195" t="s">
        <v>308</v>
      </c>
    </row>
    <row r="250" s="22" customFormat="true" ht="33" hidden="false" customHeight="true" outlineLevel="0" collapsed="false">
      <c r="B250" s="23"/>
      <c r="C250" s="164" t="s">
        <v>475</v>
      </c>
      <c r="D250" s="164" t="s">
        <v>310</v>
      </c>
      <c r="E250" s="165" t="s">
        <v>1114</v>
      </c>
      <c r="F250" s="166" t="s">
        <v>1115</v>
      </c>
      <c r="G250" s="167" t="s">
        <v>324</v>
      </c>
      <c r="H250" s="168" t="n">
        <v>0.451</v>
      </c>
      <c r="I250" s="169"/>
      <c r="J250" s="170" t="n">
        <f aca="false">ROUND(I250*H250,2)</f>
        <v>0</v>
      </c>
      <c r="K250" s="166" t="s">
        <v>314</v>
      </c>
      <c r="L250" s="23"/>
      <c r="M250" s="171"/>
      <c r="N250" s="172" t="s">
        <v>47</v>
      </c>
      <c r="P250" s="173" t="n">
        <f aca="false">O250*H250</f>
        <v>0</v>
      </c>
      <c r="Q250" s="173" t="n">
        <v>2.45329</v>
      </c>
      <c r="R250" s="173" t="n">
        <f aca="false">Q250*H250</f>
        <v>1.10643379</v>
      </c>
      <c r="S250" s="173" t="n">
        <v>0</v>
      </c>
      <c r="T250" s="174" t="n">
        <f aca="false">S250*H250</f>
        <v>0</v>
      </c>
      <c r="AR250" s="175" t="s">
        <v>315</v>
      </c>
      <c r="AT250" s="175" t="s">
        <v>310</v>
      </c>
      <c r="AU250" s="175" t="s">
        <v>91</v>
      </c>
      <c r="AY250" s="3" t="s">
        <v>308</v>
      </c>
      <c r="BE250" s="176" t="n">
        <f aca="false">IF(N250="základní",J250,0)</f>
        <v>0</v>
      </c>
      <c r="BF250" s="176" t="n">
        <f aca="false">IF(N250="snížená",J250,0)</f>
        <v>0</v>
      </c>
      <c r="BG250" s="176" t="n">
        <f aca="false">IF(N250="zákl. přenesená",J250,0)</f>
        <v>0</v>
      </c>
      <c r="BH250" s="176" t="n">
        <f aca="false">IF(N250="sníž. přenesená",J250,0)</f>
        <v>0</v>
      </c>
      <c r="BI250" s="176" t="n">
        <f aca="false">IF(N250="nulová",J250,0)</f>
        <v>0</v>
      </c>
      <c r="BJ250" s="3" t="s">
        <v>89</v>
      </c>
      <c r="BK250" s="176" t="n">
        <f aca="false">ROUND(I250*H250,2)</f>
        <v>0</v>
      </c>
      <c r="BL250" s="3" t="s">
        <v>315</v>
      </c>
      <c r="BM250" s="175" t="s">
        <v>1116</v>
      </c>
    </row>
    <row r="251" s="177" customFormat="true" ht="10.2" hidden="false" customHeight="false" outlineLevel="0" collapsed="false">
      <c r="B251" s="178"/>
      <c r="D251" s="179" t="s">
        <v>317</v>
      </c>
      <c r="E251" s="180"/>
      <c r="F251" s="181" t="s">
        <v>318</v>
      </c>
      <c r="H251" s="180"/>
      <c r="I251" s="182"/>
      <c r="L251" s="178"/>
      <c r="M251" s="183"/>
      <c r="T251" s="184"/>
      <c r="AT251" s="180" t="s">
        <v>317</v>
      </c>
      <c r="AU251" s="180" t="s">
        <v>91</v>
      </c>
      <c r="AV251" s="177" t="s">
        <v>89</v>
      </c>
      <c r="AW251" s="177" t="s">
        <v>35</v>
      </c>
      <c r="AX251" s="177" t="s">
        <v>82</v>
      </c>
      <c r="AY251" s="180" t="s">
        <v>308</v>
      </c>
    </row>
    <row r="252" s="177" customFormat="true" ht="10.2" hidden="false" customHeight="false" outlineLevel="0" collapsed="false">
      <c r="B252" s="178"/>
      <c r="D252" s="179" t="s">
        <v>317</v>
      </c>
      <c r="E252" s="180"/>
      <c r="F252" s="181" t="s">
        <v>1117</v>
      </c>
      <c r="H252" s="180"/>
      <c r="I252" s="182"/>
      <c r="L252" s="178"/>
      <c r="M252" s="183"/>
      <c r="T252" s="184"/>
      <c r="AT252" s="180" t="s">
        <v>317</v>
      </c>
      <c r="AU252" s="180" t="s">
        <v>91</v>
      </c>
      <c r="AV252" s="177" t="s">
        <v>89</v>
      </c>
      <c r="AW252" s="177" t="s">
        <v>35</v>
      </c>
      <c r="AX252" s="177" t="s">
        <v>82</v>
      </c>
      <c r="AY252" s="180" t="s">
        <v>308</v>
      </c>
    </row>
    <row r="253" s="177" customFormat="true" ht="10.2" hidden="false" customHeight="false" outlineLevel="0" collapsed="false">
      <c r="B253" s="178"/>
      <c r="D253" s="179" t="s">
        <v>317</v>
      </c>
      <c r="E253" s="180"/>
      <c r="F253" s="181" t="s">
        <v>1061</v>
      </c>
      <c r="H253" s="180"/>
      <c r="I253" s="182"/>
      <c r="L253" s="178"/>
      <c r="M253" s="183"/>
      <c r="T253" s="184"/>
      <c r="AT253" s="180" t="s">
        <v>317</v>
      </c>
      <c r="AU253" s="180" t="s">
        <v>91</v>
      </c>
      <c r="AV253" s="177" t="s">
        <v>89</v>
      </c>
      <c r="AW253" s="177" t="s">
        <v>35</v>
      </c>
      <c r="AX253" s="177" t="s">
        <v>82</v>
      </c>
      <c r="AY253" s="180" t="s">
        <v>308</v>
      </c>
    </row>
    <row r="254" s="177" customFormat="true" ht="10.2" hidden="false" customHeight="false" outlineLevel="0" collapsed="false">
      <c r="B254" s="178"/>
      <c r="D254" s="179" t="s">
        <v>317</v>
      </c>
      <c r="E254" s="180"/>
      <c r="F254" s="181" t="s">
        <v>1112</v>
      </c>
      <c r="H254" s="180"/>
      <c r="I254" s="182"/>
      <c r="L254" s="178"/>
      <c r="M254" s="183"/>
      <c r="T254" s="184"/>
      <c r="AT254" s="180" t="s">
        <v>317</v>
      </c>
      <c r="AU254" s="180" t="s">
        <v>91</v>
      </c>
      <c r="AV254" s="177" t="s">
        <v>89</v>
      </c>
      <c r="AW254" s="177" t="s">
        <v>35</v>
      </c>
      <c r="AX254" s="177" t="s">
        <v>82</v>
      </c>
      <c r="AY254" s="180" t="s">
        <v>308</v>
      </c>
    </row>
    <row r="255" s="185" customFormat="true" ht="10.2" hidden="false" customHeight="false" outlineLevel="0" collapsed="false">
      <c r="B255" s="186"/>
      <c r="D255" s="179" t="s">
        <v>317</v>
      </c>
      <c r="E255" s="187"/>
      <c r="F255" s="188" t="s">
        <v>1118</v>
      </c>
      <c r="H255" s="189" t="n">
        <v>0.451</v>
      </c>
      <c r="I255" s="190"/>
      <c r="L255" s="186"/>
      <c r="M255" s="191"/>
      <c r="T255" s="192"/>
      <c r="AT255" s="187" t="s">
        <v>317</v>
      </c>
      <c r="AU255" s="187" t="s">
        <v>91</v>
      </c>
      <c r="AV255" s="185" t="s">
        <v>91</v>
      </c>
      <c r="AW255" s="185" t="s">
        <v>35</v>
      </c>
      <c r="AX255" s="185" t="s">
        <v>82</v>
      </c>
      <c r="AY255" s="187" t="s">
        <v>308</v>
      </c>
    </row>
    <row r="256" s="193" customFormat="true" ht="10.2" hidden="false" customHeight="false" outlineLevel="0" collapsed="false">
      <c r="B256" s="194"/>
      <c r="D256" s="179" t="s">
        <v>317</v>
      </c>
      <c r="E256" s="195"/>
      <c r="F256" s="196" t="s">
        <v>321</v>
      </c>
      <c r="H256" s="197" t="n">
        <v>0.451</v>
      </c>
      <c r="I256" s="198"/>
      <c r="L256" s="194"/>
      <c r="M256" s="199"/>
      <c r="T256" s="200"/>
      <c r="AT256" s="195" t="s">
        <v>317</v>
      </c>
      <c r="AU256" s="195" t="s">
        <v>91</v>
      </c>
      <c r="AV256" s="193" t="s">
        <v>315</v>
      </c>
      <c r="AW256" s="193" t="s">
        <v>35</v>
      </c>
      <c r="AX256" s="193" t="s">
        <v>89</v>
      </c>
      <c r="AY256" s="195" t="s">
        <v>308</v>
      </c>
    </row>
    <row r="257" s="22" customFormat="true" ht="33" hidden="false" customHeight="true" outlineLevel="0" collapsed="false">
      <c r="B257" s="23"/>
      <c r="C257" s="164" t="s">
        <v>481</v>
      </c>
      <c r="D257" s="164" t="s">
        <v>310</v>
      </c>
      <c r="E257" s="165" t="s">
        <v>1119</v>
      </c>
      <c r="F257" s="166" t="s">
        <v>1120</v>
      </c>
      <c r="G257" s="167" t="s">
        <v>324</v>
      </c>
      <c r="H257" s="168" t="n">
        <v>0.451</v>
      </c>
      <c r="I257" s="169"/>
      <c r="J257" s="170" t="n">
        <f aca="false">ROUND(I257*H257,2)</f>
        <v>0</v>
      </c>
      <c r="K257" s="166" t="s">
        <v>314</v>
      </c>
      <c r="L257" s="23"/>
      <c r="M257" s="171"/>
      <c r="N257" s="172" t="s">
        <v>47</v>
      </c>
      <c r="P257" s="173" t="n">
        <f aca="false">O257*H257</f>
        <v>0</v>
      </c>
      <c r="Q257" s="173" t="n">
        <v>0</v>
      </c>
      <c r="R257" s="173" t="n">
        <f aca="false">Q257*H257</f>
        <v>0</v>
      </c>
      <c r="S257" s="173" t="n">
        <v>0</v>
      </c>
      <c r="T257" s="174" t="n">
        <f aca="false">S257*H257</f>
        <v>0</v>
      </c>
      <c r="AR257" s="175" t="s">
        <v>315</v>
      </c>
      <c r="AT257" s="175" t="s">
        <v>310</v>
      </c>
      <c r="AU257" s="175" t="s">
        <v>91</v>
      </c>
      <c r="AY257" s="3" t="s">
        <v>308</v>
      </c>
      <c r="BE257" s="176" t="n">
        <f aca="false">IF(N257="základní",J257,0)</f>
        <v>0</v>
      </c>
      <c r="BF257" s="176" t="n">
        <f aca="false">IF(N257="snížená",J257,0)</f>
        <v>0</v>
      </c>
      <c r="BG257" s="176" t="n">
        <f aca="false">IF(N257="zákl. přenesená",J257,0)</f>
        <v>0</v>
      </c>
      <c r="BH257" s="176" t="n">
        <f aca="false">IF(N257="sníž. přenesená",J257,0)</f>
        <v>0</v>
      </c>
      <c r="BI257" s="176" t="n">
        <f aca="false">IF(N257="nulová",J257,0)</f>
        <v>0</v>
      </c>
      <c r="BJ257" s="3" t="s">
        <v>89</v>
      </c>
      <c r="BK257" s="176" t="n">
        <f aca="false">ROUND(I257*H257,2)</f>
        <v>0</v>
      </c>
      <c r="BL257" s="3" t="s">
        <v>315</v>
      </c>
      <c r="BM257" s="175" t="s">
        <v>1121</v>
      </c>
    </row>
    <row r="258" s="22" customFormat="true" ht="44.25" hidden="false" customHeight="true" outlineLevel="0" collapsed="false">
      <c r="B258" s="23"/>
      <c r="C258" s="164" t="s">
        <v>486</v>
      </c>
      <c r="D258" s="164" t="s">
        <v>310</v>
      </c>
      <c r="E258" s="165" t="s">
        <v>1122</v>
      </c>
      <c r="F258" s="166" t="s">
        <v>1123</v>
      </c>
      <c r="G258" s="167" t="s">
        <v>324</v>
      </c>
      <c r="H258" s="168" t="n">
        <v>0.451</v>
      </c>
      <c r="I258" s="169"/>
      <c r="J258" s="170" t="n">
        <f aca="false">ROUND(I258*H258,2)</f>
        <v>0</v>
      </c>
      <c r="K258" s="166" t="s">
        <v>314</v>
      </c>
      <c r="L258" s="23"/>
      <c r="M258" s="171"/>
      <c r="N258" s="172" t="s">
        <v>47</v>
      </c>
      <c r="P258" s="173" t="n">
        <f aca="false">O258*H258</f>
        <v>0</v>
      </c>
      <c r="Q258" s="173" t="n">
        <v>0</v>
      </c>
      <c r="R258" s="173" t="n">
        <f aca="false">Q258*H258</f>
        <v>0</v>
      </c>
      <c r="S258" s="173" t="n">
        <v>0</v>
      </c>
      <c r="T258" s="174" t="n">
        <f aca="false">S258*H258</f>
        <v>0</v>
      </c>
      <c r="AR258" s="175" t="s">
        <v>315</v>
      </c>
      <c r="AT258" s="175" t="s">
        <v>310</v>
      </c>
      <c r="AU258" s="175" t="s">
        <v>91</v>
      </c>
      <c r="AY258" s="3" t="s">
        <v>308</v>
      </c>
      <c r="BE258" s="176" t="n">
        <f aca="false">IF(N258="základní",J258,0)</f>
        <v>0</v>
      </c>
      <c r="BF258" s="176" t="n">
        <f aca="false">IF(N258="snížená",J258,0)</f>
        <v>0</v>
      </c>
      <c r="BG258" s="176" t="n">
        <f aca="false">IF(N258="zákl. přenesená",J258,0)</f>
        <v>0</v>
      </c>
      <c r="BH258" s="176" t="n">
        <f aca="false">IF(N258="sníž. přenesená",J258,0)</f>
        <v>0</v>
      </c>
      <c r="BI258" s="176" t="n">
        <f aca="false">IF(N258="nulová",J258,0)</f>
        <v>0</v>
      </c>
      <c r="BJ258" s="3" t="s">
        <v>89</v>
      </c>
      <c r="BK258" s="176" t="n">
        <f aca="false">ROUND(I258*H258,2)</f>
        <v>0</v>
      </c>
      <c r="BL258" s="3" t="s">
        <v>315</v>
      </c>
      <c r="BM258" s="175" t="s">
        <v>1124</v>
      </c>
    </row>
    <row r="259" s="22" customFormat="true" ht="21.75" hidden="false" customHeight="true" outlineLevel="0" collapsed="false">
      <c r="B259" s="23"/>
      <c r="C259" s="164" t="s">
        <v>491</v>
      </c>
      <c r="D259" s="164" t="s">
        <v>310</v>
      </c>
      <c r="E259" s="165" t="s">
        <v>1125</v>
      </c>
      <c r="F259" s="166" t="s">
        <v>1126</v>
      </c>
      <c r="G259" s="167" t="s">
        <v>370</v>
      </c>
      <c r="H259" s="168" t="n">
        <v>0.04</v>
      </c>
      <c r="I259" s="169"/>
      <c r="J259" s="170" t="n">
        <f aca="false">ROUND(I259*H259,2)</f>
        <v>0</v>
      </c>
      <c r="K259" s="166" t="s">
        <v>314</v>
      </c>
      <c r="L259" s="23"/>
      <c r="M259" s="171"/>
      <c r="N259" s="172" t="s">
        <v>47</v>
      </c>
      <c r="P259" s="173" t="n">
        <f aca="false">O259*H259</f>
        <v>0</v>
      </c>
      <c r="Q259" s="173" t="n">
        <v>1.06277</v>
      </c>
      <c r="R259" s="173" t="n">
        <f aca="false">Q259*H259</f>
        <v>0.0425108</v>
      </c>
      <c r="S259" s="173" t="n">
        <v>0</v>
      </c>
      <c r="T259" s="174" t="n">
        <f aca="false">S259*H259</f>
        <v>0</v>
      </c>
      <c r="AR259" s="175" t="s">
        <v>315</v>
      </c>
      <c r="AT259" s="175" t="s">
        <v>310</v>
      </c>
      <c r="AU259" s="175" t="s">
        <v>91</v>
      </c>
      <c r="AY259" s="3" t="s">
        <v>308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ROUND(I259*H259,2)</f>
        <v>0</v>
      </c>
      <c r="BL259" s="3" t="s">
        <v>315</v>
      </c>
      <c r="BM259" s="175" t="s">
        <v>1127</v>
      </c>
    </row>
    <row r="260" s="177" customFormat="true" ht="10.2" hidden="false" customHeight="false" outlineLevel="0" collapsed="false">
      <c r="B260" s="178"/>
      <c r="D260" s="179" t="s">
        <v>317</v>
      </c>
      <c r="E260" s="180"/>
      <c r="F260" s="181" t="s">
        <v>318</v>
      </c>
      <c r="H260" s="180"/>
      <c r="I260" s="182"/>
      <c r="L260" s="178"/>
      <c r="M260" s="183"/>
      <c r="T260" s="184"/>
      <c r="AT260" s="180" t="s">
        <v>317</v>
      </c>
      <c r="AU260" s="180" t="s">
        <v>91</v>
      </c>
      <c r="AV260" s="177" t="s">
        <v>89</v>
      </c>
      <c r="AW260" s="177" t="s">
        <v>35</v>
      </c>
      <c r="AX260" s="177" t="s">
        <v>82</v>
      </c>
      <c r="AY260" s="180" t="s">
        <v>308</v>
      </c>
    </row>
    <row r="261" s="177" customFormat="true" ht="20.4" hidden="false" customHeight="false" outlineLevel="0" collapsed="false">
      <c r="B261" s="178"/>
      <c r="D261" s="179" t="s">
        <v>317</v>
      </c>
      <c r="E261" s="180"/>
      <c r="F261" s="181" t="s">
        <v>1128</v>
      </c>
      <c r="H261" s="180"/>
      <c r="I261" s="182"/>
      <c r="L261" s="178"/>
      <c r="M261" s="183"/>
      <c r="T261" s="184"/>
      <c r="AT261" s="180" t="s">
        <v>317</v>
      </c>
      <c r="AU261" s="180" t="s">
        <v>91</v>
      </c>
      <c r="AV261" s="177" t="s">
        <v>89</v>
      </c>
      <c r="AW261" s="177" t="s">
        <v>35</v>
      </c>
      <c r="AX261" s="177" t="s">
        <v>82</v>
      </c>
      <c r="AY261" s="180" t="s">
        <v>308</v>
      </c>
    </row>
    <row r="262" s="177" customFormat="true" ht="10.2" hidden="false" customHeight="false" outlineLevel="0" collapsed="false">
      <c r="B262" s="178"/>
      <c r="D262" s="179" t="s">
        <v>317</v>
      </c>
      <c r="E262" s="180"/>
      <c r="F262" s="181" t="s">
        <v>1061</v>
      </c>
      <c r="H262" s="180"/>
      <c r="I262" s="182"/>
      <c r="L262" s="178"/>
      <c r="M262" s="183"/>
      <c r="T262" s="184"/>
      <c r="AT262" s="180" t="s">
        <v>317</v>
      </c>
      <c r="AU262" s="180" t="s">
        <v>91</v>
      </c>
      <c r="AV262" s="177" t="s">
        <v>89</v>
      </c>
      <c r="AW262" s="177" t="s">
        <v>35</v>
      </c>
      <c r="AX262" s="177" t="s">
        <v>82</v>
      </c>
      <c r="AY262" s="180" t="s">
        <v>308</v>
      </c>
    </row>
    <row r="263" s="177" customFormat="true" ht="10.2" hidden="false" customHeight="false" outlineLevel="0" collapsed="false">
      <c r="B263" s="178"/>
      <c r="D263" s="179" t="s">
        <v>317</v>
      </c>
      <c r="E263" s="180"/>
      <c r="F263" s="181" t="s">
        <v>1112</v>
      </c>
      <c r="H263" s="180"/>
      <c r="I263" s="182"/>
      <c r="L263" s="178"/>
      <c r="M263" s="183"/>
      <c r="T263" s="184"/>
      <c r="AT263" s="180" t="s">
        <v>317</v>
      </c>
      <c r="AU263" s="180" t="s">
        <v>91</v>
      </c>
      <c r="AV263" s="177" t="s">
        <v>89</v>
      </c>
      <c r="AW263" s="177" t="s">
        <v>35</v>
      </c>
      <c r="AX263" s="177" t="s">
        <v>82</v>
      </c>
      <c r="AY263" s="180" t="s">
        <v>308</v>
      </c>
    </row>
    <row r="264" s="185" customFormat="true" ht="10.2" hidden="false" customHeight="false" outlineLevel="0" collapsed="false">
      <c r="B264" s="186"/>
      <c r="D264" s="179" t="s">
        <v>317</v>
      </c>
      <c r="E264" s="187"/>
      <c r="F264" s="188" t="s">
        <v>1129</v>
      </c>
      <c r="H264" s="189" t="n">
        <v>0.04</v>
      </c>
      <c r="I264" s="190"/>
      <c r="L264" s="186"/>
      <c r="M264" s="191"/>
      <c r="T264" s="192"/>
      <c r="AT264" s="187" t="s">
        <v>317</v>
      </c>
      <c r="AU264" s="187" t="s">
        <v>91</v>
      </c>
      <c r="AV264" s="185" t="s">
        <v>91</v>
      </c>
      <c r="AW264" s="185" t="s">
        <v>35</v>
      </c>
      <c r="AX264" s="185" t="s">
        <v>82</v>
      </c>
      <c r="AY264" s="187" t="s">
        <v>308</v>
      </c>
    </row>
    <row r="265" s="193" customFormat="true" ht="10.2" hidden="false" customHeight="false" outlineLevel="0" collapsed="false">
      <c r="B265" s="194"/>
      <c r="D265" s="179" t="s">
        <v>317</v>
      </c>
      <c r="E265" s="195"/>
      <c r="F265" s="196" t="s">
        <v>321</v>
      </c>
      <c r="H265" s="197" t="n">
        <v>0.04</v>
      </c>
      <c r="I265" s="198"/>
      <c r="L265" s="194"/>
      <c r="M265" s="199"/>
      <c r="T265" s="200"/>
      <c r="AT265" s="195" t="s">
        <v>317</v>
      </c>
      <c r="AU265" s="195" t="s">
        <v>91</v>
      </c>
      <c r="AV265" s="193" t="s">
        <v>315</v>
      </c>
      <c r="AW265" s="193" t="s">
        <v>35</v>
      </c>
      <c r="AX265" s="193" t="s">
        <v>89</v>
      </c>
      <c r="AY265" s="195" t="s">
        <v>308</v>
      </c>
    </row>
    <row r="266" s="22" customFormat="true" ht="37.95" hidden="false" customHeight="true" outlineLevel="0" collapsed="false">
      <c r="B266" s="23"/>
      <c r="C266" s="164" t="s">
        <v>496</v>
      </c>
      <c r="D266" s="164" t="s">
        <v>310</v>
      </c>
      <c r="E266" s="165" t="s">
        <v>1130</v>
      </c>
      <c r="F266" s="166" t="s">
        <v>1131</v>
      </c>
      <c r="G266" s="167" t="s">
        <v>494</v>
      </c>
      <c r="H266" s="168" t="n">
        <v>11.1</v>
      </c>
      <c r="I266" s="169"/>
      <c r="J266" s="170" t="n">
        <f aca="false">ROUND(I266*H266,2)</f>
        <v>0</v>
      </c>
      <c r="K266" s="166" t="s">
        <v>314</v>
      </c>
      <c r="L266" s="23"/>
      <c r="M266" s="171"/>
      <c r="N266" s="172" t="s">
        <v>47</v>
      </c>
      <c r="P266" s="173" t="n">
        <f aca="false">O266*H266</f>
        <v>0</v>
      </c>
      <c r="Q266" s="173" t="n">
        <v>2E-005</v>
      </c>
      <c r="R266" s="173" t="n">
        <f aca="false">Q266*H266</f>
        <v>0.000222</v>
      </c>
      <c r="S266" s="173" t="n">
        <v>0</v>
      </c>
      <c r="T266" s="174" t="n">
        <f aca="false">S266*H266</f>
        <v>0</v>
      </c>
      <c r="AR266" s="175" t="s">
        <v>315</v>
      </c>
      <c r="AT266" s="175" t="s">
        <v>310</v>
      </c>
      <c r="AU266" s="175" t="s">
        <v>91</v>
      </c>
      <c r="AY266" s="3" t="s">
        <v>308</v>
      </c>
      <c r="BE266" s="176" t="n">
        <f aca="false">IF(N266="základní",J266,0)</f>
        <v>0</v>
      </c>
      <c r="BF266" s="176" t="n">
        <f aca="false">IF(N266="snížená",J266,0)</f>
        <v>0</v>
      </c>
      <c r="BG266" s="176" t="n">
        <f aca="false">IF(N266="zákl. přenesená",J266,0)</f>
        <v>0</v>
      </c>
      <c r="BH266" s="176" t="n">
        <f aca="false">IF(N266="sníž. přenesená",J266,0)</f>
        <v>0</v>
      </c>
      <c r="BI266" s="176" t="n">
        <f aca="false">IF(N266="nulová",J266,0)</f>
        <v>0</v>
      </c>
      <c r="BJ266" s="3" t="s">
        <v>89</v>
      </c>
      <c r="BK266" s="176" t="n">
        <f aca="false">ROUND(I266*H266,2)</f>
        <v>0</v>
      </c>
      <c r="BL266" s="3" t="s">
        <v>315</v>
      </c>
      <c r="BM266" s="175" t="s">
        <v>1132</v>
      </c>
    </row>
    <row r="267" s="177" customFormat="true" ht="10.2" hidden="false" customHeight="false" outlineLevel="0" collapsed="false">
      <c r="B267" s="178"/>
      <c r="D267" s="179" t="s">
        <v>317</v>
      </c>
      <c r="E267" s="180"/>
      <c r="F267" s="181" t="s">
        <v>318</v>
      </c>
      <c r="H267" s="180"/>
      <c r="I267" s="182"/>
      <c r="L267" s="178"/>
      <c r="M267" s="183"/>
      <c r="T267" s="184"/>
      <c r="AT267" s="180" t="s">
        <v>317</v>
      </c>
      <c r="AU267" s="180" t="s">
        <v>91</v>
      </c>
      <c r="AV267" s="177" t="s">
        <v>89</v>
      </c>
      <c r="AW267" s="177" t="s">
        <v>35</v>
      </c>
      <c r="AX267" s="177" t="s">
        <v>82</v>
      </c>
      <c r="AY267" s="180" t="s">
        <v>308</v>
      </c>
    </row>
    <row r="268" s="177" customFormat="true" ht="10.2" hidden="false" customHeight="false" outlineLevel="0" collapsed="false">
      <c r="B268" s="178"/>
      <c r="D268" s="179" t="s">
        <v>317</v>
      </c>
      <c r="E268" s="180"/>
      <c r="F268" s="181" t="s">
        <v>1133</v>
      </c>
      <c r="H268" s="180"/>
      <c r="I268" s="182"/>
      <c r="L268" s="178"/>
      <c r="M268" s="183"/>
      <c r="T268" s="184"/>
      <c r="AT268" s="180" t="s">
        <v>317</v>
      </c>
      <c r="AU268" s="180" t="s">
        <v>91</v>
      </c>
      <c r="AV268" s="177" t="s">
        <v>89</v>
      </c>
      <c r="AW268" s="177" t="s">
        <v>35</v>
      </c>
      <c r="AX268" s="177" t="s">
        <v>82</v>
      </c>
      <c r="AY268" s="180" t="s">
        <v>308</v>
      </c>
    </row>
    <row r="269" s="177" customFormat="true" ht="10.2" hidden="false" customHeight="false" outlineLevel="0" collapsed="false">
      <c r="B269" s="178"/>
      <c r="D269" s="179" t="s">
        <v>317</v>
      </c>
      <c r="E269" s="180"/>
      <c r="F269" s="181" t="s">
        <v>1061</v>
      </c>
      <c r="H269" s="180"/>
      <c r="I269" s="182"/>
      <c r="L269" s="178"/>
      <c r="M269" s="183"/>
      <c r="T269" s="184"/>
      <c r="AT269" s="180" t="s">
        <v>317</v>
      </c>
      <c r="AU269" s="180" t="s">
        <v>91</v>
      </c>
      <c r="AV269" s="177" t="s">
        <v>89</v>
      </c>
      <c r="AW269" s="177" t="s">
        <v>35</v>
      </c>
      <c r="AX269" s="177" t="s">
        <v>82</v>
      </c>
      <c r="AY269" s="180" t="s">
        <v>308</v>
      </c>
    </row>
    <row r="270" s="177" customFormat="true" ht="10.2" hidden="false" customHeight="false" outlineLevel="0" collapsed="false">
      <c r="B270" s="178"/>
      <c r="D270" s="179" t="s">
        <v>317</v>
      </c>
      <c r="E270" s="180"/>
      <c r="F270" s="181" t="s">
        <v>1112</v>
      </c>
      <c r="H270" s="180"/>
      <c r="I270" s="182"/>
      <c r="L270" s="178"/>
      <c r="M270" s="183"/>
      <c r="T270" s="184"/>
      <c r="AT270" s="180" t="s">
        <v>317</v>
      </c>
      <c r="AU270" s="180" t="s">
        <v>91</v>
      </c>
      <c r="AV270" s="177" t="s">
        <v>89</v>
      </c>
      <c r="AW270" s="177" t="s">
        <v>35</v>
      </c>
      <c r="AX270" s="177" t="s">
        <v>82</v>
      </c>
      <c r="AY270" s="180" t="s">
        <v>308</v>
      </c>
    </row>
    <row r="271" s="185" customFormat="true" ht="10.2" hidden="false" customHeight="false" outlineLevel="0" collapsed="false">
      <c r="B271" s="186"/>
      <c r="D271" s="179" t="s">
        <v>317</v>
      </c>
      <c r="E271" s="187"/>
      <c r="F271" s="188" t="s">
        <v>1134</v>
      </c>
      <c r="H271" s="189" t="n">
        <v>11.1</v>
      </c>
      <c r="I271" s="190"/>
      <c r="L271" s="186"/>
      <c r="M271" s="191"/>
      <c r="T271" s="192"/>
      <c r="AT271" s="187" t="s">
        <v>317</v>
      </c>
      <c r="AU271" s="187" t="s">
        <v>91</v>
      </c>
      <c r="AV271" s="185" t="s">
        <v>91</v>
      </c>
      <c r="AW271" s="185" t="s">
        <v>35</v>
      </c>
      <c r="AX271" s="185" t="s">
        <v>82</v>
      </c>
      <c r="AY271" s="187" t="s">
        <v>308</v>
      </c>
    </row>
    <row r="272" s="193" customFormat="true" ht="10.2" hidden="false" customHeight="false" outlineLevel="0" collapsed="false">
      <c r="B272" s="194"/>
      <c r="D272" s="179" t="s">
        <v>317</v>
      </c>
      <c r="E272" s="195"/>
      <c r="F272" s="196" t="s">
        <v>321</v>
      </c>
      <c r="H272" s="197" t="n">
        <v>11.1</v>
      </c>
      <c r="I272" s="198"/>
      <c r="L272" s="194"/>
      <c r="M272" s="199"/>
      <c r="T272" s="200"/>
      <c r="AT272" s="195" t="s">
        <v>317</v>
      </c>
      <c r="AU272" s="195" t="s">
        <v>91</v>
      </c>
      <c r="AV272" s="193" t="s">
        <v>315</v>
      </c>
      <c r="AW272" s="193" t="s">
        <v>35</v>
      </c>
      <c r="AX272" s="193" t="s">
        <v>89</v>
      </c>
      <c r="AY272" s="195" t="s">
        <v>308</v>
      </c>
    </row>
    <row r="273" s="152" customFormat="true" ht="22.95" hidden="false" customHeight="true" outlineLevel="0" collapsed="false">
      <c r="B273" s="153"/>
      <c r="D273" s="154" t="s">
        <v>81</v>
      </c>
      <c r="E273" s="162" t="s">
        <v>357</v>
      </c>
      <c r="F273" s="162" t="s">
        <v>480</v>
      </c>
      <c r="I273" s="156"/>
      <c r="J273" s="163" t="n">
        <f aca="false">BK273</f>
        <v>0</v>
      </c>
      <c r="L273" s="153"/>
      <c r="M273" s="157"/>
      <c r="P273" s="158" t="n">
        <f aca="false">SUM(P274:P275)</f>
        <v>0</v>
      </c>
      <c r="R273" s="158" t="n">
        <f aca="false">SUM(R274:R275)</f>
        <v>0.00153</v>
      </c>
      <c r="T273" s="159" t="n">
        <f aca="false">SUM(T274:T275)</f>
        <v>0</v>
      </c>
      <c r="AR273" s="154" t="s">
        <v>89</v>
      </c>
      <c r="AT273" s="160" t="s">
        <v>81</v>
      </c>
      <c r="AU273" s="160" t="s">
        <v>89</v>
      </c>
      <c r="AY273" s="154" t="s">
        <v>308</v>
      </c>
      <c r="BK273" s="161" t="n">
        <f aca="false">SUM(BK274:BK275)</f>
        <v>0</v>
      </c>
    </row>
    <row r="274" s="22" customFormat="true" ht="37.95" hidden="false" customHeight="true" outlineLevel="0" collapsed="false">
      <c r="B274" s="23"/>
      <c r="C274" s="164" t="s">
        <v>500</v>
      </c>
      <c r="D274" s="164" t="s">
        <v>310</v>
      </c>
      <c r="E274" s="165" t="s">
        <v>961</v>
      </c>
      <c r="F274" s="166" t="s">
        <v>962</v>
      </c>
      <c r="G274" s="167" t="s">
        <v>313</v>
      </c>
      <c r="H274" s="168" t="n">
        <v>9</v>
      </c>
      <c r="I274" s="169"/>
      <c r="J274" s="170" t="n">
        <f aca="false">ROUND(I274*H274,2)</f>
        <v>0</v>
      </c>
      <c r="K274" s="166" t="s">
        <v>314</v>
      </c>
      <c r="L274" s="23"/>
      <c r="M274" s="171"/>
      <c r="N274" s="172" t="s">
        <v>47</v>
      </c>
      <c r="P274" s="173" t="n">
        <f aca="false">O274*H274</f>
        <v>0</v>
      </c>
      <c r="Q274" s="173" t="n">
        <v>0.00013</v>
      </c>
      <c r="R274" s="173" t="n">
        <f aca="false">Q274*H274</f>
        <v>0.00117</v>
      </c>
      <c r="S274" s="173" t="n">
        <v>0</v>
      </c>
      <c r="T274" s="174" t="n">
        <f aca="false">S274*H274</f>
        <v>0</v>
      </c>
      <c r="AR274" s="175" t="s">
        <v>315</v>
      </c>
      <c r="AT274" s="175" t="s">
        <v>310</v>
      </c>
      <c r="AU274" s="175" t="s">
        <v>91</v>
      </c>
      <c r="AY274" s="3" t="s">
        <v>308</v>
      </c>
      <c r="BE274" s="176" t="n">
        <f aca="false">IF(N274="základní",J274,0)</f>
        <v>0</v>
      </c>
      <c r="BF274" s="176" t="n">
        <f aca="false">IF(N274="snížená",J274,0)</f>
        <v>0</v>
      </c>
      <c r="BG274" s="176" t="n">
        <f aca="false">IF(N274="zákl. přenesená",J274,0)</f>
        <v>0</v>
      </c>
      <c r="BH274" s="176" t="n">
        <f aca="false">IF(N274="sníž. přenesená",J274,0)</f>
        <v>0</v>
      </c>
      <c r="BI274" s="176" t="n">
        <f aca="false">IF(N274="nulová",J274,0)</f>
        <v>0</v>
      </c>
      <c r="BJ274" s="3" t="s">
        <v>89</v>
      </c>
      <c r="BK274" s="176" t="n">
        <f aca="false">ROUND(I274*H274,2)</f>
        <v>0</v>
      </c>
      <c r="BL274" s="3" t="s">
        <v>315</v>
      </c>
      <c r="BM274" s="175" t="s">
        <v>1135</v>
      </c>
    </row>
    <row r="275" s="22" customFormat="true" ht="37.95" hidden="false" customHeight="true" outlineLevel="0" collapsed="false">
      <c r="B275" s="23"/>
      <c r="C275" s="164" t="s">
        <v>504</v>
      </c>
      <c r="D275" s="164" t="s">
        <v>310</v>
      </c>
      <c r="E275" s="165" t="s">
        <v>1136</v>
      </c>
      <c r="F275" s="166" t="s">
        <v>1137</v>
      </c>
      <c r="G275" s="167" t="s">
        <v>313</v>
      </c>
      <c r="H275" s="168" t="n">
        <v>9</v>
      </c>
      <c r="I275" s="169"/>
      <c r="J275" s="170" t="n">
        <f aca="false">ROUND(I275*H275,2)</f>
        <v>0</v>
      </c>
      <c r="K275" s="166" t="s">
        <v>314</v>
      </c>
      <c r="L275" s="23"/>
      <c r="M275" s="171"/>
      <c r="N275" s="172" t="s">
        <v>47</v>
      </c>
      <c r="P275" s="173" t="n">
        <f aca="false">O275*H275</f>
        <v>0</v>
      </c>
      <c r="Q275" s="173" t="n">
        <v>4E-005</v>
      </c>
      <c r="R275" s="173" t="n">
        <f aca="false">Q275*H275</f>
        <v>0.00036</v>
      </c>
      <c r="S275" s="173" t="n">
        <v>0</v>
      </c>
      <c r="T275" s="174" t="n">
        <f aca="false">S275*H275</f>
        <v>0</v>
      </c>
      <c r="AR275" s="175" t="s">
        <v>315</v>
      </c>
      <c r="AT275" s="175" t="s">
        <v>310</v>
      </c>
      <c r="AU275" s="175" t="s">
        <v>91</v>
      </c>
      <c r="AY275" s="3" t="s">
        <v>308</v>
      </c>
      <c r="BE275" s="176" t="n">
        <f aca="false">IF(N275="základní",J275,0)</f>
        <v>0</v>
      </c>
      <c r="BF275" s="176" t="n">
        <f aca="false">IF(N275="snížená",J275,0)</f>
        <v>0</v>
      </c>
      <c r="BG275" s="176" t="n">
        <f aca="false">IF(N275="zákl. přenesená",J275,0)</f>
        <v>0</v>
      </c>
      <c r="BH275" s="176" t="n">
        <f aca="false">IF(N275="sníž. přenesená",J275,0)</f>
        <v>0</v>
      </c>
      <c r="BI275" s="176" t="n">
        <f aca="false">IF(N275="nulová",J275,0)</f>
        <v>0</v>
      </c>
      <c r="BJ275" s="3" t="s">
        <v>89</v>
      </c>
      <c r="BK275" s="176" t="n">
        <f aca="false">ROUND(I275*H275,2)</f>
        <v>0</v>
      </c>
      <c r="BL275" s="3" t="s">
        <v>315</v>
      </c>
      <c r="BM275" s="175" t="s">
        <v>1138</v>
      </c>
    </row>
    <row r="276" s="152" customFormat="true" ht="22.95" hidden="false" customHeight="true" outlineLevel="0" collapsed="false">
      <c r="B276" s="153"/>
      <c r="D276" s="154" t="s">
        <v>81</v>
      </c>
      <c r="E276" s="162" t="s">
        <v>512</v>
      </c>
      <c r="F276" s="162" t="s">
        <v>513</v>
      </c>
      <c r="I276" s="156"/>
      <c r="J276" s="163" t="n">
        <f aca="false">BK276</f>
        <v>0</v>
      </c>
      <c r="L276" s="153"/>
      <c r="M276" s="157"/>
      <c r="P276" s="158" t="n">
        <f aca="false">P277</f>
        <v>0</v>
      </c>
      <c r="R276" s="158" t="n">
        <f aca="false">R277</f>
        <v>0</v>
      </c>
      <c r="T276" s="159" t="n">
        <f aca="false">T277</f>
        <v>0</v>
      </c>
      <c r="AR276" s="154" t="s">
        <v>89</v>
      </c>
      <c r="AT276" s="160" t="s">
        <v>81</v>
      </c>
      <c r="AU276" s="160" t="s">
        <v>89</v>
      </c>
      <c r="AY276" s="154" t="s">
        <v>308</v>
      </c>
      <c r="BK276" s="161" t="n">
        <f aca="false">BK277</f>
        <v>0</v>
      </c>
    </row>
    <row r="277" s="22" customFormat="true" ht="55.5" hidden="false" customHeight="true" outlineLevel="0" collapsed="false">
      <c r="B277" s="23"/>
      <c r="C277" s="164" t="s">
        <v>508</v>
      </c>
      <c r="D277" s="164" t="s">
        <v>310</v>
      </c>
      <c r="E277" s="165" t="s">
        <v>870</v>
      </c>
      <c r="F277" s="166" t="s">
        <v>871</v>
      </c>
      <c r="G277" s="167" t="s">
        <v>370</v>
      </c>
      <c r="H277" s="168" t="n">
        <v>18.664</v>
      </c>
      <c r="I277" s="169"/>
      <c r="J277" s="170" t="n">
        <f aca="false">ROUND(I277*H277,2)</f>
        <v>0</v>
      </c>
      <c r="K277" s="166" t="s">
        <v>314</v>
      </c>
      <c r="L277" s="23"/>
      <c r="M277" s="171"/>
      <c r="N277" s="172" t="s">
        <v>47</v>
      </c>
      <c r="P277" s="173" t="n">
        <f aca="false">O277*H277</f>
        <v>0</v>
      </c>
      <c r="Q277" s="173" t="n">
        <v>0</v>
      </c>
      <c r="R277" s="173" t="n">
        <f aca="false">Q277*H277</f>
        <v>0</v>
      </c>
      <c r="S277" s="173" t="n">
        <v>0</v>
      </c>
      <c r="T277" s="174" t="n">
        <f aca="false">S277*H277</f>
        <v>0</v>
      </c>
      <c r="AR277" s="175" t="s">
        <v>315</v>
      </c>
      <c r="AT277" s="175" t="s">
        <v>310</v>
      </c>
      <c r="AU277" s="175" t="s">
        <v>91</v>
      </c>
      <c r="AY277" s="3" t="s">
        <v>308</v>
      </c>
      <c r="BE277" s="176" t="n">
        <f aca="false">IF(N277="základní",J277,0)</f>
        <v>0</v>
      </c>
      <c r="BF277" s="176" t="n">
        <f aca="false">IF(N277="snížená",J277,0)</f>
        <v>0</v>
      </c>
      <c r="BG277" s="176" t="n">
        <f aca="false">IF(N277="zákl. přenesená",J277,0)</f>
        <v>0</v>
      </c>
      <c r="BH277" s="176" t="n">
        <f aca="false">IF(N277="sníž. přenesená",J277,0)</f>
        <v>0</v>
      </c>
      <c r="BI277" s="176" t="n">
        <f aca="false">IF(N277="nulová",J277,0)</f>
        <v>0</v>
      </c>
      <c r="BJ277" s="3" t="s">
        <v>89</v>
      </c>
      <c r="BK277" s="176" t="n">
        <f aca="false">ROUND(I277*H277,2)</f>
        <v>0</v>
      </c>
      <c r="BL277" s="3" t="s">
        <v>315</v>
      </c>
      <c r="BM277" s="175" t="s">
        <v>1139</v>
      </c>
    </row>
    <row r="278" s="152" customFormat="true" ht="25.95" hidden="false" customHeight="true" outlineLevel="0" collapsed="false">
      <c r="B278" s="153"/>
      <c r="D278" s="154" t="s">
        <v>81</v>
      </c>
      <c r="E278" s="155" t="s">
        <v>988</v>
      </c>
      <c r="F278" s="155" t="s">
        <v>989</v>
      </c>
      <c r="I278" s="156"/>
      <c r="J278" s="142" t="n">
        <f aca="false">BK278</f>
        <v>0</v>
      </c>
      <c r="L278" s="153"/>
      <c r="M278" s="157"/>
      <c r="P278" s="158" t="n">
        <f aca="false">P279+P315+P371+P410+P514+P531+P538+P544+P546+P606+P648</f>
        <v>0</v>
      </c>
      <c r="R278" s="158" t="n">
        <f aca="false">R279+R315+R371+R410+R514+R531+R538+R544+R546+R606+R648</f>
        <v>4.02024472</v>
      </c>
      <c r="T278" s="159" t="n">
        <f aca="false">T279+T315+T371+T410+T514+T531+T538+T544+T546+T606+T648</f>
        <v>0</v>
      </c>
      <c r="AR278" s="154" t="s">
        <v>91</v>
      </c>
      <c r="AT278" s="160" t="s">
        <v>81</v>
      </c>
      <c r="AU278" s="160" t="s">
        <v>82</v>
      </c>
      <c r="AY278" s="154" t="s">
        <v>308</v>
      </c>
      <c r="BK278" s="161" t="n">
        <f aca="false">BK279+BK315+BK371+BK410+BK514+BK531+BK538+BK544+BK546+BK606+BK648</f>
        <v>0</v>
      </c>
    </row>
    <row r="279" s="152" customFormat="true" ht="22.95" hidden="false" customHeight="true" outlineLevel="0" collapsed="false">
      <c r="B279" s="153"/>
      <c r="D279" s="154" t="s">
        <v>81</v>
      </c>
      <c r="E279" s="162" t="s">
        <v>1140</v>
      </c>
      <c r="F279" s="162" t="s">
        <v>1141</v>
      </c>
      <c r="I279" s="156"/>
      <c r="J279" s="163" t="n">
        <f aca="false">BK279</f>
        <v>0</v>
      </c>
      <c r="L279" s="153"/>
      <c r="M279" s="157"/>
      <c r="P279" s="158" t="n">
        <f aca="false">SUM(P280:P314)</f>
        <v>0</v>
      </c>
      <c r="R279" s="158" t="n">
        <f aca="false">SUM(R280:R314)</f>
        <v>0.1107272</v>
      </c>
      <c r="T279" s="159" t="n">
        <f aca="false">SUM(T280:T314)</f>
        <v>0</v>
      </c>
      <c r="AR279" s="154" t="s">
        <v>91</v>
      </c>
      <c r="AT279" s="160" t="s">
        <v>81</v>
      </c>
      <c r="AU279" s="160" t="s">
        <v>89</v>
      </c>
      <c r="AY279" s="154" t="s">
        <v>308</v>
      </c>
      <c r="BK279" s="161" t="n">
        <f aca="false">SUM(BK280:BK314)</f>
        <v>0</v>
      </c>
    </row>
    <row r="280" s="22" customFormat="true" ht="37.95" hidden="false" customHeight="true" outlineLevel="0" collapsed="false">
      <c r="B280" s="23"/>
      <c r="C280" s="164" t="s">
        <v>514</v>
      </c>
      <c r="D280" s="164" t="s">
        <v>310</v>
      </c>
      <c r="E280" s="165" t="s">
        <v>1142</v>
      </c>
      <c r="F280" s="166" t="s">
        <v>1143</v>
      </c>
      <c r="G280" s="167" t="s">
        <v>313</v>
      </c>
      <c r="H280" s="168" t="n">
        <v>8.75</v>
      </c>
      <c r="I280" s="169"/>
      <c r="J280" s="170" t="n">
        <f aca="false">ROUND(I280*H280,2)</f>
        <v>0</v>
      </c>
      <c r="K280" s="166" t="s">
        <v>314</v>
      </c>
      <c r="L280" s="23"/>
      <c r="M280" s="171"/>
      <c r="N280" s="172" t="s">
        <v>47</v>
      </c>
      <c r="P280" s="173" t="n">
        <f aca="false">O280*H280</f>
        <v>0</v>
      </c>
      <c r="Q280" s="173" t="n">
        <v>0</v>
      </c>
      <c r="R280" s="173" t="n">
        <f aca="false">Q280*H280</f>
        <v>0</v>
      </c>
      <c r="S280" s="173" t="n">
        <v>0</v>
      </c>
      <c r="T280" s="174" t="n">
        <f aca="false">S280*H280</f>
        <v>0</v>
      </c>
      <c r="AR280" s="175" t="s">
        <v>414</v>
      </c>
      <c r="AT280" s="175" t="s">
        <v>310</v>
      </c>
      <c r="AU280" s="175" t="s">
        <v>91</v>
      </c>
      <c r="AY280" s="3" t="s">
        <v>308</v>
      </c>
      <c r="BE280" s="176" t="n">
        <f aca="false">IF(N280="základní",J280,0)</f>
        <v>0</v>
      </c>
      <c r="BF280" s="176" t="n">
        <f aca="false">IF(N280="snížená",J280,0)</f>
        <v>0</v>
      </c>
      <c r="BG280" s="176" t="n">
        <f aca="false">IF(N280="zákl. přenesená",J280,0)</f>
        <v>0</v>
      </c>
      <c r="BH280" s="176" t="n">
        <f aca="false">IF(N280="sníž. přenesená",J280,0)</f>
        <v>0</v>
      </c>
      <c r="BI280" s="176" t="n">
        <f aca="false">IF(N280="nulová",J280,0)</f>
        <v>0</v>
      </c>
      <c r="BJ280" s="3" t="s">
        <v>89</v>
      </c>
      <c r="BK280" s="176" t="n">
        <f aca="false">ROUND(I280*H280,2)</f>
        <v>0</v>
      </c>
      <c r="BL280" s="3" t="s">
        <v>414</v>
      </c>
      <c r="BM280" s="175" t="s">
        <v>1144</v>
      </c>
    </row>
    <row r="281" s="177" customFormat="true" ht="10.2" hidden="false" customHeight="false" outlineLevel="0" collapsed="false">
      <c r="B281" s="178"/>
      <c r="D281" s="179" t="s">
        <v>317</v>
      </c>
      <c r="E281" s="180"/>
      <c r="F281" s="181" t="s">
        <v>318</v>
      </c>
      <c r="H281" s="180"/>
      <c r="I281" s="182"/>
      <c r="L281" s="178"/>
      <c r="M281" s="183"/>
      <c r="T281" s="184"/>
      <c r="AT281" s="180" t="s">
        <v>317</v>
      </c>
      <c r="AU281" s="180" t="s">
        <v>91</v>
      </c>
      <c r="AV281" s="177" t="s">
        <v>89</v>
      </c>
      <c r="AW281" s="177" t="s">
        <v>35</v>
      </c>
      <c r="AX281" s="177" t="s">
        <v>82</v>
      </c>
      <c r="AY281" s="180" t="s">
        <v>308</v>
      </c>
    </row>
    <row r="282" s="177" customFormat="true" ht="10.2" hidden="false" customHeight="false" outlineLevel="0" collapsed="false">
      <c r="B282" s="178"/>
      <c r="D282" s="179" t="s">
        <v>317</v>
      </c>
      <c r="E282" s="180"/>
      <c r="F282" s="181" t="s">
        <v>1145</v>
      </c>
      <c r="H282" s="180"/>
      <c r="I282" s="182"/>
      <c r="L282" s="178"/>
      <c r="M282" s="183"/>
      <c r="T282" s="184"/>
      <c r="AT282" s="180" t="s">
        <v>317</v>
      </c>
      <c r="AU282" s="180" t="s">
        <v>91</v>
      </c>
      <c r="AV282" s="177" t="s">
        <v>89</v>
      </c>
      <c r="AW282" s="177" t="s">
        <v>35</v>
      </c>
      <c r="AX282" s="177" t="s">
        <v>82</v>
      </c>
      <c r="AY282" s="180" t="s">
        <v>308</v>
      </c>
    </row>
    <row r="283" s="185" customFormat="true" ht="10.2" hidden="false" customHeight="false" outlineLevel="0" collapsed="false">
      <c r="B283" s="186"/>
      <c r="D283" s="179" t="s">
        <v>317</v>
      </c>
      <c r="E283" s="187"/>
      <c r="F283" s="188" t="s">
        <v>1146</v>
      </c>
      <c r="H283" s="189" t="n">
        <v>8.75</v>
      </c>
      <c r="I283" s="190"/>
      <c r="L283" s="186"/>
      <c r="M283" s="191"/>
      <c r="T283" s="192"/>
      <c r="AT283" s="187" t="s">
        <v>317</v>
      </c>
      <c r="AU283" s="187" t="s">
        <v>91</v>
      </c>
      <c r="AV283" s="185" t="s">
        <v>91</v>
      </c>
      <c r="AW283" s="185" t="s">
        <v>35</v>
      </c>
      <c r="AX283" s="185" t="s">
        <v>82</v>
      </c>
      <c r="AY283" s="187" t="s">
        <v>308</v>
      </c>
    </row>
    <row r="284" s="193" customFormat="true" ht="10.2" hidden="false" customHeight="false" outlineLevel="0" collapsed="false">
      <c r="B284" s="194"/>
      <c r="D284" s="179" t="s">
        <v>317</v>
      </c>
      <c r="E284" s="195"/>
      <c r="F284" s="196" t="s">
        <v>321</v>
      </c>
      <c r="H284" s="197" t="n">
        <v>8.75</v>
      </c>
      <c r="I284" s="198"/>
      <c r="L284" s="194"/>
      <c r="M284" s="199"/>
      <c r="T284" s="200"/>
      <c r="AT284" s="195" t="s">
        <v>317</v>
      </c>
      <c r="AU284" s="195" t="s">
        <v>91</v>
      </c>
      <c r="AV284" s="193" t="s">
        <v>315</v>
      </c>
      <c r="AW284" s="193" t="s">
        <v>35</v>
      </c>
      <c r="AX284" s="193" t="s">
        <v>89</v>
      </c>
      <c r="AY284" s="195" t="s">
        <v>308</v>
      </c>
    </row>
    <row r="285" s="22" customFormat="true" ht="33" hidden="false" customHeight="true" outlineLevel="0" collapsed="false">
      <c r="B285" s="23"/>
      <c r="C285" s="164" t="s">
        <v>645</v>
      </c>
      <c r="D285" s="164" t="s">
        <v>310</v>
      </c>
      <c r="E285" s="165" t="s">
        <v>1147</v>
      </c>
      <c r="F285" s="166" t="s">
        <v>1148</v>
      </c>
      <c r="G285" s="167" t="s">
        <v>313</v>
      </c>
      <c r="H285" s="168" t="n">
        <v>6</v>
      </c>
      <c r="I285" s="169"/>
      <c r="J285" s="170" t="n">
        <f aca="false">ROUND(I285*H285,2)</f>
        <v>0</v>
      </c>
      <c r="K285" s="166" t="s">
        <v>314</v>
      </c>
      <c r="L285" s="23"/>
      <c r="M285" s="171"/>
      <c r="N285" s="172" t="s">
        <v>47</v>
      </c>
      <c r="P285" s="173" t="n">
        <f aca="false">O285*H285</f>
        <v>0</v>
      </c>
      <c r="Q285" s="173" t="n">
        <v>0</v>
      </c>
      <c r="R285" s="173" t="n">
        <f aca="false">Q285*H285</f>
        <v>0</v>
      </c>
      <c r="S285" s="173" t="n">
        <v>0</v>
      </c>
      <c r="T285" s="174" t="n">
        <f aca="false">S285*H285</f>
        <v>0</v>
      </c>
      <c r="AR285" s="175" t="s">
        <v>414</v>
      </c>
      <c r="AT285" s="175" t="s">
        <v>310</v>
      </c>
      <c r="AU285" s="175" t="s">
        <v>91</v>
      </c>
      <c r="AY285" s="3" t="s">
        <v>308</v>
      </c>
      <c r="BE285" s="176" t="n">
        <f aca="false">IF(N285="základní",J285,0)</f>
        <v>0</v>
      </c>
      <c r="BF285" s="176" t="n">
        <f aca="false">IF(N285="snížená",J285,0)</f>
        <v>0</v>
      </c>
      <c r="BG285" s="176" t="n">
        <f aca="false">IF(N285="zákl. přenesená",J285,0)</f>
        <v>0</v>
      </c>
      <c r="BH285" s="176" t="n">
        <f aca="false">IF(N285="sníž. přenesená",J285,0)</f>
        <v>0</v>
      </c>
      <c r="BI285" s="176" t="n">
        <f aca="false">IF(N285="nulová",J285,0)</f>
        <v>0</v>
      </c>
      <c r="BJ285" s="3" t="s">
        <v>89</v>
      </c>
      <c r="BK285" s="176" t="n">
        <f aca="false">ROUND(I285*H285,2)</f>
        <v>0</v>
      </c>
      <c r="BL285" s="3" t="s">
        <v>414</v>
      </c>
      <c r="BM285" s="175" t="s">
        <v>1149</v>
      </c>
    </row>
    <row r="286" s="177" customFormat="true" ht="10.2" hidden="false" customHeight="false" outlineLevel="0" collapsed="false">
      <c r="B286" s="178"/>
      <c r="D286" s="179" t="s">
        <v>317</v>
      </c>
      <c r="E286" s="180"/>
      <c r="F286" s="181" t="s">
        <v>318</v>
      </c>
      <c r="H286" s="180"/>
      <c r="I286" s="182"/>
      <c r="L286" s="178"/>
      <c r="M286" s="183"/>
      <c r="T286" s="184"/>
      <c r="AT286" s="180" t="s">
        <v>317</v>
      </c>
      <c r="AU286" s="180" t="s">
        <v>91</v>
      </c>
      <c r="AV286" s="177" t="s">
        <v>89</v>
      </c>
      <c r="AW286" s="177" t="s">
        <v>35</v>
      </c>
      <c r="AX286" s="177" t="s">
        <v>82</v>
      </c>
      <c r="AY286" s="180" t="s">
        <v>308</v>
      </c>
    </row>
    <row r="287" s="177" customFormat="true" ht="10.2" hidden="false" customHeight="false" outlineLevel="0" collapsed="false">
      <c r="B287" s="178"/>
      <c r="D287" s="179" t="s">
        <v>317</v>
      </c>
      <c r="E287" s="180"/>
      <c r="F287" s="181" t="s">
        <v>1150</v>
      </c>
      <c r="H287" s="180"/>
      <c r="I287" s="182"/>
      <c r="L287" s="178"/>
      <c r="M287" s="183"/>
      <c r="T287" s="184"/>
      <c r="AT287" s="180" t="s">
        <v>317</v>
      </c>
      <c r="AU287" s="180" t="s">
        <v>91</v>
      </c>
      <c r="AV287" s="177" t="s">
        <v>89</v>
      </c>
      <c r="AW287" s="177" t="s">
        <v>35</v>
      </c>
      <c r="AX287" s="177" t="s">
        <v>82</v>
      </c>
      <c r="AY287" s="180" t="s">
        <v>308</v>
      </c>
    </row>
    <row r="288" s="185" customFormat="true" ht="10.2" hidden="false" customHeight="false" outlineLevel="0" collapsed="false">
      <c r="B288" s="186"/>
      <c r="D288" s="179" t="s">
        <v>317</v>
      </c>
      <c r="E288" s="187"/>
      <c r="F288" s="188" t="s">
        <v>1151</v>
      </c>
      <c r="H288" s="189" t="n">
        <v>6</v>
      </c>
      <c r="I288" s="190"/>
      <c r="L288" s="186"/>
      <c r="M288" s="191"/>
      <c r="T288" s="192"/>
      <c r="AT288" s="187" t="s">
        <v>317</v>
      </c>
      <c r="AU288" s="187" t="s">
        <v>91</v>
      </c>
      <c r="AV288" s="185" t="s">
        <v>91</v>
      </c>
      <c r="AW288" s="185" t="s">
        <v>35</v>
      </c>
      <c r="AX288" s="185" t="s">
        <v>82</v>
      </c>
      <c r="AY288" s="187" t="s">
        <v>308</v>
      </c>
    </row>
    <row r="289" s="193" customFormat="true" ht="10.2" hidden="false" customHeight="false" outlineLevel="0" collapsed="false">
      <c r="B289" s="194"/>
      <c r="D289" s="179" t="s">
        <v>317</v>
      </c>
      <c r="E289" s="195"/>
      <c r="F289" s="196" t="s">
        <v>321</v>
      </c>
      <c r="H289" s="197" t="n">
        <v>6</v>
      </c>
      <c r="I289" s="198"/>
      <c r="L289" s="194"/>
      <c r="M289" s="199"/>
      <c r="T289" s="200"/>
      <c r="AT289" s="195" t="s">
        <v>317</v>
      </c>
      <c r="AU289" s="195" t="s">
        <v>91</v>
      </c>
      <c r="AV289" s="193" t="s">
        <v>315</v>
      </c>
      <c r="AW289" s="193" t="s">
        <v>35</v>
      </c>
      <c r="AX289" s="193" t="s">
        <v>89</v>
      </c>
      <c r="AY289" s="195" t="s">
        <v>308</v>
      </c>
    </row>
    <row r="290" s="22" customFormat="true" ht="16.5" hidden="false" customHeight="true" outlineLevel="0" collapsed="false">
      <c r="B290" s="23"/>
      <c r="C290" s="201" t="s">
        <v>649</v>
      </c>
      <c r="D290" s="201" t="s">
        <v>487</v>
      </c>
      <c r="E290" s="202" t="s">
        <v>1152</v>
      </c>
      <c r="F290" s="203" t="s">
        <v>1153</v>
      </c>
      <c r="G290" s="204" t="s">
        <v>1154</v>
      </c>
      <c r="H290" s="205" t="n">
        <v>5.163</v>
      </c>
      <c r="I290" s="206"/>
      <c r="J290" s="207" t="n">
        <f aca="false">ROUND(I290*H290,2)</f>
        <v>0</v>
      </c>
      <c r="K290" s="203" t="s">
        <v>314</v>
      </c>
      <c r="L290" s="208"/>
      <c r="M290" s="209"/>
      <c r="N290" s="210" t="s">
        <v>47</v>
      </c>
      <c r="P290" s="173" t="n">
        <f aca="false">O290*H290</f>
        <v>0</v>
      </c>
      <c r="Q290" s="173" t="n">
        <v>0.001</v>
      </c>
      <c r="R290" s="173" t="n">
        <f aca="false">Q290*H290</f>
        <v>0.005163</v>
      </c>
      <c r="S290" s="173" t="n">
        <v>0</v>
      </c>
      <c r="T290" s="174" t="n">
        <f aca="false">S290*H290</f>
        <v>0</v>
      </c>
      <c r="AR290" s="175" t="s">
        <v>508</v>
      </c>
      <c r="AT290" s="175" t="s">
        <v>487</v>
      </c>
      <c r="AU290" s="175" t="s">
        <v>91</v>
      </c>
      <c r="AY290" s="3" t="s">
        <v>308</v>
      </c>
      <c r="BE290" s="176" t="n">
        <f aca="false">IF(N290="základní",J290,0)</f>
        <v>0</v>
      </c>
      <c r="BF290" s="176" t="n">
        <f aca="false">IF(N290="snížená",J290,0)</f>
        <v>0</v>
      </c>
      <c r="BG290" s="176" t="n">
        <f aca="false">IF(N290="zákl. přenesená",J290,0)</f>
        <v>0</v>
      </c>
      <c r="BH290" s="176" t="n">
        <f aca="false">IF(N290="sníž. přenesená",J290,0)</f>
        <v>0</v>
      </c>
      <c r="BI290" s="176" t="n">
        <f aca="false">IF(N290="nulová",J290,0)</f>
        <v>0</v>
      </c>
      <c r="BJ290" s="3" t="s">
        <v>89</v>
      </c>
      <c r="BK290" s="176" t="n">
        <f aca="false">ROUND(I290*H290,2)</f>
        <v>0</v>
      </c>
      <c r="BL290" s="3" t="s">
        <v>414</v>
      </c>
      <c r="BM290" s="175" t="s">
        <v>1155</v>
      </c>
    </row>
    <row r="291" s="185" customFormat="true" ht="10.2" hidden="false" customHeight="false" outlineLevel="0" collapsed="false">
      <c r="B291" s="186"/>
      <c r="D291" s="179" t="s">
        <v>317</v>
      </c>
      <c r="F291" s="188" t="s">
        <v>1156</v>
      </c>
      <c r="H291" s="189" t="n">
        <v>5.163</v>
      </c>
      <c r="I291" s="190"/>
      <c r="L291" s="186"/>
      <c r="M291" s="191"/>
      <c r="T291" s="192"/>
      <c r="AT291" s="187" t="s">
        <v>317</v>
      </c>
      <c r="AU291" s="187" t="s">
        <v>91</v>
      </c>
      <c r="AV291" s="185" t="s">
        <v>91</v>
      </c>
      <c r="AW291" s="185" t="s">
        <v>3</v>
      </c>
      <c r="AX291" s="185" t="s">
        <v>89</v>
      </c>
      <c r="AY291" s="187" t="s">
        <v>308</v>
      </c>
    </row>
    <row r="292" s="22" customFormat="true" ht="24.15" hidden="false" customHeight="true" outlineLevel="0" collapsed="false">
      <c r="B292" s="23"/>
      <c r="C292" s="164" t="s">
        <v>653</v>
      </c>
      <c r="D292" s="164" t="s">
        <v>310</v>
      </c>
      <c r="E292" s="165" t="s">
        <v>1157</v>
      </c>
      <c r="F292" s="166" t="s">
        <v>1158</v>
      </c>
      <c r="G292" s="167" t="s">
        <v>313</v>
      </c>
      <c r="H292" s="168" t="n">
        <v>8.75</v>
      </c>
      <c r="I292" s="169"/>
      <c r="J292" s="170" t="n">
        <f aca="false">ROUND(I292*H292,2)</f>
        <v>0</v>
      </c>
      <c r="K292" s="166" t="s">
        <v>314</v>
      </c>
      <c r="L292" s="23"/>
      <c r="M292" s="171"/>
      <c r="N292" s="172" t="s">
        <v>47</v>
      </c>
      <c r="P292" s="173" t="n">
        <f aca="false">O292*H292</f>
        <v>0</v>
      </c>
      <c r="Q292" s="173" t="n">
        <v>0.0004</v>
      </c>
      <c r="R292" s="173" t="n">
        <f aca="false">Q292*H292</f>
        <v>0.0035</v>
      </c>
      <c r="S292" s="173" t="n">
        <v>0</v>
      </c>
      <c r="T292" s="174" t="n">
        <f aca="false">S292*H292</f>
        <v>0</v>
      </c>
      <c r="AR292" s="175" t="s">
        <v>414</v>
      </c>
      <c r="AT292" s="175" t="s">
        <v>310</v>
      </c>
      <c r="AU292" s="175" t="s">
        <v>91</v>
      </c>
      <c r="AY292" s="3" t="s">
        <v>308</v>
      </c>
      <c r="BE292" s="176" t="n">
        <f aca="false">IF(N292="základní",J292,0)</f>
        <v>0</v>
      </c>
      <c r="BF292" s="176" t="n">
        <f aca="false">IF(N292="snížená",J292,0)</f>
        <v>0</v>
      </c>
      <c r="BG292" s="176" t="n">
        <f aca="false">IF(N292="zákl. přenesená",J292,0)</f>
        <v>0</v>
      </c>
      <c r="BH292" s="176" t="n">
        <f aca="false">IF(N292="sníž. přenesená",J292,0)</f>
        <v>0</v>
      </c>
      <c r="BI292" s="176" t="n">
        <f aca="false">IF(N292="nulová",J292,0)</f>
        <v>0</v>
      </c>
      <c r="BJ292" s="3" t="s">
        <v>89</v>
      </c>
      <c r="BK292" s="176" t="n">
        <f aca="false">ROUND(I292*H292,2)</f>
        <v>0</v>
      </c>
      <c r="BL292" s="3" t="s">
        <v>414</v>
      </c>
      <c r="BM292" s="175" t="s">
        <v>1159</v>
      </c>
    </row>
    <row r="293" s="177" customFormat="true" ht="10.2" hidden="false" customHeight="false" outlineLevel="0" collapsed="false">
      <c r="B293" s="178"/>
      <c r="D293" s="179" t="s">
        <v>317</v>
      </c>
      <c r="E293" s="180"/>
      <c r="F293" s="181" t="s">
        <v>318</v>
      </c>
      <c r="H293" s="180"/>
      <c r="I293" s="182"/>
      <c r="L293" s="178"/>
      <c r="M293" s="183"/>
      <c r="T293" s="184"/>
      <c r="AT293" s="180" t="s">
        <v>317</v>
      </c>
      <c r="AU293" s="180" t="s">
        <v>91</v>
      </c>
      <c r="AV293" s="177" t="s">
        <v>89</v>
      </c>
      <c r="AW293" s="177" t="s">
        <v>35</v>
      </c>
      <c r="AX293" s="177" t="s">
        <v>82</v>
      </c>
      <c r="AY293" s="180" t="s">
        <v>308</v>
      </c>
    </row>
    <row r="294" s="177" customFormat="true" ht="10.2" hidden="false" customHeight="false" outlineLevel="0" collapsed="false">
      <c r="B294" s="178"/>
      <c r="D294" s="179" t="s">
        <v>317</v>
      </c>
      <c r="E294" s="180"/>
      <c r="F294" s="181" t="s">
        <v>1160</v>
      </c>
      <c r="H294" s="180"/>
      <c r="I294" s="182"/>
      <c r="L294" s="178"/>
      <c r="M294" s="183"/>
      <c r="T294" s="184"/>
      <c r="AT294" s="180" t="s">
        <v>317</v>
      </c>
      <c r="AU294" s="180" t="s">
        <v>91</v>
      </c>
      <c r="AV294" s="177" t="s">
        <v>89</v>
      </c>
      <c r="AW294" s="177" t="s">
        <v>35</v>
      </c>
      <c r="AX294" s="177" t="s">
        <v>82</v>
      </c>
      <c r="AY294" s="180" t="s">
        <v>308</v>
      </c>
    </row>
    <row r="295" s="185" customFormat="true" ht="10.2" hidden="false" customHeight="false" outlineLevel="0" collapsed="false">
      <c r="B295" s="186"/>
      <c r="D295" s="179" t="s">
        <v>317</v>
      </c>
      <c r="E295" s="187"/>
      <c r="F295" s="188" t="s">
        <v>1161</v>
      </c>
      <c r="H295" s="189" t="n">
        <v>8.75</v>
      </c>
      <c r="I295" s="190"/>
      <c r="L295" s="186"/>
      <c r="M295" s="191"/>
      <c r="T295" s="192"/>
      <c r="AT295" s="187" t="s">
        <v>317</v>
      </c>
      <c r="AU295" s="187" t="s">
        <v>91</v>
      </c>
      <c r="AV295" s="185" t="s">
        <v>91</v>
      </c>
      <c r="AW295" s="185" t="s">
        <v>35</v>
      </c>
      <c r="AX295" s="185" t="s">
        <v>82</v>
      </c>
      <c r="AY295" s="187" t="s">
        <v>308</v>
      </c>
    </row>
    <row r="296" s="193" customFormat="true" ht="10.2" hidden="false" customHeight="false" outlineLevel="0" collapsed="false">
      <c r="B296" s="194"/>
      <c r="D296" s="179" t="s">
        <v>317</v>
      </c>
      <c r="E296" s="195" t="s">
        <v>1020</v>
      </c>
      <c r="F296" s="196" t="s">
        <v>321</v>
      </c>
      <c r="H296" s="197" t="n">
        <v>8.75</v>
      </c>
      <c r="I296" s="198"/>
      <c r="L296" s="194"/>
      <c r="M296" s="199"/>
      <c r="T296" s="200"/>
      <c r="AT296" s="195" t="s">
        <v>317</v>
      </c>
      <c r="AU296" s="195" t="s">
        <v>91</v>
      </c>
      <c r="AV296" s="193" t="s">
        <v>315</v>
      </c>
      <c r="AW296" s="193" t="s">
        <v>35</v>
      </c>
      <c r="AX296" s="193" t="s">
        <v>89</v>
      </c>
      <c r="AY296" s="195" t="s">
        <v>308</v>
      </c>
    </row>
    <row r="297" s="22" customFormat="true" ht="24.15" hidden="false" customHeight="true" outlineLevel="0" collapsed="false">
      <c r="B297" s="23"/>
      <c r="C297" s="164" t="s">
        <v>657</v>
      </c>
      <c r="D297" s="164" t="s">
        <v>310</v>
      </c>
      <c r="E297" s="165" t="s">
        <v>1162</v>
      </c>
      <c r="F297" s="166" t="s">
        <v>1163</v>
      </c>
      <c r="G297" s="167" t="s">
        <v>313</v>
      </c>
      <c r="H297" s="168" t="n">
        <v>6</v>
      </c>
      <c r="I297" s="169"/>
      <c r="J297" s="170" t="n">
        <f aca="false">ROUND(I297*H297,2)</f>
        <v>0</v>
      </c>
      <c r="K297" s="166" t="s">
        <v>314</v>
      </c>
      <c r="L297" s="23"/>
      <c r="M297" s="171"/>
      <c r="N297" s="172" t="s">
        <v>47</v>
      </c>
      <c r="P297" s="173" t="n">
        <f aca="false">O297*H297</f>
        <v>0</v>
      </c>
      <c r="Q297" s="173" t="n">
        <v>0.0004</v>
      </c>
      <c r="R297" s="173" t="n">
        <f aca="false">Q297*H297</f>
        <v>0.0024</v>
      </c>
      <c r="S297" s="173" t="n">
        <v>0</v>
      </c>
      <c r="T297" s="174" t="n">
        <f aca="false">S297*H297</f>
        <v>0</v>
      </c>
      <c r="AR297" s="175" t="s">
        <v>414</v>
      </c>
      <c r="AT297" s="175" t="s">
        <v>310</v>
      </c>
      <c r="AU297" s="175" t="s">
        <v>91</v>
      </c>
      <c r="AY297" s="3" t="s">
        <v>308</v>
      </c>
      <c r="BE297" s="176" t="n">
        <f aca="false">IF(N297="základní",J297,0)</f>
        <v>0</v>
      </c>
      <c r="BF297" s="176" t="n">
        <f aca="false">IF(N297="snížená",J297,0)</f>
        <v>0</v>
      </c>
      <c r="BG297" s="176" t="n">
        <f aca="false">IF(N297="zákl. přenesená",J297,0)</f>
        <v>0</v>
      </c>
      <c r="BH297" s="176" t="n">
        <f aca="false">IF(N297="sníž. přenesená",J297,0)</f>
        <v>0</v>
      </c>
      <c r="BI297" s="176" t="n">
        <f aca="false">IF(N297="nulová",J297,0)</f>
        <v>0</v>
      </c>
      <c r="BJ297" s="3" t="s">
        <v>89</v>
      </c>
      <c r="BK297" s="176" t="n">
        <f aca="false">ROUND(I297*H297,2)</f>
        <v>0</v>
      </c>
      <c r="BL297" s="3" t="s">
        <v>414</v>
      </c>
      <c r="BM297" s="175" t="s">
        <v>1164</v>
      </c>
    </row>
    <row r="298" s="177" customFormat="true" ht="10.2" hidden="false" customHeight="false" outlineLevel="0" collapsed="false">
      <c r="B298" s="178"/>
      <c r="D298" s="179" t="s">
        <v>317</v>
      </c>
      <c r="E298" s="180"/>
      <c r="F298" s="181" t="s">
        <v>318</v>
      </c>
      <c r="H298" s="180"/>
      <c r="I298" s="182"/>
      <c r="L298" s="178"/>
      <c r="M298" s="183"/>
      <c r="T298" s="184"/>
      <c r="AT298" s="180" t="s">
        <v>317</v>
      </c>
      <c r="AU298" s="180" t="s">
        <v>91</v>
      </c>
      <c r="AV298" s="177" t="s">
        <v>89</v>
      </c>
      <c r="AW298" s="177" t="s">
        <v>35</v>
      </c>
      <c r="AX298" s="177" t="s">
        <v>82</v>
      </c>
      <c r="AY298" s="180" t="s">
        <v>308</v>
      </c>
    </row>
    <row r="299" s="177" customFormat="true" ht="10.2" hidden="false" customHeight="false" outlineLevel="0" collapsed="false">
      <c r="B299" s="178"/>
      <c r="D299" s="179" t="s">
        <v>317</v>
      </c>
      <c r="E299" s="180"/>
      <c r="F299" s="181" t="s">
        <v>1165</v>
      </c>
      <c r="H299" s="180"/>
      <c r="I299" s="182"/>
      <c r="L299" s="178"/>
      <c r="M299" s="183"/>
      <c r="T299" s="184"/>
      <c r="AT299" s="180" t="s">
        <v>317</v>
      </c>
      <c r="AU299" s="180" t="s">
        <v>91</v>
      </c>
      <c r="AV299" s="177" t="s">
        <v>89</v>
      </c>
      <c r="AW299" s="177" t="s">
        <v>35</v>
      </c>
      <c r="AX299" s="177" t="s">
        <v>82</v>
      </c>
      <c r="AY299" s="180" t="s">
        <v>308</v>
      </c>
    </row>
    <row r="300" s="185" customFormat="true" ht="10.2" hidden="false" customHeight="false" outlineLevel="0" collapsed="false">
      <c r="B300" s="186"/>
      <c r="D300" s="179" t="s">
        <v>317</v>
      </c>
      <c r="E300" s="187"/>
      <c r="F300" s="188" t="s">
        <v>1082</v>
      </c>
      <c r="H300" s="189" t="n">
        <v>6</v>
      </c>
      <c r="I300" s="190"/>
      <c r="L300" s="186"/>
      <c r="M300" s="191"/>
      <c r="T300" s="192"/>
      <c r="AT300" s="187" t="s">
        <v>317</v>
      </c>
      <c r="AU300" s="187" t="s">
        <v>91</v>
      </c>
      <c r="AV300" s="185" t="s">
        <v>91</v>
      </c>
      <c r="AW300" s="185" t="s">
        <v>35</v>
      </c>
      <c r="AX300" s="185" t="s">
        <v>82</v>
      </c>
      <c r="AY300" s="187" t="s">
        <v>308</v>
      </c>
    </row>
    <row r="301" s="193" customFormat="true" ht="10.2" hidden="false" customHeight="false" outlineLevel="0" collapsed="false">
      <c r="B301" s="194"/>
      <c r="D301" s="179" t="s">
        <v>317</v>
      </c>
      <c r="E301" s="195" t="s">
        <v>1019</v>
      </c>
      <c r="F301" s="196" t="s">
        <v>321</v>
      </c>
      <c r="H301" s="197" t="n">
        <v>6</v>
      </c>
      <c r="I301" s="198"/>
      <c r="L301" s="194"/>
      <c r="M301" s="199"/>
      <c r="T301" s="200"/>
      <c r="AT301" s="195" t="s">
        <v>317</v>
      </c>
      <c r="AU301" s="195" t="s">
        <v>91</v>
      </c>
      <c r="AV301" s="193" t="s">
        <v>315</v>
      </c>
      <c r="AW301" s="193" t="s">
        <v>35</v>
      </c>
      <c r="AX301" s="193" t="s">
        <v>89</v>
      </c>
      <c r="AY301" s="195" t="s">
        <v>308</v>
      </c>
    </row>
    <row r="302" s="22" customFormat="true" ht="44.25" hidden="false" customHeight="true" outlineLevel="0" collapsed="false">
      <c r="B302" s="23"/>
      <c r="C302" s="201" t="s">
        <v>661</v>
      </c>
      <c r="D302" s="201" t="s">
        <v>487</v>
      </c>
      <c r="E302" s="202" t="s">
        <v>1166</v>
      </c>
      <c r="F302" s="203" t="s">
        <v>1167</v>
      </c>
      <c r="G302" s="204" t="s">
        <v>313</v>
      </c>
      <c r="H302" s="205" t="n">
        <v>16.963</v>
      </c>
      <c r="I302" s="206"/>
      <c r="J302" s="207" t="n">
        <f aca="false">ROUND(I302*H302,2)</f>
        <v>0</v>
      </c>
      <c r="K302" s="203" t="s">
        <v>314</v>
      </c>
      <c r="L302" s="208"/>
      <c r="M302" s="209"/>
      <c r="N302" s="210" t="s">
        <v>47</v>
      </c>
      <c r="P302" s="173" t="n">
        <f aca="false">O302*H302</f>
        <v>0</v>
      </c>
      <c r="Q302" s="173" t="n">
        <v>0.0054</v>
      </c>
      <c r="R302" s="173" t="n">
        <f aca="false">Q302*H302</f>
        <v>0.0916002</v>
      </c>
      <c r="S302" s="173" t="n">
        <v>0</v>
      </c>
      <c r="T302" s="174" t="n">
        <f aca="false">S302*H302</f>
        <v>0</v>
      </c>
      <c r="AR302" s="175" t="s">
        <v>508</v>
      </c>
      <c r="AT302" s="175" t="s">
        <v>487</v>
      </c>
      <c r="AU302" s="175" t="s">
        <v>91</v>
      </c>
      <c r="AY302" s="3" t="s">
        <v>308</v>
      </c>
      <c r="BE302" s="176" t="n">
        <f aca="false">IF(N302="základní",J302,0)</f>
        <v>0</v>
      </c>
      <c r="BF302" s="176" t="n">
        <f aca="false">IF(N302="snížená",J302,0)</f>
        <v>0</v>
      </c>
      <c r="BG302" s="176" t="n">
        <f aca="false">IF(N302="zákl. přenesená",J302,0)</f>
        <v>0</v>
      </c>
      <c r="BH302" s="176" t="n">
        <f aca="false">IF(N302="sníž. přenesená",J302,0)</f>
        <v>0</v>
      </c>
      <c r="BI302" s="176" t="n">
        <f aca="false">IF(N302="nulová",J302,0)</f>
        <v>0</v>
      </c>
      <c r="BJ302" s="3" t="s">
        <v>89</v>
      </c>
      <c r="BK302" s="176" t="n">
        <f aca="false">ROUND(I302*H302,2)</f>
        <v>0</v>
      </c>
      <c r="BL302" s="3" t="s">
        <v>414</v>
      </c>
      <c r="BM302" s="175" t="s">
        <v>1168</v>
      </c>
    </row>
    <row r="303" s="185" customFormat="true" ht="10.2" hidden="false" customHeight="false" outlineLevel="0" collapsed="false">
      <c r="B303" s="186"/>
      <c r="D303" s="179" t="s">
        <v>317</v>
      </c>
      <c r="F303" s="188" t="s">
        <v>1169</v>
      </c>
      <c r="H303" s="189" t="n">
        <v>16.963</v>
      </c>
      <c r="I303" s="190"/>
      <c r="L303" s="186"/>
      <c r="M303" s="191"/>
      <c r="T303" s="192"/>
      <c r="AT303" s="187" t="s">
        <v>317</v>
      </c>
      <c r="AU303" s="187" t="s">
        <v>91</v>
      </c>
      <c r="AV303" s="185" t="s">
        <v>91</v>
      </c>
      <c r="AW303" s="185" t="s">
        <v>3</v>
      </c>
      <c r="AX303" s="185" t="s">
        <v>89</v>
      </c>
      <c r="AY303" s="187" t="s">
        <v>308</v>
      </c>
    </row>
    <row r="304" s="22" customFormat="true" ht="55.5" hidden="false" customHeight="true" outlineLevel="0" collapsed="false">
      <c r="B304" s="23"/>
      <c r="C304" s="164" t="s">
        <v>663</v>
      </c>
      <c r="D304" s="164" t="s">
        <v>310</v>
      </c>
      <c r="E304" s="165" t="s">
        <v>1170</v>
      </c>
      <c r="F304" s="166" t="s">
        <v>1171</v>
      </c>
      <c r="G304" s="167" t="s">
        <v>313</v>
      </c>
      <c r="H304" s="168" t="n">
        <v>9.6</v>
      </c>
      <c r="I304" s="169"/>
      <c r="J304" s="170" t="n">
        <f aca="false">ROUND(I304*H304,2)</f>
        <v>0</v>
      </c>
      <c r="K304" s="166" t="s">
        <v>314</v>
      </c>
      <c r="L304" s="23"/>
      <c r="M304" s="171"/>
      <c r="N304" s="172" t="s">
        <v>47</v>
      </c>
      <c r="P304" s="173" t="n">
        <f aca="false">O304*H304</f>
        <v>0</v>
      </c>
      <c r="Q304" s="173" t="n">
        <v>0.00064</v>
      </c>
      <c r="R304" s="173" t="n">
        <f aca="false">Q304*H304</f>
        <v>0.006144</v>
      </c>
      <c r="S304" s="173" t="n">
        <v>0</v>
      </c>
      <c r="T304" s="174" t="n">
        <f aca="false">S304*H304</f>
        <v>0</v>
      </c>
      <c r="AR304" s="175" t="s">
        <v>414</v>
      </c>
      <c r="AT304" s="175" t="s">
        <v>310</v>
      </c>
      <c r="AU304" s="175" t="s">
        <v>91</v>
      </c>
      <c r="AY304" s="3" t="s">
        <v>308</v>
      </c>
      <c r="BE304" s="176" t="n">
        <f aca="false">IF(N304="základní",J304,0)</f>
        <v>0</v>
      </c>
      <c r="BF304" s="176" t="n">
        <f aca="false">IF(N304="snížená",J304,0)</f>
        <v>0</v>
      </c>
      <c r="BG304" s="176" t="n">
        <f aca="false">IF(N304="zákl. přenesená",J304,0)</f>
        <v>0</v>
      </c>
      <c r="BH304" s="176" t="n">
        <f aca="false">IF(N304="sníž. přenesená",J304,0)</f>
        <v>0</v>
      </c>
      <c r="BI304" s="176" t="n">
        <f aca="false">IF(N304="nulová",J304,0)</f>
        <v>0</v>
      </c>
      <c r="BJ304" s="3" t="s">
        <v>89</v>
      </c>
      <c r="BK304" s="176" t="n">
        <f aca="false">ROUND(I304*H304,2)</f>
        <v>0</v>
      </c>
      <c r="BL304" s="3" t="s">
        <v>414</v>
      </c>
      <c r="BM304" s="175" t="s">
        <v>1172</v>
      </c>
    </row>
    <row r="305" s="177" customFormat="true" ht="10.2" hidden="false" customHeight="false" outlineLevel="0" collapsed="false">
      <c r="B305" s="178"/>
      <c r="D305" s="179" t="s">
        <v>317</v>
      </c>
      <c r="E305" s="180"/>
      <c r="F305" s="181" t="s">
        <v>318</v>
      </c>
      <c r="H305" s="180"/>
      <c r="I305" s="182"/>
      <c r="L305" s="178"/>
      <c r="M305" s="183"/>
      <c r="T305" s="184"/>
      <c r="AT305" s="180" t="s">
        <v>317</v>
      </c>
      <c r="AU305" s="180" t="s">
        <v>91</v>
      </c>
      <c r="AV305" s="177" t="s">
        <v>89</v>
      </c>
      <c r="AW305" s="177" t="s">
        <v>35</v>
      </c>
      <c r="AX305" s="177" t="s">
        <v>82</v>
      </c>
      <c r="AY305" s="180" t="s">
        <v>308</v>
      </c>
    </row>
    <row r="306" s="177" customFormat="true" ht="10.2" hidden="false" customHeight="false" outlineLevel="0" collapsed="false">
      <c r="B306" s="178"/>
      <c r="D306" s="179" t="s">
        <v>317</v>
      </c>
      <c r="E306" s="180"/>
      <c r="F306" s="181" t="s">
        <v>1173</v>
      </c>
      <c r="H306" s="180"/>
      <c r="I306" s="182"/>
      <c r="L306" s="178"/>
      <c r="M306" s="183"/>
      <c r="T306" s="184"/>
      <c r="AT306" s="180" t="s">
        <v>317</v>
      </c>
      <c r="AU306" s="180" t="s">
        <v>91</v>
      </c>
      <c r="AV306" s="177" t="s">
        <v>89</v>
      </c>
      <c r="AW306" s="177" t="s">
        <v>35</v>
      </c>
      <c r="AX306" s="177" t="s">
        <v>82</v>
      </c>
      <c r="AY306" s="180" t="s">
        <v>308</v>
      </c>
    </row>
    <row r="307" s="185" customFormat="true" ht="10.2" hidden="false" customHeight="false" outlineLevel="0" collapsed="false">
      <c r="B307" s="186"/>
      <c r="D307" s="179" t="s">
        <v>317</v>
      </c>
      <c r="E307" s="187"/>
      <c r="F307" s="188" t="s">
        <v>1174</v>
      </c>
      <c r="H307" s="189" t="n">
        <v>9.6</v>
      </c>
      <c r="I307" s="190"/>
      <c r="L307" s="186"/>
      <c r="M307" s="191"/>
      <c r="T307" s="192"/>
      <c r="AT307" s="187" t="s">
        <v>317</v>
      </c>
      <c r="AU307" s="187" t="s">
        <v>91</v>
      </c>
      <c r="AV307" s="185" t="s">
        <v>91</v>
      </c>
      <c r="AW307" s="185" t="s">
        <v>35</v>
      </c>
      <c r="AX307" s="185" t="s">
        <v>82</v>
      </c>
      <c r="AY307" s="187" t="s">
        <v>308</v>
      </c>
    </row>
    <row r="308" s="193" customFormat="true" ht="10.2" hidden="false" customHeight="false" outlineLevel="0" collapsed="false">
      <c r="B308" s="194"/>
      <c r="D308" s="179" t="s">
        <v>317</v>
      </c>
      <c r="E308" s="195"/>
      <c r="F308" s="196" t="s">
        <v>321</v>
      </c>
      <c r="H308" s="197" t="n">
        <v>9.6</v>
      </c>
      <c r="I308" s="198"/>
      <c r="L308" s="194"/>
      <c r="M308" s="199"/>
      <c r="T308" s="200"/>
      <c r="AT308" s="195" t="s">
        <v>317</v>
      </c>
      <c r="AU308" s="195" t="s">
        <v>91</v>
      </c>
      <c r="AV308" s="193" t="s">
        <v>315</v>
      </c>
      <c r="AW308" s="193" t="s">
        <v>35</v>
      </c>
      <c r="AX308" s="193" t="s">
        <v>89</v>
      </c>
      <c r="AY308" s="195" t="s">
        <v>308</v>
      </c>
    </row>
    <row r="309" s="22" customFormat="true" ht="24.15" hidden="false" customHeight="true" outlineLevel="0" collapsed="false">
      <c r="B309" s="23"/>
      <c r="C309" s="164" t="s">
        <v>665</v>
      </c>
      <c r="D309" s="164" t="s">
        <v>310</v>
      </c>
      <c r="E309" s="165" t="s">
        <v>1175</v>
      </c>
      <c r="F309" s="166" t="s">
        <v>1176</v>
      </c>
      <c r="G309" s="167" t="s">
        <v>494</v>
      </c>
      <c r="H309" s="168" t="n">
        <v>12</v>
      </c>
      <c r="I309" s="169"/>
      <c r="J309" s="170" t="n">
        <f aca="false">ROUND(I309*H309,2)</f>
        <v>0</v>
      </c>
      <c r="K309" s="166" t="s">
        <v>314</v>
      </c>
      <c r="L309" s="23"/>
      <c r="M309" s="171"/>
      <c r="N309" s="172" t="s">
        <v>47</v>
      </c>
      <c r="P309" s="173" t="n">
        <f aca="false">O309*H309</f>
        <v>0</v>
      </c>
      <c r="Q309" s="173" t="n">
        <v>0.00016</v>
      </c>
      <c r="R309" s="173" t="n">
        <f aca="false">Q309*H309</f>
        <v>0.00192</v>
      </c>
      <c r="S309" s="173" t="n">
        <v>0</v>
      </c>
      <c r="T309" s="174" t="n">
        <f aca="false">S309*H309</f>
        <v>0</v>
      </c>
      <c r="AR309" s="175" t="s">
        <v>414</v>
      </c>
      <c r="AT309" s="175" t="s">
        <v>310</v>
      </c>
      <c r="AU309" s="175" t="s">
        <v>91</v>
      </c>
      <c r="AY309" s="3" t="s">
        <v>308</v>
      </c>
      <c r="BE309" s="176" t="n">
        <f aca="false">IF(N309="základní",J309,0)</f>
        <v>0</v>
      </c>
      <c r="BF309" s="176" t="n">
        <f aca="false">IF(N309="snížená",J309,0)</f>
        <v>0</v>
      </c>
      <c r="BG309" s="176" t="n">
        <f aca="false">IF(N309="zákl. přenesená",J309,0)</f>
        <v>0</v>
      </c>
      <c r="BH309" s="176" t="n">
        <f aca="false">IF(N309="sníž. přenesená",J309,0)</f>
        <v>0</v>
      </c>
      <c r="BI309" s="176" t="n">
        <f aca="false">IF(N309="nulová",J309,0)</f>
        <v>0</v>
      </c>
      <c r="BJ309" s="3" t="s">
        <v>89</v>
      </c>
      <c r="BK309" s="176" t="n">
        <f aca="false">ROUND(I309*H309,2)</f>
        <v>0</v>
      </c>
      <c r="BL309" s="3" t="s">
        <v>414</v>
      </c>
      <c r="BM309" s="175" t="s">
        <v>1177</v>
      </c>
    </row>
    <row r="310" s="177" customFormat="true" ht="10.2" hidden="false" customHeight="false" outlineLevel="0" collapsed="false">
      <c r="B310" s="178"/>
      <c r="D310" s="179" t="s">
        <v>317</v>
      </c>
      <c r="E310" s="180"/>
      <c r="F310" s="181" t="s">
        <v>318</v>
      </c>
      <c r="H310" s="180"/>
      <c r="I310" s="182"/>
      <c r="L310" s="178"/>
      <c r="M310" s="183"/>
      <c r="T310" s="184"/>
      <c r="AT310" s="180" t="s">
        <v>317</v>
      </c>
      <c r="AU310" s="180" t="s">
        <v>91</v>
      </c>
      <c r="AV310" s="177" t="s">
        <v>89</v>
      </c>
      <c r="AW310" s="177" t="s">
        <v>35</v>
      </c>
      <c r="AX310" s="177" t="s">
        <v>82</v>
      </c>
      <c r="AY310" s="180" t="s">
        <v>308</v>
      </c>
    </row>
    <row r="311" s="177" customFormat="true" ht="10.2" hidden="false" customHeight="false" outlineLevel="0" collapsed="false">
      <c r="B311" s="178"/>
      <c r="D311" s="179" t="s">
        <v>317</v>
      </c>
      <c r="E311" s="180"/>
      <c r="F311" s="181" t="s">
        <v>1178</v>
      </c>
      <c r="H311" s="180"/>
      <c r="I311" s="182"/>
      <c r="L311" s="178"/>
      <c r="M311" s="183"/>
      <c r="T311" s="184"/>
      <c r="AT311" s="180" t="s">
        <v>317</v>
      </c>
      <c r="AU311" s="180" t="s">
        <v>91</v>
      </c>
      <c r="AV311" s="177" t="s">
        <v>89</v>
      </c>
      <c r="AW311" s="177" t="s">
        <v>35</v>
      </c>
      <c r="AX311" s="177" t="s">
        <v>82</v>
      </c>
      <c r="AY311" s="180" t="s">
        <v>308</v>
      </c>
    </row>
    <row r="312" s="185" customFormat="true" ht="10.2" hidden="false" customHeight="false" outlineLevel="0" collapsed="false">
      <c r="B312" s="186"/>
      <c r="D312" s="179" t="s">
        <v>317</v>
      </c>
      <c r="E312" s="187"/>
      <c r="F312" s="188" t="s">
        <v>1179</v>
      </c>
      <c r="H312" s="189" t="n">
        <v>12</v>
      </c>
      <c r="I312" s="190"/>
      <c r="L312" s="186"/>
      <c r="M312" s="191"/>
      <c r="T312" s="192"/>
      <c r="AT312" s="187" t="s">
        <v>317</v>
      </c>
      <c r="AU312" s="187" t="s">
        <v>91</v>
      </c>
      <c r="AV312" s="185" t="s">
        <v>91</v>
      </c>
      <c r="AW312" s="185" t="s">
        <v>35</v>
      </c>
      <c r="AX312" s="185" t="s">
        <v>82</v>
      </c>
      <c r="AY312" s="187" t="s">
        <v>308</v>
      </c>
    </row>
    <row r="313" s="193" customFormat="true" ht="10.2" hidden="false" customHeight="false" outlineLevel="0" collapsed="false">
      <c r="B313" s="194"/>
      <c r="D313" s="179" t="s">
        <v>317</v>
      </c>
      <c r="E313" s="195"/>
      <c r="F313" s="196" t="s">
        <v>321</v>
      </c>
      <c r="H313" s="197" t="n">
        <v>12</v>
      </c>
      <c r="I313" s="198"/>
      <c r="L313" s="194"/>
      <c r="M313" s="199"/>
      <c r="T313" s="200"/>
      <c r="AT313" s="195" t="s">
        <v>317</v>
      </c>
      <c r="AU313" s="195" t="s">
        <v>91</v>
      </c>
      <c r="AV313" s="193" t="s">
        <v>315</v>
      </c>
      <c r="AW313" s="193" t="s">
        <v>35</v>
      </c>
      <c r="AX313" s="193" t="s">
        <v>89</v>
      </c>
      <c r="AY313" s="195" t="s">
        <v>308</v>
      </c>
    </row>
    <row r="314" s="22" customFormat="true" ht="49.2" hidden="false" customHeight="true" outlineLevel="0" collapsed="false">
      <c r="B314" s="23"/>
      <c r="C314" s="164" t="s">
        <v>667</v>
      </c>
      <c r="D314" s="164" t="s">
        <v>310</v>
      </c>
      <c r="E314" s="165" t="s">
        <v>1180</v>
      </c>
      <c r="F314" s="166" t="s">
        <v>1181</v>
      </c>
      <c r="G314" s="167" t="s">
        <v>370</v>
      </c>
      <c r="H314" s="168" t="n">
        <v>0.111</v>
      </c>
      <c r="I314" s="169"/>
      <c r="J314" s="170" t="n">
        <f aca="false">ROUND(I314*H314,2)</f>
        <v>0</v>
      </c>
      <c r="K314" s="166" t="s">
        <v>314</v>
      </c>
      <c r="L314" s="23"/>
      <c r="M314" s="171"/>
      <c r="N314" s="172" t="s">
        <v>47</v>
      </c>
      <c r="P314" s="173" t="n">
        <f aca="false">O314*H314</f>
        <v>0</v>
      </c>
      <c r="Q314" s="173" t="n">
        <v>0</v>
      </c>
      <c r="R314" s="173" t="n">
        <f aca="false">Q314*H314</f>
        <v>0</v>
      </c>
      <c r="S314" s="173" t="n">
        <v>0</v>
      </c>
      <c r="T314" s="174" t="n">
        <f aca="false">S314*H314</f>
        <v>0</v>
      </c>
      <c r="AR314" s="175" t="s">
        <v>414</v>
      </c>
      <c r="AT314" s="175" t="s">
        <v>310</v>
      </c>
      <c r="AU314" s="175" t="s">
        <v>91</v>
      </c>
      <c r="AY314" s="3" t="s">
        <v>308</v>
      </c>
      <c r="BE314" s="176" t="n">
        <f aca="false">IF(N314="základní",J314,0)</f>
        <v>0</v>
      </c>
      <c r="BF314" s="176" t="n">
        <f aca="false">IF(N314="snížená",J314,0)</f>
        <v>0</v>
      </c>
      <c r="BG314" s="176" t="n">
        <f aca="false">IF(N314="zákl. přenesená",J314,0)</f>
        <v>0</v>
      </c>
      <c r="BH314" s="176" t="n">
        <f aca="false">IF(N314="sníž. přenesená",J314,0)</f>
        <v>0</v>
      </c>
      <c r="BI314" s="176" t="n">
        <f aca="false">IF(N314="nulová",J314,0)</f>
        <v>0</v>
      </c>
      <c r="BJ314" s="3" t="s">
        <v>89</v>
      </c>
      <c r="BK314" s="176" t="n">
        <f aca="false">ROUND(I314*H314,2)</f>
        <v>0</v>
      </c>
      <c r="BL314" s="3" t="s">
        <v>414</v>
      </c>
      <c r="BM314" s="175" t="s">
        <v>1182</v>
      </c>
    </row>
    <row r="315" s="152" customFormat="true" ht="22.95" hidden="false" customHeight="true" outlineLevel="0" collapsed="false">
      <c r="B315" s="153"/>
      <c r="D315" s="154" t="s">
        <v>81</v>
      </c>
      <c r="E315" s="162" t="s">
        <v>1183</v>
      </c>
      <c r="F315" s="162" t="s">
        <v>1184</v>
      </c>
      <c r="I315" s="156"/>
      <c r="J315" s="163" t="n">
        <f aca="false">BK315</f>
        <v>0</v>
      </c>
      <c r="L315" s="153"/>
      <c r="M315" s="157"/>
      <c r="P315" s="158" t="n">
        <f aca="false">SUM(P316:P370)</f>
        <v>0</v>
      </c>
      <c r="R315" s="158" t="n">
        <f aca="false">SUM(R316:R370)</f>
        <v>0.75816812</v>
      </c>
      <c r="T315" s="159" t="n">
        <f aca="false">SUM(T316:T370)</f>
        <v>0</v>
      </c>
      <c r="AR315" s="154" t="s">
        <v>91</v>
      </c>
      <c r="AT315" s="160" t="s">
        <v>81</v>
      </c>
      <c r="AU315" s="160" t="s">
        <v>89</v>
      </c>
      <c r="AY315" s="154" t="s">
        <v>308</v>
      </c>
      <c r="BK315" s="161" t="n">
        <f aca="false">SUM(BK316:BK370)</f>
        <v>0</v>
      </c>
    </row>
    <row r="316" s="22" customFormat="true" ht="33" hidden="false" customHeight="true" outlineLevel="0" collapsed="false">
      <c r="B316" s="23"/>
      <c r="C316" s="164" t="s">
        <v>669</v>
      </c>
      <c r="D316" s="164" t="s">
        <v>310</v>
      </c>
      <c r="E316" s="165" t="s">
        <v>1185</v>
      </c>
      <c r="F316" s="166" t="s">
        <v>1186</v>
      </c>
      <c r="G316" s="167" t="s">
        <v>313</v>
      </c>
      <c r="H316" s="168" t="n">
        <v>8.223</v>
      </c>
      <c r="I316" s="169"/>
      <c r="J316" s="170" t="n">
        <f aca="false">ROUND(I316*H316,2)</f>
        <v>0</v>
      </c>
      <c r="K316" s="166" t="s">
        <v>314</v>
      </c>
      <c r="L316" s="23"/>
      <c r="M316" s="171"/>
      <c r="N316" s="172" t="s">
        <v>47</v>
      </c>
      <c r="P316" s="173" t="n">
        <f aca="false">O316*H316</f>
        <v>0</v>
      </c>
      <c r="Q316" s="173" t="n">
        <v>0</v>
      </c>
      <c r="R316" s="173" t="n">
        <f aca="false">Q316*H316</f>
        <v>0</v>
      </c>
      <c r="S316" s="173" t="n">
        <v>0</v>
      </c>
      <c r="T316" s="174" t="n">
        <f aca="false">S316*H316</f>
        <v>0</v>
      </c>
      <c r="AR316" s="175" t="s">
        <v>414</v>
      </c>
      <c r="AT316" s="175" t="s">
        <v>310</v>
      </c>
      <c r="AU316" s="175" t="s">
        <v>91</v>
      </c>
      <c r="AY316" s="3" t="s">
        <v>308</v>
      </c>
      <c r="BE316" s="176" t="n">
        <f aca="false">IF(N316="základní",J316,0)</f>
        <v>0</v>
      </c>
      <c r="BF316" s="176" t="n">
        <f aca="false">IF(N316="snížená",J316,0)</f>
        <v>0</v>
      </c>
      <c r="BG316" s="176" t="n">
        <f aca="false">IF(N316="zákl. přenesená",J316,0)</f>
        <v>0</v>
      </c>
      <c r="BH316" s="176" t="n">
        <f aca="false">IF(N316="sníž. přenesená",J316,0)</f>
        <v>0</v>
      </c>
      <c r="BI316" s="176" t="n">
        <f aca="false">IF(N316="nulová",J316,0)</f>
        <v>0</v>
      </c>
      <c r="BJ316" s="3" t="s">
        <v>89</v>
      </c>
      <c r="BK316" s="176" t="n">
        <f aca="false">ROUND(I316*H316,2)</f>
        <v>0</v>
      </c>
      <c r="BL316" s="3" t="s">
        <v>414</v>
      </c>
      <c r="BM316" s="175" t="s">
        <v>1187</v>
      </c>
    </row>
    <row r="317" s="177" customFormat="true" ht="10.2" hidden="false" customHeight="false" outlineLevel="0" collapsed="false">
      <c r="B317" s="178"/>
      <c r="D317" s="179" t="s">
        <v>317</v>
      </c>
      <c r="E317" s="180"/>
      <c r="F317" s="181" t="s">
        <v>318</v>
      </c>
      <c r="H317" s="180"/>
      <c r="I317" s="182"/>
      <c r="L317" s="178"/>
      <c r="M317" s="183"/>
      <c r="T317" s="184"/>
      <c r="AT317" s="180" t="s">
        <v>317</v>
      </c>
      <c r="AU317" s="180" t="s">
        <v>91</v>
      </c>
      <c r="AV317" s="177" t="s">
        <v>89</v>
      </c>
      <c r="AW317" s="177" t="s">
        <v>35</v>
      </c>
      <c r="AX317" s="177" t="s">
        <v>82</v>
      </c>
      <c r="AY317" s="180" t="s">
        <v>308</v>
      </c>
    </row>
    <row r="318" s="177" customFormat="true" ht="10.2" hidden="false" customHeight="false" outlineLevel="0" collapsed="false">
      <c r="B318" s="178"/>
      <c r="D318" s="179" t="s">
        <v>317</v>
      </c>
      <c r="E318" s="180"/>
      <c r="F318" s="181" t="s">
        <v>1188</v>
      </c>
      <c r="H318" s="180"/>
      <c r="I318" s="182"/>
      <c r="L318" s="178"/>
      <c r="M318" s="183"/>
      <c r="T318" s="184"/>
      <c r="AT318" s="180" t="s">
        <v>317</v>
      </c>
      <c r="AU318" s="180" t="s">
        <v>91</v>
      </c>
      <c r="AV318" s="177" t="s">
        <v>89</v>
      </c>
      <c r="AW318" s="177" t="s">
        <v>35</v>
      </c>
      <c r="AX318" s="177" t="s">
        <v>82</v>
      </c>
      <c r="AY318" s="180" t="s">
        <v>308</v>
      </c>
    </row>
    <row r="319" s="177" customFormat="true" ht="10.2" hidden="false" customHeight="false" outlineLevel="0" collapsed="false">
      <c r="B319" s="178"/>
      <c r="D319" s="179" t="s">
        <v>317</v>
      </c>
      <c r="E319" s="180"/>
      <c r="F319" s="181" t="s">
        <v>1189</v>
      </c>
      <c r="H319" s="180"/>
      <c r="I319" s="182"/>
      <c r="L319" s="178"/>
      <c r="M319" s="183"/>
      <c r="T319" s="184"/>
      <c r="AT319" s="180" t="s">
        <v>317</v>
      </c>
      <c r="AU319" s="180" t="s">
        <v>91</v>
      </c>
      <c r="AV319" s="177" t="s">
        <v>89</v>
      </c>
      <c r="AW319" s="177" t="s">
        <v>35</v>
      </c>
      <c r="AX319" s="177" t="s">
        <v>82</v>
      </c>
      <c r="AY319" s="180" t="s">
        <v>308</v>
      </c>
    </row>
    <row r="320" s="185" customFormat="true" ht="10.2" hidden="false" customHeight="false" outlineLevel="0" collapsed="false">
      <c r="B320" s="186"/>
      <c r="D320" s="179" t="s">
        <v>317</v>
      </c>
      <c r="E320" s="187"/>
      <c r="F320" s="188" t="s">
        <v>1190</v>
      </c>
      <c r="H320" s="189" t="n">
        <v>8.223</v>
      </c>
      <c r="I320" s="190"/>
      <c r="L320" s="186"/>
      <c r="M320" s="191"/>
      <c r="T320" s="192"/>
      <c r="AT320" s="187" t="s">
        <v>317</v>
      </c>
      <c r="AU320" s="187" t="s">
        <v>91</v>
      </c>
      <c r="AV320" s="185" t="s">
        <v>91</v>
      </c>
      <c r="AW320" s="185" t="s">
        <v>35</v>
      </c>
      <c r="AX320" s="185" t="s">
        <v>82</v>
      </c>
      <c r="AY320" s="187" t="s">
        <v>308</v>
      </c>
    </row>
    <row r="321" s="193" customFormat="true" ht="10.2" hidden="false" customHeight="false" outlineLevel="0" collapsed="false">
      <c r="B321" s="194"/>
      <c r="D321" s="179" t="s">
        <v>317</v>
      </c>
      <c r="E321" s="195"/>
      <c r="F321" s="196" t="s">
        <v>321</v>
      </c>
      <c r="H321" s="197" t="n">
        <v>8.223</v>
      </c>
      <c r="I321" s="198"/>
      <c r="L321" s="194"/>
      <c r="M321" s="199"/>
      <c r="T321" s="200"/>
      <c r="AT321" s="195" t="s">
        <v>317</v>
      </c>
      <c r="AU321" s="195" t="s">
        <v>91</v>
      </c>
      <c r="AV321" s="193" t="s">
        <v>315</v>
      </c>
      <c r="AW321" s="193" t="s">
        <v>35</v>
      </c>
      <c r="AX321" s="193" t="s">
        <v>89</v>
      </c>
      <c r="AY321" s="195" t="s">
        <v>308</v>
      </c>
    </row>
    <row r="322" s="22" customFormat="true" ht="49.2" hidden="false" customHeight="true" outlineLevel="0" collapsed="false">
      <c r="B322" s="23"/>
      <c r="C322" s="201" t="s">
        <v>671</v>
      </c>
      <c r="D322" s="201" t="s">
        <v>487</v>
      </c>
      <c r="E322" s="202" t="s">
        <v>1191</v>
      </c>
      <c r="F322" s="203" t="s">
        <v>1192</v>
      </c>
      <c r="G322" s="204" t="s">
        <v>313</v>
      </c>
      <c r="H322" s="205" t="n">
        <v>9.456</v>
      </c>
      <c r="I322" s="206"/>
      <c r="J322" s="207" t="n">
        <f aca="false">ROUND(I322*H322,2)</f>
        <v>0</v>
      </c>
      <c r="K322" s="203" t="s">
        <v>314</v>
      </c>
      <c r="L322" s="208"/>
      <c r="M322" s="209"/>
      <c r="N322" s="210" t="s">
        <v>47</v>
      </c>
      <c r="P322" s="173" t="n">
        <f aca="false">O322*H322</f>
        <v>0</v>
      </c>
      <c r="Q322" s="173" t="n">
        <v>0.004</v>
      </c>
      <c r="R322" s="173" t="n">
        <f aca="false">Q322*H322</f>
        <v>0.037824</v>
      </c>
      <c r="S322" s="173" t="n">
        <v>0</v>
      </c>
      <c r="T322" s="174" t="n">
        <f aca="false">S322*H322</f>
        <v>0</v>
      </c>
      <c r="AR322" s="175" t="s">
        <v>508</v>
      </c>
      <c r="AT322" s="175" t="s">
        <v>487</v>
      </c>
      <c r="AU322" s="175" t="s">
        <v>91</v>
      </c>
      <c r="AY322" s="3" t="s">
        <v>308</v>
      </c>
      <c r="BE322" s="176" t="n">
        <f aca="false">IF(N322="základní",J322,0)</f>
        <v>0</v>
      </c>
      <c r="BF322" s="176" t="n">
        <f aca="false">IF(N322="snížená",J322,0)</f>
        <v>0</v>
      </c>
      <c r="BG322" s="176" t="n">
        <f aca="false">IF(N322="zákl. přenesená",J322,0)</f>
        <v>0</v>
      </c>
      <c r="BH322" s="176" t="n">
        <f aca="false">IF(N322="sníž. přenesená",J322,0)</f>
        <v>0</v>
      </c>
      <c r="BI322" s="176" t="n">
        <f aca="false">IF(N322="nulová",J322,0)</f>
        <v>0</v>
      </c>
      <c r="BJ322" s="3" t="s">
        <v>89</v>
      </c>
      <c r="BK322" s="176" t="n">
        <f aca="false">ROUND(I322*H322,2)</f>
        <v>0</v>
      </c>
      <c r="BL322" s="3" t="s">
        <v>414</v>
      </c>
      <c r="BM322" s="175" t="s">
        <v>1193</v>
      </c>
    </row>
    <row r="323" s="185" customFormat="true" ht="10.2" hidden="false" customHeight="false" outlineLevel="0" collapsed="false">
      <c r="B323" s="186"/>
      <c r="D323" s="179" t="s">
        <v>317</v>
      </c>
      <c r="F323" s="188" t="s">
        <v>1194</v>
      </c>
      <c r="H323" s="189" t="n">
        <v>9.456</v>
      </c>
      <c r="I323" s="190"/>
      <c r="L323" s="186"/>
      <c r="M323" s="191"/>
      <c r="T323" s="192"/>
      <c r="AT323" s="187" t="s">
        <v>317</v>
      </c>
      <c r="AU323" s="187" t="s">
        <v>91</v>
      </c>
      <c r="AV323" s="185" t="s">
        <v>91</v>
      </c>
      <c r="AW323" s="185" t="s">
        <v>3</v>
      </c>
      <c r="AX323" s="185" t="s">
        <v>89</v>
      </c>
      <c r="AY323" s="187" t="s">
        <v>308</v>
      </c>
    </row>
    <row r="324" s="22" customFormat="true" ht="33" hidden="false" customHeight="true" outlineLevel="0" collapsed="false">
      <c r="B324" s="23"/>
      <c r="C324" s="164" t="s">
        <v>673</v>
      </c>
      <c r="D324" s="164" t="s">
        <v>310</v>
      </c>
      <c r="E324" s="165" t="s">
        <v>1195</v>
      </c>
      <c r="F324" s="166" t="s">
        <v>1196</v>
      </c>
      <c r="G324" s="167" t="s">
        <v>313</v>
      </c>
      <c r="H324" s="168" t="n">
        <v>8.223</v>
      </c>
      <c r="I324" s="169"/>
      <c r="J324" s="170" t="n">
        <f aca="false">ROUND(I324*H324,2)</f>
        <v>0</v>
      </c>
      <c r="K324" s="166" t="s">
        <v>314</v>
      </c>
      <c r="L324" s="23"/>
      <c r="M324" s="171"/>
      <c r="N324" s="172" t="s">
        <v>47</v>
      </c>
      <c r="P324" s="173" t="n">
        <f aca="false">O324*H324</f>
        <v>0</v>
      </c>
      <c r="Q324" s="173" t="n">
        <v>0</v>
      </c>
      <c r="R324" s="173" t="n">
        <f aca="false">Q324*H324</f>
        <v>0</v>
      </c>
      <c r="S324" s="173" t="n">
        <v>0</v>
      </c>
      <c r="T324" s="174" t="n">
        <f aca="false">S324*H324</f>
        <v>0</v>
      </c>
      <c r="AR324" s="175" t="s">
        <v>414</v>
      </c>
      <c r="AT324" s="175" t="s">
        <v>310</v>
      </c>
      <c r="AU324" s="175" t="s">
        <v>91</v>
      </c>
      <c r="AY324" s="3" t="s">
        <v>308</v>
      </c>
      <c r="BE324" s="176" t="n">
        <f aca="false">IF(N324="základní",J324,0)</f>
        <v>0</v>
      </c>
      <c r="BF324" s="176" t="n">
        <f aca="false">IF(N324="snížená",J324,0)</f>
        <v>0</v>
      </c>
      <c r="BG324" s="176" t="n">
        <f aca="false">IF(N324="zákl. přenesená",J324,0)</f>
        <v>0</v>
      </c>
      <c r="BH324" s="176" t="n">
        <f aca="false">IF(N324="sníž. přenesená",J324,0)</f>
        <v>0</v>
      </c>
      <c r="BI324" s="176" t="n">
        <f aca="false">IF(N324="nulová",J324,0)</f>
        <v>0</v>
      </c>
      <c r="BJ324" s="3" t="s">
        <v>89</v>
      </c>
      <c r="BK324" s="176" t="n">
        <f aca="false">ROUND(I324*H324,2)</f>
        <v>0</v>
      </c>
      <c r="BL324" s="3" t="s">
        <v>414</v>
      </c>
      <c r="BM324" s="175" t="s">
        <v>1197</v>
      </c>
    </row>
    <row r="325" s="177" customFormat="true" ht="10.2" hidden="false" customHeight="false" outlineLevel="0" collapsed="false">
      <c r="B325" s="178"/>
      <c r="D325" s="179" t="s">
        <v>317</v>
      </c>
      <c r="E325" s="180"/>
      <c r="F325" s="181" t="s">
        <v>318</v>
      </c>
      <c r="H325" s="180"/>
      <c r="I325" s="182"/>
      <c r="L325" s="178"/>
      <c r="M325" s="183"/>
      <c r="T325" s="184"/>
      <c r="AT325" s="180" t="s">
        <v>317</v>
      </c>
      <c r="AU325" s="180" t="s">
        <v>91</v>
      </c>
      <c r="AV325" s="177" t="s">
        <v>89</v>
      </c>
      <c r="AW325" s="177" t="s">
        <v>35</v>
      </c>
      <c r="AX325" s="177" t="s">
        <v>82</v>
      </c>
      <c r="AY325" s="180" t="s">
        <v>308</v>
      </c>
    </row>
    <row r="326" s="177" customFormat="true" ht="10.2" hidden="false" customHeight="false" outlineLevel="0" collapsed="false">
      <c r="B326" s="178"/>
      <c r="D326" s="179" t="s">
        <v>317</v>
      </c>
      <c r="E326" s="180"/>
      <c r="F326" s="181" t="s">
        <v>1198</v>
      </c>
      <c r="H326" s="180"/>
      <c r="I326" s="182"/>
      <c r="L326" s="178"/>
      <c r="M326" s="183"/>
      <c r="T326" s="184"/>
      <c r="AT326" s="180" t="s">
        <v>317</v>
      </c>
      <c r="AU326" s="180" t="s">
        <v>91</v>
      </c>
      <c r="AV326" s="177" t="s">
        <v>89</v>
      </c>
      <c r="AW326" s="177" t="s">
        <v>35</v>
      </c>
      <c r="AX326" s="177" t="s">
        <v>82</v>
      </c>
      <c r="AY326" s="180" t="s">
        <v>308</v>
      </c>
    </row>
    <row r="327" s="177" customFormat="true" ht="10.2" hidden="false" customHeight="false" outlineLevel="0" collapsed="false">
      <c r="B327" s="178"/>
      <c r="D327" s="179" t="s">
        <v>317</v>
      </c>
      <c r="E327" s="180"/>
      <c r="F327" s="181" t="s">
        <v>1189</v>
      </c>
      <c r="H327" s="180"/>
      <c r="I327" s="182"/>
      <c r="L327" s="178"/>
      <c r="M327" s="183"/>
      <c r="T327" s="184"/>
      <c r="AT327" s="180" t="s">
        <v>317</v>
      </c>
      <c r="AU327" s="180" t="s">
        <v>91</v>
      </c>
      <c r="AV327" s="177" t="s">
        <v>89</v>
      </c>
      <c r="AW327" s="177" t="s">
        <v>35</v>
      </c>
      <c r="AX327" s="177" t="s">
        <v>82</v>
      </c>
      <c r="AY327" s="180" t="s">
        <v>308</v>
      </c>
    </row>
    <row r="328" s="185" customFormat="true" ht="10.2" hidden="false" customHeight="false" outlineLevel="0" collapsed="false">
      <c r="B328" s="186"/>
      <c r="D328" s="179" t="s">
        <v>317</v>
      </c>
      <c r="E328" s="187"/>
      <c r="F328" s="188" t="s">
        <v>1190</v>
      </c>
      <c r="H328" s="189" t="n">
        <v>8.223</v>
      </c>
      <c r="I328" s="190"/>
      <c r="L328" s="186"/>
      <c r="M328" s="191"/>
      <c r="T328" s="192"/>
      <c r="AT328" s="187" t="s">
        <v>317</v>
      </c>
      <c r="AU328" s="187" t="s">
        <v>91</v>
      </c>
      <c r="AV328" s="185" t="s">
        <v>91</v>
      </c>
      <c r="AW328" s="185" t="s">
        <v>35</v>
      </c>
      <c r="AX328" s="185" t="s">
        <v>82</v>
      </c>
      <c r="AY328" s="187" t="s">
        <v>308</v>
      </c>
    </row>
    <row r="329" s="193" customFormat="true" ht="10.2" hidden="false" customHeight="false" outlineLevel="0" collapsed="false">
      <c r="B329" s="194"/>
      <c r="D329" s="179" t="s">
        <v>317</v>
      </c>
      <c r="E329" s="195"/>
      <c r="F329" s="196" t="s">
        <v>321</v>
      </c>
      <c r="H329" s="197" t="n">
        <v>8.223</v>
      </c>
      <c r="I329" s="198"/>
      <c r="L329" s="194"/>
      <c r="M329" s="199"/>
      <c r="T329" s="200"/>
      <c r="AT329" s="195" t="s">
        <v>317</v>
      </c>
      <c r="AU329" s="195" t="s">
        <v>91</v>
      </c>
      <c r="AV329" s="193" t="s">
        <v>315</v>
      </c>
      <c r="AW329" s="193" t="s">
        <v>35</v>
      </c>
      <c r="AX329" s="193" t="s">
        <v>89</v>
      </c>
      <c r="AY329" s="195" t="s">
        <v>308</v>
      </c>
    </row>
    <row r="330" s="22" customFormat="true" ht="24.15" hidden="false" customHeight="true" outlineLevel="0" collapsed="false">
      <c r="B330" s="23"/>
      <c r="C330" s="201" t="s">
        <v>675</v>
      </c>
      <c r="D330" s="201" t="s">
        <v>487</v>
      </c>
      <c r="E330" s="202" t="s">
        <v>852</v>
      </c>
      <c r="F330" s="203" t="s">
        <v>853</v>
      </c>
      <c r="G330" s="204" t="s">
        <v>313</v>
      </c>
      <c r="H330" s="205" t="n">
        <v>9.045</v>
      </c>
      <c r="I330" s="206"/>
      <c r="J330" s="207" t="n">
        <f aca="false">ROUND(I330*H330,2)</f>
        <v>0</v>
      </c>
      <c r="K330" s="203" t="s">
        <v>314</v>
      </c>
      <c r="L330" s="208"/>
      <c r="M330" s="209"/>
      <c r="N330" s="210" t="s">
        <v>47</v>
      </c>
      <c r="P330" s="173" t="n">
        <f aca="false">O330*H330</f>
        <v>0</v>
      </c>
      <c r="Q330" s="173" t="n">
        <v>0.0003</v>
      </c>
      <c r="R330" s="173" t="n">
        <f aca="false">Q330*H330</f>
        <v>0.0027135</v>
      </c>
      <c r="S330" s="173" t="n">
        <v>0</v>
      </c>
      <c r="T330" s="174" t="n">
        <f aca="false">S330*H330</f>
        <v>0</v>
      </c>
      <c r="AR330" s="175" t="s">
        <v>508</v>
      </c>
      <c r="AT330" s="175" t="s">
        <v>487</v>
      </c>
      <c r="AU330" s="175" t="s">
        <v>91</v>
      </c>
      <c r="AY330" s="3" t="s">
        <v>308</v>
      </c>
      <c r="BE330" s="176" t="n">
        <f aca="false">IF(N330="základní",J330,0)</f>
        <v>0</v>
      </c>
      <c r="BF330" s="176" t="n">
        <f aca="false">IF(N330="snížená",J330,0)</f>
        <v>0</v>
      </c>
      <c r="BG330" s="176" t="n">
        <f aca="false">IF(N330="zákl. přenesená",J330,0)</f>
        <v>0</v>
      </c>
      <c r="BH330" s="176" t="n">
        <f aca="false">IF(N330="sníž. přenesená",J330,0)</f>
        <v>0</v>
      </c>
      <c r="BI330" s="176" t="n">
        <f aca="false">IF(N330="nulová",J330,0)</f>
        <v>0</v>
      </c>
      <c r="BJ330" s="3" t="s">
        <v>89</v>
      </c>
      <c r="BK330" s="176" t="n">
        <f aca="false">ROUND(I330*H330,2)</f>
        <v>0</v>
      </c>
      <c r="BL330" s="3" t="s">
        <v>414</v>
      </c>
      <c r="BM330" s="175" t="s">
        <v>1199</v>
      </c>
    </row>
    <row r="331" s="185" customFormat="true" ht="10.2" hidden="false" customHeight="false" outlineLevel="0" collapsed="false">
      <c r="B331" s="186"/>
      <c r="D331" s="179" t="s">
        <v>317</v>
      </c>
      <c r="F331" s="188" t="s">
        <v>1200</v>
      </c>
      <c r="H331" s="189" t="n">
        <v>9.045</v>
      </c>
      <c r="I331" s="190"/>
      <c r="L331" s="186"/>
      <c r="M331" s="191"/>
      <c r="T331" s="192"/>
      <c r="AT331" s="187" t="s">
        <v>317</v>
      </c>
      <c r="AU331" s="187" t="s">
        <v>91</v>
      </c>
      <c r="AV331" s="185" t="s">
        <v>91</v>
      </c>
      <c r="AW331" s="185" t="s">
        <v>3</v>
      </c>
      <c r="AX331" s="185" t="s">
        <v>89</v>
      </c>
      <c r="AY331" s="187" t="s">
        <v>308</v>
      </c>
    </row>
    <row r="332" s="22" customFormat="true" ht="49.2" hidden="false" customHeight="true" outlineLevel="0" collapsed="false">
      <c r="B332" s="23"/>
      <c r="C332" s="164" t="s">
        <v>677</v>
      </c>
      <c r="D332" s="164" t="s">
        <v>310</v>
      </c>
      <c r="E332" s="165" t="s">
        <v>1201</v>
      </c>
      <c r="F332" s="166" t="s">
        <v>1202</v>
      </c>
      <c r="G332" s="167" t="s">
        <v>313</v>
      </c>
      <c r="H332" s="168" t="n">
        <v>8.223</v>
      </c>
      <c r="I332" s="169"/>
      <c r="J332" s="170" t="n">
        <f aca="false">ROUND(I332*H332,2)</f>
        <v>0</v>
      </c>
      <c r="K332" s="166"/>
      <c r="L332" s="23"/>
      <c r="M332" s="171"/>
      <c r="N332" s="172" t="s">
        <v>47</v>
      </c>
      <c r="P332" s="173" t="n">
        <f aca="false">O332*H332</f>
        <v>0</v>
      </c>
      <c r="Q332" s="173" t="n">
        <v>0</v>
      </c>
      <c r="R332" s="173" t="n">
        <f aca="false">Q332*H332</f>
        <v>0</v>
      </c>
      <c r="S332" s="173" t="n">
        <v>0</v>
      </c>
      <c r="T332" s="174" t="n">
        <f aca="false">S332*H332</f>
        <v>0</v>
      </c>
      <c r="AR332" s="175" t="s">
        <v>414</v>
      </c>
      <c r="AT332" s="175" t="s">
        <v>310</v>
      </c>
      <c r="AU332" s="175" t="s">
        <v>91</v>
      </c>
      <c r="AY332" s="3" t="s">
        <v>308</v>
      </c>
      <c r="BE332" s="176" t="n">
        <f aca="false">IF(N332="základní",J332,0)</f>
        <v>0</v>
      </c>
      <c r="BF332" s="176" t="n">
        <f aca="false">IF(N332="snížená",J332,0)</f>
        <v>0</v>
      </c>
      <c r="BG332" s="176" t="n">
        <f aca="false">IF(N332="zákl. přenesená",J332,0)</f>
        <v>0</v>
      </c>
      <c r="BH332" s="176" t="n">
        <f aca="false">IF(N332="sníž. přenesená",J332,0)</f>
        <v>0</v>
      </c>
      <c r="BI332" s="176" t="n">
        <f aca="false">IF(N332="nulová",J332,0)</f>
        <v>0</v>
      </c>
      <c r="BJ332" s="3" t="s">
        <v>89</v>
      </c>
      <c r="BK332" s="176" t="n">
        <f aca="false">ROUND(I332*H332,2)</f>
        <v>0</v>
      </c>
      <c r="BL332" s="3" t="s">
        <v>414</v>
      </c>
      <c r="BM332" s="175" t="s">
        <v>1203</v>
      </c>
    </row>
    <row r="333" s="177" customFormat="true" ht="10.2" hidden="false" customHeight="false" outlineLevel="0" collapsed="false">
      <c r="B333" s="178"/>
      <c r="D333" s="179" t="s">
        <v>317</v>
      </c>
      <c r="E333" s="180"/>
      <c r="F333" s="181" t="s">
        <v>318</v>
      </c>
      <c r="H333" s="180"/>
      <c r="I333" s="182"/>
      <c r="L333" s="178"/>
      <c r="M333" s="183"/>
      <c r="T333" s="184"/>
      <c r="AT333" s="180" t="s">
        <v>317</v>
      </c>
      <c r="AU333" s="180" t="s">
        <v>91</v>
      </c>
      <c r="AV333" s="177" t="s">
        <v>89</v>
      </c>
      <c r="AW333" s="177" t="s">
        <v>35</v>
      </c>
      <c r="AX333" s="177" t="s">
        <v>82</v>
      </c>
      <c r="AY333" s="180" t="s">
        <v>308</v>
      </c>
    </row>
    <row r="334" s="177" customFormat="true" ht="10.2" hidden="false" customHeight="false" outlineLevel="0" collapsed="false">
      <c r="B334" s="178"/>
      <c r="D334" s="179" t="s">
        <v>317</v>
      </c>
      <c r="E334" s="180"/>
      <c r="F334" s="181" t="s">
        <v>1204</v>
      </c>
      <c r="H334" s="180"/>
      <c r="I334" s="182"/>
      <c r="L334" s="178"/>
      <c r="M334" s="183"/>
      <c r="T334" s="184"/>
      <c r="AT334" s="180" t="s">
        <v>317</v>
      </c>
      <c r="AU334" s="180" t="s">
        <v>91</v>
      </c>
      <c r="AV334" s="177" t="s">
        <v>89</v>
      </c>
      <c r="AW334" s="177" t="s">
        <v>35</v>
      </c>
      <c r="AX334" s="177" t="s">
        <v>82</v>
      </c>
      <c r="AY334" s="180" t="s">
        <v>308</v>
      </c>
    </row>
    <row r="335" s="177" customFormat="true" ht="10.2" hidden="false" customHeight="false" outlineLevel="0" collapsed="false">
      <c r="B335" s="178"/>
      <c r="D335" s="179" t="s">
        <v>317</v>
      </c>
      <c r="E335" s="180"/>
      <c r="F335" s="181" t="s">
        <v>1189</v>
      </c>
      <c r="H335" s="180"/>
      <c r="I335" s="182"/>
      <c r="L335" s="178"/>
      <c r="M335" s="183"/>
      <c r="T335" s="184"/>
      <c r="AT335" s="180" t="s">
        <v>317</v>
      </c>
      <c r="AU335" s="180" t="s">
        <v>91</v>
      </c>
      <c r="AV335" s="177" t="s">
        <v>89</v>
      </c>
      <c r="AW335" s="177" t="s">
        <v>35</v>
      </c>
      <c r="AX335" s="177" t="s">
        <v>82</v>
      </c>
      <c r="AY335" s="180" t="s">
        <v>308</v>
      </c>
    </row>
    <row r="336" s="185" customFormat="true" ht="10.2" hidden="false" customHeight="false" outlineLevel="0" collapsed="false">
      <c r="B336" s="186"/>
      <c r="D336" s="179" t="s">
        <v>317</v>
      </c>
      <c r="E336" s="187"/>
      <c r="F336" s="188" t="s">
        <v>1205</v>
      </c>
      <c r="H336" s="189" t="n">
        <v>8.223</v>
      </c>
      <c r="I336" s="190"/>
      <c r="L336" s="186"/>
      <c r="M336" s="191"/>
      <c r="T336" s="192"/>
      <c r="AT336" s="187" t="s">
        <v>317</v>
      </c>
      <c r="AU336" s="187" t="s">
        <v>91</v>
      </c>
      <c r="AV336" s="185" t="s">
        <v>91</v>
      </c>
      <c r="AW336" s="185" t="s">
        <v>35</v>
      </c>
      <c r="AX336" s="185" t="s">
        <v>82</v>
      </c>
      <c r="AY336" s="187" t="s">
        <v>308</v>
      </c>
    </row>
    <row r="337" s="193" customFormat="true" ht="10.2" hidden="false" customHeight="false" outlineLevel="0" collapsed="false">
      <c r="B337" s="194"/>
      <c r="D337" s="179" t="s">
        <v>317</v>
      </c>
      <c r="E337" s="195" t="s">
        <v>1034</v>
      </c>
      <c r="F337" s="196" t="s">
        <v>321</v>
      </c>
      <c r="H337" s="197" t="n">
        <v>8.223</v>
      </c>
      <c r="I337" s="198"/>
      <c r="L337" s="194"/>
      <c r="M337" s="199"/>
      <c r="T337" s="200"/>
      <c r="AT337" s="195" t="s">
        <v>317</v>
      </c>
      <c r="AU337" s="195" t="s">
        <v>91</v>
      </c>
      <c r="AV337" s="193" t="s">
        <v>315</v>
      </c>
      <c r="AW337" s="193" t="s">
        <v>35</v>
      </c>
      <c r="AX337" s="193" t="s">
        <v>89</v>
      </c>
      <c r="AY337" s="195" t="s">
        <v>308</v>
      </c>
    </row>
    <row r="338" s="22" customFormat="true" ht="49.2" hidden="false" customHeight="true" outlineLevel="0" collapsed="false">
      <c r="B338" s="23"/>
      <c r="C338" s="164" t="s">
        <v>679</v>
      </c>
      <c r="D338" s="164" t="s">
        <v>310</v>
      </c>
      <c r="E338" s="165" t="s">
        <v>1206</v>
      </c>
      <c r="F338" s="166" t="s">
        <v>1207</v>
      </c>
      <c r="G338" s="167" t="s">
        <v>313</v>
      </c>
      <c r="H338" s="168" t="n">
        <v>1.743</v>
      </c>
      <c r="I338" s="169"/>
      <c r="J338" s="170" t="n">
        <f aca="false">ROUND(I338*H338,2)</f>
        <v>0</v>
      </c>
      <c r="K338" s="166" t="s">
        <v>314</v>
      </c>
      <c r="L338" s="23"/>
      <c r="M338" s="171"/>
      <c r="N338" s="172" t="s">
        <v>47</v>
      </c>
      <c r="P338" s="173" t="n">
        <f aca="false">O338*H338</f>
        <v>0</v>
      </c>
      <c r="Q338" s="173" t="n">
        <v>3E-005</v>
      </c>
      <c r="R338" s="173" t="n">
        <f aca="false">Q338*H338</f>
        <v>5.229E-005</v>
      </c>
      <c r="S338" s="173" t="n">
        <v>0</v>
      </c>
      <c r="T338" s="174" t="n">
        <f aca="false">S338*H338</f>
        <v>0</v>
      </c>
      <c r="AR338" s="175" t="s">
        <v>414</v>
      </c>
      <c r="AT338" s="175" t="s">
        <v>310</v>
      </c>
      <c r="AU338" s="175" t="s">
        <v>91</v>
      </c>
      <c r="AY338" s="3" t="s">
        <v>308</v>
      </c>
      <c r="BE338" s="176" t="n">
        <f aca="false">IF(N338="základní",J338,0)</f>
        <v>0</v>
      </c>
      <c r="BF338" s="176" t="n">
        <f aca="false">IF(N338="snížená",J338,0)</f>
        <v>0</v>
      </c>
      <c r="BG338" s="176" t="n">
        <f aca="false">IF(N338="zákl. přenesená",J338,0)</f>
        <v>0</v>
      </c>
      <c r="BH338" s="176" t="n">
        <f aca="false">IF(N338="sníž. přenesená",J338,0)</f>
        <v>0</v>
      </c>
      <c r="BI338" s="176" t="n">
        <f aca="false">IF(N338="nulová",J338,0)</f>
        <v>0</v>
      </c>
      <c r="BJ338" s="3" t="s">
        <v>89</v>
      </c>
      <c r="BK338" s="176" t="n">
        <f aca="false">ROUND(I338*H338,2)</f>
        <v>0</v>
      </c>
      <c r="BL338" s="3" t="s">
        <v>414</v>
      </c>
      <c r="BM338" s="175" t="s">
        <v>1208</v>
      </c>
    </row>
    <row r="339" s="177" customFormat="true" ht="10.2" hidden="false" customHeight="false" outlineLevel="0" collapsed="false">
      <c r="B339" s="178"/>
      <c r="D339" s="179" t="s">
        <v>317</v>
      </c>
      <c r="E339" s="180"/>
      <c r="F339" s="181" t="s">
        <v>318</v>
      </c>
      <c r="H339" s="180"/>
      <c r="I339" s="182"/>
      <c r="L339" s="178"/>
      <c r="M339" s="183"/>
      <c r="T339" s="184"/>
      <c r="AT339" s="180" t="s">
        <v>317</v>
      </c>
      <c r="AU339" s="180" t="s">
        <v>91</v>
      </c>
      <c r="AV339" s="177" t="s">
        <v>89</v>
      </c>
      <c r="AW339" s="177" t="s">
        <v>35</v>
      </c>
      <c r="AX339" s="177" t="s">
        <v>82</v>
      </c>
      <c r="AY339" s="180" t="s">
        <v>308</v>
      </c>
    </row>
    <row r="340" s="177" customFormat="true" ht="10.2" hidden="false" customHeight="false" outlineLevel="0" collapsed="false">
      <c r="B340" s="178"/>
      <c r="D340" s="179" t="s">
        <v>317</v>
      </c>
      <c r="E340" s="180"/>
      <c r="F340" s="181" t="s">
        <v>1209</v>
      </c>
      <c r="H340" s="180"/>
      <c r="I340" s="182"/>
      <c r="L340" s="178"/>
      <c r="M340" s="183"/>
      <c r="T340" s="184"/>
      <c r="AT340" s="180" t="s">
        <v>317</v>
      </c>
      <c r="AU340" s="180" t="s">
        <v>91</v>
      </c>
      <c r="AV340" s="177" t="s">
        <v>89</v>
      </c>
      <c r="AW340" s="177" t="s">
        <v>35</v>
      </c>
      <c r="AX340" s="177" t="s">
        <v>82</v>
      </c>
      <c r="AY340" s="180" t="s">
        <v>308</v>
      </c>
    </row>
    <row r="341" s="177" customFormat="true" ht="10.2" hidden="false" customHeight="false" outlineLevel="0" collapsed="false">
      <c r="B341" s="178"/>
      <c r="D341" s="179" t="s">
        <v>317</v>
      </c>
      <c r="E341" s="180"/>
      <c r="F341" s="181" t="s">
        <v>1189</v>
      </c>
      <c r="H341" s="180"/>
      <c r="I341" s="182"/>
      <c r="L341" s="178"/>
      <c r="M341" s="183"/>
      <c r="T341" s="184"/>
      <c r="AT341" s="180" t="s">
        <v>317</v>
      </c>
      <c r="AU341" s="180" t="s">
        <v>91</v>
      </c>
      <c r="AV341" s="177" t="s">
        <v>89</v>
      </c>
      <c r="AW341" s="177" t="s">
        <v>35</v>
      </c>
      <c r="AX341" s="177" t="s">
        <v>82</v>
      </c>
      <c r="AY341" s="180" t="s">
        <v>308</v>
      </c>
    </row>
    <row r="342" s="185" customFormat="true" ht="10.2" hidden="false" customHeight="false" outlineLevel="0" collapsed="false">
      <c r="B342" s="186"/>
      <c r="D342" s="179" t="s">
        <v>317</v>
      </c>
      <c r="E342" s="187"/>
      <c r="F342" s="188" t="s">
        <v>1210</v>
      </c>
      <c r="H342" s="189" t="n">
        <v>1.743</v>
      </c>
      <c r="I342" s="190"/>
      <c r="L342" s="186"/>
      <c r="M342" s="191"/>
      <c r="T342" s="192"/>
      <c r="AT342" s="187" t="s">
        <v>317</v>
      </c>
      <c r="AU342" s="187" t="s">
        <v>91</v>
      </c>
      <c r="AV342" s="185" t="s">
        <v>91</v>
      </c>
      <c r="AW342" s="185" t="s">
        <v>35</v>
      </c>
      <c r="AX342" s="185" t="s">
        <v>82</v>
      </c>
      <c r="AY342" s="187" t="s">
        <v>308</v>
      </c>
    </row>
    <row r="343" s="193" customFormat="true" ht="10.2" hidden="false" customHeight="false" outlineLevel="0" collapsed="false">
      <c r="B343" s="194"/>
      <c r="D343" s="179" t="s">
        <v>317</v>
      </c>
      <c r="E343" s="195"/>
      <c r="F343" s="196" t="s">
        <v>321</v>
      </c>
      <c r="H343" s="197" t="n">
        <v>1.743</v>
      </c>
      <c r="I343" s="198"/>
      <c r="L343" s="194"/>
      <c r="M343" s="199"/>
      <c r="T343" s="200"/>
      <c r="AT343" s="195" t="s">
        <v>317</v>
      </c>
      <c r="AU343" s="195" t="s">
        <v>91</v>
      </c>
      <c r="AV343" s="193" t="s">
        <v>315</v>
      </c>
      <c r="AW343" s="193" t="s">
        <v>35</v>
      </c>
      <c r="AX343" s="193" t="s">
        <v>89</v>
      </c>
      <c r="AY343" s="195" t="s">
        <v>308</v>
      </c>
    </row>
    <row r="344" s="22" customFormat="true" ht="33" hidden="false" customHeight="true" outlineLevel="0" collapsed="false">
      <c r="B344" s="23"/>
      <c r="C344" s="201" t="s">
        <v>681</v>
      </c>
      <c r="D344" s="201" t="s">
        <v>487</v>
      </c>
      <c r="E344" s="202" t="s">
        <v>1211</v>
      </c>
      <c r="F344" s="203" t="s">
        <v>1212</v>
      </c>
      <c r="G344" s="204" t="s">
        <v>313</v>
      </c>
      <c r="H344" s="205" t="n">
        <v>10.963</v>
      </c>
      <c r="I344" s="206"/>
      <c r="J344" s="207" t="n">
        <f aca="false">ROUND(I344*H344,2)</f>
        <v>0</v>
      </c>
      <c r="K344" s="203" t="s">
        <v>314</v>
      </c>
      <c r="L344" s="208"/>
      <c r="M344" s="209"/>
      <c r="N344" s="210" t="s">
        <v>47</v>
      </c>
      <c r="P344" s="173" t="n">
        <f aca="false">O344*H344</f>
        <v>0</v>
      </c>
      <c r="Q344" s="173" t="n">
        <v>0.0025</v>
      </c>
      <c r="R344" s="173" t="n">
        <f aca="false">Q344*H344</f>
        <v>0.0274075</v>
      </c>
      <c r="S344" s="173" t="n">
        <v>0</v>
      </c>
      <c r="T344" s="174" t="n">
        <f aca="false">S344*H344</f>
        <v>0</v>
      </c>
      <c r="AR344" s="175" t="s">
        <v>508</v>
      </c>
      <c r="AT344" s="175" t="s">
        <v>487</v>
      </c>
      <c r="AU344" s="175" t="s">
        <v>91</v>
      </c>
      <c r="AY344" s="3" t="s">
        <v>308</v>
      </c>
      <c r="BE344" s="176" t="n">
        <f aca="false">IF(N344="základní",J344,0)</f>
        <v>0</v>
      </c>
      <c r="BF344" s="176" t="n">
        <f aca="false">IF(N344="snížená",J344,0)</f>
        <v>0</v>
      </c>
      <c r="BG344" s="176" t="n">
        <f aca="false">IF(N344="zákl. přenesená",J344,0)</f>
        <v>0</v>
      </c>
      <c r="BH344" s="176" t="n">
        <f aca="false">IF(N344="sníž. přenesená",J344,0)</f>
        <v>0</v>
      </c>
      <c r="BI344" s="176" t="n">
        <f aca="false">IF(N344="nulová",J344,0)</f>
        <v>0</v>
      </c>
      <c r="BJ344" s="3" t="s">
        <v>89</v>
      </c>
      <c r="BK344" s="176" t="n">
        <f aca="false">ROUND(I344*H344,2)</f>
        <v>0</v>
      </c>
      <c r="BL344" s="3" t="s">
        <v>414</v>
      </c>
      <c r="BM344" s="175" t="s">
        <v>1213</v>
      </c>
    </row>
    <row r="345" s="185" customFormat="true" ht="10.2" hidden="false" customHeight="false" outlineLevel="0" collapsed="false">
      <c r="B345" s="186"/>
      <c r="D345" s="179" t="s">
        <v>317</v>
      </c>
      <c r="F345" s="188" t="s">
        <v>1214</v>
      </c>
      <c r="H345" s="189" t="n">
        <v>10.963</v>
      </c>
      <c r="I345" s="190"/>
      <c r="L345" s="186"/>
      <c r="M345" s="191"/>
      <c r="T345" s="192"/>
      <c r="AT345" s="187" t="s">
        <v>317</v>
      </c>
      <c r="AU345" s="187" t="s">
        <v>91</v>
      </c>
      <c r="AV345" s="185" t="s">
        <v>91</v>
      </c>
      <c r="AW345" s="185" t="s">
        <v>3</v>
      </c>
      <c r="AX345" s="185" t="s">
        <v>89</v>
      </c>
      <c r="AY345" s="187" t="s">
        <v>308</v>
      </c>
    </row>
    <row r="346" s="22" customFormat="true" ht="16.5" hidden="false" customHeight="true" outlineLevel="0" collapsed="false">
      <c r="B346" s="23"/>
      <c r="C346" s="201" t="s">
        <v>683</v>
      </c>
      <c r="D346" s="201" t="s">
        <v>487</v>
      </c>
      <c r="E346" s="202" t="s">
        <v>1215</v>
      </c>
      <c r="F346" s="203" t="s">
        <v>1216</v>
      </c>
      <c r="G346" s="204" t="s">
        <v>478</v>
      </c>
      <c r="H346" s="205" t="n">
        <v>1</v>
      </c>
      <c r="I346" s="206"/>
      <c r="J346" s="207" t="n">
        <f aca="false">ROUND(I346*H346,2)</f>
        <v>0</v>
      </c>
      <c r="K346" s="203"/>
      <c r="L346" s="208"/>
      <c r="M346" s="209"/>
      <c r="N346" s="210" t="s">
        <v>47</v>
      </c>
      <c r="P346" s="173" t="n">
        <f aca="false">O346*H346</f>
        <v>0</v>
      </c>
      <c r="Q346" s="173" t="n">
        <v>0.00181</v>
      </c>
      <c r="R346" s="173" t="n">
        <f aca="false">Q346*H346</f>
        <v>0.00181</v>
      </c>
      <c r="S346" s="173" t="n">
        <v>0</v>
      </c>
      <c r="T346" s="174" t="n">
        <f aca="false">S346*H346</f>
        <v>0</v>
      </c>
      <c r="AR346" s="175" t="s">
        <v>508</v>
      </c>
      <c r="AT346" s="175" t="s">
        <v>487</v>
      </c>
      <c r="AU346" s="175" t="s">
        <v>91</v>
      </c>
      <c r="AY346" s="3" t="s">
        <v>308</v>
      </c>
      <c r="BE346" s="176" t="n">
        <f aca="false">IF(N346="základní",J346,0)</f>
        <v>0</v>
      </c>
      <c r="BF346" s="176" t="n">
        <f aca="false">IF(N346="snížená",J346,0)</f>
        <v>0</v>
      </c>
      <c r="BG346" s="176" t="n">
        <f aca="false">IF(N346="zákl. přenesená",J346,0)</f>
        <v>0</v>
      </c>
      <c r="BH346" s="176" t="n">
        <f aca="false">IF(N346="sníž. přenesená",J346,0)</f>
        <v>0</v>
      </c>
      <c r="BI346" s="176" t="n">
        <f aca="false">IF(N346="nulová",J346,0)</f>
        <v>0</v>
      </c>
      <c r="BJ346" s="3" t="s">
        <v>89</v>
      </c>
      <c r="BK346" s="176" t="n">
        <f aca="false">ROUND(I346*H346,2)</f>
        <v>0</v>
      </c>
      <c r="BL346" s="3" t="s">
        <v>414</v>
      </c>
      <c r="BM346" s="175" t="s">
        <v>1217</v>
      </c>
    </row>
    <row r="347" s="22" customFormat="true" ht="57.6" hidden="false" customHeight="false" outlineLevel="0" collapsed="false">
      <c r="B347" s="23"/>
      <c r="D347" s="179" t="s">
        <v>1218</v>
      </c>
      <c r="F347" s="225" t="s">
        <v>1219</v>
      </c>
      <c r="I347" s="226"/>
      <c r="L347" s="23"/>
      <c r="M347" s="211"/>
      <c r="T347" s="57"/>
      <c r="AT347" s="3" t="s">
        <v>1218</v>
      </c>
      <c r="AU347" s="3" t="s">
        <v>91</v>
      </c>
    </row>
    <row r="348" s="22" customFormat="true" ht="33" hidden="false" customHeight="true" outlineLevel="0" collapsed="false">
      <c r="B348" s="23"/>
      <c r="C348" s="164" t="s">
        <v>685</v>
      </c>
      <c r="D348" s="164" t="s">
        <v>310</v>
      </c>
      <c r="E348" s="165" t="s">
        <v>1220</v>
      </c>
      <c r="F348" s="166" t="s">
        <v>1221</v>
      </c>
      <c r="G348" s="167" t="s">
        <v>313</v>
      </c>
      <c r="H348" s="168" t="n">
        <v>8.223</v>
      </c>
      <c r="I348" s="169"/>
      <c r="J348" s="170" t="n">
        <f aca="false">ROUND(I348*H348,2)</f>
        <v>0</v>
      </c>
      <c r="K348" s="166" t="s">
        <v>314</v>
      </c>
      <c r="L348" s="23"/>
      <c r="M348" s="171"/>
      <c r="N348" s="172" t="s">
        <v>47</v>
      </c>
      <c r="P348" s="173" t="n">
        <f aca="false">O348*H348</f>
        <v>0</v>
      </c>
      <c r="Q348" s="173" t="n">
        <v>0</v>
      </c>
      <c r="R348" s="173" t="n">
        <f aca="false">Q348*H348</f>
        <v>0</v>
      </c>
      <c r="S348" s="173" t="n">
        <v>0</v>
      </c>
      <c r="T348" s="174" t="n">
        <f aca="false">S348*H348</f>
        <v>0</v>
      </c>
      <c r="AR348" s="175" t="s">
        <v>414</v>
      </c>
      <c r="AT348" s="175" t="s">
        <v>310</v>
      </c>
      <c r="AU348" s="175" t="s">
        <v>91</v>
      </c>
      <c r="AY348" s="3" t="s">
        <v>308</v>
      </c>
      <c r="BE348" s="176" t="n">
        <f aca="false">IF(N348="základní",J348,0)</f>
        <v>0</v>
      </c>
      <c r="BF348" s="176" t="n">
        <f aca="false">IF(N348="snížená",J348,0)</f>
        <v>0</v>
      </c>
      <c r="BG348" s="176" t="n">
        <f aca="false">IF(N348="zákl. přenesená",J348,0)</f>
        <v>0</v>
      </c>
      <c r="BH348" s="176" t="n">
        <f aca="false">IF(N348="sníž. přenesená",J348,0)</f>
        <v>0</v>
      </c>
      <c r="BI348" s="176" t="n">
        <f aca="false">IF(N348="nulová",J348,0)</f>
        <v>0</v>
      </c>
      <c r="BJ348" s="3" t="s">
        <v>89</v>
      </c>
      <c r="BK348" s="176" t="n">
        <f aca="false">ROUND(I348*H348,2)</f>
        <v>0</v>
      </c>
      <c r="BL348" s="3" t="s">
        <v>414</v>
      </c>
      <c r="BM348" s="175" t="s">
        <v>1222</v>
      </c>
    </row>
    <row r="349" s="177" customFormat="true" ht="10.2" hidden="false" customHeight="false" outlineLevel="0" collapsed="false">
      <c r="B349" s="178"/>
      <c r="D349" s="179" t="s">
        <v>317</v>
      </c>
      <c r="E349" s="180"/>
      <c r="F349" s="181" t="s">
        <v>318</v>
      </c>
      <c r="H349" s="180"/>
      <c r="I349" s="182"/>
      <c r="L349" s="178"/>
      <c r="M349" s="183"/>
      <c r="T349" s="184"/>
      <c r="AT349" s="180" t="s">
        <v>317</v>
      </c>
      <c r="AU349" s="180" t="s">
        <v>91</v>
      </c>
      <c r="AV349" s="177" t="s">
        <v>89</v>
      </c>
      <c r="AW349" s="177" t="s">
        <v>35</v>
      </c>
      <c r="AX349" s="177" t="s">
        <v>82</v>
      </c>
      <c r="AY349" s="180" t="s">
        <v>308</v>
      </c>
    </row>
    <row r="350" s="177" customFormat="true" ht="10.2" hidden="false" customHeight="false" outlineLevel="0" collapsed="false">
      <c r="B350" s="178"/>
      <c r="D350" s="179" t="s">
        <v>317</v>
      </c>
      <c r="E350" s="180"/>
      <c r="F350" s="181" t="s">
        <v>1198</v>
      </c>
      <c r="H350" s="180"/>
      <c r="I350" s="182"/>
      <c r="L350" s="178"/>
      <c r="M350" s="183"/>
      <c r="T350" s="184"/>
      <c r="AT350" s="180" t="s">
        <v>317</v>
      </c>
      <c r="AU350" s="180" t="s">
        <v>91</v>
      </c>
      <c r="AV350" s="177" t="s">
        <v>89</v>
      </c>
      <c r="AW350" s="177" t="s">
        <v>35</v>
      </c>
      <c r="AX350" s="177" t="s">
        <v>82</v>
      </c>
      <c r="AY350" s="180" t="s">
        <v>308</v>
      </c>
    </row>
    <row r="351" s="177" customFormat="true" ht="10.2" hidden="false" customHeight="false" outlineLevel="0" collapsed="false">
      <c r="B351" s="178"/>
      <c r="D351" s="179" t="s">
        <v>317</v>
      </c>
      <c r="E351" s="180"/>
      <c r="F351" s="181" t="s">
        <v>1189</v>
      </c>
      <c r="H351" s="180"/>
      <c r="I351" s="182"/>
      <c r="L351" s="178"/>
      <c r="M351" s="183"/>
      <c r="T351" s="184"/>
      <c r="AT351" s="180" t="s">
        <v>317</v>
      </c>
      <c r="AU351" s="180" t="s">
        <v>91</v>
      </c>
      <c r="AV351" s="177" t="s">
        <v>89</v>
      </c>
      <c r="AW351" s="177" t="s">
        <v>35</v>
      </c>
      <c r="AX351" s="177" t="s">
        <v>82</v>
      </c>
      <c r="AY351" s="180" t="s">
        <v>308</v>
      </c>
    </row>
    <row r="352" s="185" customFormat="true" ht="10.2" hidden="false" customHeight="false" outlineLevel="0" collapsed="false">
      <c r="B352" s="186"/>
      <c r="D352" s="179" t="s">
        <v>317</v>
      </c>
      <c r="E352" s="187"/>
      <c r="F352" s="188" t="s">
        <v>1190</v>
      </c>
      <c r="H352" s="189" t="n">
        <v>8.223</v>
      </c>
      <c r="I352" s="190"/>
      <c r="L352" s="186"/>
      <c r="M352" s="191"/>
      <c r="T352" s="192"/>
      <c r="AT352" s="187" t="s">
        <v>317</v>
      </c>
      <c r="AU352" s="187" t="s">
        <v>91</v>
      </c>
      <c r="AV352" s="185" t="s">
        <v>91</v>
      </c>
      <c r="AW352" s="185" t="s">
        <v>35</v>
      </c>
      <c r="AX352" s="185" t="s">
        <v>82</v>
      </c>
      <c r="AY352" s="187" t="s">
        <v>308</v>
      </c>
    </row>
    <row r="353" s="193" customFormat="true" ht="10.2" hidden="false" customHeight="false" outlineLevel="0" collapsed="false">
      <c r="B353" s="194"/>
      <c r="D353" s="179" t="s">
        <v>317</v>
      </c>
      <c r="E353" s="195"/>
      <c r="F353" s="196" t="s">
        <v>321</v>
      </c>
      <c r="H353" s="197" t="n">
        <v>8.223</v>
      </c>
      <c r="I353" s="198"/>
      <c r="L353" s="194"/>
      <c r="M353" s="199"/>
      <c r="T353" s="200"/>
      <c r="AT353" s="195" t="s">
        <v>317</v>
      </c>
      <c r="AU353" s="195" t="s">
        <v>91</v>
      </c>
      <c r="AV353" s="193" t="s">
        <v>315</v>
      </c>
      <c r="AW353" s="193" t="s">
        <v>35</v>
      </c>
      <c r="AX353" s="193" t="s">
        <v>89</v>
      </c>
      <c r="AY353" s="195" t="s">
        <v>308</v>
      </c>
    </row>
    <row r="354" s="22" customFormat="true" ht="24.15" hidden="false" customHeight="true" outlineLevel="0" collapsed="false">
      <c r="B354" s="23"/>
      <c r="C354" s="201" t="s">
        <v>688</v>
      </c>
      <c r="D354" s="201" t="s">
        <v>487</v>
      </c>
      <c r="E354" s="202" t="s">
        <v>1089</v>
      </c>
      <c r="F354" s="203" t="s">
        <v>1090</v>
      </c>
      <c r="G354" s="204" t="s">
        <v>313</v>
      </c>
      <c r="H354" s="205" t="n">
        <v>9.045</v>
      </c>
      <c r="I354" s="206"/>
      <c r="J354" s="207" t="n">
        <f aca="false">ROUND(I354*H354,2)</f>
        <v>0</v>
      </c>
      <c r="K354" s="203" t="s">
        <v>314</v>
      </c>
      <c r="L354" s="208"/>
      <c r="M354" s="209"/>
      <c r="N354" s="210" t="s">
        <v>47</v>
      </c>
      <c r="P354" s="173" t="n">
        <f aca="false">O354*H354</f>
        <v>0</v>
      </c>
      <c r="Q354" s="173" t="n">
        <v>0.0005</v>
      </c>
      <c r="R354" s="173" t="n">
        <f aca="false">Q354*H354</f>
        <v>0.0045225</v>
      </c>
      <c r="S354" s="173" t="n">
        <v>0</v>
      </c>
      <c r="T354" s="174" t="n">
        <f aca="false">S354*H354</f>
        <v>0</v>
      </c>
      <c r="AR354" s="175" t="s">
        <v>508</v>
      </c>
      <c r="AT354" s="175" t="s">
        <v>487</v>
      </c>
      <c r="AU354" s="175" t="s">
        <v>91</v>
      </c>
      <c r="AY354" s="3" t="s">
        <v>308</v>
      </c>
      <c r="BE354" s="176" t="n">
        <f aca="false">IF(N354="základní",J354,0)</f>
        <v>0</v>
      </c>
      <c r="BF354" s="176" t="n">
        <f aca="false">IF(N354="snížená",J354,0)</f>
        <v>0</v>
      </c>
      <c r="BG354" s="176" t="n">
        <f aca="false">IF(N354="zákl. přenesená",J354,0)</f>
        <v>0</v>
      </c>
      <c r="BH354" s="176" t="n">
        <f aca="false">IF(N354="sníž. přenesená",J354,0)</f>
        <v>0</v>
      </c>
      <c r="BI354" s="176" t="n">
        <f aca="false">IF(N354="nulová",J354,0)</f>
        <v>0</v>
      </c>
      <c r="BJ354" s="3" t="s">
        <v>89</v>
      </c>
      <c r="BK354" s="176" t="n">
        <f aca="false">ROUND(I354*H354,2)</f>
        <v>0</v>
      </c>
      <c r="BL354" s="3" t="s">
        <v>414</v>
      </c>
      <c r="BM354" s="175" t="s">
        <v>1223</v>
      </c>
    </row>
    <row r="355" s="185" customFormat="true" ht="10.2" hidden="false" customHeight="false" outlineLevel="0" collapsed="false">
      <c r="B355" s="186"/>
      <c r="D355" s="179" t="s">
        <v>317</v>
      </c>
      <c r="F355" s="188" t="s">
        <v>1200</v>
      </c>
      <c r="H355" s="189" t="n">
        <v>9.045</v>
      </c>
      <c r="I355" s="190"/>
      <c r="L355" s="186"/>
      <c r="M355" s="191"/>
      <c r="T355" s="192"/>
      <c r="AT355" s="187" t="s">
        <v>317</v>
      </c>
      <c r="AU355" s="187" t="s">
        <v>91</v>
      </c>
      <c r="AV355" s="185" t="s">
        <v>91</v>
      </c>
      <c r="AW355" s="185" t="s">
        <v>3</v>
      </c>
      <c r="AX355" s="185" t="s">
        <v>89</v>
      </c>
      <c r="AY355" s="187" t="s">
        <v>308</v>
      </c>
    </row>
    <row r="356" s="22" customFormat="true" ht="55.5" hidden="false" customHeight="true" outlineLevel="0" collapsed="false">
      <c r="B356" s="23"/>
      <c r="C356" s="164" t="s">
        <v>690</v>
      </c>
      <c r="D356" s="164" t="s">
        <v>310</v>
      </c>
      <c r="E356" s="165" t="s">
        <v>1224</v>
      </c>
      <c r="F356" s="166" t="s">
        <v>1225</v>
      </c>
      <c r="G356" s="167" t="s">
        <v>313</v>
      </c>
      <c r="H356" s="168" t="n">
        <v>8.223</v>
      </c>
      <c r="I356" s="169"/>
      <c r="J356" s="170" t="n">
        <f aca="false">ROUND(I356*H356,2)</f>
        <v>0</v>
      </c>
      <c r="K356" s="166" t="s">
        <v>314</v>
      </c>
      <c r="L356" s="23"/>
      <c r="M356" s="171"/>
      <c r="N356" s="172" t="s">
        <v>47</v>
      </c>
      <c r="P356" s="173" t="n">
        <f aca="false">O356*H356</f>
        <v>0</v>
      </c>
      <c r="Q356" s="173" t="n">
        <v>0.00071</v>
      </c>
      <c r="R356" s="173" t="n">
        <f aca="false">Q356*H356</f>
        <v>0.00583833</v>
      </c>
      <c r="S356" s="173" t="n">
        <v>0</v>
      </c>
      <c r="T356" s="174" t="n">
        <f aca="false">S356*H356</f>
        <v>0</v>
      </c>
      <c r="AR356" s="175" t="s">
        <v>414</v>
      </c>
      <c r="AT356" s="175" t="s">
        <v>310</v>
      </c>
      <c r="AU356" s="175" t="s">
        <v>91</v>
      </c>
      <c r="AY356" s="3" t="s">
        <v>308</v>
      </c>
      <c r="BE356" s="176" t="n">
        <f aca="false">IF(N356="základní",J356,0)</f>
        <v>0</v>
      </c>
      <c r="BF356" s="176" t="n">
        <f aca="false">IF(N356="snížená",J356,0)</f>
        <v>0</v>
      </c>
      <c r="BG356" s="176" t="n">
        <f aca="false">IF(N356="zákl. přenesená",J356,0)</f>
        <v>0</v>
      </c>
      <c r="BH356" s="176" t="n">
        <f aca="false">IF(N356="sníž. přenesená",J356,0)</f>
        <v>0</v>
      </c>
      <c r="BI356" s="176" t="n">
        <f aca="false">IF(N356="nulová",J356,0)</f>
        <v>0</v>
      </c>
      <c r="BJ356" s="3" t="s">
        <v>89</v>
      </c>
      <c r="BK356" s="176" t="n">
        <f aca="false">ROUND(I356*H356,2)</f>
        <v>0</v>
      </c>
      <c r="BL356" s="3" t="s">
        <v>414</v>
      </c>
      <c r="BM356" s="175" t="s">
        <v>1226</v>
      </c>
    </row>
    <row r="357" s="177" customFormat="true" ht="10.2" hidden="false" customHeight="false" outlineLevel="0" collapsed="false">
      <c r="B357" s="178"/>
      <c r="D357" s="179" t="s">
        <v>317</v>
      </c>
      <c r="E357" s="180"/>
      <c r="F357" s="181" t="s">
        <v>318</v>
      </c>
      <c r="H357" s="180"/>
      <c r="I357" s="182"/>
      <c r="L357" s="178"/>
      <c r="M357" s="183"/>
      <c r="T357" s="184"/>
      <c r="AT357" s="180" t="s">
        <v>317</v>
      </c>
      <c r="AU357" s="180" t="s">
        <v>91</v>
      </c>
      <c r="AV357" s="177" t="s">
        <v>89</v>
      </c>
      <c r="AW357" s="177" t="s">
        <v>35</v>
      </c>
      <c r="AX357" s="177" t="s">
        <v>82</v>
      </c>
      <c r="AY357" s="180" t="s">
        <v>308</v>
      </c>
    </row>
    <row r="358" s="177" customFormat="true" ht="10.2" hidden="false" customHeight="false" outlineLevel="0" collapsed="false">
      <c r="B358" s="178"/>
      <c r="D358" s="179" t="s">
        <v>317</v>
      </c>
      <c r="E358" s="180"/>
      <c r="F358" s="181" t="s">
        <v>1227</v>
      </c>
      <c r="H358" s="180"/>
      <c r="I358" s="182"/>
      <c r="L358" s="178"/>
      <c r="M358" s="183"/>
      <c r="T358" s="184"/>
      <c r="AT358" s="180" t="s">
        <v>317</v>
      </c>
      <c r="AU358" s="180" t="s">
        <v>91</v>
      </c>
      <c r="AV358" s="177" t="s">
        <v>89</v>
      </c>
      <c r="AW358" s="177" t="s">
        <v>35</v>
      </c>
      <c r="AX358" s="177" t="s">
        <v>82</v>
      </c>
      <c r="AY358" s="180" t="s">
        <v>308</v>
      </c>
    </row>
    <row r="359" s="177" customFormat="true" ht="10.2" hidden="false" customHeight="false" outlineLevel="0" collapsed="false">
      <c r="B359" s="178"/>
      <c r="D359" s="179" t="s">
        <v>317</v>
      </c>
      <c r="E359" s="180"/>
      <c r="F359" s="181" t="s">
        <v>1189</v>
      </c>
      <c r="H359" s="180"/>
      <c r="I359" s="182"/>
      <c r="L359" s="178"/>
      <c r="M359" s="183"/>
      <c r="T359" s="184"/>
      <c r="AT359" s="180" t="s">
        <v>317</v>
      </c>
      <c r="AU359" s="180" t="s">
        <v>91</v>
      </c>
      <c r="AV359" s="177" t="s">
        <v>89</v>
      </c>
      <c r="AW359" s="177" t="s">
        <v>35</v>
      </c>
      <c r="AX359" s="177" t="s">
        <v>82</v>
      </c>
      <c r="AY359" s="180" t="s">
        <v>308</v>
      </c>
    </row>
    <row r="360" s="185" customFormat="true" ht="10.2" hidden="false" customHeight="false" outlineLevel="0" collapsed="false">
      <c r="B360" s="186"/>
      <c r="D360" s="179" t="s">
        <v>317</v>
      </c>
      <c r="E360" s="187"/>
      <c r="F360" s="188" t="s">
        <v>1190</v>
      </c>
      <c r="H360" s="189" t="n">
        <v>8.223</v>
      </c>
      <c r="I360" s="190"/>
      <c r="L360" s="186"/>
      <c r="M360" s="191"/>
      <c r="T360" s="192"/>
      <c r="AT360" s="187" t="s">
        <v>317</v>
      </c>
      <c r="AU360" s="187" t="s">
        <v>91</v>
      </c>
      <c r="AV360" s="185" t="s">
        <v>91</v>
      </c>
      <c r="AW360" s="185" t="s">
        <v>35</v>
      </c>
      <c r="AX360" s="185" t="s">
        <v>82</v>
      </c>
      <c r="AY360" s="187" t="s">
        <v>308</v>
      </c>
    </row>
    <row r="361" s="193" customFormat="true" ht="10.2" hidden="false" customHeight="false" outlineLevel="0" collapsed="false">
      <c r="B361" s="194"/>
      <c r="D361" s="179" t="s">
        <v>317</v>
      </c>
      <c r="E361" s="195"/>
      <c r="F361" s="196" t="s">
        <v>321</v>
      </c>
      <c r="H361" s="197" t="n">
        <v>8.223</v>
      </c>
      <c r="I361" s="198"/>
      <c r="L361" s="194"/>
      <c r="M361" s="199"/>
      <c r="T361" s="200"/>
      <c r="AT361" s="195" t="s">
        <v>317</v>
      </c>
      <c r="AU361" s="195" t="s">
        <v>91</v>
      </c>
      <c r="AV361" s="193" t="s">
        <v>315</v>
      </c>
      <c r="AW361" s="193" t="s">
        <v>35</v>
      </c>
      <c r="AX361" s="193" t="s">
        <v>89</v>
      </c>
      <c r="AY361" s="195" t="s">
        <v>308</v>
      </c>
    </row>
    <row r="362" s="22" customFormat="true" ht="37.95" hidden="false" customHeight="true" outlineLevel="0" collapsed="false">
      <c r="B362" s="23"/>
      <c r="C362" s="164" t="s">
        <v>692</v>
      </c>
      <c r="D362" s="164" t="s">
        <v>310</v>
      </c>
      <c r="E362" s="165" t="s">
        <v>1228</v>
      </c>
      <c r="F362" s="166" t="s">
        <v>1229</v>
      </c>
      <c r="G362" s="167" t="s">
        <v>313</v>
      </c>
      <c r="H362" s="168" t="n">
        <v>8.223</v>
      </c>
      <c r="I362" s="169"/>
      <c r="J362" s="170" t="n">
        <f aca="false">ROUND(I362*H362,2)</f>
        <v>0</v>
      </c>
      <c r="K362" s="166" t="s">
        <v>314</v>
      </c>
      <c r="L362" s="23"/>
      <c r="M362" s="171"/>
      <c r="N362" s="172" t="s">
        <v>47</v>
      </c>
      <c r="P362" s="173" t="n">
        <f aca="false">O362*H362</f>
        <v>0</v>
      </c>
      <c r="Q362" s="173" t="n">
        <v>0</v>
      </c>
      <c r="R362" s="173" t="n">
        <f aca="false">Q362*H362</f>
        <v>0</v>
      </c>
      <c r="S362" s="173" t="n">
        <v>0</v>
      </c>
      <c r="T362" s="174" t="n">
        <f aca="false">S362*H362</f>
        <v>0</v>
      </c>
      <c r="AR362" s="175" t="s">
        <v>414</v>
      </c>
      <c r="AT362" s="175" t="s">
        <v>310</v>
      </c>
      <c r="AU362" s="175" t="s">
        <v>91</v>
      </c>
      <c r="AY362" s="3" t="s">
        <v>308</v>
      </c>
      <c r="BE362" s="176" t="n">
        <f aca="false">IF(N362="základní",J362,0)</f>
        <v>0</v>
      </c>
      <c r="BF362" s="176" t="n">
        <f aca="false">IF(N362="snížená",J362,0)</f>
        <v>0</v>
      </c>
      <c r="BG362" s="176" t="n">
        <f aca="false">IF(N362="zákl. přenesená",J362,0)</f>
        <v>0</v>
      </c>
      <c r="BH362" s="176" t="n">
        <f aca="false">IF(N362="sníž. přenesená",J362,0)</f>
        <v>0</v>
      </c>
      <c r="BI362" s="176" t="n">
        <f aca="false">IF(N362="nulová",J362,0)</f>
        <v>0</v>
      </c>
      <c r="BJ362" s="3" t="s">
        <v>89</v>
      </c>
      <c r="BK362" s="176" t="n">
        <f aca="false">ROUND(I362*H362,2)</f>
        <v>0</v>
      </c>
      <c r="BL362" s="3" t="s">
        <v>414</v>
      </c>
      <c r="BM362" s="175" t="s">
        <v>1230</v>
      </c>
    </row>
    <row r="363" s="177" customFormat="true" ht="10.2" hidden="false" customHeight="false" outlineLevel="0" collapsed="false">
      <c r="B363" s="178"/>
      <c r="D363" s="179" t="s">
        <v>317</v>
      </c>
      <c r="E363" s="180"/>
      <c r="F363" s="181" t="s">
        <v>318</v>
      </c>
      <c r="H363" s="180"/>
      <c r="I363" s="182"/>
      <c r="L363" s="178"/>
      <c r="M363" s="183"/>
      <c r="T363" s="184"/>
      <c r="AT363" s="180" t="s">
        <v>317</v>
      </c>
      <c r="AU363" s="180" t="s">
        <v>91</v>
      </c>
      <c r="AV363" s="177" t="s">
        <v>89</v>
      </c>
      <c r="AW363" s="177" t="s">
        <v>35</v>
      </c>
      <c r="AX363" s="177" t="s">
        <v>82</v>
      </c>
      <c r="AY363" s="180" t="s">
        <v>308</v>
      </c>
    </row>
    <row r="364" s="177" customFormat="true" ht="10.2" hidden="false" customHeight="false" outlineLevel="0" collapsed="false">
      <c r="B364" s="178"/>
      <c r="D364" s="179" t="s">
        <v>317</v>
      </c>
      <c r="E364" s="180"/>
      <c r="F364" s="181" t="s">
        <v>1231</v>
      </c>
      <c r="H364" s="180"/>
      <c r="I364" s="182"/>
      <c r="L364" s="178"/>
      <c r="M364" s="183"/>
      <c r="T364" s="184"/>
      <c r="AT364" s="180" t="s">
        <v>317</v>
      </c>
      <c r="AU364" s="180" t="s">
        <v>91</v>
      </c>
      <c r="AV364" s="177" t="s">
        <v>89</v>
      </c>
      <c r="AW364" s="177" t="s">
        <v>35</v>
      </c>
      <c r="AX364" s="177" t="s">
        <v>82</v>
      </c>
      <c r="AY364" s="180" t="s">
        <v>308</v>
      </c>
    </row>
    <row r="365" s="177" customFormat="true" ht="10.2" hidden="false" customHeight="false" outlineLevel="0" collapsed="false">
      <c r="B365" s="178"/>
      <c r="D365" s="179" t="s">
        <v>317</v>
      </c>
      <c r="E365" s="180"/>
      <c r="F365" s="181" t="s">
        <v>1189</v>
      </c>
      <c r="H365" s="180"/>
      <c r="I365" s="182"/>
      <c r="L365" s="178"/>
      <c r="M365" s="183"/>
      <c r="T365" s="184"/>
      <c r="AT365" s="180" t="s">
        <v>317</v>
      </c>
      <c r="AU365" s="180" t="s">
        <v>91</v>
      </c>
      <c r="AV365" s="177" t="s">
        <v>89</v>
      </c>
      <c r="AW365" s="177" t="s">
        <v>35</v>
      </c>
      <c r="AX365" s="177" t="s">
        <v>82</v>
      </c>
      <c r="AY365" s="180" t="s">
        <v>308</v>
      </c>
    </row>
    <row r="366" s="185" customFormat="true" ht="10.2" hidden="false" customHeight="false" outlineLevel="0" collapsed="false">
      <c r="B366" s="186"/>
      <c r="D366" s="179" t="s">
        <v>317</v>
      </c>
      <c r="E366" s="187"/>
      <c r="F366" s="188" t="s">
        <v>1190</v>
      </c>
      <c r="H366" s="189" t="n">
        <v>8.223</v>
      </c>
      <c r="I366" s="190"/>
      <c r="L366" s="186"/>
      <c r="M366" s="191"/>
      <c r="T366" s="192"/>
      <c r="AT366" s="187" t="s">
        <v>317</v>
      </c>
      <c r="AU366" s="187" t="s">
        <v>91</v>
      </c>
      <c r="AV366" s="185" t="s">
        <v>91</v>
      </c>
      <c r="AW366" s="185" t="s">
        <v>35</v>
      </c>
      <c r="AX366" s="185" t="s">
        <v>82</v>
      </c>
      <c r="AY366" s="187" t="s">
        <v>308</v>
      </c>
    </row>
    <row r="367" s="193" customFormat="true" ht="10.2" hidden="false" customHeight="false" outlineLevel="0" collapsed="false">
      <c r="B367" s="194"/>
      <c r="D367" s="179" t="s">
        <v>317</v>
      </c>
      <c r="E367" s="195"/>
      <c r="F367" s="196" t="s">
        <v>321</v>
      </c>
      <c r="H367" s="197" t="n">
        <v>8.223</v>
      </c>
      <c r="I367" s="198"/>
      <c r="L367" s="194"/>
      <c r="M367" s="199"/>
      <c r="T367" s="200"/>
      <c r="AT367" s="195" t="s">
        <v>317</v>
      </c>
      <c r="AU367" s="195" t="s">
        <v>91</v>
      </c>
      <c r="AV367" s="193" t="s">
        <v>315</v>
      </c>
      <c r="AW367" s="193" t="s">
        <v>35</v>
      </c>
      <c r="AX367" s="193" t="s">
        <v>89</v>
      </c>
      <c r="AY367" s="195" t="s">
        <v>308</v>
      </c>
    </row>
    <row r="368" s="22" customFormat="true" ht="16.5" hidden="false" customHeight="true" outlineLevel="0" collapsed="false">
      <c r="B368" s="23"/>
      <c r="C368" s="201" t="s">
        <v>694</v>
      </c>
      <c r="D368" s="201" t="s">
        <v>487</v>
      </c>
      <c r="E368" s="202" t="s">
        <v>1232</v>
      </c>
      <c r="F368" s="203" t="s">
        <v>1233</v>
      </c>
      <c r="G368" s="204" t="s">
        <v>370</v>
      </c>
      <c r="H368" s="205" t="n">
        <v>0.678</v>
      </c>
      <c r="I368" s="206"/>
      <c r="J368" s="207" t="n">
        <f aca="false">ROUND(I368*H368,2)</f>
        <v>0</v>
      </c>
      <c r="K368" s="203" t="s">
        <v>314</v>
      </c>
      <c r="L368" s="208"/>
      <c r="M368" s="209"/>
      <c r="N368" s="210" t="s">
        <v>47</v>
      </c>
      <c r="P368" s="173" t="n">
        <f aca="false">O368*H368</f>
        <v>0</v>
      </c>
      <c r="Q368" s="173" t="n">
        <v>1</v>
      </c>
      <c r="R368" s="173" t="n">
        <f aca="false">Q368*H368</f>
        <v>0.678</v>
      </c>
      <c r="S368" s="173" t="n">
        <v>0</v>
      </c>
      <c r="T368" s="174" t="n">
        <f aca="false">S368*H368</f>
        <v>0</v>
      </c>
      <c r="AR368" s="175" t="s">
        <v>508</v>
      </c>
      <c r="AT368" s="175" t="s">
        <v>487</v>
      </c>
      <c r="AU368" s="175" t="s">
        <v>91</v>
      </c>
      <c r="AY368" s="3" t="s">
        <v>308</v>
      </c>
      <c r="BE368" s="176" t="n">
        <f aca="false">IF(N368="základní",J368,0)</f>
        <v>0</v>
      </c>
      <c r="BF368" s="176" t="n">
        <f aca="false">IF(N368="snížená",J368,0)</f>
        <v>0</v>
      </c>
      <c r="BG368" s="176" t="n">
        <f aca="false">IF(N368="zákl. přenesená",J368,0)</f>
        <v>0</v>
      </c>
      <c r="BH368" s="176" t="n">
        <f aca="false">IF(N368="sníž. přenesená",J368,0)</f>
        <v>0</v>
      </c>
      <c r="BI368" s="176" t="n">
        <f aca="false">IF(N368="nulová",J368,0)</f>
        <v>0</v>
      </c>
      <c r="BJ368" s="3" t="s">
        <v>89</v>
      </c>
      <c r="BK368" s="176" t="n">
        <f aca="false">ROUND(I368*H368,2)</f>
        <v>0</v>
      </c>
      <c r="BL368" s="3" t="s">
        <v>414</v>
      </c>
      <c r="BM368" s="175" t="s">
        <v>1234</v>
      </c>
    </row>
    <row r="369" s="185" customFormat="true" ht="10.2" hidden="false" customHeight="false" outlineLevel="0" collapsed="false">
      <c r="B369" s="186"/>
      <c r="D369" s="179" t="s">
        <v>317</v>
      </c>
      <c r="F369" s="188" t="s">
        <v>1235</v>
      </c>
      <c r="H369" s="189" t="n">
        <v>0.678</v>
      </c>
      <c r="I369" s="190"/>
      <c r="L369" s="186"/>
      <c r="M369" s="191"/>
      <c r="T369" s="192"/>
      <c r="AT369" s="187" t="s">
        <v>317</v>
      </c>
      <c r="AU369" s="187" t="s">
        <v>91</v>
      </c>
      <c r="AV369" s="185" t="s">
        <v>91</v>
      </c>
      <c r="AW369" s="185" t="s">
        <v>3</v>
      </c>
      <c r="AX369" s="185" t="s">
        <v>89</v>
      </c>
      <c r="AY369" s="187" t="s">
        <v>308</v>
      </c>
    </row>
    <row r="370" s="22" customFormat="true" ht="44.25" hidden="false" customHeight="true" outlineLevel="0" collapsed="false">
      <c r="B370" s="23"/>
      <c r="C370" s="164" t="s">
        <v>696</v>
      </c>
      <c r="D370" s="164" t="s">
        <v>310</v>
      </c>
      <c r="E370" s="165" t="s">
        <v>1236</v>
      </c>
      <c r="F370" s="166" t="s">
        <v>1237</v>
      </c>
      <c r="G370" s="167" t="s">
        <v>370</v>
      </c>
      <c r="H370" s="168" t="n">
        <v>0.758</v>
      </c>
      <c r="I370" s="169"/>
      <c r="J370" s="170" t="n">
        <f aca="false">ROUND(I370*H370,2)</f>
        <v>0</v>
      </c>
      <c r="K370" s="166" t="s">
        <v>314</v>
      </c>
      <c r="L370" s="23"/>
      <c r="M370" s="171"/>
      <c r="N370" s="172" t="s">
        <v>47</v>
      </c>
      <c r="P370" s="173" t="n">
        <f aca="false">O370*H370</f>
        <v>0</v>
      </c>
      <c r="Q370" s="173" t="n">
        <v>0</v>
      </c>
      <c r="R370" s="173" t="n">
        <f aca="false">Q370*H370</f>
        <v>0</v>
      </c>
      <c r="S370" s="173" t="n">
        <v>0</v>
      </c>
      <c r="T370" s="174" t="n">
        <f aca="false">S370*H370</f>
        <v>0</v>
      </c>
      <c r="AR370" s="175" t="s">
        <v>414</v>
      </c>
      <c r="AT370" s="175" t="s">
        <v>310</v>
      </c>
      <c r="AU370" s="175" t="s">
        <v>91</v>
      </c>
      <c r="AY370" s="3" t="s">
        <v>308</v>
      </c>
      <c r="BE370" s="176" t="n">
        <f aca="false">IF(N370="základní",J370,0)</f>
        <v>0</v>
      </c>
      <c r="BF370" s="176" t="n">
        <f aca="false">IF(N370="snížená",J370,0)</f>
        <v>0</v>
      </c>
      <c r="BG370" s="176" t="n">
        <f aca="false">IF(N370="zákl. přenesená",J370,0)</f>
        <v>0</v>
      </c>
      <c r="BH370" s="176" t="n">
        <f aca="false">IF(N370="sníž. přenesená",J370,0)</f>
        <v>0</v>
      </c>
      <c r="BI370" s="176" t="n">
        <f aca="false">IF(N370="nulová",J370,0)</f>
        <v>0</v>
      </c>
      <c r="BJ370" s="3" t="s">
        <v>89</v>
      </c>
      <c r="BK370" s="176" t="n">
        <f aca="false">ROUND(I370*H370,2)</f>
        <v>0</v>
      </c>
      <c r="BL370" s="3" t="s">
        <v>414</v>
      </c>
      <c r="BM370" s="175" t="s">
        <v>1238</v>
      </c>
    </row>
    <row r="371" s="152" customFormat="true" ht="22.95" hidden="false" customHeight="true" outlineLevel="0" collapsed="false">
      <c r="B371" s="153"/>
      <c r="D371" s="154" t="s">
        <v>81</v>
      </c>
      <c r="E371" s="162" t="s">
        <v>1239</v>
      </c>
      <c r="F371" s="162" t="s">
        <v>1240</v>
      </c>
      <c r="I371" s="156"/>
      <c r="J371" s="163" t="n">
        <f aca="false">BK371</f>
        <v>0</v>
      </c>
      <c r="L371" s="153"/>
      <c r="M371" s="157"/>
      <c r="P371" s="158" t="n">
        <f aca="false">SUM(P372:P409)</f>
        <v>0</v>
      </c>
      <c r="R371" s="158" t="n">
        <f aca="false">SUM(R372:R409)</f>
        <v>0.18008716</v>
      </c>
      <c r="T371" s="159" t="n">
        <f aca="false">SUM(T372:T409)</f>
        <v>0</v>
      </c>
      <c r="AR371" s="154" t="s">
        <v>91</v>
      </c>
      <c r="AT371" s="160" t="s">
        <v>81</v>
      </c>
      <c r="AU371" s="160" t="s">
        <v>89</v>
      </c>
      <c r="AY371" s="154" t="s">
        <v>308</v>
      </c>
      <c r="BK371" s="161" t="n">
        <f aca="false">SUM(BK372:BK409)</f>
        <v>0</v>
      </c>
    </row>
    <row r="372" s="22" customFormat="true" ht="49.2" hidden="false" customHeight="true" outlineLevel="0" collapsed="false">
      <c r="B372" s="23"/>
      <c r="C372" s="164" t="s">
        <v>698</v>
      </c>
      <c r="D372" s="164" t="s">
        <v>310</v>
      </c>
      <c r="E372" s="165" t="s">
        <v>1241</v>
      </c>
      <c r="F372" s="166" t="s">
        <v>1242</v>
      </c>
      <c r="G372" s="167" t="s">
        <v>313</v>
      </c>
      <c r="H372" s="168" t="n">
        <v>8.223</v>
      </c>
      <c r="I372" s="169"/>
      <c r="J372" s="170" t="n">
        <f aca="false">ROUND(I372*H372,2)</f>
        <v>0</v>
      </c>
      <c r="K372" s="166" t="s">
        <v>314</v>
      </c>
      <c r="L372" s="23"/>
      <c r="M372" s="171"/>
      <c r="N372" s="172" t="s">
        <v>47</v>
      </c>
      <c r="P372" s="173" t="n">
        <f aca="false">O372*H372</f>
        <v>0</v>
      </c>
      <c r="Q372" s="173" t="n">
        <v>0</v>
      </c>
      <c r="R372" s="173" t="n">
        <f aca="false">Q372*H372</f>
        <v>0</v>
      </c>
      <c r="S372" s="173" t="n">
        <v>0</v>
      </c>
      <c r="T372" s="174" t="n">
        <f aca="false">S372*H372</f>
        <v>0</v>
      </c>
      <c r="AR372" s="175" t="s">
        <v>414</v>
      </c>
      <c r="AT372" s="175" t="s">
        <v>310</v>
      </c>
      <c r="AU372" s="175" t="s">
        <v>91</v>
      </c>
      <c r="AY372" s="3" t="s">
        <v>308</v>
      </c>
      <c r="BE372" s="176" t="n">
        <f aca="false">IF(N372="základní",J372,0)</f>
        <v>0</v>
      </c>
      <c r="BF372" s="176" t="n">
        <f aca="false">IF(N372="snížená",J372,0)</f>
        <v>0</v>
      </c>
      <c r="BG372" s="176" t="n">
        <f aca="false">IF(N372="zákl. přenesená",J372,0)</f>
        <v>0</v>
      </c>
      <c r="BH372" s="176" t="n">
        <f aca="false">IF(N372="sníž. přenesená",J372,0)</f>
        <v>0</v>
      </c>
      <c r="BI372" s="176" t="n">
        <f aca="false">IF(N372="nulová",J372,0)</f>
        <v>0</v>
      </c>
      <c r="BJ372" s="3" t="s">
        <v>89</v>
      </c>
      <c r="BK372" s="176" t="n">
        <f aca="false">ROUND(I372*H372,2)</f>
        <v>0</v>
      </c>
      <c r="BL372" s="3" t="s">
        <v>414</v>
      </c>
      <c r="BM372" s="175" t="s">
        <v>1243</v>
      </c>
    </row>
    <row r="373" s="22" customFormat="true" ht="24.15" hidden="false" customHeight="true" outlineLevel="0" collapsed="false">
      <c r="B373" s="23"/>
      <c r="C373" s="201" t="s">
        <v>700</v>
      </c>
      <c r="D373" s="201" t="s">
        <v>487</v>
      </c>
      <c r="E373" s="202" t="s">
        <v>1244</v>
      </c>
      <c r="F373" s="203" t="s">
        <v>1245</v>
      </c>
      <c r="G373" s="204" t="s">
        <v>313</v>
      </c>
      <c r="H373" s="205" t="n">
        <v>9.045</v>
      </c>
      <c r="I373" s="206"/>
      <c r="J373" s="207" t="n">
        <f aca="false">ROUND(I373*H373,2)</f>
        <v>0</v>
      </c>
      <c r="K373" s="203" t="s">
        <v>314</v>
      </c>
      <c r="L373" s="208"/>
      <c r="M373" s="209"/>
      <c r="N373" s="210" t="s">
        <v>47</v>
      </c>
      <c r="P373" s="173" t="n">
        <f aca="false">O373*H373</f>
        <v>0</v>
      </c>
      <c r="Q373" s="173" t="n">
        <v>0.00272</v>
      </c>
      <c r="R373" s="173" t="n">
        <f aca="false">Q373*H373</f>
        <v>0.0246024</v>
      </c>
      <c r="S373" s="173" t="n">
        <v>0</v>
      </c>
      <c r="T373" s="174" t="n">
        <f aca="false">S373*H373</f>
        <v>0</v>
      </c>
      <c r="AR373" s="175" t="s">
        <v>508</v>
      </c>
      <c r="AT373" s="175" t="s">
        <v>487</v>
      </c>
      <c r="AU373" s="175" t="s">
        <v>91</v>
      </c>
      <c r="AY373" s="3" t="s">
        <v>308</v>
      </c>
      <c r="BE373" s="176" t="n">
        <f aca="false">IF(N373="základní",J373,0)</f>
        <v>0</v>
      </c>
      <c r="BF373" s="176" t="n">
        <f aca="false">IF(N373="snížená",J373,0)</f>
        <v>0</v>
      </c>
      <c r="BG373" s="176" t="n">
        <f aca="false">IF(N373="zákl. přenesená",J373,0)</f>
        <v>0</v>
      </c>
      <c r="BH373" s="176" t="n">
        <f aca="false">IF(N373="sníž. přenesená",J373,0)</f>
        <v>0</v>
      </c>
      <c r="BI373" s="176" t="n">
        <f aca="false">IF(N373="nulová",J373,0)</f>
        <v>0</v>
      </c>
      <c r="BJ373" s="3" t="s">
        <v>89</v>
      </c>
      <c r="BK373" s="176" t="n">
        <f aca="false">ROUND(I373*H373,2)</f>
        <v>0</v>
      </c>
      <c r="BL373" s="3" t="s">
        <v>414</v>
      </c>
      <c r="BM373" s="175" t="s">
        <v>1246</v>
      </c>
    </row>
    <row r="374" s="177" customFormat="true" ht="10.2" hidden="false" customHeight="false" outlineLevel="0" collapsed="false">
      <c r="B374" s="178"/>
      <c r="D374" s="179" t="s">
        <v>317</v>
      </c>
      <c r="E374" s="180"/>
      <c r="F374" s="181" t="s">
        <v>318</v>
      </c>
      <c r="H374" s="180"/>
      <c r="I374" s="182"/>
      <c r="L374" s="178"/>
      <c r="M374" s="183"/>
      <c r="T374" s="184"/>
      <c r="AT374" s="180" t="s">
        <v>317</v>
      </c>
      <c r="AU374" s="180" t="s">
        <v>91</v>
      </c>
      <c r="AV374" s="177" t="s">
        <v>89</v>
      </c>
      <c r="AW374" s="177" t="s">
        <v>35</v>
      </c>
      <c r="AX374" s="177" t="s">
        <v>82</v>
      </c>
      <c r="AY374" s="180" t="s">
        <v>308</v>
      </c>
    </row>
    <row r="375" s="177" customFormat="true" ht="10.2" hidden="false" customHeight="false" outlineLevel="0" collapsed="false">
      <c r="B375" s="178"/>
      <c r="D375" s="179" t="s">
        <v>317</v>
      </c>
      <c r="E375" s="180"/>
      <c r="F375" s="181" t="s">
        <v>1247</v>
      </c>
      <c r="H375" s="180"/>
      <c r="I375" s="182"/>
      <c r="L375" s="178"/>
      <c r="M375" s="183"/>
      <c r="T375" s="184"/>
      <c r="AT375" s="180" t="s">
        <v>317</v>
      </c>
      <c r="AU375" s="180" t="s">
        <v>91</v>
      </c>
      <c r="AV375" s="177" t="s">
        <v>89</v>
      </c>
      <c r="AW375" s="177" t="s">
        <v>35</v>
      </c>
      <c r="AX375" s="177" t="s">
        <v>82</v>
      </c>
      <c r="AY375" s="180" t="s">
        <v>308</v>
      </c>
    </row>
    <row r="376" s="177" customFormat="true" ht="10.2" hidden="false" customHeight="false" outlineLevel="0" collapsed="false">
      <c r="B376" s="178"/>
      <c r="D376" s="179" t="s">
        <v>317</v>
      </c>
      <c r="E376" s="180"/>
      <c r="F376" s="181" t="s">
        <v>1189</v>
      </c>
      <c r="H376" s="180"/>
      <c r="I376" s="182"/>
      <c r="L376" s="178"/>
      <c r="M376" s="183"/>
      <c r="T376" s="184"/>
      <c r="AT376" s="180" t="s">
        <v>317</v>
      </c>
      <c r="AU376" s="180" t="s">
        <v>91</v>
      </c>
      <c r="AV376" s="177" t="s">
        <v>89</v>
      </c>
      <c r="AW376" s="177" t="s">
        <v>35</v>
      </c>
      <c r="AX376" s="177" t="s">
        <v>82</v>
      </c>
      <c r="AY376" s="180" t="s">
        <v>308</v>
      </c>
    </row>
    <row r="377" s="185" customFormat="true" ht="10.2" hidden="false" customHeight="false" outlineLevel="0" collapsed="false">
      <c r="B377" s="186"/>
      <c r="D377" s="179" t="s">
        <v>317</v>
      </c>
      <c r="E377" s="187"/>
      <c r="F377" s="188" t="s">
        <v>1190</v>
      </c>
      <c r="H377" s="189" t="n">
        <v>8.223</v>
      </c>
      <c r="I377" s="190"/>
      <c r="L377" s="186"/>
      <c r="M377" s="191"/>
      <c r="T377" s="192"/>
      <c r="AT377" s="187" t="s">
        <v>317</v>
      </c>
      <c r="AU377" s="187" t="s">
        <v>91</v>
      </c>
      <c r="AV377" s="185" t="s">
        <v>91</v>
      </c>
      <c r="AW377" s="185" t="s">
        <v>35</v>
      </c>
      <c r="AX377" s="185" t="s">
        <v>82</v>
      </c>
      <c r="AY377" s="187" t="s">
        <v>308</v>
      </c>
    </row>
    <row r="378" s="193" customFormat="true" ht="10.2" hidden="false" customHeight="false" outlineLevel="0" collapsed="false">
      <c r="B378" s="194"/>
      <c r="D378" s="179" t="s">
        <v>317</v>
      </c>
      <c r="E378" s="195"/>
      <c r="F378" s="196" t="s">
        <v>321</v>
      </c>
      <c r="H378" s="197" t="n">
        <v>8.223</v>
      </c>
      <c r="I378" s="198"/>
      <c r="L378" s="194"/>
      <c r="M378" s="199"/>
      <c r="T378" s="200"/>
      <c r="AT378" s="195" t="s">
        <v>317</v>
      </c>
      <c r="AU378" s="195" t="s">
        <v>91</v>
      </c>
      <c r="AV378" s="193" t="s">
        <v>315</v>
      </c>
      <c r="AW378" s="193" t="s">
        <v>35</v>
      </c>
      <c r="AX378" s="193" t="s">
        <v>89</v>
      </c>
      <c r="AY378" s="195" t="s">
        <v>308</v>
      </c>
    </row>
    <row r="379" s="185" customFormat="true" ht="10.2" hidden="false" customHeight="false" outlineLevel="0" collapsed="false">
      <c r="B379" s="186"/>
      <c r="D379" s="179" t="s">
        <v>317</v>
      </c>
      <c r="F379" s="188" t="s">
        <v>1200</v>
      </c>
      <c r="H379" s="189" t="n">
        <v>9.045</v>
      </c>
      <c r="I379" s="190"/>
      <c r="L379" s="186"/>
      <c r="M379" s="191"/>
      <c r="T379" s="192"/>
      <c r="AT379" s="187" t="s">
        <v>317</v>
      </c>
      <c r="AU379" s="187" t="s">
        <v>91</v>
      </c>
      <c r="AV379" s="185" t="s">
        <v>91</v>
      </c>
      <c r="AW379" s="185" t="s">
        <v>3</v>
      </c>
      <c r="AX379" s="185" t="s">
        <v>89</v>
      </c>
      <c r="AY379" s="187" t="s">
        <v>308</v>
      </c>
    </row>
    <row r="380" s="22" customFormat="true" ht="37.95" hidden="false" customHeight="true" outlineLevel="0" collapsed="false">
      <c r="B380" s="23"/>
      <c r="C380" s="164" t="s">
        <v>702</v>
      </c>
      <c r="D380" s="164" t="s">
        <v>310</v>
      </c>
      <c r="E380" s="165" t="s">
        <v>1248</v>
      </c>
      <c r="F380" s="166" t="s">
        <v>1249</v>
      </c>
      <c r="G380" s="167" t="s">
        <v>313</v>
      </c>
      <c r="H380" s="168" t="n">
        <v>7.52</v>
      </c>
      <c r="I380" s="169"/>
      <c r="J380" s="170" t="n">
        <f aca="false">ROUND(I380*H380,2)</f>
        <v>0</v>
      </c>
      <c r="K380" s="166" t="s">
        <v>314</v>
      </c>
      <c r="L380" s="23"/>
      <c r="M380" s="171"/>
      <c r="N380" s="172" t="s">
        <v>47</v>
      </c>
      <c r="P380" s="173" t="n">
        <f aca="false">O380*H380</f>
        <v>0</v>
      </c>
      <c r="Q380" s="173" t="n">
        <v>0</v>
      </c>
      <c r="R380" s="173" t="n">
        <f aca="false">Q380*H380</f>
        <v>0</v>
      </c>
      <c r="S380" s="173" t="n">
        <v>0</v>
      </c>
      <c r="T380" s="174" t="n">
        <f aca="false">S380*H380</f>
        <v>0</v>
      </c>
      <c r="AR380" s="175" t="s">
        <v>414</v>
      </c>
      <c r="AT380" s="175" t="s">
        <v>310</v>
      </c>
      <c r="AU380" s="175" t="s">
        <v>91</v>
      </c>
      <c r="AY380" s="3" t="s">
        <v>308</v>
      </c>
      <c r="BE380" s="176" t="n">
        <f aca="false">IF(N380="základní",J380,0)</f>
        <v>0</v>
      </c>
      <c r="BF380" s="176" t="n">
        <f aca="false">IF(N380="snížená",J380,0)</f>
        <v>0</v>
      </c>
      <c r="BG380" s="176" t="n">
        <f aca="false">IF(N380="zákl. přenesená",J380,0)</f>
        <v>0</v>
      </c>
      <c r="BH380" s="176" t="n">
        <f aca="false">IF(N380="sníž. přenesená",J380,0)</f>
        <v>0</v>
      </c>
      <c r="BI380" s="176" t="n">
        <f aca="false">IF(N380="nulová",J380,0)</f>
        <v>0</v>
      </c>
      <c r="BJ380" s="3" t="s">
        <v>89</v>
      </c>
      <c r="BK380" s="176" t="n">
        <f aca="false">ROUND(I380*H380,2)</f>
        <v>0</v>
      </c>
      <c r="BL380" s="3" t="s">
        <v>414</v>
      </c>
      <c r="BM380" s="175" t="s">
        <v>1250</v>
      </c>
    </row>
    <row r="381" s="22" customFormat="true" ht="24.15" hidden="false" customHeight="true" outlineLevel="0" collapsed="false">
      <c r="B381" s="23"/>
      <c r="C381" s="201" t="s">
        <v>704</v>
      </c>
      <c r="D381" s="201" t="s">
        <v>487</v>
      </c>
      <c r="E381" s="202" t="s">
        <v>1251</v>
      </c>
      <c r="F381" s="203" t="s">
        <v>1252</v>
      </c>
      <c r="G381" s="204" t="s">
        <v>313</v>
      </c>
      <c r="H381" s="205" t="n">
        <v>8.272</v>
      </c>
      <c r="I381" s="206"/>
      <c r="J381" s="207" t="n">
        <f aca="false">ROUND(I381*H381,2)</f>
        <v>0</v>
      </c>
      <c r="K381" s="203" t="s">
        <v>314</v>
      </c>
      <c r="L381" s="208"/>
      <c r="M381" s="209"/>
      <c r="N381" s="210" t="s">
        <v>47</v>
      </c>
      <c r="P381" s="173" t="n">
        <f aca="false">O381*H381</f>
        <v>0</v>
      </c>
      <c r="Q381" s="173" t="n">
        <v>0.0025</v>
      </c>
      <c r="R381" s="173" t="n">
        <f aca="false">Q381*H381</f>
        <v>0.02068</v>
      </c>
      <c r="S381" s="173" t="n">
        <v>0</v>
      </c>
      <c r="T381" s="174" t="n">
        <f aca="false">S381*H381</f>
        <v>0</v>
      </c>
      <c r="AR381" s="175" t="s">
        <v>508</v>
      </c>
      <c r="AT381" s="175" t="s">
        <v>487</v>
      </c>
      <c r="AU381" s="175" t="s">
        <v>91</v>
      </c>
      <c r="AY381" s="3" t="s">
        <v>308</v>
      </c>
      <c r="BE381" s="176" t="n">
        <f aca="false">IF(N381="základní",J381,0)</f>
        <v>0</v>
      </c>
      <c r="BF381" s="176" t="n">
        <f aca="false">IF(N381="snížená",J381,0)</f>
        <v>0</v>
      </c>
      <c r="BG381" s="176" t="n">
        <f aca="false">IF(N381="zákl. přenesená",J381,0)</f>
        <v>0</v>
      </c>
      <c r="BH381" s="176" t="n">
        <f aca="false">IF(N381="sníž. přenesená",J381,0)</f>
        <v>0</v>
      </c>
      <c r="BI381" s="176" t="n">
        <f aca="false">IF(N381="nulová",J381,0)</f>
        <v>0</v>
      </c>
      <c r="BJ381" s="3" t="s">
        <v>89</v>
      </c>
      <c r="BK381" s="176" t="n">
        <f aca="false">ROUND(I381*H381,2)</f>
        <v>0</v>
      </c>
      <c r="BL381" s="3" t="s">
        <v>414</v>
      </c>
      <c r="BM381" s="175" t="s">
        <v>1253</v>
      </c>
    </row>
    <row r="382" s="177" customFormat="true" ht="10.2" hidden="false" customHeight="false" outlineLevel="0" collapsed="false">
      <c r="B382" s="178"/>
      <c r="D382" s="179" t="s">
        <v>317</v>
      </c>
      <c r="E382" s="180"/>
      <c r="F382" s="181" t="s">
        <v>318</v>
      </c>
      <c r="H382" s="180"/>
      <c r="I382" s="182"/>
      <c r="L382" s="178"/>
      <c r="M382" s="183"/>
      <c r="T382" s="184"/>
      <c r="AT382" s="180" t="s">
        <v>317</v>
      </c>
      <c r="AU382" s="180" t="s">
        <v>91</v>
      </c>
      <c r="AV382" s="177" t="s">
        <v>89</v>
      </c>
      <c r="AW382" s="177" t="s">
        <v>35</v>
      </c>
      <c r="AX382" s="177" t="s">
        <v>82</v>
      </c>
      <c r="AY382" s="180" t="s">
        <v>308</v>
      </c>
    </row>
    <row r="383" s="177" customFormat="true" ht="10.2" hidden="false" customHeight="false" outlineLevel="0" collapsed="false">
      <c r="B383" s="178"/>
      <c r="D383" s="179" t="s">
        <v>317</v>
      </c>
      <c r="E383" s="180"/>
      <c r="F383" s="181" t="s">
        <v>1254</v>
      </c>
      <c r="H383" s="180"/>
      <c r="I383" s="182"/>
      <c r="L383" s="178"/>
      <c r="M383" s="183"/>
      <c r="T383" s="184"/>
      <c r="AT383" s="180" t="s">
        <v>317</v>
      </c>
      <c r="AU383" s="180" t="s">
        <v>91</v>
      </c>
      <c r="AV383" s="177" t="s">
        <v>89</v>
      </c>
      <c r="AW383" s="177" t="s">
        <v>35</v>
      </c>
      <c r="AX383" s="177" t="s">
        <v>82</v>
      </c>
      <c r="AY383" s="180" t="s">
        <v>308</v>
      </c>
    </row>
    <row r="384" s="177" customFormat="true" ht="10.2" hidden="false" customHeight="false" outlineLevel="0" collapsed="false">
      <c r="B384" s="178"/>
      <c r="D384" s="179" t="s">
        <v>317</v>
      </c>
      <c r="E384" s="180"/>
      <c r="F384" s="181" t="s">
        <v>1061</v>
      </c>
      <c r="H384" s="180"/>
      <c r="I384" s="182"/>
      <c r="L384" s="178"/>
      <c r="M384" s="183"/>
      <c r="T384" s="184"/>
      <c r="AT384" s="180" t="s">
        <v>317</v>
      </c>
      <c r="AU384" s="180" t="s">
        <v>91</v>
      </c>
      <c r="AV384" s="177" t="s">
        <v>89</v>
      </c>
      <c r="AW384" s="177" t="s">
        <v>35</v>
      </c>
      <c r="AX384" s="177" t="s">
        <v>82</v>
      </c>
      <c r="AY384" s="180" t="s">
        <v>308</v>
      </c>
    </row>
    <row r="385" s="177" customFormat="true" ht="10.2" hidden="false" customHeight="false" outlineLevel="0" collapsed="false">
      <c r="B385" s="178"/>
      <c r="D385" s="179" t="s">
        <v>317</v>
      </c>
      <c r="E385" s="180"/>
      <c r="F385" s="181" t="s">
        <v>1112</v>
      </c>
      <c r="H385" s="180"/>
      <c r="I385" s="182"/>
      <c r="L385" s="178"/>
      <c r="M385" s="183"/>
      <c r="T385" s="184"/>
      <c r="AT385" s="180" t="s">
        <v>317</v>
      </c>
      <c r="AU385" s="180" t="s">
        <v>91</v>
      </c>
      <c r="AV385" s="177" t="s">
        <v>89</v>
      </c>
      <c r="AW385" s="177" t="s">
        <v>35</v>
      </c>
      <c r="AX385" s="177" t="s">
        <v>82</v>
      </c>
      <c r="AY385" s="180" t="s">
        <v>308</v>
      </c>
    </row>
    <row r="386" s="185" customFormat="true" ht="10.2" hidden="false" customHeight="false" outlineLevel="0" collapsed="false">
      <c r="B386" s="186"/>
      <c r="D386" s="179" t="s">
        <v>317</v>
      </c>
      <c r="E386" s="187"/>
      <c r="F386" s="188" t="s">
        <v>1255</v>
      </c>
      <c r="H386" s="189" t="n">
        <v>7.52</v>
      </c>
      <c r="I386" s="190"/>
      <c r="L386" s="186"/>
      <c r="M386" s="191"/>
      <c r="T386" s="192"/>
      <c r="AT386" s="187" t="s">
        <v>317</v>
      </c>
      <c r="AU386" s="187" t="s">
        <v>91</v>
      </c>
      <c r="AV386" s="185" t="s">
        <v>91</v>
      </c>
      <c r="AW386" s="185" t="s">
        <v>35</v>
      </c>
      <c r="AX386" s="185" t="s">
        <v>82</v>
      </c>
      <c r="AY386" s="187" t="s">
        <v>308</v>
      </c>
    </row>
    <row r="387" s="193" customFormat="true" ht="10.2" hidden="false" customHeight="false" outlineLevel="0" collapsed="false">
      <c r="B387" s="194"/>
      <c r="D387" s="179" t="s">
        <v>317</v>
      </c>
      <c r="E387" s="195"/>
      <c r="F387" s="196" t="s">
        <v>321</v>
      </c>
      <c r="H387" s="197" t="n">
        <v>7.52</v>
      </c>
      <c r="I387" s="198"/>
      <c r="L387" s="194"/>
      <c r="M387" s="199"/>
      <c r="T387" s="200"/>
      <c r="AT387" s="195" t="s">
        <v>317</v>
      </c>
      <c r="AU387" s="195" t="s">
        <v>91</v>
      </c>
      <c r="AV387" s="193" t="s">
        <v>315</v>
      </c>
      <c r="AW387" s="193" t="s">
        <v>35</v>
      </c>
      <c r="AX387" s="193" t="s">
        <v>89</v>
      </c>
      <c r="AY387" s="195" t="s">
        <v>308</v>
      </c>
    </row>
    <row r="388" s="185" customFormat="true" ht="10.2" hidden="false" customHeight="false" outlineLevel="0" collapsed="false">
      <c r="B388" s="186"/>
      <c r="D388" s="179" t="s">
        <v>317</v>
      </c>
      <c r="F388" s="188" t="s">
        <v>1256</v>
      </c>
      <c r="H388" s="189" t="n">
        <v>8.272</v>
      </c>
      <c r="I388" s="190"/>
      <c r="L388" s="186"/>
      <c r="M388" s="191"/>
      <c r="T388" s="192"/>
      <c r="AT388" s="187" t="s">
        <v>317</v>
      </c>
      <c r="AU388" s="187" t="s">
        <v>91</v>
      </c>
      <c r="AV388" s="185" t="s">
        <v>91</v>
      </c>
      <c r="AW388" s="185" t="s">
        <v>3</v>
      </c>
      <c r="AX388" s="185" t="s">
        <v>89</v>
      </c>
      <c r="AY388" s="187" t="s">
        <v>308</v>
      </c>
    </row>
    <row r="389" s="22" customFormat="true" ht="37.95" hidden="false" customHeight="true" outlineLevel="0" collapsed="false">
      <c r="B389" s="23"/>
      <c r="C389" s="164" t="s">
        <v>706</v>
      </c>
      <c r="D389" s="164" t="s">
        <v>310</v>
      </c>
      <c r="E389" s="165" t="s">
        <v>1257</v>
      </c>
      <c r="F389" s="166" t="s">
        <v>1258</v>
      </c>
      <c r="G389" s="167" t="s">
        <v>313</v>
      </c>
      <c r="H389" s="168" t="n">
        <v>15.6</v>
      </c>
      <c r="I389" s="169"/>
      <c r="J389" s="170" t="n">
        <f aca="false">ROUND(I389*H389,2)</f>
        <v>0</v>
      </c>
      <c r="K389" s="166" t="s">
        <v>314</v>
      </c>
      <c r="L389" s="23"/>
      <c r="M389" s="171"/>
      <c r="N389" s="172" t="s">
        <v>47</v>
      </c>
      <c r="P389" s="173" t="n">
        <f aca="false">O389*H389</f>
        <v>0</v>
      </c>
      <c r="Q389" s="173" t="n">
        <v>0.006</v>
      </c>
      <c r="R389" s="173" t="n">
        <f aca="false">Q389*H389</f>
        <v>0.0936</v>
      </c>
      <c r="S389" s="173" t="n">
        <v>0</v>
      </c>
      <c r="T389" s="174" t="n">
        <f aca="false">S389*H389</f>
        <v>0</v>
      </c>
      <c r="AR389" s="175" t="s">
        <v>414</v>
      </c>
      <c r="AT389" s="175" t="s">
        <v>310</v>
      </c>
      <c r="AU389" s="175" t="s">
        <v>91</v>
      </c>
      <c r="AY389" s="3" t="s">
        <v>308</v>
      </c>
      <c r="BE389" s="176" t="n">
        <f aca="false">IF(N389="základní",J389,0)</f>
        <v>0</v>
      </c>
      <c r="BF389" s="176" t="n">
        <f aca="false">IF(N389="snížená",J389,0)</f>
        <v>0</v>
      </c>
      <c r="BG389" s="176" t="n">
        <f aca="false">IF(N389="zákl. přenesená",J389,0)</f>
        <v>0</v>
      </c>
      <c r="BH389" s="176" t="n">
        <f aca="false">IF(N389="sníž. přenesená",J389,0)</f>
        <v>0</v>
      </c>
      <c r="BI389" s="176" t="n">
        <f aca="false">IF(N389="nulová",J389,0)</f>
        <v>0</v>
      </c>
      <c r="BJ389" s="3" t="s">
        <v>89</v>
      </c>
      <c r="BK389" s="176" t="n">
        <f aca="false">ROUND(I389*H389,2)</f>
        <v>0</v>
      </c>
      <c r="BL389" s="3" t="s">
        <v>414</v>
      </c>
      <c r="BM389" s="175" t="s">
        <v>1259</v>
      </c>
    </row>
    <row r="390" s="22" customFormat="true" ht="24.15" hidden="false" customHeight="true" outlineLevel="0" collapsed="false">
      <c r="B390" s="23"/>
      <c r="C390" s="201" t="s">
        <v>708</v>
      </c>
      <c r="D390" s="201" t="s">
        <v>487</v>
      </c>
      <c r="E390" s="202" t="s">
        <v>1260</v>
      </c>
      <c r="F390" s="203" t="s">
        <v>1261</v>
      </c>
      <c r="G390" s="204" t="s">
        <v>313</v>
      </c>
      <c r="H390" s="205" t="n">
        <v>17.16</v>
      </c>
      <c r="I390" s="206"/>
      <c r="J390" s="207" t="n">
        <f aca="false">ROUND(I390*H390,2)</f>
        <v>0</v>
      </c>
      <c r="K390" s="203" t="s">
        <v>314</v>
      </c>
      <c r="L390" s="208"/>
      <c r="M390" s="209"/>
      <c r="N390" s="210" t="s">
        <v>47</v>
      </c>
      <c r="P390" s="173" t="n">
        <f aca="false">O390*H390</f>
        <v>0</v>
      </c>
      <c r="Q390" s="173" t="n">
        <v>0.00105</v>
      </c>
      <c r="R390" s="173" t="n">
        <f aca="false">Q390*H390</f>
        <v>0.018018</v>
      </c>
      <c r="S390" s="173" t="n">
        <v>0</v>
      </c>
      <c r="T390" s="174" t="n">
        <f aca="false">S390*H390</f>
        <v>0</v>
      </c>
      <c r="AR390" s="175" t="s">
        <v>508</v>
      </c>
      <c r="AT390" s="175" t="s">
        <v>487</v>
      </c>
      <c r="AU390" s="175" t="s">
        <v>91</v>
      </c>
      <c r="AY390" s="3" t="s">
        <v>308</v>
      </c>
      <c r="BE390" s="176" t="n">
        <f aca="false">IF(N390="základní",J390,0)</f>
        <v>0</v>
      </c>
      <c r="BF390" s="176" t="n">
        <f aca="false">IF(N390="snížená",J390,0)</f>
        <v>0</v>
      </c>
      <c r="BG390" s="176" t="n">
        <f aca="false">IF(N390="zákl. přenesená",J390,0)</f>
        <v>0</v>
      </c>
      <c r="BH390" s="176" t="n">
        <f aca="false">IF(N390="sníž. přenesená",J390,0)</f>
        <v>0</v>
      </c>
      <c r="BI390" s="176" t="n">
        <f aca="false">IF(N390="nulová",J390,0)</f>
        <v>0</v>
      </c>
      <c r="BJ390" s="3" t="s">
        <v>89</v>
      </c>
      <c r="BK390" s="176" t="n">
        <f aca="false">ROUND(I390*H390,2)</f>
        <v>0</v>
      </c>
      <c r="BL390" s="3" t="s">
        <v>414</v>
      </c>
      <c r="BM390" s="175" t="s">
        <v>1262</v>
      </c>
    </row>
    <row r="391" s="177" customFormat="true" ht="10.2" hidden="false" customHeight="false" outlineLevel="0" collapsed="false">
      <c r="B391" s="178"/>
      <c r="D391" s="179" t="s">
        <v>317</v>
      </c>
      <c r="E391" s="180"/>
      <c r="F391" s="181" t="s">
        <v>318</v>
      </c>
      <c r="H391" s="180"/>
      <c r="I391" s="182"/>
      <c r="L391" s="178"/>
      <c r="M391" s="183"/>
      <c r="T391" s="184"/>
      <c r="AT391" s="180" t="s">
        <v>317</v>
      </c>
      <c r="AU391" s="180" t="s">
        <v>91</v>
      </c>
      <c r="AV391" s="177" t="s">
        <v>89</v>
      </c>
      <c r="AW391" s="177" t="s">
        <v>35</v>
      </c>
      <c r="AX391" s="177" t="s">
        <v>82</v>
      </c>
      <c r="AY391" s="180" t="s">
        <v>308</v>
      </c>
    </row>
    <row r="392" s="177" customFormat="true" ht="10.2" hidden="false" customHeight="false" outlineLevel="0" collapsed="false">
      <c r="B392" s="178"/>
      <c r="D392" s="179" t="s">
        <v>317</v>
      </c>
      <c r="E392" s="180"/>
      <c r="F392" s="181" t="s">
        <v>1263</v>
      </c>
      <c r="H392" s="180"/>
      <c r="I392" s="182"/>
      <c r="L392" s="178"/>
      <c r="M392" s="183"/>
      <c r="T392" s="184"/>
      <c r="AT392" s="180" t="s">
        <v>317</v>
      </c>
      <c r="AU392" s="180" t="s">
        <v>91</v>
      </c>
      <c r="AV392" s="177" t="s">
        <v>89</v>
      </c>
      <c r="AW392" s="177" t="s">
        <v>35</v>
      </c>
      <c r="AX392" s="177" t="s">
        <v>82</v>
      </c>
      <c r="AY392" s="180" t="s">
        <v>308</v>
      </c>
    </row>
    <row r="393" s="185" customFormat="true" ht="10.2" hidden="false" customHeight="false" outlineLevel="0" collapsed="false">
      <c r="B393" s="186"/>
      <c r="D393" s="179" t="s">
        <v>317</v>
      </c>
      <c r="E393" s="187"/>
      <c r="F393" s="188" t="s">
        <v>1264</v>
      </c>
      <c r="H393" s="189" t="n">
        <v>15.6</v>
      </c>
      <c r="I393" s="190"/>
      <c r="L393" s="186"/>
      <c r="M393" s="191"/>
      <c r="T393" s="192"/>
      <c r="AT393" s="187" t="s">
        <v>317</v>
      </c>
      <c r="AU393" s="187" t="s">
        <v>91</v>
      </c>
      <c r="AV393" s="185" t="s">
        <v>91</v>
      </c>
      <c r="AW393" s="185" t="s">
        <v>35</v>
      </c>
      <c r="AX393" s="185" t="s">
        <v>82</v>
      </c>
      <c r="AY393" s="187" t="s">
        <v>308</v>
      </c>
    </row>
    <row r="394" s="193" customFormat="true" ht="10.2" hidden="false" customHeight="false" outlineLevel="0" collapsed="false">
      <c r="B394" s="194"/>
      <c r="D394" s="179" t="s">
        <v>317</v>
      </c>
      <c r="E394" s="195"/>
      <c r="F394" s="196" t="s">
        <v>321</v>
      </c>
      <c r="H394" s="197" t="n">
        <v>15.6</v>
      </c>
      <c r="I394" s="198"/>
      <c r="L394" s="194"/>
      <c r="M394" s="199"/>
      <c r="T394" s="200"/>
      <c r="AT394" s="195" t="s">
        <v>317</v>
      </c>
      <c r="AU394" s="195" t="s">
        <v>91</v>
      </c>
      <c r="AV394" s="193" t="s">
        <v>315</v>
      </c>
      <c r="AW394" s="193" t="s">
        <v>35</v>
      </c>
      <c r="AX394" s="193" t="s">
        <v>89</v>
      </c>
      <c r="AY394" s="195" t="s">
        <v>308</v>
      </c>
    </row>
    <row r="395" s="185" customFormat="true" ht="10.2" hidden="false" customHeight="false" outlineLevel="0" collapsed="false">
      <c r="B395" s="186"/>
      <c r="D395" s="179" t="s">
        <v>317</v>
      </c>
      <c r="F395" s="188" t="s">
        <v>1265</v>
      </c>
      <c r="H395" s="189" t="n">
        <v>17.16</v>
      </c>
      <c r="I395" s="190"/>
      <c r="L395" s="186"/>
      <c r="M395" s="191"/>
      <c r="T395" s="192"/>
      <c r="AT395" s="187" t="s">
        <v>317</v>
      </c>
      <c r="AU395" s="187" t="s">
        <v>91</v>
      </c>
      <c r="AV395" s="185" t="s">
        <v>91</v>
      </c>
      <c r="AW395" s="185" t="s">
        <v>3</v>
      </c>
      <c r="AX395" s="185" t="s">
        <v>89</v>
      </c>
      <c r="AY395" s="187" t="s">
        <v>308</v>
      </c>
    </row>
    <row r="396" s="22" customFormat="true" ht="37.95" hidden="false" customHeight="true" outlineLevel="0" collapsed="false">
      <c r="B396" s="23"/>
      <c r="C396" s="164" t="s">
        <v>710</v>
      </c>
      <c r="D396" s="164" t="s">
        <v>310</v>
      </c>
      <c r="E396" s="165" t="s">
        <v>1266</v>
      </c>
      <c r="F396" s="166" t="s">
        <v>1267</v>
      </c>
      <c r="G396" s="167" t="s">
        <v>313</v>
      </c>
      <c r="H396" s="168" t="n">
        <v>8.223</v>
      </c>
      <c r="I396" s="169"/>
      <c r="J396" s="170" t="n">
        <f aca="false">ROUND(I396*H396,2)</f>
        <v>0</v>
      </c>
      <c r="K396" s="166" t="s">
        <v>314</v>
      </c>
      <c r="L396" s="23"/>
      <c r="M396" s="171"/>
      <c r="N396" s="172" t="s">
        <v>47</v>
      </c>
      <c r="P396" s="173" t="n">
        <f aca="false">O396*H396</f>
        <v>0</v>
      </c>
      <c r="Q396" s="173" t="n">
        <v>0.00012</v>
      </c>
      <c r="R396" s="173" t="n">
        <f aca="false">Q396*H396</f>
        <v>0.00098676</v>
      </c>
      <c r="S396" s="173" t="n">
        <v>0</v>
      </c>
      <c r="T396" s="174" t="n">
        <f aca="false">S396*H396</f>
        <v>0</v>
      </c>
      <c r="AR396" s="175" t="s">
        <v>414</v>
      </c>
      <c r="AT396" s="175" t="s">
        <v>310</v>
      </c>
      <c r="AU396" s="175" t="s">
        <v>91</v>
      </c>
      <c r="AY396" s="3" t="s">
        <v>308</v>
      </c>
      <c r="BE396" s="176" t="n">
        <f aca="false">IF(N396="základní",J396,0)</f>
        <v>0</v>
      </c>
      <c r="BF396" s="176" t="n">
        <f aca="false">IF(N396="snížená",J396,0)</f>
        <v>0</v>
      </c>
      <c r="BG396" s="176" t="n">
        <f aca="false">IF(N396="zákl. přenesená",J396,0)</f>
        <v>0</v>
      </c>
      <c r="BH396" s="176" t="n">
        <f aca="false">IF(N396="sníž. přenesená",J396,0)</f>
        <v>0</v>
      </c>
      <c r="BI396" s="176" t="n">
        <f aca="false">IF(N396="nulová",J396,0)</f>
        <v>0</v>
      </c>
      <c r="BJ396" s="3" t="s">
        <v>89</v>
      </c>
      <c r="BK396" s="176" t="n">
        <f aca="false">ROUND(I396*H396,2)</f>
        <v>0</v>
      </c>
      <c r="BL396" s="3" t="s">
        <v>414</v>
      </c>
      <c r="BM396" s="175" t="s">
        <v>1268</v>
      </c>
    </row>
    <row r="397" s="177" customFormat="true" ht="10.2" hidden="false" customHeight="false" outlineLevel="0" collapsed="false">
      <c r="B397" s="178"/>
      <c r="D397" s="179" t="s">
        <v>317</v>
      </c>
      <c r="E397" s="180"/>
      <c r="F397" s="181" t="s">
        <v>318</v>
      </c>
      <c r="H397" s="180"/>
      <c r="I397" s="182"/>
      <c r="L397" s="178"/>
      <c r="M397" s="183"/>
      <c r="T397" s="184"/>
      <c r="AT397" s="180" t="s">
        <v>317</v>
      </c>
      <c r="AU397" s="180" t="s">
        <v>91</v>
      </c>
      <c r="AV397" s="177" t="s">
        <v>89</v>
      </c>
      <c r="AW397" s="177" t="s">
        <v>35</v>
      </c>
      <c r="AX397" s="177" t="s">
        <v>82</v>
      </c>
      <c r="AY397" s="180" t="s">
        <v>308</v>
      </c>
    </row>
    <row r="398" s="177" customFormat="true" ht="10.2" hidden="false" customHeight="false" outlineLevel="0" collapsed="false">
      <c r="B398" s="178"/>
      <c r="D398" s="179" t="s">
        <v>317</v>
      </c>
      <c r="E398" s="180"/>
      <c r="F398" s="181" t="s">
        <v>1269</v>
      </c>
      <c r="H398" s="180"/>
      <c r="I398" s="182"/>
      <c r="L398" s="178"/>
      <c r="M398" s="183"/>
      <c r="T398" s="184"/>
      <c r="AT398" s="180" t="s">
        <v>317</v>
      </c>
      <c r="AU398" s="180" t="s">
        <v>91</v>
      </c>
      <c r="AV398" s="177" t="s">
        <v>89</v>
      </c>
      <c r="AW398" s="177" t="s">
        <v>35</v>
      </c>
      <c r="AX398" s="177" t="s">
        <v>82</v>
      </c>
      <c r="AY398" s="180" t="s">
        <v>308</v>
      </c>
    </row>
    <row r="399" s="177" customFormat="true" ht="10.2" hidden="false" customHeight="false" outlineLevel="0" collapsed="false">
      <c r="B399" s="178"/>
      <c r="D399" s="179" t="s">
        <v>317</v>
      </c>
      <c r="E399" s="180"/>
      <c r="F399" s="181" t="s">
        <v>1189</v>
      </c>
      <c r="H399" s="180"/>
      <c r="I399" s="182"/>
      <c r="L399" s="178"/>
      <c r="M399" s="183"/>
      <c r="T399" s="184"/>
      <c r="AT399" s="180" t="s">
        <v>317</v>
      </c>
      <c r="AU399" s="180" t="s">
        <v>91</v>
      </c>
      <c r="AV399" s="177" t="s">
        <v>89</v>
      </c>
      <c r="AW399" s="177" t="s">
        <v>35</v>
      </c>
      <c r="AX399" s="177" t="s">
        <v>82</v>
      </c>
      <c r="AY399" s="180" t="s">
        <v>308</v>
      </c>
    </row>
    <row r="400" s="185" customFormat="true" ht="10.2" hidden="false" customHeight="false" outlineLevel="0" collapsed="false">
      <c r="B400" s="186"/>
      <c r="D400" s="179" t="s">
        <v>317</v>
      </c>
      <c r="E400" s="187"/>
      <c r="F400" s="188" t="s">
        <v>1190</v>
      </c>
      <c r="H400" s="189" t="n">
        <v>8.223</v>
      </c>
      <c r="I400" s="190"/>
      <c r="L400" s="186"/>
      <c r="M400" s="191"/>
      <c r="T400" s="192"/>
      <c r="AT400" s="187" t="s">
        <v>317</v>
      </c>
      <c r="AU400" s="187" t="s">
        <v>91</v>
      </c>
      <c r="AV400" s="185" t="s">
        <v>91</v>
      </c>
      <c r="AW400" s="185" t="s">
        <v>35</v>
      </c>
      <c r="AX400" s="185" t="s">
        <v>82</v>
      </c>
      <c r="AY400" s="187" t="s">
        <v>308</v>
      </c>
    </row>
    <row r="401" s="193" customFormat="true" ht="10.2" hidden="false" customHeight="false" outlineLevel="0" collapsed="false">
      <c r="B401" s="194"/>
      <c r="D401" s="179" t="s">
        <v>317</v>
      </c>
      <c r="E401" s="195"/>
      <c r="F401" s="196" t="s">
        <v>321</v>
      </c>
      <c r="H401" s="197" t="n">
        <v>8.223</v>
      </c>
      <c r="I401" s="198"/>
      <c r="L401" s="194"/>
      <c r="M401" s="199"/>
      <c r="T401" s="200"/>
      <c r="AT401" s="195" t="s">
        <v>317</v>
      </c>
      <c r="AU401" s="195" t="s">
        <v>91</v>
      </c>
      <c r="AV401" s="193" t="s">
        <v>315</v>
      </c>
      <c r="AW401" s="193" t="s">
        <v>35</v>
      </c>
      <c r="AX401" s="193" t="s">
        <v>89</v>
      </c>
      <c r="AY401" s="195" t="s">
        <v>308</v>
      </c>
    </row>
    <row r="402" s="22" customFormat="true" ht="24.15" hidden="false" customHeight="true" outlineLevel="0" collapsed="false">
      <c r="B402" s="23"/>
      <c r="C402" s="201" t="s">
        <v>712</v>
      </c>
      <c r="D402" s="201" t="s">
        <v>487</v>
      </c>
      <c r="E402" s="202" t="s">
        <v>1270</v>
      </c>
      <c r="F402" s="203" t="s">
        <v>1271</v>
      </c>
      <c r="G402" s="204" t="s">
        <v>324</v>
      </c>
      <c r="H402" s="205" t="n">
        <v>0.888</v>
      </c>
      <c r="I402" s="206"/>
      <c r="J402" s="207" t="n">
        <f aca="false">ROUND(I402*H402,2)</f>
        <v>0</v>
      </c>
      <c r="K402" s="203" t="s">
        <v>314</v>
      </c>
      <c r="L402" s="208"/>
      <c r="M402" s="209"/>
      <c r="N402" s="210" t="s">
        <v>47</v>
      </c>
      <c r="P402" s="173" t="n">
        <f aca="false">O402*H402</f>
        <v>0</v>
      </c>
      <c r="Q402" s="173" t="n">
        <v>0.025</v>
      </c>
      <c r="R402" s="173" t="n">
        <f aca="false">Q402*H402</f>
        <v>0.0222</v>
      </c>
      <c r="S402" s="173" t="n">
        <v>0</v>
      </c>
      <c r="T402" s="174" t="n">
        <f aca="false">S402*H402</f>
        <v>0</v>
      </c>
      <c r="AR402" s="175" t="s">
        <v>508</v>
      </c>
      <c r="AT402" s="175" t="s">
        <v>487</v>
      </c>
      <c r="AU402" s="175" t="s">
        <v>91</v>
      </c>
      <c r="AY402" s="3" t="s">
        <v>308</v>
      </c>
      <c r="BE402" s="176" t="n">
        <f aca="false">IF(N402="základní",J402,0)</f>
        <v>0</v>
      </c>
      <c r="BF402" s="176" t="n">
        <f aca="false">IF(N402="snížená",J402,0)</f>
        <v>0</v>
      </c>
      <c r="BG402" s="176" t="n">
        <f aca="false">IF(N402="zákl. přenesená",J402,0)</f>
        <v>0</v>
      </c>
      <c r="BH402" s="176" t="n">
        <f aca="false">IF(N402="sníž. přenesená",J402,0)</f>
        <v>0</v>
      </c>
      <c r="BI402" s="176" t="n">
        <f aca="false">IF(N402="nulová",J402,0)</f>
        <v>0</v>
      </c>
      <c r="BJ402" s="3" t="s">
        <v>89</v>
      </c>
      <c r="BK402" s="176" t="n">
        <f aca="false">ROUND(I402*H402,2)</f>
        <v>0</v>
      </c>
      <c r="BL402" s="3" t="s">
        <v>414</v>
      </c>
      <c r="BM402" s="175" t="s">
        <v>1272</v>
      </c>
    </row>
    <row r="403" s="177" customFormat="true" ht="10.2" hidden="false" customHeight="false" outlineLevel="0" collapsed="false">
      <c r="B403" s="178"/>
      <c r="D403" s="179" t="s">
        <v>317</v>
      </c>
      <c r="E403" s="180"/>
      <c r="F403" s="181" t="s">
        <v>318</v>
      </c>
      <c r="H403" s="180"/>
      <c r="I403" s="182"/>
      <c r="L403" s="178"/>
      <c r="M403" s="183"/>
      <c r="T403" s="184"/>
      <c r="AT403" s="180" t="s">
        <v>317</v>
      </c>
      <c r="AU403" s="180" t="s">
        <v>91</v>
      </c>
      <c r="AV403" s="177" t="s">
        <v>89</v>
      </c>
      <c r="AW403" s="177" t="s">
        <v>35</v>
      </c>
      <c r="AX403" s="177" t="s">
        <v>82</v>
      </c>
      <c r="AY403" s="180" t="s">
        <v>308</v>
      </c>
    </row>
    <row r="404" s="177" customFormat="true" ht="10.2" hidden="false" customHeight="false" outlineLevel="0" collapsed="false">
      <c r="B404" s="178"/>
      <c r="D404" s="179" t="s">
        <v>317</v>
      </c>
      <c r="E404" s="180"/>
      <c r="F404" s="181" t="s">
        <v>1273</v>
      </c>
      <c r="H404" s="180"/>
      <c r="I404" s="182"/>
      <c r="L404" s="178"/>
      <c r="M404" s="183"/>
      <c r="T404" s="184"/>
      <c r="AT404" s="180" t="s">
        <v>317</v>
      </c>
      <c r="AU404" s="180" t="s">
        <v>91</v>
      </c>
      <c r="AV404" s="177" t="s">
        <v>89</v>
      </c>
      <c r="AW404" s="177" t="s">
        <v>35</v>
      </c>
      <c r="AX404" s="177" t="s">
        <v>82</v>
      </c>
      <c r="AY404" s="180" t="s">
        <v>308</v>
      </c>
    </row>
    <row r="405" s="177" customFormat="true" ht="10.2" hidden="false" customHeight="false" outlineLevel="0" collapsed="false">
      <c r="B405" s="178"/>
      <c r="D405" s="179" t="s">
        <v>317</v>
      </c>
      <c r="E405" s="180"/>
      <c r="F405" s="181" t="s">
        <v>1189</v>
      </c>
      <c r="H405" s="180"/>
      <c r="I405" s="182"/>
      <c r="L405" s="178"/>
      <c r="M405" s="183"/>
      <c r="T405" s="184"/>
      <c r="AT405" s="180" t="s">
        <v>317</v>
      </c>
      <c r="AU405" s="180" t="s">
        <v>91</v>
      </c>
      <c r="AV405" s="177" t="s">
        <v>89</v>
      </c>
      <c r="AW405" s="177" t="s">
        <v>35</v>
      </c>
      <c r="AX405" s="177" t="s">
        <v>82</v>
      </c>
      <c r="AY405" s="180" t="s">
        <v>308</v>
      </c>
    </row>
    <row r="406" s="185" customFormat="true" ht="10.2" hidden="false" customHeight="false" outlineLevel="0" collapsed="false">
      <c r="B406" s="186"/>
      <c r="D406" s="179" t="s">
        <v>317</v>
      </c>
      <c r="E406" s="187"/>
      <c r="F406" s="188" t="s">
        <v>1274</v>
      </c>
      <c r="H406" s="189" t="n">
        <v>0.74</v>
      </c>
      <c r="I406" s="190"/>
      <c r="L406" s="186"/>
      <c r="M406" s="191"/>
      <c r="T406" s="192"/>
      <c r="AT406" s="187" t="s">
        <v>317</v>
      </c>
      <c r="AU406" s="187" t="s">
        <v>91</v>
      </c>
      <c r="AV406" s="185" t="s">
        <v>91</v>
      </c>
      <c r="AW406" s="185" t="s">
        <v>35</v>
      </c>
      <c r="AX406" s="185" t="s">
        <v>82</v>
      </c>
      <c r="AY406" s="187" t="s">
        <v>308</v>
      </c>
    </row>
    <row r="407" s="193" customFormat="true" ht="10.2" hidden="false" customHeight="false" outlineLevel="0" collapsed="false">
      <c r="B407" s="194"/>
      <c r="D407" s="179" t="s">
        <v>317</v>
      </c>
      <c r="E407" s="195"/>
      <c r="F407" s="196" t="s">
        <v>321</v>
      </c>
      <c r="H407" s="197" t="n">
        <v>0.74</v>
      </c>
      <c r="I407" s="198"/>
      <c r="L407" s="194"/>
      <c r="M407" s="199"/>
      <c r="T407" s="200"/>
      <c r="AT407" s="195" t="s">
        <v>317</v>
      </c>
      <c r="AU407" s="195" t="s">
        <v>91</v>
      </c>
      <c r="AV407" s="193" t="s">
        <v>315</v>
      </c>
      <c r="AW407" s="193" t="s">
        <v>35</v>
      </c>
      <c r="AX407" s="193" t="s">
        <v>89</v>
      </c>
      <c r="AY407" s="195" t="s">
        <v>308</v>
      </c>
    </row>
    <row r="408" s="185" customFormat="true" ht="10.2" hidden="false" customHeight="false" outlineLevel="0" collapsed="false">
      <c r="B408" s="186"/>
      <c r="D408" s="179" t="s">
        <v>317</v>
      </c>
      <c r="F408" s="188" t="s">
        <v>1275</v>
      </c>
      <c r="H408" s="189" t="n">
        <v>0.888</v>
      </c>
      <c r="I408" s="190"/>
      <c r="L408" s="186"/>
      <c r="M408" s="191"/>
      <c r="T408" s="192"/>
      <c r="AT408" s="187" t="s">
        <v>317</v>
      </c>
      <c r="AU408" s="187" t="s">
        <v>91</v>
      </c>
      <c r="AV408" s="185" t="s">
        <v>91</v>
      </c>
      <c r="AW408" s="185" t="s">
        <v>3</v>
      </c>
      <c r="AX408" s="185" t="s">
        <v>89</v>
      </c>
      <c r="AY408" s="187" t="s">
        <v>308</v>
      </c>
    </row>
    <row r="409" s="22" customFormat="true" ht="44.25" hidden="false" customHeight="true" outlineLevel="0" collapsed="false">
      <c r="B409" s="23"/>
      <c r="C409" s="164" t="s">
        <v>714</v>
      </c>
      <c r="D409" s="164" t="s">
        <v>310</v>
      </c>
      <c r="E409" s="165" t="s">
        <v>1276</v>
      </c>
      <c r="F409" s="166" t="s">
        <v>1277</v>
      </c>
      <c r="G409" s="167" t="s">
        <v>370</v>
      </c>
      <c r="H409" s="168" t="n">
        <v>0.18</v>
      </c>
      <c r="I409" s="169"/>
      <c r="J409" s="170" t="n">
        <f aca="false">ROUND(I409*H409,2)</f>
        <v>0</v>
      </c>
      <c r="K409" s="166" t="s">
        <v>314</v>
      </c>
      <c r="L409" s="23"/>
      <c r="M409" s="171"/>
      <c r="N409" s="172" t="s">
        <v>47</v>
      </c>
      <c r="P409" s="173" t="n">
        <f aca="false">O409*H409</f>
        <v>0</v>
      </c>
      <c r="Q409" s="173" t="n">
        <v>0</v>
      </c>
      <c r="R409" s="173" t="n">
        <f aca="false">Q409*H409</f>
        <v>0</v>
      </c>
      <c r="S409" s="173" t="n">
        <v>0</v>
      </c>
      <c r="T409" s="174" t="n">
        <f aca="false">S409*H409</f>
        <v>0</v>
      </c>
      <c r="AR409" s="175" t="s">
        <v>414</v>
      </c>
      <c r="AT409" s="175" t="s">
        <v>310</v>
      </c>
      <c r="AU409" s="175" t="s">
        <v>91</v>
      </c>
      <c r="AY409" s="3" t="s">
        <v>308</v>
      </c>
      <c r="BE409" s="176" t="n">
        <f aca="false">IF(N409="základní",J409,0)</f>
        <v>0</v>
      </c>
      <c r="BF409" s="176" t="n">
        <f aca="false">IF(N409="snížená",J409,0)</f>
        <v>0</v>
      </c>
      <c r="BG409" s="176" t="n">
        <f aca="false">IF(N409="zákl. přenesená",J409,0)</f>
        <v>0</v>
      </c>
      <c r="BH409" s="176" t="n">
        <f aca="false">IF(N409="sníž. přenesená",J409,0)</f>
        <v>0</v>
      </c>
      <c r="BI409" s="176" t="n">
        <f aca="false">IF(N409="nulová",J409,0)</f>
        <v>0</v>
      </c>
      <c r="BJ409" s="3" t="s">
        <v>89</v>
      </c>
      <c r="BK409" s="176" t="n">
        <f aca="false">ROUND(I409*H409,2)</f>
        <v>0</v>
      </c>
      <c r="BL409" s="3" t="s">
        <v>414</v>
      </c>
      <c r="BM409" s="175" t="s">
        <v>1278</v>
      </c>
    </row>
    <row r="410" s="152" customFormat="true" ht="22.95" hidden="false" customHeight="true" outlineLevel="0" collapsed="false">
      <c r="B410" s="153"/>
      <c r="D410" s="154" t="s">
        <v>81</v>
      </c>
      <c r="E410" s="162" t="s">
        <v>990</v>
      </c>
      <c r="F410" s="162" t="s">
        <v>991</v>
      </c>
      <c r="I410" s="156"/>
      <c r="J410" s="163" t="n">
        <f aca="false">BK410</f>
        <v>0</v>
      </c>
      <c r="L410" s="153"/>
      <c r="M410" s="157"/>
      <c r="P410" s="158" t="n">
        <f aca="false">SUM(P411:P513)</f>
        <v>0</v>
      </c>
      <c r="R410" s="158" t="n">
        <f aca="false">SUM(R411:R513)</f>
        <v>2.19601556</v>
      </c>
      <c r="T410" s="159" t="n">
        <f aca="false">SUM(T411:T513)</f>
        <v>0</v>
      </c>
      <c r="AR410" s="154" t="s">
        <v>91</v>
      </c>
      <c r="AT410" s="160" t="s">
        <v>81</v>
      </c>
      <c r="AU410" s="160" t="s">
        <v>89</v>
      </c>
      <c r="AY410" s="154" t="s">
        <v>308</v>
      </c>
      <c r="BK410" s="161" t="n">
        <f aca="false">SUM(BK411:BK513)</f>
        <v>0</v>
      </c>
    </row>
    <row r="411" s="22" customFormat="true" ht="16.5" hidden="false" customHeight="true" outlineLevel="0" collapsed="false">
      <c r="B411" s="23"/>
      <c r="C411" s="164" t="s">
        <v>717</v>
      </c>
      <c r="D411" s="164" t="s">
        <v>310</v>
      </c>
      <c r="E411" s="165" t="s">
        <v>1279</v>
      </c>
      <c r="F411" s="166" t="s">
        <v>1280</v>
      </c>
      <c r="G411" s="167" t="s">
        <v>494</v>
      </c>
      <c r="H411" s="168" t="n">
        <v>12</v>
      </c>
      <c r="I411" s="169"/>
      <c r="J411" s="170" t="n">
        <f aca="false">ROUND(I411*H411,2)</f>
        <v>0</v>
      </c>
      <c r="K411" s="166"/>
      <c r="L411" s="23"/>
      <c r="M411" s="171"/>
      <c r="N411" s="172" t="s">
        <v>47</v>
      </c>
      <c r="P411" s="173" t="n">
        <f aca="false">O411*H411</f>
        <v>0</v>
      </c>
      <c r="Q411" s="173" t="n">
        <v>0</v>
      </c>
      <c r="R411" s="173" t="n">
        <f aca="false">Q411*H411</f>
        <v>0</v>
      </c>
      <c r="S411" s="173" t="n">
        <v>0</v>
      </c>
      <c r="T411" s="174" t="n">
        <f aca="false">S411*H411</f>
        <v>0</v>
      </c>
      <c r="AR411" s="175" t="s">
        <v>414</v>
      </c>
      <c r="AT411" s="175" t="s">
        <v>310</v>
      </c>
      <c r="AU411" s="175" t="s">
        <v>91</v>
      </c>
      <c r="AY411" s="3" t="s">
        <v>308</v>
      </c>
      <c r="BE411" s="176" t="n">
        <f aca="false">IF(N411="základní",J411,0)</f>
        <v>0</v>
      </c>
      <c r="BF411" s="176" t="n">
        <f aca="false">IF(N411="snížená",J411,0)</f>
        <v>0</v>
      </c>
      <c r="BG411" s="176" t="n">
        <f aca="false">IF(N411="zákl. přenesená",J411,0)</f>
        <v>0</v>
      </c>
      <c r="BH411" s="176" t="n">
        <f aca="false">IF(N411="sníž. přenesená",J411,0)</f>
        <v>0</v>
      </c>
      <c r="BI411" s="176" t="n">
        <f aca="false">IF(N411="nulová",J411,0)</f>
        <v>0</v>
      </c>
      <c r="BJ411" s="3" t="s">
        <v>89</v>
      </c>
      <c r="BK411" s="176" t="n">
        <f aca="false">ROUND(I411*H411,2)</f>
        <v>0</v>
      </c>
      <c r="BL411" s="3" t="s">
        <v>414</v>
      </c>
      <c r="BM411" s="175" t="s">
        <v>1281</v>
      </c>
    </row>
    <row r="412" s="177" customFormat="true" ht="10.2" hidden="false" customHeight="false" outlineLevel="0" collapsed="false">
      <c r="B412" s="178"/>
      <c r="D412" s="179" t="s">
        <v>317</v>
      </c>
      <c r="E412" s="180"/>
      <c r="F412" s="181" t="s">
        <v>318</v>
      </c>
      <c r="H412" s="180"/>
      <c r="I412" s="182"/>
      <c r="L412" s="178"/>
      <c r="M412" s="183"/>
      <c r="T412" s="184"/>
      <c r="AT412" s="180" t="s">
        <v>317</v>
      </c>
      <c r="AU412" s="180" t="s">
        <v>91</v>
      </c>
      <c r="AV412" s="177" t="s">
        <v>89</v>
      </c>
      <c r="AW412" s="177" t="s">
        <v>35</v>
      </c>
      <c r="AX412" s="177" t="s">
        <v>82</v>
      </c>
      <c r="AY412" s="180" t="s">
        <v>308</v>
      </c>
    </row>
    <row r="413" s="177" customFormat="true" ht="10.2" hidden="false" customHeight="false" outlineLevel="0" collapsed="false">
      <c r="B413" s="178"/>
      <c r="D413" s="179" t="s">
        <v>317</v>
      </c>
      <c r="E413" s="180"/>
      <c r="F413" s="181" t="s">
        <v>1282</v>
      </c>
      <c r="H413" s="180"/>
      <c r="I413" s="182"/>
      <c r="L413" s="178"/>
      <c r="M413" s="183"/>
      <c r="T413" s="184"/>
      <c r="AT413" s="180" t="s">
        <v>317</v>
      </c>
      <c r="AU413" s="180" t="s">
        <v>91</v>
      </c>
      <c r="AV413" s="177" t="s">
        <v>89</v>
      </c>
      <c r="AW413" s="177" t="s">
        <v>35</v>
      </c>
      <c r="AX413" s="177" t="s">
        <v>82</v>
      </c>
      <c r="AY413" s="180" t="s">
        <v>308</v>
      </c>
    </row>
    <row r="414" s="185" customFormat="true" ht="10.2" hidden="false" customHeight="false" outlineLevel="0" collapsed="false">
      <c r="B414" s="186"/>
      <c r="D414" s="179" t="s">
        <v>317</v>
      </c>
      <c r="E414" s="187"/>
      <c r="F414" s="188" t="s">
        <v>1179</v>
      </c>
      <c r="H414" s="189" t="n">
        <v>12</v>
      </c>
      <c r="I414" s="190"/>
      <c r="L414" s="186"/>
      <c r="M414" s="191"/>
      <c r="T414" s="192"/>
      <c r="AT414" s="187" t="s">
        <v>317</v>
      </c>
      <c r="AU414" s="187" t="s">
        <v>91</v>
      </c>
      <c r="AV414" s="185" t="s">
        <v>91</v>
      </c>
      <c r="AW414" s="185" t="s">
        <v>35</v>
      </c>
      <c r="AX414" s="185" t="s">
        <v>82</v>
      </c>
      <c r="AY414" s="187" t="s">
        <v>308</v>
      </c>
    </row>
    <row r="415" s="193" customFormat="true" ht="10.2" hidden="false" customHeight="false" outlineLevel="0" collapsed="false">
      <c r="B415" s="194"/>
      <c r="D415" s="179" t="s">
        <v>317</v>
      </c>
      <c r="E415" s="195"/>
      <c r="F415" s="196" t="s">
        <v>321</v>
      </c>
      <c r="H415" s="197" t="n">
        <v>12</v>
      </c>
      <c r="I415" s="198"/>
      <c r="L415" s="194"/>
      <c r="M415" s="199"/>
      <c r="T415" s="200"/>
      <c r="AT415" s="195" t="s">
        <v>317</v>
      </c>
      <c r="AU415" s="195" t="s">
        <v>91</v>
      </c>
      <c r="AV415" s="193" t="s">
        <v>315</v>
      </c>
      <c r="AW415" s="193" t="s">
        <v>35</v>
      </c>
      <c r="AX415" s="193" t="s">
        <v>89</v>
      </c>
      <c r="AY415" s="195" t="s">
        <v>308</v>
      </c>
    </row>
    <row r="416" s="22" customFormat="true" ht="16.5" hidden="false" customHeight="true" outlineLevel="0" collapsed="false">
      <c r="B416" s="23"/>
      <c r="C416" s="201" t="s">
        <v>719</v>
      </c>
      <c r="D416" s="201" t="s">
        <v>487</v>
      </c>
      <c r="E416" s="202" t="s">
        <v>1283</v>
      </c>
      <c r="F416" s="203" t="s">
        <v>1284</v>
      </c>
      <c r="G416" s="204" t="s">
        <v>494</v>
      </c>
      <c r="H416" s="205" t="n">
        <v>13.2</v>
      </c>
      <c r="I416" s="206"/>
      <c r="J416" s="207" t="n">
        <f aca="false">ROUND(I416*H416,2)</f>
        <v>0</v>
      </c>
      <c r="K416" s="203"/>
      <c r="L416" s="208"/>
      <c r="M416" s="209"/>
      <c r="N416" s="210" t="s">
        <v>47</v>
      </c>
      <c r="P416" s="173" t="n">
        <f aca="false">O416*H416</f>
        <v>0</v>
      </c>
      <c r="Q416" s="173" t="n">
        <v>0</v>
      </c>
      <c r="R416" s="173" t="n">
        <f aca="false">Q416*H416</f>
        <v>0</v>
      </c>
      <c r="S416" s="173" t="n">
        <v>0</v>
      </c>
      <c r="T416" s="174" t="n">
        <f aca="false">S416*H416</f>
        <v>0</v>
      </c>
      <c r="AR416" s="175" t="s">
        <v>508</v>
      </c>
      <c r="AT416" s="175" t="s">
        <v>487</v>
      </c>
      <c r="AU416" s="175" t="s">
        <v>91</v>
      </c>
      <c r="AY416" s="3" t="s">
        <v>308</v>
      </c>
      <c r="BE416" s="176" t="n">
        <f aca="false">IF(N416="základní",J416,0)</f>
        <v>0</v>
      </c>
      <c r="BF416" s="176" t="n">
        <f aca="false">IF(N416="snížená",J416,0)</f>
        <v>0</v>
      </c>
      <c r="BG416" s="176" t="n">
        <f aca="false">IF(N416="zákl. přenesená",J416,0)</f>
        <v>0</v>
      </c>
      <c r="BH416" s="176" t="n">
        <f aca="false">IF(N416="sníž. přenesená",J416,0)</f>
        <v>0</v>
      </c>
      <c r="BI416" s="176" t="n">
        <f aca="false">IF(N416="nulová",J416,0)</f>
        <v>0</v>
      </c>
      <c r="BJ416" s="3" t="s">
        <v>89</v>
      </c>
      <c r="BK416" s="176" t="n">
        <f aca="false">ROUND(I416*H416,2)</f>
        <v>0</v>
      </c>
      <c r="BL416" s="3" t="s">
        <v>414</v>
      </c>
      <c r="BM416" s="175" t="s">
        <v>1285</v>
      </c>
    </row>
    <row r="417" s="185" customFormat="true" ht="10.2" hidden="false" customHeight="false" outlineLevel="0" collapsed="false">
      <c r="B417" s="186"/>
      <c r="D417" s="179" t="s">
        <v>317</v>
      </c>
      <c r="F417" s="188" t="s">
        <v>1286</v>
      </c>
      <c r="H417" s="189" t="n">
        <v>13.2</v>
      </c>
      <c r="I417" s="190"/>
      <c r="L417" s="186"/>
      <c r="M417" s="191"/>
      <c r="T417" s="192"/>
      <c r="AT417" s="187" t="s">
        <v>317</v>
      </c>
      <c r="AU417" s="187" t="s">
        <v>91</v>
      </c>
      <c r="AV417" s="185" t="s">
        <v>91</v>
      </c>
      <c r="AW417" s="185" t="s">
        <v>3</v>
      </c>
      <c r="AX417" s="185" t="s">
        <v>89</v>
      </c>
      <c r="AY417" s="187" t="s">
        <v>308</v>
      </c>
    </row>
    <row r="418" s="22" customFormat="true" ht="24.15" hidden="false" customHeight="true" outlineLevel="0" collapsed="false">
      <c r="B418" s="23"/>
      <c r="C418" s="164" t="s">
        <v>721</v>
      </c>
      <c r="D418" s="164" t="s">
        <v>310</v>
      </c>
      <c r="E418" s="165" t="s">
        <v>1287</v>
      </c>
      <c r="F418" s="166" t="s">
        <v>1288</v>
      </c>
      <c r="G418" s="167" t="s">
        <v>313</v>
      </c>
      <c r="H418" s="168" t="n">
        <v>30.6</v>
      </c>
      <c r="I418" s="169"/>
      <c r="J418" s="170" t="n">
        <f aca="false">ROUND(I418*H418,2)</f>
        <v>0</v>
      </c>
      <c r="K418" s="166"/>
      <c r="L418" s="23"/>
      <c r="M418" s="171"/>
      <c r="N418" s="172" t="s">
        <v>47</v>
      </c>
      <c r="P418" s="173" t="n">
        <f aca="false">O418*H418</f>
        <v>0</v>
      </c>
      <c r="Q418" s="173" t="n">
        <v>0</v>
      </c>
      <c r="R418" s="173" t="n">
        <f aca="false">Q418*H418</f>
        <v>0</v>
      </c>
      <c r="S418" s="173" t="n">
        <v>0</v>
      </c>
      <c r="T418" s="174" t="n">
        <f aca="false">S418*H418</f>
        <v>0</v>
      </c>
      <c r="AR418" s="175" t="s">
        <v>414</v>
      </c>
      <c r="AT418" s="175" t="s">
        <v>310</v>
      </c>
      <c r="AU418" s="175" t="s">
        <v>91</v>
      </c>
      <c r="AY418" s="3" t="s">
        <v>308</v>
      </c>
      <c r="BE418" s="176" t="n">
        <f aca="false">IF(N418="základní",J418,0)</f>
        <v>0</v>
      </c>
      <c r="BF418" s="176" t="n">
        <f aca="false">IF(N418="snížená",J418,0)</f>
        <v>0</v>
      </c>
      <c r="BG418" s="176" t="n">
        <f aca="false">IF(N418="zákl. přenesená",J418,0)</f>
        <v>0</v>
      </c>
      <c r="BH418" s="176" t="n">
        <f aca="false">IF(N418="sníž. přenesená",J418,0)</f>
        <v>0</v>
      </c>
      <c r="BI418" s="176" t="n">
        <f aca="false">IF(N418="nulová",J418,0)</f>
        <v>0</v>
      </c>
      <c r="BJ418" s="3" t="s">
        <v>89</v>
      </c>
      <c r="BK418" s="176" t="n">
        <f aca="false">ROUND(I418*H418,2)</f>
        <v>0</v>
      </c>
      <c r="BL418" s="3" t="s">
        <v>414</v>
      </c>
      <c r="BM418" s="175" t="s">
        <v>1289</v>
      </c>
    </row>
    <row r="419" s="177" customFormat="true" ht="10.2" hidden="false" customHeight="false" outlineLevel="0" collapsed="false">
      <c r="B419" s="178"/>
      <c r="D419" s="179" t="s">
        <v>317</v>
      </c>
      <c r="E419" s="180"/>
      <c r="F419" s="181" t="s">
        <v>318</v>
      </c>
      <c r="H419" s="180"/>
      <c r="I419" s="182"/>
      <c r="L419" s="178"/>
      <c r="M419" s="183"/>
      <c r="T419" s="184"/>
      <c r="AT419" s="180" t="s">
        <v>317</v>
      </c>
      <c r="AU419" s="180" t="s">
        <v>91</v>
      </c>
      <c r="AV419" s="177" t="s">
        <v>89</v>
      </c>
      <c r="AW419" s="177" t="s">
        <v>35</v>
      </c>
      <c r="AX419" s="177" t="s">
        <v>82</v>
      </c>
      <c r="AY419" s="180" t="s">
        <v>308</v>
      </c>
    </row>
    <row r="420" s="177" customFormat="true" ht="10.2" hidden="false" customHeight="false" outlineLevel="0" collapsed="false">
      <c r="B420" s="178"/>
      <c r="D420" s="179" t="s">
        <v>317</v>
      </c>
      <c r="E420" s="180"/>
      <c r="F420" s="181" t="s">
        <v>1290</v>
      </c>
      <c r="H420" s="180"/>
      <c r="I420" s="182"/>
      <c r="L420" s="178"/>
      <c r="M420" s="183"/>
      <c r="T420" s="184"/>
      <c r="AT420" s="180" t="s">
        <v>317</v>
      </c>
      <c r="AU420" s="180" t="s">
        <v>91</v>
      </c>
      <c r="AV420" s="177" t="s">
        <v>89</v>
      </c>
      <c r="AW420" s="177" t="s">
        <v>35</v>
      </c>
      <c r="AX420" s="177" t="s">
        <v>82</v>
      </c>
      <c r="AY420" s="180" t="s">
        <v>308</v>
      </c>
    </row>
    <row r="421" s="185" customFormat="true" ht="10.2" hidden="false" customHeight="false" outlineLevel="0" collapsed="false">
      <c r="B421" s="186"/>
      <c r="D421" s="179" t="s">
        <v>317</v>
      </c>
      <c r="E421" s="187"/>
      <c r="F421" s="188" t="s">
        <v>1291</v>
      </c>
      <c r="H421" s="189" t="n">
        <v>30.6</v>
      </c>
      <c r="I421" s="190"/>
      <c r="L421" s="186"/>
      <c r="M421" s="191"/>
      <c r="T421" s="192"/>
      <c r="AT421" s="187" t="s">
        <v>317</v>
      </c>
      <c r="AU421" s="187" t="s">
        <v>91</v>
      </c>
      <c r="AV421" s="185" t="s">
        <v>91</v>
      </c>
      <c r="AW421" s="185" t="s">
        <v>35</v>
      </c>
      <c r="AX421" s="185" t="s">
        <v>82</v>
      </c>
      <c r="AY421" s="187" t="s">
        <v>308</v>
      </c>
    </row>
    <row r="422" s="193" customFormat="true" ht="10.2" hidden="false" customHeight="false" outlineLevel="0" collapsed="false">
      <c r="B422" s="194"/>
      <c r="D422" s="179" t="s">
        <v>317</v>
      </c>
      <c r="E422" s="195"/>
      <c r="F422" s="196" t="s">
        <v>321</v>
      </c>
      <c r="H422" s="197" t="n">
        <v>30.6</v>
      </c>
      <c r="I422" s="198"/>
      <c r="L422" s="194"/>
      <c r="M422" s="199"/>
      <c r="T422" s="200"/>
      <c r="AT422" s="195" t="s">
        <v>317</v>
      </c>
      <c r="AU422" s="195" t="s">
        <v>91</v>
      </c>
      <c r="AV422" s="193" t="s">
        <v>315</v>
      </c>
      <c r="AW422" s="193" t="s">
        <v>35</v>
      </c>
      <c r="AX422" s="193" t="s">
        <v>89</v>
      </c>
      <c r="AY422" s="195" t="s">
        <v>308</v>
      </c>
    </row>
    <row r="423" s="22" customFormat="true" ht="37.95" hidden="false" customHeight="true" outlineLevel="0" collapsed="false">
      <c r="B423" s="23"/>
      <c r="C423" s="201" t="s">
        <v>723</v>
      </c>
      <c r="D423" s="201" t="s">
        <v>487</v>
      </c>
      <c r="E423" s="202" t="s">
        <v>1292</v>
      </c>
      <c r="F423" s="203" t="s">
        <v>1293</v>
      </c>
      <c r="G423" s="204" t="s">
        <v>313</v>
      </c>
      <c r="H423" s="205" t="n">
        <v>33.66</v>
      </c>
      <c r="I423" s="206"/>
      <c r="J423" s="207" t="n">
        <f aca="false">ROUND(I423*H423,2)</f>
        <v>0</v>
      </c>
      <c r="K423" s="203"/>
      <c r="L423" s="208"/>
      <c r="M423" s="209"/>
      <c r="N423" s="210" t="s">
        <v>47</v>
      </c>
      <c r="P423" s="173" t="n">
        <f aca="false">O423*H423</f>
        <v>0</v>
      </c>
      <c r="Q423" s="173" t="n">
        <v>0</v>
      </c>
      <c r="R423" s="173" t="n">
        <f aca="false">Q423*H423</f>
        <v>0</v>
      </c>
      <c r="S423" s="173" t="n">
        <v>0</v>
      </c>
      <c r="T423" s="174" t="n">
        <f aca="false">S423*H423</f>
        <v>0</v>
      </c>
      <c r="AR423" s="175" t="s">
        <v>508</v>
      </c>
      <c r="AT423" s="175" t="s">
        <v>487</v>
      </c>
      <c r="AU423" s="175" t="s">
        <v>91</v>
      </c>
      <c r="AY423" s="3" t="s">
        <v>308</v>
      </c>
      <c r="BE423" s="176" t="n">
        <f aca="false">IF(N423="základní",J423,0)</f>
        <v>0</v>
      </c>
      <c r="BF423" s="176" t="n">
        <f aca="false">IF(N423="snížená",J423,0)</f>
        <v>0</v>
      </c>
      <c r="BG423" s="176" t="n">
        <f aca="false">IF(N423="zákl. přenesená",J423,0)</f>
        <v>0</v>
      </c>
      <c r="BH423" s="176" t="n">
        <f aca="false">IF(N423="sníž. přenesená",J423,0)</f>
        <v>0</v>
      </c>
      <c r="BI423" s="176" t="n">
        <f aca="false">IF(N423="nulová",J423,0)</f>
        <v>0</v>
      </c>
      <c r="BJ423" s="3" t="s">
        <v>89</v>
      </c>
      <c r="BK423" s="176" t="n">
        <f aca="false">ROUND(I423*H423,2)</f>
        <v>0</v>
      </c>
      <c r="BL423" s="3" t="s">
        <v>414</v>
      </c>
      <c r="BM423" s="175" t="s">
        <v>1294</v>
      </c>
    </row>
    <row r="424" s="185" customFormat="true" ht="10.2" hidden="false" customHeight="false" outlineLevel="0" collapsed="false">
      <c r="B424" s="186"/>
      <c r="D424" s="179" t="s">
        <v>317</v>
      </c>
      <c r="F424" s="188" t="s">
        <v>1295</v>
      </c>
      <c r="H424" s="189" t="n">
        <v>33.66</v>
      </c>
      <c r="I424" s="190"/>
      <c r="L424" s="186"/>
      <c r="M424" s="191"/>
      <c r="T424" s="192"/>
      <c r="AT424" s="187" t="s">
        <v>317</v>
      </c>
      <c r="AU424" s="187" t="s">
        <v>91</v>
      </c>
      <c r="AV424" s="185" t="s">
        <v>91</v>
      </c>
      <c r="AW424" s="185" t="s">
        <v>3</v>
      </c>
      <c r="AX424" s="185" t="s">
        <v>89</v>
      </c>
      <c r="AY424" s="187" t="s">
        <v>308</v>
      </c>
    </row>
    <row r="425" s="22" customFormat="true" ht="16.5" hidden="false" customHeight="true" outlineLevel="0" collapsed="false">
      <c r="B425" s="23"/>
      <c r="C425" s="164" t="s">
        <v>725</v>
      </c>
      <c r="D425" s="164" t="s">
        <v>310</v>
      </c>
      <c r="E425" s="165" t="s">
        <v>1296</v>
      </c>
      <c r="F425" s="166" t="s">
        <v>1297</v>
      </c>
      <c r="G425" s="167" t="s">
        <v>494</v>
      </c>
      <c r="H425" s="168" t="n">
        <v>12</v>
      </c>
      <c r="I425" s="169"/>
      <c r="J425" s="170" t="n">
        <f aca="false">ROUND(I425*H425,2)</f>
        <v>0</v>
      </c>
      <c r="K425" s="166"/>
      <c r="L425" s="23"/>
      <c r="M425" s="171"/>
      <c r="N425" s="172" t="s">
        <v>47</v>
      </c>
      <c r="P425" s="173" t="n">
        <f aca="false">O425*H425</f>
        <v>0</v>
      </c>
      <c r="Q425" s="173" t="n">
        <v>0</v>
      </c>
      <c r="R425" s="173" t="n">
        <f aca="false">Q425*H425</f>
        <v>0</v>
      </c>
      <c r="S425" s="173" t="n">
        <v>0</v>
      </c>
      <c r="T425" s="174" t="n">
        <f aca="false">S425*H425</f>
        <v>0</v>
      </c>
      <c r="AR425" s="175" t="s">
        <v>414</v>
      </c>
      <c r="AT425" s="175" t="s">
        <v>310</v>
      </c>
      <c r="AU425" s="175" t="s">
        <v>91</v>
      </c>
      <c r="AY425" s="3" t="s">
        <v>308</v>
      </c>
      <c r="BE425" s="176" t="n">
        <f aca="false">IF(N425="základní",J425,0)</f>
        <v>0</v>
      </c>
      <c r="BF425" s="176" t="n">
        <f aca="false">IF(N425="snížená",J425,0)</f>
        <v>0</v>
      </c>
      <c r="BG425" s="176" t="n">
        <f aca="false">IF(N425="zákl. přenesená",J425,0)</f>
        <v>0</v>
      </c>
      <c r="BH425" s="176" t="n">
        <f aca="false">IF(N425="sníž. přenesená",J425,0)</f>
        <v>0</v>
      </c>
      <c r="BI425" s="176" t="n">
        <f aca="false">IF(N425="nulová",J425,0)</f>
        <v>0</v>
      </c>
      <c r="BJ425" s="3" t="s">
        <v>89</v>
      </c>
      <c r="BK425" s="176" t="n">
        <f aca="false">ROUND(I425*H425,2)</f>
        <v>0</v>
      </c>
      <c r="BL425" s="3" t="s">
        <v>414</v>
      </c>
      <c r="BM425" s="175" t="s">
        <v>1298</v>
      </c>
    </row>
    <row r="426" s="177" customFormat="true" ht="10.2" hidden="false" customHeight="false" outlineLevel="0" collapsed="false">
      <c r="B426" s="178"/>
      <c r="D426" s="179" t="s">
        <v>317</v>
      </c>
      <c r="E426" s="180"/>
      <c r="F426" s="181" t="s">
        <v>318</v>
      </c>
      <c r="H426" s="180"/>
      <c r="I426" s="182"/>
      <c r="L426" s="178"/>
      <c r="M426" s="183"/>
      <c r="T426" s="184"/>
      <c r="AT426" s="180" t="s">
        <v>317</v>
      </c>
      <c r="AU426" s="180" t="s">
        <v>91</v>
      </c>
      <c r="AV426" s="177" t="s">
        <v>89</v>
      </c>
      <c r="AW426" s="177" t="s">
        <v>35</v>
      </c>
      <c r="AX426" s="177" t="s">
        <v>82</v>
      </c>
      <c r="AY426" s="180" t="s">
        <v>308</v>
      </c>
    </row>
    <row r="427" s="177" customFormat="true" ht="10.2" hidden="false" customHeight="false" outlineLevel="0" collapsed="false">
      <c r="B427" s="178"/>
      <c r="D427" s="179" t="s">
        <v>317</v>
      </c>
      <c r="E427" s="180"/>
      <c r="F427" s="181" t="s">
        <v>1299</v>
      </c>
      <c r="H427" s="180"/>
      <c r="I427" s="182"/>
      <c r="L427" s="178"/>
      <c r="M427" s="183"/>
      <c r="T427" s="184"/>
      <c r="AT427" s="180" t="s">
        <v>317</v>
      </c>
      <c r="AU427" s="180" t="s">
        <v>91</v>
      </c>
      <c r="AV427" s="177" t="s">
        <v>89</v>
      </c>
      <c r="AW427" s="177" t="s">
        <v>35</v>
      </c>
      <c r="AX427" s="177" t="s">
        <v>82</v>
      </c>
      <c r="AY427" s="180" t="s">
        <v>308</v>
      </c>
    </row>
    <row r="428" s="185" customFormat="true" ht="10.2" hidden="false" customHeight="false" outlineLevel="0" collapsed="false">
      <c r="B428" s="186"/>
      <c r="D428" s="179" t="s">
        <v>317</v>
      </c>
      <c r="E428" s="187"/>
      <c r="F428" s="188" t="s">
        <v>1179</v>
      </c>
      <c r="H428" s="189" t="n">
        <v>12</v>
      </c>
      <c r="I428" s="190"/>
      <c r="L428" s="186"/>
      <c r="M428" s="191"/>
      <c r="T428" s="192"/>
      <c r="AT428" s="187" t="s">
        <v>317</v>
      </c>
      <c r="AU428" s="187" t="s">
        <v>91</v>
      </c>
      <c r="AV428" s="185" t="s">
        <v>91</v>
      </c>
      <c r="AW428" s="185" t="s">
        <v>35</v>
      </c>
      <c r="AX428" s="185" t="s">
        <v>82</v>
      </c>
      <c r="AY428" s="187" t="s">
        <v>308</v>
      </c>
    </row>
    <row r="429" s="193" customFormat="true" ht="10.2" hidden="false" customHeight="false" outlineLevel="0" collapsed="false">
      <c r="B429" s="194"/>
      <c r="D429" s="179" t="s">
        <v>317</v>
      </c>
      <c r="E429" s="195"/>
      <c r="F429" s="196" t="s">
        <v>321</v>
      </c>
      <c r="H429" s="197" t="n">
        <v>12</v>
      </c>
      <c r="I429" s="198"/>
      <c r="L429" s="194"/>
      <c r="M429" s="199"/>
      <c r="T429" s="200"/>
      <c r="AT429" s="195" t="s">
        <v>317</v>
      </c>
      <c r="AU429" s="195" t="s">
        <v>91</v>
      </c>
      <c r="AV429" s="193" t="s">
        <v>315</v>
      </c>
      <c r="AW429" s="193" t="s">
        <v>35</v>
      </c>
      <c r="AX429" s="193" t="s">
        <v>89</v>
      </c>
      <c r="AY429" s="195" t="s">
        <v>308</v>
      </c>
    </row>
    <row r="430" s="22" customFormat="true" ht="16.5" hidden="false" customHeight="true" outlineLevel="0" collapsed="false">
      <c r="B430" s="23"/>
      <c r="C430" s="201" t="s">
        <v>727</v>
      </c>
      <c r="D430" s="201" t="s">
        <v>487</v>
      </c>
      <c r="E430" s="202" t="s">
        <v>1283</v>
      </c>
      <c r="F430" s="203" t="s">
        <v>1284</v>
      </c>
      <c r="G430" s="204" t="s">
        <v>494</v>
      </c>
      <c r="H430" s="205" t="n">
        <v>13.2</v>
      </c>
      <c r="I430" s="206"/>
      <c r="J430" s="207" t="n">
        <f aca="false">ROUND(I430*H430,2)</f>
        <v>0</v>
      </c>
      <c r="K430" s="203"/>
      <c r="L430" s="208"/>
      <c r="M430" s="209"/>
      <c r="N430" s="210" t="s">
        <v>47</v>
      </c>
      <c r="P430" s="173" t="n">
        <f aca="false">O430*H430</f>
        <v>0</v>
      </c>
      <c r="Q430" s="173" t="n">
        <v>0</v>
      </c>
      <c r="R430" s="173" t="n">
        <f aca="false">Q430*H430</f>
        <v>0</v>
      </c>
      <c r="S430" s="173" t="n">
        <v>0</v>
      </c>
      <c r="T430" s="174" t="n">
        <f aca="false">S430*H430</f>
        <v>0</v>
      </c>
      <c r="AR430" s="175" t="s">
        <v>508</v>
      </c>
      <c r="AT430" s="175" t="s">
        <v>487</v>
      </c>
      <c r="AU430" s="175" t="s">
        <v>91</v>
      </c>
      <c r="AY430" s="3" t="s">
        <v>308</v>
      </c>
      <c r="BE430" s="176" t="n">
        <f aca="false">IF(N430="základní",J430,0)</f>
        <v>0</v>
      </c>
      <c r="BF430" s="176" t="n">
        <f aca="false">IF(N430="snížená",J430,0)</f>
        <v>0</v>
      </c>
      <c r="BG430" s="176" t="n">
        <f aca="false">IF(N430="zákl. přenesená",J430,0)</f>
        <v>0</v>
      </c>
      <c r="BH430" s="176" t="n">
        <f aca="false">IF(N430="sníž. přenesená",J430,0)</f>
        <v>0</v>
      </c>
      <c r="BI430" s="176" t="n">
        <f aca="false">IF(N430="nulová",J430,0)</f>
        <v>0</v>
      </c>
      <c r="BJ430" s="3" t="s">
        <v>89</v>
      </c>
      <c r="BK430" s="176" t="n">
        <f aca="false">ROUND(I430*H430,2)</f>
        <v>0</v>
      </c>
      <c r="BL430" s="3" t="s">
        <v>414</v>
      </c>
      <c r="BM430" s="175" t="s">
        <v>1300</v>
      </c>
    </row>
    <row r="431" s="185" customFormat="true" ht="10.2" hidden="false" customHeight="false" outlineLevel="0" collapsed="false">
      <c r="B431" s="186"/>
      <c r="D431" s="179" t="s">
        <v>317</v>
      </c>
      <c r="F431" s="188" t="s">
        <v>1286</v>
      </c>
      <c r="H431" s="189" t="n">
        <v>13.2</v>
      </c>
      <c r="I431" s="190"/>
      <c r="L431" s="186"/>
      <c r="M431" s="191"/>
      <c r="T431" s="192"/>
      <c r="AT431" s="187" t="s">
        <v>317</v>
      </c>
      <c r="AU431" s="187" t="s">
        <v>91</v>
      </c>
      <c r="AV431" s="185" t="s">
        <v>91</v>
      </c>
      <c r="AW431" s="185" t="s">
        <v>3</v>
      </c>
      <c r="AX431" s="185" t="s">
        <v>89</v>
      </c>
      <c r="AY431" s="187" t="s">
        <v>308</v>
      </c>
    </row>
    <row r="432" s="22" customFormat="true" ht="16.5" hidden="false" customHeight="true" outlineLevel="0" collapsed="false">
      <c r="B432" s="23"/>
      <c r="C432" s="164" t="s">
        <v>729</v>
      </c>
      <c r="D432" s="164" t="s">
        <v>310</v>
      </c>
      <c r="E432" s="165" t="s">
        <v>1301</v>
      </c>
      <c r="F432" s="166" t="s">
        <v>1302</v>
      </c>
      <c r="G432" s="167" t="s">
        <v>494</v>
      </c>
      <c r="H432" s="168" t="n">
        <v>12</v>
      </c>
      <c r="I432" s="169"/>
      <c r="J432" s="170" t="n">
        <f aca="false">ROUND(I432*H432,2)</f>
        <v>0</v>
      </c>
      <c r="K432" s="166"/>
      <c r="L432" s="23"/>
      <c r="M432" s="171"/>
      <c r="N432" s="172" t="s">
        <v>47</v>
      </c>
      <c r="P432" s="173" t="n">
        <f aca="false">O432*H432</f>
        <v>0</v>
      </c>
      <c r="Q432" s="173" t="n">
        <v>0</v>
      </c>
      <c r="R432" s="173" t="n">
        <f aca="false">Q432*H432</f>
        <v>0</v>
      </c>
      <c r="S432" s="173" t="n">
        <v>0</v>
      </c>
      <c r="T432" s="174" t="n">
        <f aca="false">S432*H432</f>
        <v>0</v>
      </c>
      <c r="AR432" s="175" t="s">
        <v>414</v>
      </c>
      <c r="AT432" s="175" t="s">
        <v>310</v>
      </c>
      <c r="AU432" s="175" t="s">
        <v>91</v>
      </c>
      <c r="AY432" s="3" t="s">
        <v>308</v>
      </c>
      <c r="BE432" s="176" t="n">
        <f aca="false">IF(N432="základní",J432,0)</f>
        <v>0</v>
      </c>
      <c r="BF432" s="176" t="n">
        <f aca="false">IF(N432="snížená",J432,0)</f>
        <v>0</v>
      </c>
      <c r="BG432" s="176" t="n">
        <f aca="false">IF(N432="zákl. přenesená",J432,0)</f>
        <v>0</v>
      </c>
      <c r="BH432" s="176" t="n">
        <f aca="false">IF(N432="sníž. přenesená",J432,0)</f>
        <v>0</v>
      </c>
      <c r="BI432" s="176" t="n">
        <f aca="false">IF(N432="nulová",J432,0)</f>
        <v>0</v>
      </c>
      <c r="BJ432" s="3" t="s">
        <v>89</v>
      </c>
      <c r="BK432" s="176" t="n">
        <f aca="false">ROUND(I432*H432,2)</f>
        <v>0</v>
      </c>
      <c r="BL432" s="3" t="s">
        <v>414</v>
      </c>
      <c r="BM432" s="175" t="s">
        <v>1303</v>
      </c>
    </row>
    <row r="433" s="177" customFormat="true" ht="10.2" hidden="false" customHeight="false" outlineLevel="0" collapsed="false">
      <c r="B433" s="178"/>
      <c r="D433" s="179" t="s">
        <v>317</v>
      </c>
      <c r="E433" s="180"/>
      <c r="F433" s="181" t="s">
        <v>318</v>
      </c>
      <c r="H433" s="180"/>
      <c r="I433" s="182"/>
      <c r="L433" s="178"/>
      <c r="M433" s="183"/>
      <c r="T433" s="184"/>
      <c r="AT433" s="180" t="s">
        <v>317</v>
      </c>
      <c r="AU433" s="180" t="s">
        <v>91</v>
      </c>
      <c r="AV433" s="177" t="s">
        <v>89</v>
      </c>
      <c r="AW433" s="177" t="s">
        <v>35</v>
      </c>
      <c r="AX433" s="177" t="s">
        <v>82</v>
      </c>
      <c r="AY433" s="180" t="s">
        <v>308</v>
      </c>
    </row>
    <row r="434" s="177" customFormat="true" ht="10.2" hidden="false" customHeight="false" outlineLevel="0" collapsed="false">
      <c r="B434" s="178"/>
      <c r="D434" s="179" t="s">
        <v>317</v>
      </c>
      <c r="E434" s="180"/>
      <c r="F434" s="181" t="s">
        <v>1304</v>
      </c>
      <c r="H434" s="180"/>
      <c r="I434" s="182"/>
      <c r="L434" s="178"/>
      <c r="M434" s="183"/>
      <c r="T434" s="184"/>
      <c r="AT434" s="180" t="s">
        <v>317</v>
      </c>
      <c r="AU434" s="180" t="s">
        <v>91</v>
      </c>
      <c r="AV434" s="177" t="s">
        <v>89</v>
      </c>
      <c r="AW434" s="177" t="s">
        <v>35</v>
      </c>
      <c r="AX434" s="177" t="s">
        <v>82</v>
      </c>
      <c r="AY434" s="180" t="s">
        <v>308</v>
      </c>
    </row>
    <row r="435" s="185" customFormat="true" ht="10.2" hidden="false" customHeight="false" outlineLevel="0" collapsed="false">
      <c r="B435" s="186"/>
      <c r="D435" s="179" t="s">
        <v>317</v>
      </c>
      <c r="E435" s="187"/>
      <c r="F435" s="188" t="s">
        <v>1179</v>
      </c>
      <c r="H435" s="189" t="n">
        <v>12</v>
      </c>
      <c r="I435" s="190"/>
      <c r="L435" s="186"/>
      <c r="M435" s="191"/>
      <c r="T435" s="192"/>
      <c r="AT435" s="187" t="s">
        <v>317</v>
      </c>
      <c r="AU435" s="187" t="s">
        <v>91</v>
      </c>
      <c r="AV435" s="185" t="s">
        <v>91</v>
      </c>
      <c r="AW435" s="185" t="s">
        <v>35</v>
      </c>
      <c r="AX435" s="185" t="s">
        <v>82</v>
      </c>
      <c r="AY435" s="187" t="s">
        <v>308</v>
      </c>
    </row>
    <row r="436" s="193" customFormat="true" ht="10.2" hidden="false" customHeight="false" outlineLevel="0" collapsed="false">
      <c r="B436" s="194"/>
      <c r="D436" s="179" t="s">
        <v>317</v>
      </c>
      <c r="E436" s="195"/>
      <c r="F436" s="196" t="s">
        <v>321</v>
      </c>
      <c r="H436" s="197" t="n">
        <v>12</v>
      </c>
      <c r="I436" s="198"/>
      <c r="L436" s="194"/>
      <c r="M436" s="199"/>
      <c r="T436" s="200"/>
      <c r="AT436" s="195" t="s">
        <v>317</v>
      </c>
      <c r="AU436" s="195" t="s">
        <v>91</v>
      </c>
      <c r="AV436" s="193" t="s">
        <v>315</v>
      </c>
      <c r="AW436" s="193" t="s">
        <v>35</v>
      </c>
      <c r="AX436" s="193" t="s">
        <v>89</v>
      </c>
      <c r="AY436" s="195" t="s">
        <v>308</v>
      </c>
    </row>
    <row r="437" s="22" customFormat="true" ht="16.5" hidden="false" customHeight="true" outlineLevel="0" collapsed="false">
      <c r="B437" s="23"/>
      <c r="C437" s="201" t="s">
        <v>731</v>
      </c>
      <c r="D437" s="201" t="s">
        <v>487</v>
      </c>
      <c r="E437" s="202" t="s">
        <v>1305</v>
      </c>
      <c r="F437" s="203" t="s">
        <v>1306</v>
      </c>
      <c r="G437" s="204" t="s">
        <v>494</v>
      </c>
      <c r="H437" s="205" t="n">
        <v>13.2</v>
      </c>
      <c r="I437" s="206"/>
      <c r="J437" s="207" t="n">
        <f aca="false">ROUND(I437*H437,2)</f>
        <v>0</v>
      </c>
      <c r="K437" s="203"/>
      <c r="L437" s="208"/>
      <c r="M437" s="209"/>
      <c r="N437" s="210" t="s">
        <v>47</v>
      </c>
      <c r="P437" s="173" t="n">
        <f aca="false">O437*H437</f>
        <v>0</v>
      </c>
      <c r="Q437" s="173" t="n">
        <v>0</v>
      </c>
      <c r="R437" s="173" t="n">
        <f aca="false">Q437*H437</f>
        <v>0</v>
      </c>
      <c r="S437" s="173" t="n">
        <v>0</v>
      </c>
      <c r="T437" s="174" t="n">
        <f aca="false">S437*H437</f>
        <v>0</v>
      </c>
      <c r="AR437" s="175" t="s">
        <v>508</v>
      </c>
      <c r="AT437" s="175" t="s">
        <v>487</v>
      </c>
      <c r="AU437" s="175" t="s">
        <v>91</v>
      </c>
      <c r="AY437" s="3" t="s">
        <v>308</v>
      </c>
      <c r="BE437" s="176" t="n">
        <f aca="false">IF(N437="základní",J437,0)</f>
        <v>0</v>
      </c>
      <c r="BF437" s="176" t="n">
        <f aca="false">IF(N437="snížená",J437,0)</f>
        <v>0</v>
      </c>
      <c r="BG437" s="176" t="n">
        <f aca="false">IF(N437="zákl. přenesená",J437,0)</f>
        <v>0</v>
      </c>
      <c r="BH437" s="176" t="n">
        <f aca="false">IF(N437="sníž. přenesená",J437,0)</f>
        <v>0</v>
      </c>
      <c r="BI437" s="176" t="n">
        <f aca="false">IF(N437="nulová",J437,0)</f>
        <v>0</v>
      </c>
      <c r="BJ437" s="3" t="s">
        <v>89</v>
      </c>
      <c r="BK437" s="176" t="n">
        <f aca="false">ROUND(I437*H437,2)</f>
        <v>0</v>
      </c>
      <c r="BL437" s="3" t="s">
        <v>414</v>
      </c>
      <c r="BM437" s="175" t="s">
        <v>1307</v>
      </c>
    </row>
    <row r="438" s="185" customFormat="true" ht="10.2" hidden="false" customHeight="false" outlineLevel="0" collapsed="false">
      <c r="B438" s="186"/>
      <c r="D438" s="179" t="s">
        <v>317</v>
      </c>
      <c r="F438" s="188" t="s">
        <v>1286</v>
      </c>
      <c r="H438" s="189" t="n">
        <v>13.2</v>
      </c>
      <c r="I438" s="190"/>
      <c r="L438" s="186"/>
      <c r="M438" s="191"/>
      <c r="T438" s="192"/>
      <c r="AT438" s="187" t="s">
        <v>317</v>
      </c>
      <c r="AU438" s="187" t="s">
        <v>91</v>
      </c>
      <c r="AV438" s="185" t="s">
        <v>91</v>
      </c>
      <c r="AW438" s="185" t="s">
        <v>3</v>
      </c>
      <c r="AX438" s="185" t="s">
        <v>89</v>
      </c>
      <c r="AY438" s="187" t="s">
        <v>308</v>
      </c>
    </row>
    <row r="439" s="22" customFormat="true" ht="16.5" hidden="false" customHeight="true" outlineLevel="0" collapsed="false">
      <c r="B439" s="23"/>
      <c r="C439" s="164" t="s">
        <v>733</v>
      </c>
      <c r="D439" s="164" t="s">
        <v>310</v>
      </c>
      <c r="E439" s="165" t="s">
        <v>1308</v>
      </c>
      <c r="F439" s="166" t="s">
        <v>1309</v>
      </c>
      <c r="G439" s="167" t="s">
        <v>494</v>
      </c>
      <c r="H439" s="168" t="n">
        <v>22</v>
      </c>
      <c r="I439" s="169"/>
      <c r="J439" s="170" t="n">
        <f aca="false">ROUND(I439*H439,2)</f>
        <v>0</v>
      </c>
      <c r="K439" s="166"/>
      <c r="L439" s="23"/>
      <c r="M439" s="171"/>
      <c r="N439" s="172" t="s">
        <v>47</v>
      </c>
      <c r="P439" s="173" t="n">
        <f aca="false">O439*H439</f>
        <v>0</v>
      </c>
      <c r="Q439" s="173" t="n">
        <v>0</v>
      </c>
      <c r="R439" s="173" t="n">
        <f aca="false">Q439*H439</f>
        <v>0</v>
      </c>
      <c r="S439" s="173" t="n">
        <v>0</v>
      </c>
      <c r="T439" s="174" t="n">
        <f aca="false">S439*H439</f>
        <v>0</v>
      </c>
      <c r="AR439" s="175" t="s">
        <v>414</v>
      </c>
      <c r="AT439" s="175" t="s">
        <v>310</v>
      </c>
      <c r="AU439" s="175" t="s">
        <v>91</v>
      </c>
      <c r="AY439" s="3" t="s">
        <v>308</v>
      </c>
      <c r="BE439" s="176" t="n">
        <f aca="false">IF(N439="základní",J439,0)</f>
        <v>0</v>
      </c>
      <c r="BF439" s="176" t="n">
        <f aca="false">IF(N439="snížená",J439,0)</f>
        <v>0</v>
      </c>
      <c r="BG439" s="176" t="n">
        <f aca="false">IF(N439="zákl. přenesená",J439,0)</f>
        <v>0</v>
      </c>
      <c r="BH439" s="176" t="n">
        <f aca="false">IF(N439="sníž. přenesená",J439,0)</f>
        <v>0</v>
      </c>
      <c r="BI439" s="176" t="n">
        <f aca="false">IF(N439="nulová",J439,0)</f>
        <v>0</v>
      </c>
      <c r="BJ439" s="3" t="s">
        <v>89</v>
      </c>
      <c r="BK439" s="176" t="n">
        <f aca="false">ROUND(I439*H439,2)</f>
        <v>0</v>
      </c>
      <c r="BL439" s="3" t="s">
        <v>414</v>
      </c>
      <c r="BM439" s="175" t="s">
        <v>1310</v>
      </c>
    </row>
    <row r="440" s="177" customFormat="true" ht="10.2" hidden="false" customHeight="false" outlineLevel="0" collapsed="false">
      <c r="B440" s="178"/>
      <c r="D440" s="179" t="s">
        <v>317</v>
      </c>
      <c r="E440" s="180"/>
      <c r="F440" s="181" t="s">
        <v>318</v>
      </c>
      <c r="H440" s="180"/>
      <c r="I440" s="182"/>
      <c r="L440" s="178"/>
      <c r="M440" s="183"/>
      <c r="T440" s="184"/>
      <c r="AT440" s="180" t="s">
        <v>317</v>
      </c>
      <c r="AU440" s="180" t="s">
        <v>91</v>
      </c>
      <c r="AV440" s="177" t="s">
        <v>89</v>
      </c>
      <c r="AW440" s="177" t="s">
        <v>35</v>
      </c>
      <c r="AX440" s="177" t="s">
        <v>82</v>
      </c>
      <c r="AY440" s="180" t="s">
        <v>308</v>
      </c>
    </row>
    <row r="441" s="177" customFormat="true" ht="10.2" hidden="false" customHeight="false" outlineLevel="0" collapsed="false">
      <c r="B441" s="178"/>
      <c r="D441" s="179" t="s">
        <v>317</v>
      </c>
      <c r="E441" s="180"/>
      <c r="F441" s="181" t="s">
        <v>1311</v>
      </c>
      <c r="H441" s="180"/>
      <c r="I441" s="182"/>
      <c r="L441" s="178"/>
      <c r="M441" s="183"/>
      <c r="T441" s="184"/>
      <c r="AT441" s="180" t="s">
        <v>317</v>
      </c>
      <c r="AU441" s="180" t="s">
        <v>91</v>
      </c>
      <c r="AV441" s="177" t="s">
        <v>89</v>
      </c>
      <c r="AW441" s="177" t="s">
        <v>35</v>
      </c>
      <c r="AX441" s="177" t="s">
        <v>82</v>
      </c>
      <c r="AY441" s="180" t="s">
        <v>308</v>
      </c>
    </row>
    <row r="442" s="185" customFormat="true" ht="10.2" hidden="false" customHeight="false" outlineLevel="0" collapsed="false">
      <c r="B442" s="186"/>
      <c r="D442" s="179" t="s">
        <v>317</v>
      </c>
      <c r="E442" s="187"/>
      <c r="F442" s="188" t="s">
        <v>1312</v>
      </c>
      <c r="H442" s="189" t="n">
        <v>22</v>
      </c>
      <c r="I442" s="190"/>
      <c r="L442" s="186"/>
      <c r="M442" s="191"/>
      <c r="T442" s="192"/>
      <c r="AT442" s="187" t="s">
        <v>317</v>
      </c>
      <c r="AU442" s="187" t="s">
        <v>91</v>
      </c>
      <c r="AV442" s="185" t="s">
        <v>91</v>
      </c>
      <c r="AW442" s="185" t="s">
        <v>35</v>
      </c>
      <c r="AX442" s="185" t="s">
        <v>82</v>
      </c>
      <c r="AY442" s="187" t="s">
        <v>308</v>
      </c>
    </row>
    <row r="443" s="193" customFormat="true" ht="10.2" hidden="false" customHeight="false" outlineLevel="0" collapsed="false">
      <c r="B443" s="194"/>
      <c r="D443" s="179" t="s">
        <v>317</v>
      </c>
      <c r="E443" s="195"/>
      <c r="F443" s="196" t="s">
        <v>321</v>
      </c>
      <c r="H443" s="197" t="n">
        <v>22</v>
      </c>
      <c r="I443" s="198"/>
      <c r="L443" s="194"/>
      <c r="M443" s="199"/>
      <c r="T443" s="200"/>
      <c r="AT443" s="195" t="s">
        <v>317</v>
      </c>
      <c r="AU443" s="195" t="s">
        <v>91</v>
      </c>
      <c r="AV443" s="193" t="s">
        <v>315</v>
      </c>
      <c r="AW443" s="193" t="s">
        <v>35</v>
      </c>
      <c r="AX443" s="193" t="s">
        <v>89</v>
      </c>
      <c r="AY443" s="195" t="s">
        <v>308</v>
      </c>
    </row>
    <row r="444" s="22" customFormat="true" ht="16.5" hidden="false" customHeight="true" outlineLevel="0" collapsed="false">
      <c r="B444" s="23"/>
      <c r="C444" s="201" t="s">
        <v>735</v>
      </c>
      <c r="D444" s="201" t="s">
        <v>487</v>
      </c>
      <c r="E444" s="202" t="s">
        <v>1313</v>
      </c>
      <c r="F444" s="203" t="s">
        <v>1314</v>
      </c>
      <c r="G444" s="204" t="s">
        <v>494</v>
      </c>
      <c r="H444" s="205" t="n">
        <v>24.2</v>
      </c>
      <c r="I444" s="206"/>
      <c r="J444" s="207" t="n">
        <f aca="false">ROUND(I444*H444,2)</f>
        <v>0</v>
      </c>
      <c r="K444" s="203"/>
      <c r="L444" s="208"/>
      <c r="M444" s="209"/>
      <c r="N444" s="210" t="s">
        <v>47</v>
      </c>
      <c r="P444" s="173" t="n">
        <f aca="false">O444*H444</f>
        <v>0</v>
      </c>
      <c r="Q444" s="173" t="n">
        <v>0</v>
      </c>
      <c r="R444" s="173" t="n">
        <f aca="false">Q444*H444</f>
        <v>0</v>
      </c>
      <c r="S444" s="173" t="n">
        <v>0</v>
      </c>
      <c r="T444" s="174" t="n">
        <f aca="false">S444*H444</f>
        <v>0</v>
      </c>
      <c r="AR444" s="175" t="s">
        <v>508</v>
      </c>
      <c r="AT444" s="175" t="s">
        <v>487</v>
      </c>
      <c r="AU444" s="175" t="s">
        <v>91</v>
      </c>
      <c r="AY444" s="3" t="s">
        <v>308</v>
      </c>
      <c r="BE444" s="176" t="n">
        <f aca="false">IF(N444="základní",J444,0)</f>
        <v>0</v>
      </c>
      <c r="BF444" s="176" t="n">
        <f aca="false">IF(N444="snížená",J444,0)</f>
        <v>0</v>
      </c>
      <c r="BG444" s="176" t="n">
        <f aca="false">IF(N444="zákl. přenesená",J444,0)</f>
        <v>0</v>
      </c>
      <c r="BH444" s="176" t="n">
        <f aca="false">IF(N444="sníž. přenesená",J444,0)</f>
        <v>0</v>
      </c>
      <c r="BI444" s="176" t="n">
        <f aca="false">IF(N444="nulová",J444,0)</f>
        <v>0</v>
      </c>
      <c r="BJ444" s="3" t="s">
        <v>89</v>
      </c>
      <c r="BK444" s="176" t="n">
        <f aca="false">ROUND(I444*H444,2)</f>
        <v>0</v>
      </c>
      <c r="BL444" s="3" t="s">
        <v>414</v>
      </c>
      <c r="BM444" s="175" t="s">
        <v>1315</v>
      </c>
    </row>
    <row r="445" s="185" customFormat="true" ht="10.2" hidden="false" customHeight="false" outlineLevel="0" collapsed="false">
      <c r="B445" s="186"/>
      <c r="D445" s="179" t="s">
        <v>317</v>
      </c>
      <c r="F445" s="188" t="s">
        <v>1316</v>
      </c>
      <c r="H445" s="189" t="n">
        <v>24.2</v>
      </c>
      <c r="I445" s="190"/>
      <c r="L445" s="186"/>
      <c r="M445" s="191"/>
      <c r="T445" s="192"/>
      <c r="AT445" s="187" t="s">
        <v>317</v>
      </c>
      <c r="AU445" s="187" t="s">
        <v>91</v>
      </c>
      <c r="AV445" s="185" t="s">
        <v>91</v>
      </c>
      <c r="AW445" s="185" t="s">
        <v>3</v>
      </c>
      <c r="AX445" s="185" t="s">
        <v>89</v>
      </c>
      <c r="AY445" s="187" t="s">
        <v>308</v>
      </c>
    </row>
    <row r="446" s="22" customFormat="true" ht="37.95" hidden="false" customHeight="true" outlineLevel="0" collapsed="false">
      <c r="B446" s="23"/>
      <c r="C446" s="164" t="s">
        <v>737</v>
      </c>
      <c r="D446" s="164" t="s">
        <v>310</v>
      </c>
      <c r="E446" s="165" t="s">
        <v>1317</v>
      </c>
      <c r="F446" s="166" t="s">
        <v>1318</v>
      </c>
      <c r="G446" s="167" t="s">
        <v>313</v>
      </c>
      <c r="H446" s="168" t="n">
        <v>8.223</v>
      </c>
      <c r="I446" s="169"/>
      <c r="J446" s="170" t="n">
        <f aca="false">ROUND(I446*H446,2)</f>
        <v>0</v>
      </c>
      <c r="K446" s="166" t="s">
        <v>314</v>
      </c>
      <c r="L446" s="23"/>
      <c r="M446" s="171"/>
      <c r="N446" s="172" t="s">
        <v>47</v>
      </c>
      <c r="P446" s="173" t="n">
        <f aca="false">O446*H446</f>
        <v>0</v>
      </c>
      <c r="Q446" s="173" t="n">
        <v>0</v>
      </c>
      <c r="R446" s="173" t="n">
        <f aca="false">Q446*H446</f>
        <v>0</v>
      </c>
      <c r="S446" s="173" t="n">
        <v>0</v>
      </c>
      <c r="T446" s="174" t="n">
        <f aca="false">S446*H446</f>
        <v>0</v>
      </c>
      <c r="AR446" s="175" t="s">
        <v>414</v>
      </c>
      <c r="AT446" s="175" t="s">
        <v>310</v>
      </c>
      <c r="AU446" s="175" t="s">
        <v>91</v>
      </c>
      <c r="AY446" s="3" t="s">
        <v>308</v>
      </c>
      <c r="BE446" s="176" t="n">
        <f aca="false">IF(N446="základní",J446,0)</f>
        <v>0</v>
      </c>
      <c r="BF446" s="176" t="n">
        <f aca="false">IF(N446="snížená",J446,0)</f>
        <v>0</v>
      </c>
      <c r="BG446" s="176" t="n">
        <f aca="false">IF(N446="zákl. přenesená",J446,0)</f>
        <v>0</v>
      </c>
      <c r="BH446" s="176" t="n">
        <f aca="false">IF(N446="sníž. přenesená",J446,0)</f>
        <v>0</v>
      </c>
      <c r="BI446" s="176" t="n">
        <f aca="false">IF(N446="nulová",J446,0)</f>
        <v>0</v>
      </c>
      <c r="BJ446" s="3" t="s">
        <v>89</v>
      </c>
      <c r="BK446" s="176" t="n">
        <f aca="false">ROUND(I446*H446,2)</f>
        <v>0</v>
      </c>
      <c r="BL446" s="3" t="s">
        <v>414</v>
      </c>
      <c r="BM446" s="175" t="s">
        <v>1319</v>
      </c>
    </row>
    <row r="447" s="177" customFormat="true" ht="10.2" hidden="false" customHeight="false" outlineLevel="0" collapsed="false">
      <c r="B447" s="178"/>
      <c r="D447" s="179" t="s">
        <v>317</v>
      </c>
      <c r="E447" s="180"/>
      <c r="F447" s="181" t="s">
        <v>318</v>
      </c>
      <c r="H447" s="180"/>
      <c r="I447" s="182"/>
      <c r="L447" s="178"/>
      <c r="M447" s="183"/>
      <c r="T447" s="184"/>
      <c r="AT447" s="180" t="s">
        <v>317</v>
      </c>
      <c r="AU447" s="180" t="s">
        <v>91</v>
      </c>
      <c r="AV447" s="177" t="s">
        <v>89</v>
      </c>
      <c r="AW447" s="177" t="s">
        <v>35</v>
      </c>
      <c r="AX447" s="177" t="s">
        <v>82</v>
      </c>
      <c r="AY447" s="180" t="s">
        <v>308</v>
      </c>
    </row>
    <row r="448" s="177" customFormat="true" ht="10.2" hidden="false" customHeight="false" outlineLevel="0" collapsed="false">
      <c r="B448" s="178"/>
      <c r="D448" s="179" t="s">
        <v>317</v>
      </c>
      <c r="E448" s="180"/>
      <c r="F448" s="181" t="s">
        <v>1320</v>
      </c>
      <c r="H448" s="180"/>
      <c r="I448" s="182"/>
      <c r="L448" s="178"/>
      <c r="M448" s="183"/>
      <c r="T448" s="184"/>
      <c r="AT448" s="180" t="s">
        <v>317</v>
      </c>
      <c r="AU448" s="180" t="s">
        <v>91</v>
      </c>
      <c r="AV448" s="177" t="s">
        <v>89</v>
      </c>
      <c r="AW448" s="177" t="s">
        <v>35</v>
      </c>
      <c r="AX448" s="177" t="s">
        <v>82</v>
      </c>
      <c r="AY448" s="180" t="s">
        <v>308</v>
      </c>
    </row>
    <row r="449" s="177" customFormat="true" ht="10.2" hidden="false" customHeight="false" outlineLevel="0" collapsed="false">
      <c r="B449" s="178"/>
      <c r="D449" s="179" t="s">
        <v>317</v>
      </c>
      <c r="E449" s="180"/>
      <c r="F449" s="181" t="s">
        <v>1189</v>
      </c>
      <c r="H449" s="180"/>
      <c r="I449" s="182"/>
      <c r="L449" s="178"/>
      <c r="M449" s="183"/>
      <c r="T449" s="184"/>
      <c r="AT449" s="180" t="s">
        <v>317</v>
      </c>
      <c r="AU449" s="180" t="s">
        <v>91</v>
      </c>
      <c r="AV449" s="177" t="s">
        <v>89</v>
      </c>
      <c r="AW449" s="177" t="s">
        <v>35</v>
      </c>
      <c r="AX449" s="177" t="s">
        <v>82</v>
      </c>
      <c r="AY449" s="180" t="s">
        <v>308</v>
      </c>
    </row>
    <row r="450" s="185" customFormat="true" ht="10.2" hidden="false" customHeight="false" outlineLevel="0" collapsed="false">
      <c r="B450" s="186"/>
      <c r="D450" s="179" t="s">
        <v>317</v>
      </c>
      <c r="E450" s="187"/>
      <c r="F450" s="188" t="s">
        <v>1190</v>
      </c>
      <c r="H450" s="189" t="n">
        <v>8.223</v>
      </c>
      <c r="I450" s="190"/>
      <c r="L450" s="186"/>
      <c r="M450" s="191"/>
      <c r="T450" s="192"/>
      <c r="AT450" s="187" t="s">
        <v>317</v>
      </c>
      <c r="AU450" s="187" t="s">
        <v>91</v>
      </c>
      <c r="AV450" s="185" t="s">
        <v>91</v>
      </c>
      <c r="AW450" s="185" t="s">
        <v>35</v>
      </c>
      <c r="AX450" s="185" t="s">
        <v>82</v>
      </c>
      <c r="AY450" s="187" t="s">
        <v>308</v>
      </c>
    </row>
    <row r="451" s="193" customFormat="true" ht="10.2" hidden="false" customHeight="false" outlineLevel="0" collapsed="false">
      <c r="B451" s="194"/>
      <c r="D451" s="179" t="s">
        <v>317</v>
      </c>
      <c r="E451" s="195"/>
      <c r="F451" s="196" t="s">
        <v>321</v>
      </c>
      <c r="H451" s="197" t="n">
        <v>8.223</v>
      </c>
      <c r="I451" s="198"/>
      <c r="L451" s="194"/>
      <c r="M451" s="199"/>
      <c r="T451" s="200"/>
      <c r="AT451" s="195" t="s">
        <v>317</v>
      </c>
      <c r="AU451" s="195" t="s">
        <v>91</v>
      </c>
      <c r="AV451" s="193" t="s">
        <v>315</v>
      </c>
      <c r="AW451" s="193" t="s">
        <v>35</v>
      </c>
      <c r="AX451" s="193" t="s">
        <v>89</v>
      </c>
      <c r="AY451" s="195" t="s">
        <v>308</v>
      </c>
    </row>
    <row r="452" s="22" customFormat="true" ht="21.75" hidden="false" customHeight="true" outlineLevel="0" collapsed="false">
      <c r="B452" s="23"/>
      <c r="C452" s="201" t="s">
        <v>739</v>
      </c>
      <c r="D452" s="201" t="s">
        <v>487</v>
      </c>
      <c r="E452" s="202" t="s">
        <v>1321</v>
      </c>
      <c r="F452" s="203" t="s">
        <v>1322</v>
      </c>
      <c r="G452" s="204" t="s">
        <v>324</v>
      </c>
      <c r="H452" s="205" t="n">
        <v>0.227</v>
      </c>
      <c r="I452" s="206"/>
      <c r="J452" s="207" t="n">
        <f aca="false">ROUND(I452*H452,2)</f>
        <v>0</v>
      </c>
      <c r="K452" s="203" t="s">
        <v>314</v>
      </c>
      <c r="L452" s="208"/>
      <c r="M452" s="209"/>
      <c r="N452" s="210" t="s">
        <v>47</v>
      </c>
      <c r="P452" s="173" t="n">
        <f aca="false">O452*H452</f>
        <v>0</v>
      </c>
      <c r="Q452" s="173" t="n">
        <v>0.55</v>
      </c>
      <c r="R452" s="173" t="n">
        <f aca="false">Q452*H452</f>
        <v>0.12485</v>
      </c>
      <c r="S452" s="173" t="n">
        <v>0</v>
      </c>
      <c r="T452" s="174" t="n">
        <f aca="false">S452*H452</f>
        <v>0</v>
      </c>
      <c r="AR452" s="175" t="s">
        <v>508</v>
      </c>
      <c r="AT452" s="175" t="s">
        <v>487</v>
      </c>
      <c r="AU452" s="175" t="s">
        <v>91</v>
      </c>
      <c r="AY452" s="3" t="s">
        <v>308</v>
      </c>
      <c r="BE452" s="176" t="n">
        <f aca="false">IF(N452="základní",J452,0)</f>
        <v>0</v>
      </c>
      <c r="BF452" s="176" t="n">
        <f aca="false">IF(N452="snížená",J452,0)</f>
        <v>0</v>
      </c>
      <c r="BG452" s="176" t="n">
        <f aca="false">IF(N452="zákl. přenesená",J452,0)</f>
        <v>0</v>
      </c>
      <c r="BH452" s="176" t="n">
        <f aca="false">IF(N452="sníž. přenesená",J452,0)</f>
        <v>0</v>
      </c>
      <c r="BI452" s="176" t="n">
        <f aca="false">IF(N452="nulová",J452,0)</f>
        <v>0</v>
      </c>
      <c r="BJ452" s="3" t="s">
        <v>89</v>
      </c>
      <c r="BK452" s="176" t="n">
        <f aca="false">ROUND(I452*H452,2)</f>
        <v>0</v>
      </c>
      <c r="BL452" s="3" t="s">
        <v>414</v>
      </c>
      <c r="BM452" s="175" t="s">
        <v>1323</v>
      </c>
    </row>
    <row r="453" s="177" customFormat="true" ht="10.2" hidden="false" customHeight="false" outlineLevel="0" collapsed="false">
      <c r="B453" s="178"/>
      <c r="D453" s="179" t="s">
        <v>317</v>
      </c>
      <c r="E453" s="180"/>
      <c r="F453" s="181" t="s">
        <v>318</v>
      </c>
      <c r="H453" s="180"/>
      <c r="I453" s="182"/>
      <c r="L453" s="178"/>
      <c r="M453" s="183"/>
      <c r="T453" s="184"/>
      <c r="AT453" s="180" t="s">
        <v>317</v>
      </c>
      <c r="AU453" s="180" t="s">
        <v>91</v>
      </c>
      <c r="AV453" s="177" t="s">
        <v>89</v>
      </c>
      <c r="AW453" s="177" t="s">
        <v>35</v>
      </c>
      <c r="AX453" s="177" t="s">
        <v>82</v>
      </c>
      <c r="AY453" s="180" t="s">
        <v>308</v>
      </c>
    </row>
    <row r="454" s="177" customFormat="true" ht="10.2" hidden="false" customHeight="false" outlineLevel="0" collapsed="false">
      <c r="B454" s="178"/>
      <c r="D454" s="179" t="s">
        <v>317</v>
      </c>
      <c r="E454" s="180"/>
      <c r="F454" s="181" t="s">
        <v>1324</v>
      </c>
      <c r="H454" s="180"/>
      <c r="I454" s="182"/>
      <c r="L454" s="178"/>
      <c r="M454" s="183"/>
      <c r="T454" s="184"/>
      <c r="AT454" s="180" t="s">
        <v>317</v>
      </c>
      <c r="AU454" s="180" t="s">
        <v>91</v>
      </c>
      <c r="AV454" s="177" t="s">
        <v>89</v>
      </c>
      <c r="AW454" s="177" t="s">
        <v>35</v>
      </c>
      <c r="AX454" s="177" t="s">
        <v>82</v>
      </c>
      <c r="AY454" s="180" t="s">
        <v>308</v>
      </c>
    </row>
    <row r="455" s="177" customFormat="true" ht="10.2" hidden="false" customHeight="false" outlineLevel="0" collapsed="false">
      <c r="B455" s="178"/>
      <c r="D455" s="179" t="s">
        <v>317</v>
      </c>
      <c r="E455" s="180"/>
      <c r="F455" s="181" t="s">
        <v>1189</v>
      </c>
      <c r="H455" s="180"/>
      <c r="I455" s="182"/>
      <c r="L455" s="178"/>
      <c r="M455" s="183"/>
      <c r="T455" s="184"/>
      <c r="AT455" s="180" t="s">
        <v>317</v>
      </c>
      <c r="AU455" s="180" t="s">
        <v>91</v>
      </c>
      <c r="AV455" s="177" t="s">
        <v>89</v>
      </c>
      <c r="AW455" s="177" t="s">
        <v>35</v>
      </c>
      <c r="AX455" s="177" t="s">
        <v>82</v>
      </c>
      <c r="AY455" s="180" t="s">
        <v>308</v>
      </c>
    </row>
    <row r="456" s="185" customFormat="true" ht="10.2" hidden="false" customHeight="false" outlineLevel="0" collapsed="false">
      <c r="B456" s="186"/>
      <c r="D456" s="179" t="s">
        <v>317</v>
      </c>
      <c r="E456" s="187"/>
      <c r="F456" s="188" t="s">
        <v>1325</v>
      </c>
      <c r="H456" s="189" t="n">
        <v>0.206</v>
      </c>
      <c r="I456" s="190"/>
      <c r="L456" s="186"/>
      <c r="M456" s="191"/>
      <c r="T456" s="192"/>
      <c r="AT456" s="187" t="s">
        <v>317</v>
      </c>
      <c r="AU456" s="187" t="s">
        <v>91</v>
      </c>
      <c r="AV456" s="185" t="s">
        <v>91</v>
      </c>
      <c r="AW456" s="185" t="s">
        <v>35</v>
      </c>
      <c r="AX456" s="185" t="s">
        <v>82</v>
      </c>
      <c r="AY456" s="187" t="s">
        <v>308</v>
      </c>
    </row>
    <row r="457" s="193" customFormat="true" ht="10.2" hidden="false" customHeight="false" outlineLevel="0" collapsed="false">
      <c r="B457" s="194"/>
      <c r="D457" s="179" t="s">
        <v>317</v>
      </c>
      <c r="E457" s="195"/>
      <c r="F457" s="196" t="s">
        <v>321</v>
      </c>
      <c r="H457" s="197" t="n">
        <v>0.206</v>
      </c>
      <c r="I457" s="198"/>
      <c r="L457" s="194"/>
      <c r="M457" s="199"/>
      <c r="T457" s="200"/>
      <c r="AT457" s="195" t="s">
        <v>317</v>
      </c>
      <c r="AU457" s="195" t="s">
        <v>91</v>
      </c>
      <c r="AV457" s="193" t="s">
        <v>315</v>
      </c>
      <c r="AW457" s="193" t="s">
        <v>35</v>
      </c>
      <c r="AX457" s="193" t="s">
        <v>89</v>
      </c>
      <c r="AY457" s="195" t="s">
        <v>308</v>
      </c>
    </row>
    <row r="458" s="185" customFormat="true" ht="10.2" hidden="false" customHeight="false" outlineLevel="0" collapsed="false">
      <c r="B458" s="186"/>
      <c r="D458" s="179" t="s">
        <v>317</v>
      </c>
      <c r="F458" s="188" t="s">
        <v>1326</v>
      </c>
      <c r="H458" s="189" t="n">
        <v>0.227</v>
      </c>
      <c r="I458" s="190"/>
      <c r="L458" s="186"/>
      <c r="M458" s="191"/>
      <c r="T458" s="192"/>
      <c r="AT458" s="187" t="s">
        <v>317</v>
      </c>
      <c r="AU458" s="187" t="s">
        <v>91</v>
      </c>
      <c r="AV458" s="185" t="s">
        <v>91</v>
      </c>
      <c r="AW458" s="185" t="s">
        <v>3</v>
      </c>
      <c r="AX458" s="185" t="s">
        <v>89</v>
      </c>
      <c r="AY458" s="187" t="s">
        <v>308</v>
      </c>
    </row>
    <row r="459" s="22" customFormat="true" ht="24.15" hidden="false" customHeight="true" outlineLevel="0" collapsed="false">
      <c r="B459" s="23"/>
      <c r="C459" s="164" t="s">
        <v>741</v>
      </c>
      <c r="D459" s="164" t="s">
        <v>310</v>
      </c>
      <c r="E459" s="165" t="s">
        <v>1327</v>
      </c>
      <c r="F459" s="166" t="s">
        <v>1328</v>
      </c>
      <c r="G459" s="167" t="s">
        <v>494</v>
      </c>
      <c r="H459" s="168" t="n">
        <v>16.446</v>
      </c>
      <c r="I459" s="169"/>
      <c r="J459" s="170" t="n">
        <f aca="false">ROUND(I459*H459,2)</f>
        <v>0</v>
      </c>
      <c r="K459" s="166" t="s">
        <v>314</v>
      </c>
      <c r="L459" s="23"/>
      <c r="M459" s="171"/>
      <c r="N459" s="172" t="s">
        <v>47</v>
      </c>
      <c r="P459" s="173" t="n">
        <f aca="false">O459*H459</f>
        <v>0</v>
      </c>
      <c r="Q459" s="173" t="n">
        <v>1E-005</v>
      </c>
      <c r="R459" s="173" t="n">
        <f aca="false">Q459*H459</f>
        <v>0.00016446</v>
      </c>
      <c r="S459" s="173" t="n">
        <v>0</v>
      </c>
      <c r="T459" s="174" t="n">
        <f aca="false">S459*H459</f>
        <v>0</v>
      </c>
      <c r="AR459" s="175" t="s">
        <v>414</v>
      </c>
      <c r="AT459" s="175" t="s">
        <v>310</v>
      </c>
      <c r="AU459" s="175" t="s">
        <v>91</v>
      </c>
      <c r="AY459" s="3" t="s">
        <v>308</v>
      </c>
      <c r="BE459" s="176" t="n">
        <f aca="false">IF(N459="základní",J459,0)</f>
        <v>0</v>
      </c>
      <c r="BF459" s="176" t="n">
        <f aca="false">IF(N459="snížená",J459,0)</f>
        <v>0</v>
      </c>
      <c r="BG459" s="176" t="n">
        <f aca="false">IF(N459="zákl. přenesená",J459,0)</f>
        <v>0</v>
      </c>
      <c r="BH459" s="176" t="n">
        <f aca="false">IF(N459="sníž. přenesená",J459,0)</f>
        <v>0</v>
      </c>
      <c r="BI459" s="176" t="n">
        <f aca="false">IF(N459="nulová",J459,0)</f>
        <v>0</v>
      </c>
      <c r="BJ459" s="3" t="s">
        <v>89</v>
      </c>
      <c r="BK459" s="176" t="n">
        <f aca="false">ROUND(I459*H459,2)</f>
        <v>0</v>
      </c>
      <c r="BL459" s="3" t="s">
        <v>414</v>
      </c>
      <c r="BM459" s="175" t="s">
        <v>1329</v>
      </c>
    </row>
    <row r="460" s="177" customFormat="true" ht="10.2" hidden="false" customHeight="false" outlineLevel="0" collapsed="false">
      <c r="B460" s="178"/>
      <c r="D460" s="179" t="s">
        <v>317</v>
      </c>
      <c r="E460" s="180"/>
      <c r="F460" s="181" t="s">
        <v>318</v>
      </c>
      <c r="H460" s="180"/>
      <c r="I460" s="182"/>
      <c r="L460" s="178"/>
      <c r="M460" s="183"/>
      <c r="T460" s="184"/>
      <c r="AT460" s="180" t="s">
        <v>317</v>
      </c>
      <c r="AU460" s="180" t="s">
        <v>91</v>
      </c>
      <c r="AV460" s="177" t="s">
        <v>89</v>
      </c>
      <c r="AW460" s="177" t="s">
        <v>35</v>
      </c>
      <c r="AX460" s="177" t="s">
        <v>82</v>
      </c>
      <c r="AY460" s="180" t="s">
        <v>308</v>
      </c>
    </row>
    <row r="461" s="177" customFormat="true" ht="10.2" hidden="false" customHeight="false" outlineLevel="0" collapsed="false">
      <c r="B461" s="178"/>
      <c r="D461" s="179" t="s">
        <v>317</v>
      </c>
      <c r="E461" s="180"/>
      <c r="F461" s="181" t="s">
        <v>1330</v>
      </c>
      <c r="H461" s="180"/>
      <c r="I461" s="182"/>
      <c r="L461" s="178"/>
      <c r="M461" s="183"/>
      <c r="T461" s="184"/>
      <c r="AT461" s="180" t="s">
        <v>317</v>
      </c>
      <c r="AU461" s="180" t="s">
        <v>91</v>
      </c>
      <c r="AV461" s="177" t="s">
        <v>89</v>
      </c>
      <c r="AW461" s="177" t="s">
        <v>35</v>
      </c>
      <c r="AX461" s="177" t="s">
        <v>82</v>
      </c>
      <c r="AY461" s="180" t="s">
        <v>308</v>
      </c>
    </row>
    <row r="462" s="177" customFormat="true" ht="10.2" hidden="false" customHeight="false" outlineLevel="0" collapsed="false">
      <c r="B462" s="178"/>
      <c r="D462" s="179" t="s">
        <v>317</v>
      </c>
      <c r="E462" s="180"/>
      <c r="F462" s="181" t="s">
        <v>1189</v>
      </c>
      <c r="H462" s="180"/>
      <c r="I462" s="182"/>
      <c r="L462" s="178"/>
      <c r="M462" s="183"/>
      <c r="T462" s="184"/>
      <c r="AT462" s="180" t="s">
        <v>317</v>
      </c>
      <c r="AU462" s="180" t="s">
        <v>91</v>
      </c>
      <c r="AV462" s="177" t="s">
        <v>89</v>
      </c>
      <c r="AW462" s="177" t="s">
        <v>35</v>
      </c>
      <c r="AX462" s="177" t="s">
        <v>82</v>
      </c>
      <c r="AY462" s="180" t="s">
        <v>308</v>
      </c>
    </row>
    <row r="463" s="185" customFormat="true" ht="10.2" hidden="false" customHeight="false" outlineLevel="0" collapsed="false">
      <c r="B463" s="186"/>
      <c r="D463" s="179" t="s">
        <v>317</v>
      </c>
      <c r="E463" s="187"/>
      <c r="F463" s="188" t="s">
        <v>1331</v>
      </c>
      <c r="H463" s="189" t="n">
        <v>16.446</v>
      </c>
      <c r="I463" s="190"/>
      <c r="L463" s="186"/>
      <c r="M463" s="191"/>
      <c r="T463" s="192"/>
      <c r="AT463" s="187" t="s">
        <v>317</v>
      </c>
      <c r="AU463" s="187" t="s">
        <v>91</v>
      </c>
      <c r="AV463" s="185" t="s">
        <v>91</v>
      </c>
      <c r="AW463" s="185" t="s">
        <v>35</v>
      </c>
      <c r="AX463" s="185" t="s">
        <v>82</v>
      </c>
      <c r="AY463" s="187" t="s">
        <v>308</v>
      </c>
    </row>
    <row r="464" s="193" customFormat="true" ht="10.2" hidden="false" customHeight="false" outlineLevel="0" collapsed="false">
      <c r="B464" s="194"/>
      <c r="D464" s="179" t="s">
        <v>317</v>
      </c>
      <c r="E464" s="195"/>
      <c r="F464" s="196" t="s">
        <v>321</v>
      </c>
      <c r="H464" s="197" t="n">
        <v>16.446</v>
      </c>
      <c r="I464" s="198"/>
      <c r="L464" s="194"/>
      <c r="M464" s="199"/>
      <c r="T464" s="200"/>
      <c r="AT464" s="195" t="s">
        <v>317</v>
      </c>
      <c r="AU464" s="195" t="s">
        <v>91</v>
      </c>
      <c r="AV464" s="193" t="s">
        <v>315</v>
      </c>
      <c r="AW464" s="193" t="s">
        <v>35</v>
      </c>
      <c r="AX464" s="193" t="s">
        <v>89</v>
      </c>
      <c r="AY464" s="195" t="s">
        <v>308</v>
      </c>
    </row>
    <row r="465" s="22" customFormat="true" ht="16.5" hidden="false" customHeight="true" outlineLevel="0" collapsed="false">
      <c r="B465" s="23"/>
      <c r="C465" s="201" t="s">
        <v>743</v>
      </c>
      <c r="D465" s="201" t="s">
        <v>487</v>
      </c>
      <c r="E465" s="202" t="s">
        <v>1332</v>
      </c>
      <c r="F465" s="203" t="s">
        <v>1333</v>
      </c>
      <c r="G465" s="204" t="s">
        <v>324</v>
      </c>
      <c r="H465" s="205" t="n">
        <v>0.043</v>
      </c>
      <c r="I465" s="206"/>
      <c r="J465" s="207" t="n">
        <f aca="false">ROUND(I465*H465,2)</f>
        <v>0</v>
      </c>
      <c r="K465" s="203" t="s">
        <v>314</v>
      </c>
      <c r="L465" s="208"/>
      <c r="M465" s="209"/>
      <c r="N465" s="210" t="s">
        <v>47</v>
      </c>
      <c r="P465" s="173" t="n">
        <f aca="false">O465*H465</f>
        <v>0</v>
      </c>
      <c r="Q465" s="173" t="n">
        <v>0.55</v>
      </c>
      <c r="R465" s="173" t="n">
        <f aca="false">Q465*H465</f>
        <v>0.02365</v>
      </c>
      <c r="S465" s="173" t="n">
        <v>0</v>
      </c>
      <c r="T465" s="174" t="n">
        <f aca="false">S465*H465</f>
        <v>0</v>
      </c>
      <c r="AR465" s="175" t="s">
        <v>508</v>
      </c>
      <c r="AT465" s="175" t="s">
        <v>487</v>
      </c>
      <c r="AU465" s="175" t="s">
        <v>91</v>
      </c>
      <c r="AY465" s="3" t="s">
        <v>308</v>
      </c>
      <c r="BE465" s="176" t="n">
        <f aca="false">IF(N465="základní",J465,0)</f>
        <v>0</v>
      </c>
      <c r="BF465" s="176" t="n">
        <f aca="false">IF(N465="snížená",J465,0)</f>
        <v>0</v>
      </c>
      <c r="BG465" s="176" t="n">
        <f aca="false">IF(N465="zákl. přenesená",J465,0)</f>
        <v>0</v>
      </c>
      <c r="BH465" s="176" t="n">
        <f aca="false">IF(N465="sníž. přenesená",J465,0)</f>
        <v>0</v>
      </c>
      <c r="BI465" s="176" t="n">
        <f aca="false">IF(N465="nulová",J465,0)</f>
        <v>0</v>
      </c>
      <c r="BJ465" s="3" t="s">
        <v>89</v>
      </c>
      <c r="BK465" s="176" t="n">
        <f aca="false">ROUND(I465*H465,2)</f>
        <v>0</v>
      </c>
      <c r="BL465" s="3" t="s">
        <v>414</v>
      </c>
      <c r="BM465" s="175" t="s">
        <v>1334</v>
      </c>
    </row>
    <row r="466" s="177" customFormat="true" ht="10.2" hidden="false" customHeight="false" outlineLevel="0" collapsed="false">
      <c r="B466" s="178"/>
      <c r="D466" s="179" t="s">
        <v>317</v>
      </c>
      <c r="E466" s="180"/>
      <c r="F466" s="181" t="s">
        <v>318</v>
      </c>
      <c r="H466" s="180"/>
      <c r="I466" s="182"/>
      <c r="L466" s="178"/>
      <c r="M466" s="183"/>
      <c r="T466" s="184"/>
      <c r="AT466" s="180" t="s">
        <v>317</v>
      </c>
      <c r="AU466" s="180" t="s">
        <v>91</v>
      </c>
      <c r="AV466" s="177" t="s">
        <v>89</v>
      </c>
      <c r="AW466" s="177" t="s">
        <v>35</v>
      </c>
      <c r="AX466" s="177" t="s">
        <v>82</v>
      </c>
      <c r="AY466" s="180" t="s">
        <v>308</v>
      </c>
    </row>
    <row r="467" s="177" customFormat="true" ht="10.2" hidden="false" customHeight="false" outlineLevel="0" collapsed="false">
      <c r="B467" s="178"/>
      <c r="D467" s="179" t="s">
        <v>317</v>
      </c>
      <c r="E467" s="180"/>
      <c r="F467" s="181" t="s">
        <v>1335</v>
      </c>
      <c r="H467" s="180"/>
      <c r="I467" s="182"/>
      <c r="L467" s="178"/>
      <c r="M467" s="183"/>
      <c r="T467" s="184"/>
      <c r="AT467" s="180" t="s">
        <v>317</v>
      </c>
      <c r="AU467" s="180" t="s">
        <v>91</v>
      </c>
      <c r="AV467" s="177" t="s">
        <v>89</v>
      </c>
      <c r="AW467" s="177" t="s">
        <v>35</v>
      </c>
      <c r="AX467" s="177" t="s">
        <v>82</v>
      </c>
      <c r="AY467" s="180" t="s">
        <v>308</v>
      </c>
    </row>
    <row r="468" s="177" customFormat="true" ht="10.2" hidden="false" customHeight="false" outlineLevel="0" collapsed="false">
      <c r="B468" s="178"/>
      <c r="D468" s="179" t="s">
        <v>317</v>
      </c>
      <c r="E468" s="180"/>
      <c r="F468" s="181" t="s">
        <v>1189</v>
      </c>
      <c r="H468" s="180"/>
      <c r="I468" s="182"/>
      <c r="L468" s="178"/>
      <c r="M468" s="183"/>
      <c r="T468" s="184"/>
      <c r="AT468" s="180" t="s">
        <v>317</v>
      </c>
      <c r="AU468" s="180" t="s">
        <v>91</v>
      </c>
      <c r="AV468" s="177" t="s">
        <v>89</v>
      </c>
      <c r="AW468" s="177" t="s">
        <v>35</v>
      </c>
      <c r="AX468" s="177" t="s">
        <v>82</v>
      </c>
      <c r="AY468" s="180" t="s">
        <v>308</v>
      </c>
    </row>
    <row r="469" s="185" customFormat="true" ht="10.2" hidden="false" customHeight="false" outlineLevel="0" collapsed="false">
      <c r="B469" s="186"/>
      <c r="D469" s="179" t="s">
        <v>317</v>
      </c>
      <c r="E469" s="187"/>
      <c r="F469" s="188" t="s">
        <v>1336</v>
      </c>
      <c r="H469" s="189" t="n">
        <v>0.039</v>
      </c>
      <c r="I469" s="190"/>
      <c r="L469" s="186"/>
      <c r="M469" s="191"/>
      <c r="T469" s="192"/>
      <c r="AT469" s="187" t="s">
        <v>317</v>
      </c>
      <c r="AU469" s="187" t="s">
        <v>91</v>
      </c>
      <c r="AV469" s="185" t="s">
        <v>91</v>
      </c>
      <c r="AW469" s="185" t="s">
        <v>35</v>
      </c>
      <c r="AX469" s="185" t="s">
        <v>82</v>
      </c>
      <c r="AY469" s="187" t="s">
        <v>308</v>
      </c>
    </row>
    <row r="470" s="193" customFormat="true" ht="10.2" hidden="false" customHeight="false" outlineLevel="0" collapsed="false">
      <c r="B470" s="194"/>
      <c r="D470" s="179" t="s">
        <v>317</v>
      </c>
      <c r="E470" s="195"/>
      <c r="F470" s="196" t="s">
        <v>321</v>
      </c>
      <c r="H470" s="197" t="n">
        <v>0.039</v>
      </c>
      <c r="I470" s="198"/>
      <c r="L470" s="194"/>
      <c r="M470" s="199"/>
      <c r="T470" s="200"/>
      <c r="AT470" s="195" t="s">
        <v>317</v>
      </c>
      <c r="AU470" s="195" t="s">
        <v>91</v>
      </c>
      <c r="AV470" s="193" t="s">
        <v>315</v>
      </c>
      <c r="AW470" s="193" t="s">
        <v>35</v>
      </c>
      <c r="AX470" s="193" t="s">
        <v>89</v>
      </c>
      <c r="AY470" s="195" t="s">
        <v>308</v>
      </c>
    </row>
    <row r="471" s="185" customFormat="true" ht="10.2" hidden="false" customHeight="false" outlineLevel="0" collapsed="false">
      <c r="B471" s="186"/>
      <c r="D471" s="179" t="s">
        <v>317</v>
      </c>
      <c r="F471" s="188" t="s">
        <v>1337</v>
      </c>
      <c r="H471" s="189" t="n">
        <v>0.043</v>
      </c>
      <c r="I471" s="190"/>
      <c r="L471" s="186"/>
      <c r="M471" s="191"/>
      <c r="T471" s="192"/>
      <c r="AT471" s="187" t="s">
        <v>317</v>
      </c>
      <c r="AU471" s="187" t="s">
        <v>91</v>
      </c>
      <c r="AV471" s="185" t="s">
        <v>91</v>
      </c>
      <c r="AW471" s="185" t="s">
        <v>3</v>
      </c>
      <c r="AX471" s="185" t="s">
        <v>89</v>
      </c>
      <c r="AY471" s="187" t="s">
        <v>308</v>
      </c>
    </row>
    <row r="472" s="22" customFormat="true" ht="24.15" hidden="false" customHeight="true" outlineLevel="0" collapsed="false">
      <c r="B472" s="23"/>
      <c r="C472" s="164" t="s">
        <v>746</v>
      </c>
      <c r="D472" s="164" t="s">
        <v>310</v>
      </c>
      <c r="E472" s="165" t="s">
        <v>1338</v>
      </c>
      <c r="F472" s="166" t="s">
        <v>1339</v>
      </c>
      <c r="G472" s="167" t="s">
        <v>313</v>
      </c>
      <c r="H472" s="168" t="n">
        <v>8.223</v>
      </c>
      <c r="I472" s="169"/>
      <c r="J472" s="170" t="n">
        <f aca="false">ROUND(I472*H472,2)</f>
        <v>0</v>
      </c>
      <c r="K472" s="166" t="s">
        <v>314</v>
      </c>
      <c r="L472" s="23"/>
      <c r="M472" s="171"/>
      <c r="N472" s="172" t="s">
        <v>47</v>
      </c>
      <c r="P472" s="173" t="n">
        <f aca="false">O472*H472</f>
        <v>0</v>
      </c>
      <c r="Q472" s="173" t="n">
        <v>0</v>
      </c>
      <c r="R472" s="173" t="n">
        <f aca="false">Q472*H472</f>
        <v>0</v>
      </c>
      <c r="S472" s="173" t="n">
        <v>0</v>
      </c>
      <c r="T472" s="174" t="n">
        <f aca="false">S472*H472</f>
        <v>0</v>
      </c>
      <c r="AR472" s="175" t="s">
        <v>414</v>
      </c>
      <c r="AT472" s="175" t="s">
        <v>310</v>
      </c>
      <c r="AU472" s="175" t="s">
        <v>91</v>
      </c>
      <c r="AY472" s="3" t="s">
        <v>308</v>
      </c>
      <c r="BE472" s="176" t="n">
        <f aca="false">IF(N472="základní",J472,0)</f>
        <v>0</v>
      </c>
      <c r="BF472" s="176" t="n">
        <f aca="false">IF(N472="snížená",J472,0)</f>
        <v>0</v>
      </c>
      <c r="BG472" s="176" t="n">
        <f aca="false">IF(N472="zákl. přenesená",J472,0)</f>
        <v>0</v>
      </c>
      <c r="BH472" s="176" t="n">
        <f aca="false">IF(N472="sníž. přenesená",J472,0)</f>
        <v>0</v>
      </c>
      <c r="BI472" s="176" t="n">
        <f aca="false">IF(N472="nulová",J472,0)</f>
        <v>0</v>
      </c>
      <c r="BJ472" s="3" t="s">
        <v>89</v>
      </c>
      <c r="BK472" s="176" t="n">
        <f aca="false">ROUND(I472*H472,2)</f>
        <v>0</v>
      </c>
      <c r="BL472" s="3" t="s">
        <v>414</v>
      </c>
      <c r="BM472" s="175" t="s">
        <v>1340</v>
      </c>
    </row>
    <row r="473" s="177" customFormat="true" ht="10.2" hidden="false" customHeight="false" outlineLevel="0" collapsed="false">
      <c r="B473" s="178"/>
      <c r="D473" s="179" t="s">
        <v>317</v>
      </c>
      <c r="E473" s="180"/>
      <c r="F473" s="181" t="s">
        <v>318</v>
      </c>
      <c r="H473" s="180"/>
      <c r="I473" s="182"/>
      <c r="L473" s="178"/>
      <c r="M473" s="183"/>
      <c r="T473" s="184"/>
      <c r="AT473" s="180" t="s">
        <v>317</v>
      </c>
      <c r="AU473" s="180" t="s">
        <v>91</v>
      </c>
      <c r="AV473" s="177" t="s">
        <v>89</v>
      </c>
      <c r="AW473" s="177" t="s">
        <v>35</v>
      </c>
      <c r="AX473" s="177" t="s">
        <v>82</v>
      </c>
      <c r="AY473" s="180" t="s">
        <v>308</v>
      </c>
    </row>
    <row r="474" s="177" customFormat="true" ht="10.2" hidden="false" customHeight="false" outlineLevel="0" collapsed="false">
      <c r="B474" s="178"/>
      <c r="D474" s="179" t="s">
        <v>317</v>
      </c>
      <c r="E474" s="180"/>
      <c r="F474" s="181" t="s">
        <v>1341</v>
      </c>
      <c r="H474" s="180"/>
      <c r="I474" s="182"/>
      <c r="L474" s="178"/>
      <c r="M474" s="183"/>
      <c r="T474" s="184"/>
      <c r="AT474" s="180" t="s">
        <v>317</v>
      </c>
      <c r="AU474" s="180" t="s">
        <v>91</v>
      </c>
      <c r="AV474" s="177" t="s">
        <v>89</v>
      </c>
      <c r="AW474" s="177" t="s">
        <v>35</v>
      </c>
      <c r="AX474" s="177" t="s">
        <v>82</v>
      </c>
      <c r="AY474" s="180" t="s">
        <v>308</v>
      </c>
    </row>
    <row r="475" s="177" customFormat="true" ht="10.2" hidden="false" customHeight="false" outlineLevel="0" collapsed="false">
      <c r="B475" s="178"/>
      <c r="D475" s="179" t="s">
        <v>317</v>
      </c>
      <c r="E475" s="180"/>
      <c r="F475" s="181" t="s">
        <v>1189</v>
      </c>
      <c r="H475" s="180"/>
      <c r="I475" s="182"/>
      <c r="L475" s="178"/>
      <c r="M475" s="183"/>
      <c r="T475" s="184"/>
      <c r="AT475" s="180" t="s">
        <v>317</v>
      </c>
      <c r="AU475" s="180" t="s">
        <v>91</v>
      </c>
      <c r="AV475" s="177" t="s">
        <v>89</v>
      </c>
      <c r="AW475" s="177" t="s">
        <v>35</v>
      </c>
      <c r="AX475" s="177" t="s">
        <v>82</v>
      </c>
      <c r="AY475" s="180" t="s">
        <v>308</v>
      </c>
    </row>
    <row r="476" s="185" customFormat="true" ht="10.2" hidden="false" customHeight="false" outlineLevel="0" collapsed="false">
      <c r="B476" s="186"/>
      <c r="D476" s="179" t="s">
        <v>317</v>
      </c>
      <c r="E476" s="187"/>
      <c r="F476" s="188" t="s">
        <v>1190</v>
      </c>
      <c r="H476" s="189" t="n">
        <v>8.223</v>
      </c>
      <c r="I476" s="190"/>
      <c r="L476" s="186"/>
      <c r="M476" s="191"/>
      <c r="T476" s="192"/>
      <c r="AT476" s="187" t="s">
        <v>317</v>
      </c>
      <c r="AU476" s="187" t="s">
        <v>91</v>
      </c>
      <c r="AV476" s="185" t="s">
        <v>91</v>
      </c>
      <c r="AW476" s="185" t="s">
        <v>35</v>
      </c>
      <c r="AX476" s="185" t="s">
        <v>82</v>
      </c>
      <c r="AY476" s="187" t="s">
        <v>308</v>
      </c>
    </row>
    <row r="477" s="193" customFormat="true" ht="10.2" hidden="false" customHeight="false" outlineLevel="0" collapsed="false">
      <c r="B477" s="194"/>
      <c r="D477" s="179" t="s">
        <v>317</v>
      </c>
      <c r="E477" s="195"/>
      <c r="F477" s="196" t="s">
        <v>321</v>
      </c>
      <c r="H477" s="197" t="n">
        <v>8.223</v>
      </c>
      <c r="I477" s="198"/>
      <c r="L477" s="194"/>
      <c r="M477" s="199"/>
      <c r="T477" s="200"/>
      <c r="AT477" s="195" t="s">
        <v>317</v>
      </c>
      <c r="AU477" s="195" t="s">
        <v>91</v>
      </c>
      <c r="AV477" s="193" t="s">
        <v>315</v>
      </c>
      <c r="AW477" s="193" t="s">
        <v>35</v>
      </c>
      <c r="AX477" s="193" t="s">
        <v>89</v>
      </c>
      <c r="AY477" s="195" t="s">
        <v>308</v>
      </c>
    </row>
    <row r="478" s="22" customFormat="true" ht="16.5" hidden="false" customHeight="true" outlineLevel="0" collapsed="false">
      <c r="B478" s="23"/>
      <c r="C478" s="201" t="s">
        <v>748</v>
      </c>
      <c r="D478" s="201" t="s">
        <v>487</v>
      </c>
      <c r="E478" s="202" t="s">
        <v>1342</v>
      </c>
      <c r="F478" s="203" t="s">
        <v>1343</v>
      </c>
      <c r="G478" s="204" t="s">
        <v>313</v>
      </c>
      <c r="H478" s="205" t="n">
        <v>9.045</v>
      </c>
      <c r="I478" s="206"/>
      <c r="J478" s="207" t="n">
        <f aca="false">ROUND(I478*H478,2)</f>
        <v>0</v>
      </c>
      <c r="K478" s="203"/>
      <c r="L478" s="208"/>
      <c r="M478" s="209"/>
      <c r="N478" s="210" t="s">
        <v>47</v>
      </c>
      <c r="P478" s="173" t="n">
        <f aca="false">O478*H478</f>
        <v>0</v>
      </c>
      <c r="Q478" s="173" t="n">
        <v>0.00735</v>
      </c>
      <c r="R478" s="173" t="n">
        <f aca="false">Q478*H478</f>
        <v>0.06648075</v>
      </c>
      <c r="S478" s="173" t="n">
        <v>0</v>
      </c>
      <c r="T478" s="174" t="n">
        <f aca="false">S478*H478</f>
        <v>0</v>
      </c>
      <c r="AR478" s="175" t="s">
        <v>508</v>
      </c>
      <c r="AT478" s="175" t="s">
        <v>487</v>
      </c>
      <c r="AU478" s="175" t="s">
        <v>91</v>
      </c>
      <c r="AY478" s="3" t="s">
        <v>308</v>
      </c>
      <c r="BE478" s="176" t="n">
        <f aca="false">IF(N478="základní",J478,0)</f>
        <v>0</v>
      </c>
      <c r="BF478" s="176" t="n">
        <f aca="false">IF(N478="snížená",J478,0)</f>
        <v>0</v>
      </c>
      <c r="BG478" s="176" t="n">
        <f aca="false">IF(N478="zákl. přenesená",J478,0)</f>
        <v>0</v>
      </c>
      <c r="BH478" s="176" t="n">
        <f aca="false">IF(N478="sníž. přenesená",J478,0)</f>
        <v>0</v>
      </c>
      <c r="BI478" s="176" t="n">
        <f aca="false">IF(N478="nulová",J478,0)</f>
        <v>0</v>
      </c>
      <c r="BJ478" s="3" t="s">
        <v>89</v>
      </c>
      <c r="BK478" s="176" t="n">
        <f aca="false">ROUND(I478*H478,2)</f>
        <v>0</v>
      </c>
      <c r="BL478" s="3" t="s">
        <v>414</v>
      </c>
      <c r="BM478" s="175" t="s">
        <v>1344</v>
      </c>
    </row>
    <row r="479" s="185" customFormat="true" ht="10.2" hidden="false" customHeight="false" outlineLevel="0" collapsed="false">
      <c r="B479" s="186"/>
      <c r="D479" s="179" t="s">
        <v>317</v>
      </c>
      <c r="F479" s="188" t="s">
        <v>1200</v>
      </c>
      <c r="H479" s="189" t="n">
        <v>9.045</v>
      </c>
      <c r="I479" s="190"/>
      <c r="L479" s="186"/>
      <c r="M479" s="191"/>
      <c r="T479" s="192"/>
      <c r="AT479" s="187" t="s">
        <v>317</v>
      </c>
      <c r="AU479" s="187" t="s">
        <v>91</v>
      </c>
      <c r="AV479" s="185" t="s">
        <v>91</v>
      </c>
      <c r="AW479" s="185" t="s">
        <v>3</v>
      </c>
      <c r="AX479" s="185" t="s">
        <v>89</v>
      </c>
      <c r="AY479" s="187" t="s">
        <v>308</v>
      </c>
    </row>
    <row r="480" s="22" customFormat="true" ht="24.15" hidden="false" customHeight="true" outlineLevel="0" collapsed="false">
      <c r="B480" s="23"/>
      <c r="C480" s="164" t="s">
        <v>750</v>
      </c>
      <c r="D480" s="164" t="s">
        <v>310</v>
      </c>
      <c r="E480" s="165" t="s">
        <v>1345</v>
      </c>
      <c r="F480" s="166" t="s">
        <v>1346</v>
      </c>
      <c r="G480" s="167" t="s">
        <v>324</v>
      </c>
      <c r="H480" s="168" t="n">
        <v>0.164</v>
      </c>
      <c r="I480" s="169"/>
      <c r="J480" s="170" t="n">
        <f aca="false">ROUND(I480*H480,2)</f>
        <v>0</v>
      </c>
      <c r="K480" s="166" t="s">
        <v>314</v>
      </c>
      <c r="L480" s="23"/>
      <c r="M480" s="171"/>
      <c r="N480" s="172" t="s">
        <v>47</v>
      </c>
      <c r="P480" s="173" t="n">
        <f aca="false">O480*H480</f>
        <v>0</v>
      </c>
      <c r="Q480" s="173" t="n">
        <v>0.00281</v>
      </c>
      <c r="R480" s="173" t="n">
        <f aca="false">Q480*H480</f>
        <v>0.00046084</v>
      </c>
      <c r="S480" s="173" t="n">
        <v>0</v>
      </c>
      <c r="T480" s="174" t="n">
        <f aca="false">S480*H480</f>
        <v>0</v>
      </c>
      <c r="AR480" s="175" t="s">
        <v>414</v>
      </c>
      <c r="AT480" s="175" t="s">
        <v>310</v>
      </c>
      <c r="AU480" s="175" t="s">
        <v>91</v>
      </c>
      <c r="AY480" s="3" t="s">
        <v>308</v>
      </c>
      <c r="BE480" s="176" t="n">
        <f aca="false">IF(N480="základní",J480,0)</f>
        <v>0</v>
      </c>
      <c r="BF480" s="176" t="n">
        <f aca="false">IF(N480="snížená",J480,0)</f>
        <v>0</v>
      </c>
      <c r="BG480" s="176" t="n">
        <f aca="false">IF(N480="zákl. přenesená",J480,0)</f>
        <v>0</v>
      </c>
      <c r="BH480" s="176" t="n">
        <f aca="false">IF(N480="sníž. přenesená",J480,0)</f>
        <v>0</v>
      </c>
      <c r="BI480" s="176" t="n">
        <f aca="false">IF(N480="nulová",J480,0)</f>
        <v>0</v>
      </c>
      <c r="BJ480" s="3" t="s">
        <v>89</v>
      </c>
      <c r="BK480" s="176" t="n">
        <f aca="false">ROUND(I480*H480,2)</f>
        <v>0</v>
      </c>
      <c r="BL480" s="3" t="s">
        <v>414</v>
      </c>
      <c r="BM480" s="175" t="s">
        <v>1347</v>
      </c>
    </row>
    <row r="481" s="22" customFormat="true" ht="33" hidden="false" customHeight="true" outlineLevel="0" collapsed="false">
      <c r="B481" s="23"/>
      <c r="C481" s="164" t="s">
        <v>752</v>
      </c>
      <c r="D481" s="164" t="s">
        <v>310</v>
      </c>
      <c r="E481" s="165" t="s">
        <v>1348</v>
      </c>
      <c r="F481" s="166" t="s">
        <v>1349</v>
      </c>
      <c r="G481" s="167" t="s">
        <v>313</v>
      </c>
      <c r="H481" s="168" t="n">
        <v>31.421</v>
      </c>
      <c r="I481" s="169"/>
      <c r="J481" s="170" t="n">
        <f aca="false">ROUND(I481*H481,2)</f>
        <v>0</v>
      </c>
      <c r="K481" s="166" t="s">
        <v>314</v>
      </c>
      <c r="L481" s="23"/>
      <c r="M481" s="171"/>
      <c r="N481" s="172" t="s">
        <v>47</v>
      </c>
      <c r="P481" s="173" t="n">
        <f aca="false">O481*H481</f>
        <v>0</v>
      </c>
      <c r="Q481" s="173" t="n">
        <v>0</v>
      </c>
      <c r="R481" s="173" t="n">
        <f aca="false">Q481*H481</f>
        <v>0</v>
      </c>
      <c r="S481" s="173" t="n">
        <v>0</v>
      </c>
      <c r="T481" s="174" t="n">
        <f aca="false">S481*H481</f>
        <v>0</v>
      </c>
      <c r="AR481" s="175" t="s">
        <v>414</v>
      </c>
      <c r="AT481" s="175" t="s">
        <v>310</v>
      </c>
      <c r="AU481" s="175" t="s">
        <v>91</v>
      </c>
      <c r="AY481" s="3" t="s">
        <v>308</v>
      </c>
      <c r="BE481" s="176" t="n">
        <f aca="false">IF(N481="základní",J481,0)</f>
        <v>0</v>
      </c>
      <c r="BF481" s="176" t="n">
        <f aca="false">IF(N481="snížená",J481,0)</f>
        <v>0</v>
      </c>
      <c r="BG481" s="176" t="n">
        <f aca="false">IF(N481="zákl. přenesená",J481,0)</f>
        <v>0</v>
      </c>
      <c r="BH481" s="176" t="n">
        <f aca="false">IF(N481="sníž. přenesená",J481,0)</f>
        <v>0</v>
      </c>
      <c r="BI481" s="176" t="n">
        <f aca="false">IF(N481="nulová",J481,0)</f>
        <v>0</v>
      </c>
      <c r="BJ481" s="3" t="s">
        <v>89</v>
      </c>
      <c r="BK481" s="176" t="n">
        <f aca="false">ROUND(I481*H481,2)</f>
        <v>0</v>
      </c>
      <c r="BL481" s="3" t="s">
        <v>414</v>
      </c>
      <c r="BM481" s="175" t="s">
        <v>1350</v>
      </c>
    </row>
    <row r="482" s="177" customFormat="true" ht="10.2" hidden="false" customHeight="false" outlineLevel="0" collapsed="false">
      <c r="B482" s="178"/>
      <c r="D482" s="179" t="s">
        <v>317</v>
      </c>
      <c r="E482" s="180"/>
      <c r="F482" s="181" t="s">
        <v>318</v>
      </c>
      <c r="H482" s="180"/>
      <c r="I482" s="182"/>
      <c r="L482" s="178"/>
      <c r="M482" s="183"/>
      <c r="T482" s="184"/>
      <c r="AT482" s="180" t="s">
        <v>317</v>
      </c>
      <c r="AU482" s="180" t="s">
        <v>91</v>
      </c>
      <c r="AV482" s="177" t="s">
        <v>89</v>
      </c>
      <c r="AW482" s="177" t="s">
        <v>35</v>
      </c>
      <c r="AX482" s="177" t="s">
        <v>82</v>
      </c>
      <c r="AY482" s="180" t="s">
        <v>308</v>
      </c>
    </row>
    <row r="483" s="177" customFormat="true" ht="10.2" hidden="false" customHeight="false" outlineLevel="0" collapsed="false">
      <c r="B483" s="178"/>
      <c r="D483" s="179" t="s">
        <v>317</v>
      </c>
      <c r="E483" s="180"/>
      <c r="F483" s="181" t="s">
        <v>1351</v>
      </c>
      <c r="H483" s="180"/>
      <c r="I483" s="182"/>
      <c r="L483" s="178"/>
      <c r="M483" s="183"/>
      <c r="T483" s="184"/>
      <c r="AT483" s="180" t="s">
        <v>317</v>
      </c>
      <c r="AU483" s="180" t="s">
        <v>91</v>
      </c>
      <c r="AV483" s="177" t="s">
        <v>89</v>
      </c>
      <c r="AW483" s="177" t="s">
        <v>35</v>
      </c>
      <c r="AX483" s="177" t="s">
        <v>82</v>
      </c>
      <c r="AY483" s="180" t="s">
        <v>308</v>
      </c>
    </row>
    <row r="484" s="177" customFormat="true" ht="10.2" hidden="false" customHeight="false" outlineLevel="0" collapsed="false">
      <c r="B484" s="178"/>
      <c r="D484" s="179" t="s">
        <v>317</v>
      </c>
      <c r="E484" s="180"/>
      <c r="F484" s="181" t="s">
        <v>1352</v>
      </c>
      <c r="H484" s="180"/>
      <c r="I484" s="182"/>
      <c r="L484" s="178"/>
      <c r="M484" s="183"/>
      <c r="T484" s="184"/>
      <c r="AT484" s="180" t="s">
        <v>317</v>
      </c>
      <c r="AU484" s="180" t="s">
        <v>91</v>
      </c>
      <c r="AV484" s="177" t="s">
        <v>89</v>
      </c>
      <c r="AW484" s="177" t="s">
        <v>35</v>
      </c>
      <c r="AX484" s="177" t="s">
        <v>82</v>
      </c>
      <c r="AY484" s="180" t="s">
        <v>308</v>
      </c>
    </row>
    <row r="485" s="185" customFormat="true" ht="10.2" hidden="false" customHeight="false" outlineLevel="0" collapsed="false">
      <c r="B485" s="186"/>
      <c r="D485" s="179" t="s">
        <v>317</v>
      </c>
      <c r="E485" s="187"/>
      <c r="F485" s="188" t="s">
        <v>1353</v>
      </c>
      <c r="H485" s="189" t="n">
        <v>34.609</v>
      </c>
      <c r="I485" s="190"/>
      <c r="L485" s="186"/>
      <c r="M485" s="191"/>
      <c r="T485" s="192"/>
      <c r="AT485" s="187" t="s">
        <v>317</v>
      </c>
      <c r="AU485" s="187" t="s">
        <v>91</v>
      </c>
      <c r="AV485" s="185" t="s">
        <v>91</v>
      </c>
      <c r="AW485" s="185" t="s">
        <v>35</v>
      </c>
      <c r="AX485" s="185" t="s">
        <v>82</v>
      </c>
      <c r="AY485" s="187" t="s">
        <v>308</v>
      </c>
    </row>
    <row r="486" s="185" customFormat="true" ht="10.2" hidden="false" customHeight="false" outlineLevel="0" collapsed="false">
      <c r="B486" s="186"/>
      <c r="D486" s="179" t="s">
        <v>317</v>
      </c>
      <c r="E486" s="187"/>
      <c r="F486" s="188" t="s">
        <v>1354</v>
      </c>
      <c r="H486" s="189" t="n">
        <v>-3.188</v>
      </c>
      <c r="I486" s="190"/>
      <c r="L486" s="186"/>
      <c r="M486" s="191"/>
      <c r="T486" s="192"/>
      <c r="AT486" s="187" t="s">
        <v>317</v>
      </c>
      <c r="AU486" s="187" t="s">
        <v>91</v>
      </c>
      <c r="AV486" s="185" t="s">
        <v>91</v>
      </c>
      <c r="AW486" s="185" t="s">
        <v>35</v>
      </c>
      <c r="AX486" s="185" t="s">
        <v>82</v>
      </c>
      <c r="AY486" s="187" t="s">
        <v>308</v>
      </c>
    </row>
    <row r="487" s="193" customFormat="true" ht="10.2" hidden="false" customHeight="false" outlineLevel="0" collapsed="false">
      <c r="B487" s="194"/>
      <c r="D487" s="179" t="s">
        <v>317</v>
      </c>
      <c r="E487" s="195"/>
      <c r="F487" s="196" t="s">
        <v>321</v>
      </c>
      <c r="H487" s="197" t="n">
        <v>31.421</v>
      </c>
      <c r="I487" s="198"/>
      <c r="L487" s="194"/>
      <c r="M487" s="199"/>
      <c r="T487" s="200"/>
      <c r="AT487" s="195" t="s">
        <v>317</v>
      </c>
      <c r="AU487" s="195" t="s">
        <v>91</v>
      </c>
      <c r="AV487" s="193" t="s">
        <v>315</v>
      </c>
      <c r="AW487" s="193" t="s">
        <v>35</v>
      </c>
      <c r="AX487" s="193" t="s">
        <v>89</v>
      </c>
      <c r="AY487" s="195" t="s">
        <v>308</v>
      </c>
    </row>
    <row r="488" s="22" customFormat="true" ht="24.15" hidden="false" customHeight="true" outlineLevel="0" collapsed="false">
      <c r="B488" s="23"/>
      <c r="C488" s="201" t="s">
        <v>754</v>
      </c>
      <c r="D488" s="201" t="s">
        <v>487</v>
      </c>
      <c r="E488" s="202" t="s">
        <v>1355</v>
      </c>
      <c r="F488" s="203" t="s">
        <v>1356</v>
      </c>
      <c r="G488" s="204" t="s">
        <v>313</v>
      </c>
      <c r="H488" s="205" t="n">
        <v>34.563</v>
      </c>
      <c r="I488" s="206"/>
      <c r="J488" s="207" t="n">
        <f aca="false">ROUND(I488*H488,2)</f>
        <v>0</v>
      </c>
      <c r="K488" s="203" t="s">
        <v>314</v>
      </c>
      <c r="L488" s="208"/>
      <c r="M488" s="209"/>
      <c r="N488" s="210" t="s">
        <v>47</v>
      </c>
      <c r="P488" s="173" t="n">
        <f aca="false">O488*H488</f>
        <v>0</v>
      </c>
      <c r="Q488" s="173" t="n">
        <v>0.032</v>
      </c>
      <c r="R488" s="173" t="n">
        <f aca="false">Q488*H488</f>
        <v>1.106016</v>
      </c>
      <c r="S488" s="173" t="n">
        <v>0</v>
      </c>
      <c r="T488" s="174" t="n">
        <f aca="false">S488*H488</f>
        <v>0</v>
      </c>
      <c r="AR488" s="175" t="s">
        <v>508</v>
      </c>
      <c r="AT488" s="175" t="s">
        <v>487</v>
      </c>
      <c r="AU488" s="175" t="s">
        <v>91</v>
      </c>
      <c r="AY488" s="3" t="s">
        <v>308</v>
      </c>
      <c r="BE488" s="176" t="n">
        <f aca="false">IF(N488="základní",J488,0)</f>
        <v>0</v>
      </c>
      <c r="BF488" s="176" t="n">
        <f aca="false">IF(N488="snížená",J488,0)</f>
        <v>0</v>
      </c>
      <c r="BG488" s="176" t="n">
        <f aca="false">IF(N488="zákl. přenesená",J488,0)</f>
        <v>0</v>
      </c>
      <c r="BH488" s="176" t="n">
        <f aca="false">IF(N488="sníž. přenesená",J488,0)</f>
        <v>0</v>
      </c>
      <c r="BI488" s="176" t="n">
        <f aca="false">IF(N488="nulová",J488,0)</f>
        <v>0</v>
      </c>
      <c r="BJ488" s="3" t="s">
        <v>89</v>
      </c>
      <c r="BK488" s="176" t="n">
        <f aca="false">ROUND(I488*H488,2)</f>
        <v>0</v>
      </c>
      <c r="BL488" s="3" t="s">
        <v>414</v>
      </c>
      <c r="BM488" s="175" t="s">
        <v>1357</v>
      </c>
    </row>
    <row r="489" s="185" customFormat="true" ht="10.2" hidden="false" customHeight="false" outlineLevel="0" collapsed="false">
      <c r="B489" s="186"/>
      <c r="D489" s="179" t="s">
        <v>317</v>
      </c>
      <c r="F489" s="188" t="s">
        <v>1358</v>
      </c>
      <c r="H489" s="189" t="n">
        <v>34.563</v>
      </c>
      <c r="I489" s="190"/>
      <c r="L489" s="186"/>
      <c r="M489" s="191"/>
      <c r="T489" s="192"/>
      <c r="AT489" s="187" t="s">
        <v>317</v>
      </c>
      <c r="AU489" s="187" t="s">
        <v>91</v>
      </c>
      <c r="AV489" s="185" t="s">
        <v>91</v>
      </c>
      <c r="AW489" s="185" t="s">
        <v>3</v>
      </c>
      <c r="AX489" s="185" t="s">
        <v>89</v>
      </c>
      <c r="AY489" s="187" t="s">
        <v>308</v>
      </c>
    </row>
    <row r="490" s="22" customFormat="true" ht="16.5" hidden="false" customHeight="true" outlineLevel="0" collapsed="false">
      <c r="B490" s="23"/>
      <c r="C490" s="164" t="s">
        <v>756</v>
      </c>
      <c r="D490" s="164" t="s">
        <v>310</v>
      </c>
      <c r="E490" s="165" t="s">
        <v>1359</v>
      </c>
      <c r="F490" s="166" t="s">
        <v>1360</v>
      </c>
      <c r="G490" s="167" t="s">
        <v>494</v>
      </c>
      <c r="H490" s="168" t="n">
        <v>242.263</v>
      </c>
      <c r="I490" s="169"/>
      <c r="J490" s="170" t="n">
        <f aca="false">ROUND(I490*H490,2)</f>
        <v>0</v>
      </c>
      <c r="K490" s="166" t="s">
        <v>314</v>
      </c>
      <c r="L490" s="23"/>
      <c r="M490" s="171"/>
      <c r="N490" s="172" t="s">
        <v>47</v>
      </c>
      <c r="P490" s="173" t="n">
        <f aca="false">O490*H490</f>
        <v>0</v>
      </c>
      <c r="Q490" s="173" t="n">
        <v>1E-005</v>
      </c>
      <c r="R490" s="173" t="n">
        <f aca="false">Q490*H490</f>
        <v>0.00242263</v>
      </c>
      <c r="S490" s="173" t="n">
        <v>0</v>
      </c>
      <c r="T490" s="174" t="n">
        <f aca="false">S490*H490</f>
        <v>0</v>
      </c>
      <c r="AR490" s="175" t="s">
        <v>414</v>
      </c>
      <c r="AT490" s="175" t="s">
        <v>310</v>
      </c>
      <c r="AU490" s="175" t="s">
        <v>91</v>
      </c>
      <c r="AY490" s="3" t="s">
        <v>308</v>
      </c>
      <c r="BE490" s="176" t="n">
        <f aca="false">IF(N490="základní",J490,0)</f>
        <v>0</v>
      </c>
      <c r="BF490" s="176" t="n">
        <f aca="false">IF(N490="snížená",J490,0)</f>
        <v>0</v>
      </c>
      <c r="BG490" s="176" t="n">
        <f aca="false">IF(N490="zákl. přenesená",J490,0)</f>
        <v>0</v>
      </c>
      <c r="BH490" s="176" t="n">
        <f aca="false">IF(N490="sníž. přenesená",J490,0)</f>
        <v>0</v>
      </c>
      <c r="BI490" s="176" t="n">
        <f aca="false">IF(N490="nulová",J490,0)</f>
        <v>0</v>
      </c>
      <c r="BJ490" s="3" t="s">
        <v>89</v>
      </c>
      <c r="BK490" s="176" t="n">
        <f aca="false">ROUND(I490*H490,2)</f>
        <v>0</v>
      </c>
      <c r="BL490" s="3" t="s">
        <v>414</v>
      </c>
      <c r="BM490" s="175" t="s">
        <v>1361</v>
      </c>
    </row>
    <row r="491" s="177" customFormat="true" ht="10.2" hidden="false" customHeight="false" outlineLevel="0" collapsed="false">
      <c r="B491" s="178"/>
      <c r="D491" s="179" t="s">
        <v>317</v>
      </c>
      <c r="E491" s="180"/>
      <c r="F491" s="181" t="s">
        <v>318</v>
      </c>
      <c r="H491" s="180"/>
      <c r="I491" s="182"/>
      <c r="L491" s="178"/>
      <c r="M491" s="183"/>
      <c r="T491" s="184"/>
      <c r="AT491" s="180" t="s">
        <v>317</v>
      </c>
      <c r="AU491" s="180" t="s">
        <v>91</v>
      </c>
      <c r="AV491" s="177" t="s">
        <v>89</v>
      </c>
      <c r="AW491" s="177" t="s">
        <v>35</v>
      </c>
      <c r="AX491" s="177" t="s">
        <v>82</v>
      </c>
      <c r="AY491" s="180" t="s">
        <v>308</v>
      </c>
    </row>
    <row r="492" s="177" customFormat="true" ht="10.2" hidden="false" customHeight="false" outlineLevel="0" collapsed="false">
      <c r="B492" s="178"/>
      <c r="D492" s="179" t="s">
        <v>317</v>
      </c>
      <c r="E492" s="180"/>
      <c r="F492" s="181" t="s">
        <v>1362</v>
      </c>
      <c r="H492" s="180"/>
      <c r="I492" s="182"/>
      <c r="L492" s="178"/>
      <c r="M492" s="183"/>
      <c r="T492" s="184"/>
      <c r="AT492" s="180" t="s">
        <v>317</v>
      </c>
      <c r="AU492" s="180" t="s">
        <v>91</v>
      </c>
      <c r="AV492" s="177" t="s">
        <v>89</v>
      </c>
      <c r="AW492" s="177" t="s">
        <v>35</v>
      </c>
      <c r="AX492" s="177" t="s">
        <v>82</v>
      </c>
      <c r="AY492" s="180" t="s">
        <v>308</v>
      </c>
    </row>
    <row r="493" s="177" customFormat="true" ht="10.2" hidden="false" customHeight="false" outlineLevel="0" collapsed="false">
      <c r="B493" s="178"/>
      <c r="D493" s="179" t="s">
        <v>317</v>
      </c>
      <c r="E493" s="180"/>
      <c r="F493" s="181" t="s">
        <v>1352</v>
      </c>
      <c r="H493" s="180"/>
      <c r="I493" s="182"/>
      <c r="L493" s="178"/>
      <c r="M493" s="183"/>
      <c r="T493" s="184"/>
      <c r="AT493" s="180" t="s">
        <v>317</v>
      </c>
      <c r="AU493" s="180" t="s">
        <v>91</v>
      </c>
      <c r="AV493" s="177" t="s">
        <v>89</v>
      </c>
      <c r="AW493" s="177" t="s">
        <v>35</v>
      </c>
      <c r="AX493" s="177" t="s">
        <v>82</v>
      </c>
      <c r="AY493" s="180" t="s">
        <v>308</v>
      </c>
    </row>
    <row r="494" s="185" customFormat="true" ht="10.2" hidden="false" customHeight="false" outlineLevel="0" collapsed="false">
      <c r="B494" s="186"/>
      <c r="D494" s="179" t="s">
        <v>317</v>
      </c>
      <c r="E494" s="187"/>
      <c r="F494" s="188" t="s">
        <v>1363</v>
      </c>
      <c r="H494" s="189" t="n">
        <v>242.263</v>
      </c>
      <c r="I494" s="190"/>
      <c r="L494" s="186"/>
      <c r="M494" s="191"/>
      <c r="T494" s="192"/>
      <c r="AT494" s="187" t="s">
        <v>317</v>
      </c>
      <c r="AU494" s="187" t="s">
        <v>91</v>
      </c>
      <c r="AV494" s="185" t="s">
        <v>91</v>
      </c>
      <c r="AW494" s="185" t="s">
        <v>35</v>
      </c>
      <c r="AX494" s="185" t="s">
        <v>82</v>
      </c>
      <c r="AY494" s="187" t="s">
        <v>308</v>
      </c>
    </row>
    <row r="495" s="193" customFormat="true" ht="10.2" hidden="false" customHeight="false" outlineLevel="0" collapsed="false">
      <c r="B495" s="194"/>
      <c r="D495" s="179" t="s">
        <v>317</v>
      </c>
      <c r="E495" s="195"/>
      <c r="F495" s="196" t="s">
        <v>321</v>
      </c>
      <c r="H495" s="197" t="n">
        <v>242.263</v>
      </c>
      <c r="I495" s="198"/>
      <c r="L495" s="194"/>
      <c r="M495" s="199"/>
      <c r="T495" s="200"/>
      <c r="AT495" s="195" t="s">
        <v>317</v>
      </c>
      <c r="AU495" s="195" t="s">
        <v>91</v>
      </c>
      <c r="AV495" s="193" t="s">
        <v>315</v>
      </c>
      <c r="AW495" s="193" t="s">
        <v>35</v>
      </c>
      <c r="AX495" s="193" t="s">
        <v>89</v>
      </c>
      <c r="AY495" s="195" t="s">
        <v>308</v>
      </c>
    </row>
    <row r="496" s="22" customFormat="true" ht="16.5" hidden="false" customHeight="true" outlineLevel="0" collapsed="false">
      <c r="B496" s="23"/>
      <c r="C496" s="201" t="s">
        <v>758</v>
      </c>
      <c r="D496" s="201" t="s">
        <v>487</v>
      </c>
      <c r="E496" s="202" t="s">
        <v>1332</v>
      </c>
      <c r="F496" s="203" t="s">
        <v>1333</v>
      </c>
      <c r="G496" s="204" t="s">
        <v>324</v>
      </c>
      <c r="H496" s="205" t="n">
        <v>0.639</v>
      </c>
      <c r="I496" s="206"/>
      <c r="J496" s="207" t="n">
        <f aca="false">ROUND(I496*H496,2)</f>
        <v>0</v>
      </c>
      <c r="K496" s="203" t="s">
        <v>314</v>
      </c>
      <c r="L496" s="208"/>
      <c r="M496" s="209"/>
      <c r="N496" s="210" t="s">
        <v>47</v>
      </c>
      <c r="P496" s="173" t="n">
        <f aca="false">O496*H496</f>
        <v>0</v>
      </c>
      <c r="Q496" s="173" t="n">
        <v>0.55</v>
      </c>
      <c r="R496" s="173" t="n">
        <f aca="false">Q496*H496</f>
        <v>0.35145</v>
      </c>
      <c r="S496" s="173" t="n">
        <v>0</v>
      </c>
      <c r="T496" s="174" t="n">
        <f aca="false">S496*H496</f>
        <v>0</v>
      </c>
      <c r="AR496" s="175" t="s">
        <v>508</v>
      </c>
      <c r="AT496" s="175" t="s">
        <v>487</v>
      </c>
      <c r="AU496" s="175" t="s">
        <v>91</v>
      </c>
      <c r="AY496" s="3" t="s">
        <v>308</v>
      </c>
      <c r="BE496" s="176" t="n">
        <f aca="false">IF(N496="základní",J496,0)</f>
        <v>0</v>
      </c>
      <c r="BF496" s="176" t="n">
        <f aca="false">IF(N496="snížená",J496,0)</f>
        <v>0</v>
      </c>
      <c r="BG496" s="176" t="n">
        <f aca="false">IF(N496="zákl. přenesená",J496,0)</f>
        <v>0</v>
      </c>
      <c r="BH496" s="176" t="n">
        <f aca="false">IF(N496="sníž. přenesená",J496,0)</f>
        <v>0</v>
      </c>
      <c r="BI496" s="176" t="n">
        <f aca="false">IF(N496="nulová",J496,0)</f>
        <v>0</v>
      </c>
      <c r="BJ496" s="3" t="s">
        <v>89</v>
      </c>
      <c r="BK496" s="176" t="n">
        <f aca="false">ROUND(I496*H496,2)</f>
        <v>0</v>
      </c>
      <c r="BL496" s="3" t="s">
        <v>414</v>
      </c>
      <c r="BM496" s="175" t="s">
        <v>1364</v>
      </c>
    </row>
    <row r="497" s="177" customFormat="true" ht="10.2" hidden="false" customHeight="false" outlineLevel="0" collapsed="false">
      <c r="B497" s="178"/>
      <c r="D497" s="179" t="s">
        <v>317</v>
      </c>
      <c r="E497" s="180"/>
      <c r="F497" s="181" t="s">
        <v>318</v>
      </c>
      <c r="H497" s="180"/>
      <c r="I497" s="182"/>
      <c r="L497" s="178"/>
      <c r="M497" s="183"/>
      <c r="T497" s="184"/>
      <c r="AT497" s="180" t="s">
        <v>317</v>
      </c>
      <c r="AU497" s="180" t="s">
        <v>91</v>
      </c>
      <c r="AV497" s="177" t="s">
        <v>89</v>
      </c>
      <c r="AW497" s="177" t="s">
        <v>35</v>
      </c>
      <c r="AX497" s="177" t="s">
        <v>82</v>
      </c>
      <c r="AY497" s="180" t="s">
        <v>308</v>
      </c>
    </row>
    <row r="498" s="177" customFormat="true" ht="10.2" hidden="false" customHeight="false" outlineLevel="0" collapsed="false">
      <c r="B498" s="178"/>
      <c r="D498" s="179" t="s">
        <v>317</v>
      </c>
      <c r="E498" s="180"/>
      <c r="F498" s="181" t="s">
        <v>1365</v>
      </c>
      <c r="H498" s="180"/>
      <c r="I498" s="182"/>
      <c r="L498" s="178"/>
      <c r="M498" s="183"/>
      <c r="T498" s="184"/>
      <c r="AT498" s="180" t="s">
        <v>317</v>
      </c>
      <c r="AU498" s="180" t="s">
        <v>91</v>
      </c>
      <c r="AV498" s="177" t="s">
        <v>89</v>
      </c>
      <c r="AW498" s="177" t="s">
        <v>35</v>
      </c>
      <c r="AX498" s="177" t="s">
        <v>82</v>
      </c>
      <c r="AY498" s="180" t="s">
        <v>308</v>
      </c>
    </row>
    <row r="499" s="177" customFormat="true" ht="10.2" hidden="false" customHeight="false" outlineLevel="0" collapsed="false">
      <c r="B499" s="178"/>
      <c r="D499" s="179" t="s">
        <v>317</v>
      </c>
      <c r="E499" s="180"/>
      <c r="F499" s="181" t="s">
        <v>1352</v>
      </c>
      <c r="H499" s="180"/>
      <c r="I499" s="182"/>
      <c r="L499" s="178"/>
      <c r="M499" s="183"/>
      <c r="T499" s="184"/>
      <c r="AT499" s="180" t="s">
        <v>317</v>
      </c>
      <c r="AU499" s="180" t="s">
        <v>91</v>
      </c>
      <c r="AV499" s="177" t="s">
        <v>89</v>
      </c>
      <c r="AW499" s="177" t="s">
        <v>35</v>
      </c>
      <c r="AX499" s="177" t="s">
        <v>82</v>
      </c>
      <c r="AY499" s="180" t="s">
        <v>308</v>
      </c>
    </row>
    <row r="500" s="185" customFormat="true" ht="10.2" hidden="false" customHeight="false" outlineLevel="0" collapsed="false">
      <c r="B500" s="186"/>
      <c r="D500" s="179" t="s">
        <v>317</v>
      </c>
      <c r="E500" s="187"/>
      <c r="F500" s="188" t="s">
        <v>1366</v>
      </c>
      <c r="H500" s="189" t="n">
        <v>0.581</v>
      </c>
      <c r="I500" s="190"/>
      <c r="L500" s="186"/>
      <c r="M500" s="191"/>
      <c r="T500" s="192"/>
      <c r="AT500" s="187" t="s">
        <v>317</v>
      </c>
      <c r="AU500" s="187" t="s">
        <v>91</v>
      </c>
      <c r="AV500" s="185" t="s">
        <v>91</v>
      </c>
      <c r="AW500" s="185" t="s">
        <v>35</v>
      </c>
      <c r="AX500" s="185" t="s">
        <v>82</v>
      </c>
      <c r="AY500" s="187" t="s">
        <v>308</v>
      </c>
    </row>
    <row r="501" s="193" customFormat="true" ht="10.2" hidden="false" customHeight="false" outlineLevel="0" collapsed="false">
      <c r="B501" s="194"/>
      <c r="D501" s="179" t="s">
        <v>317</v>
      </c>
      <c r="E501" s="195"/>
      <c r="F501" s="196" t="s">
        <v>321</v>
      </c>
      <c r="H501" s="197" t="n">
        <v>0.581</v>
      </c>
      <c r="I501" s="198"/>
      <c r="L501" s="194"/>
      <c r="M501" s="199"/>
      <c r="T501" s="200"/>
      <c r="AT501" s="195" t="s">
        <v>317</v>
      </c>
      <c r="AU501" s="195" t="s">
        <v>91</v>
      </c>
      <c r="AV501" s="193" t="s">
        <v>315</v>
      </c>
      <c r="AW501" s="193" t="s">
        <v>35</v>
      </c>
      <c r="AX501" s="193" t="s">
        <v>89</v>
      </c>
      <c r="AY501" s="195" t="s">
        <v>308</v>
      </c>
    </row>
    <row r="502" s="185" customFormat="true" ht="10.2" hidden="false" customHeight="false" outlineLevel="0" collapsed="false">
      <c r="B502" s="186"/>
      <c r="D502" s="179" t="s">
        <v>317</v>
      </c>
      <c r="F502" s="188" t="s">
        <v>1367</v>
      </c>
      <c r="H502" s="189" t="n">
        <v>0.639</v>
      </c>
      <c r="I502" s="190"/>
      <c r="L502" s="186"/>
      <c r="M502" s="191"/>
      <c r="T502" s="192"/>
      <c r="AT502" s="187" t="s">
        <v>317</v>
      </c>
      <c r="AU502" s="187" t="s">
        <v>91</v>
      </c>
      <c r="AV502" s="185" t="s">
        <v>91</v>
      </c>
      <c r="AW502" s="185" t="s">
        <v>3</v>
      </c>
      <c r="AX502" s="185" t="s">
        <v>89</v>
      </c>
      <c r="AY502" s="187" t="s">
        <v>308</v>
      </c>
    </row>
    <row r="503" s="22" customFormat="true" ht="33" hidden="false" customHeight="true" outlineLevel="0" collapsed="false">
      <c r="B503" s="23"/>
      <c r="C503" s="164" t="s">
        <v>760</v>
      </c>
      <c r="D503" s="164" t="s">
        <v>310</v>
      </c>
      <c r="E503" s="165" t="s">
        <v>1368</v>
      </c>
      <c r="F503" s="166" t="s">
        <v>1369</v>
      </c>
      <c r="G503" s="167" t="s">
        <v>313</v>
      </c>
      <c r="H503" s="168" t="n">
        <v>62.842</v>
      </c>
      <c r="I503" s="169"/>
      <c r="J503" s="170" t="n">
        <f aca="false">ROUND(I503*H503,2)</f>
        <v>0</v>
      </c>
      <c r="K503" s="166" t="s">
        <v>314</v>
      </c>
      <c r="L503" s="23"/>
      <c r="M503" s="171"/>
      <c r="N503" s="172" t="s">
        <v>47</v>
      </c>
      <c r="P503" s="173" t="n">
        <f aca="false">O503*H503</f>
        <v>0</v>
      </c>
      <c r="Q503" s="173" t="n">
        <v>0</v>
      </c>
      <c r="R503" s="173" t="n">
        <f aca="false">Q503*H503</f>
        <v>0</v>
      </c>
      <c r="S503" s="173" t="n">
        <v>0</v>
      </c>
      <c r="T503" s="174" t="n">
        <f aca="false">S503*H503</f>
        <v>0</v>
      </c>
      <c r="AR503" s="175" t="s">
        <v>414</v>
      </c>
      <c r="AT503" s="175" t="s">
        <v>310</v>
      </c>
      <c r="AU503" s="175" t="s">
        <v>91</v>
      </c>
      <c r="AY503" s="3" t="s">
        <v>308</v>
      </c>
      <c r="BE503" s="176" t="n">
        <f aca="false">IF(N503="základní",J503,0)</f>
        <v>0</v>
      </c>
      <c r="BF503" s="176" t="n">
        <f aca="false">IF(N503="snížená",J503,0)</f>
        <v>0</v>
      </c>
      <c r="BG503" s="176" t="n">
        <f aca="false">IF(N503="zákl. přenesená",J503,0)</f>
        <v>0</v>
      </c>
      <c r="BH503" s="176" t="n">
        <f aca="false">IF(N503="sníž. přenesená",J503,0)</f>
        <v>0</v>
      </c>
      <c r="BI503" s="176" t="n">
        <f aca="false">IF(N503="nulová",J503,0)</f>
        <v>0</v>
      </c>
      <c r="BJ503" s="3" t="s">
        <v>89</v>
      </c>
      <c r="BK503" s="176" t="n">
        <f aca="false">ROUND(I503*H503,2)</f>
        <v>0</v>
      </c>
      <c r="BL503" s="3" t="s">
        <v>414</v>
      </c>
      <c r="BM503" s="175" t="s">
        <v>1370</v>
      </c>
    </row>
    <row r="504" s="177" customFormat="true" ht="10.2" hidden="false" customHeight="false" outlineLevel="0" collapsed="false">
      <c r="B504" s="178"/>
      <c r="D504" s="179" t="s">
        <v>317</v>
      </c>
      <c r="E504" s="180"/>
      <c r="F504" s="181" t="s">
        <v>318</v>
      </c>
      <c r="H504" s="180"/>
      <c r="I504" s="182"/>
      <c r="L504" s="178"/>
      <c r="M504" s="183"/>
      <c r="T504" s="184"/>
      <c r="AT504" s="180" t="s">
        <v>317</v>
      </c>
      <c r="AU504" s="180" t="s">
        <v>91</v>
      </c>
      <c r="AV504" s="177" t="s">
        <v>89</v>
      </c>
      <c r="AW504" s="177" t="s">
        <v>35</v>
      </c>
      <c r="AX504" s="177" t="s">
        <v>82</v>
      </c>
      <c r="AY504" s="180" t="s">
        <v>308</v>
      </c>
    </row>
    <row r="505" s="177" customFormat="true" ht="10.2" hidden="false" customHeight="false" outlineLevel="0" collapsed="false">
      <c r="B505" s="178"/>
      <c r="D505" s="179" t="s">
        <v>317</v>
      </c>
      <c r="E505" s="180"/>
      <c r="F505" s="181" t="s">
        <v>1351</v>
      </c>
      <c r="H505" s="180"/>
      <c r="I505" s="182"/>
      <c r="L505" s="178"/>
      <c r="M505" s="183"/>
      <c r="T505" s="184"/>
      <c r="AT505" s="180" t="s">
        <v>317</v>
      </c>
      <c r="AU505" s="180" t="s">
        <v>91</v>
      </c>
      <c r="AV505" s="177" t="s">
        <v>89</v>
      </c>
      <c r="AW505" s="177" t="s">
        <v>35</v>
      </c>
      <c r="AX505" s="177" t="s">
        <v>82</v>
      </c>
      <c r="AY505" s="180" t="s">
        <v>308</v>
      </c>
    </row>
    <row r="506" s="177" customFormat="true" ht="10.2" hidden="false" customHeight="false" outlineLevel="0" collapsed="false">
      <c r="B506" s="178"/>
      <c r="D506" s="179" t="s">
        <v>317</v>
      </c>
      <c r="E506" s="180"/>
      <c r="F506" s="181" t="s">
        <v>1352</v>
      </c>
      <c r="H506" s="180"/>
      <c r="I506" s="182"/>
      <c r="L506" s="178"/>
      <c r="M506" s="183"/>
      <c r="T506" s="184"/>
      <c r="AT506" s="180" t="s">
        <v>317</v>
      </c>
      <c r="AU506" s="180" t="s">
        <v>91</v>
      </c>
      <c r="AV506" s="177" t="s">
        <v>89</v>
      </c>
      <c r="AW506" s="177" t="s">
        <v>35</v>
      </c>
      <c r="AX506" s="177" t="s">
        <v>82</v>
      </c>
      <c r="AY506" s="180" t="s">
        <v>308</v>
      </c>
    </row>
    <row r="507" s="185" customFormat="true" ht="10.2" hidden="false" customHeight="false" outlineLevel="0" collapsed="false">
      <c r="B507" s="186"/>
      <c r="D507" s="179" t="s">
        <v>317</v>
      </c>
      <c r="E507" s="187"/>
      <c r="F507" s="188" t="s">
        <v>1371</v>
      </c>
      <c r="H507" s="189" t="n">
        <v>69.218</v>
      </c>
      <c r="I507" s="190"/>
      <c r="L507" s="186"/>
      <c r="M507" s="191"/>
      <c r="T507" s="192"/>
      <c r="AT507" s="187" t="s">
        <v>317</v>
      </c>
      <c r="AU507" s="187" t="s">
        <v>91</v>
      </c>
      <c r="AV507" s="185" t="s">
        <v>91</v>
      </c>
      <c r="AW507" s="185" t="s">
        <v>35</v>
      </c>
      <c r="AX507" s="185" t="s">
        <v>82</v>
      </c>
      <c r="AY507" s="187" t="s">
        <v>308</v>
      </c>
    </row>
    <row r="508" s="185" customFormat="true" ht="10.2" hidden="false" customHeight="false" outlineLevel="0" collapsed="false">
      <c r="B508" s="186"/>
      <c r="D508" s="179" t="s">
        <v>317</v>
      </c>
      <c r="E508" s="187"/>
      <c r="F508" s="188" t="s">
        <v>1372</v>
      </c>
      <c r="H508" s="189" t="n">
        <v>-6.376</v>
      </c>
      <c r="I508" s="190"/>
      <c r="L508" s="186"/>
      <c r="M508" s="191"/>
      <c r="T508" s="192"/>
      <c r="AT508" s="187" t="s">
        <v>317</v>
      </c>
      <c r="AU508" s="187" t="s">
        <v>91</v>
      </c>
      <c r="AV508" s="185" t="s">
        <v>91</v>
      </c>
      <c r="AW508" s="185" t="s">
        <v>35</v>
      </c>
      <c r="AX508" s="185" t="s">
        <v>82</v>
      </c>
      <c r="AY508" s="187" t="s">
        <v>308</v>
      </c>
    </row>
    <row r="509" s="193" customFormat="true" ht="10.2" hidden="false" customHeight="false" outlineLevel="0" collapsed="false">
      <c r="B509" s="194"/>
      <c r="D509" s="179" t="s">
        <v>317</v>
      </c>
      <c r="E509" s="195"/>
      <c r="F509" s="196" t="s">
        <v>321</v>
      </c>
      <c r="H509" s="197" t="n">
        <v>62.842</v>
      </c>
      <c r="I509" s="198"/>
      <c r="L509" s="194"/>
      <c r="M509" s="199"/>
      <c r="T509" s="200"/>
      <c r="AT509" s="195" t="s">
        <v>317</v>
      </c>
      <c r="AU509" s="195" t="s">
        <v>91</v>
      </c>
      <c r="AV509" s="193" t="s">
        <v>315</v>
      </c>
      <c r="AW509" s="193" t="s">
        <v>35</v>
      </c>
      <c r="AX509" s="193" t="s">
        <v>89</v>
      </c>
      <c r="AY509" s="195" t="s">
        <v>308</v>
      </c>
    </row>
    <row r="510" s="22" customFormat="true" ht="16.5" hidden="false" customHeight="true" outlineLevel="0" collapsed="false">
      <c r="B510" s="23"/>
      <c r="C510" s="201" t="s">
        <v>762</v>
      </c>
      <c r="D510" s="201" t="s">
        <v>487</v>
      </c>
      <c r="E510" s="202" t="s">
        <v>1342</v>
      </c>
      <c r="F510" s="203" t="s">
        <v>1343</v>
      </c>
      <c r="G510" s="204" t="s">
        <v>313</v>
      </c>
      <c r="H510" s="205" t="n">
        <v>69.126</v>
      </c>
      <c r="I510" s="206"/>
      <c r="J510" s="207" t="n">
        <f aca="false">ROUND(I510*H510,2)</f>
        <v>0</v>
      </c>
      <c r="K510" s="203"/>
      <c r="L510" s="208"/>
      <c r="M510" s="209"/>
      <c r="N510" s="210" t="s">
        <v>47</v>
      </c>
      <c r="P510" s="173" t="n">
        <f aca="false">O510*H510</f>
        <v>0</v>
      </c>
      <c r="Q510" s="173" t="n">
        <v>0.00735</v>
      </c>
      <c r="R510" s="173" t="n">
        <f aca="false">Q510*H510</f>
        <v>0.5080761</v>
      </c>
      <c r="S510" s="173" t="n">
        <v>0</v>
      </c>
      <c r="T510" s="174" t="n">
        <f aca="false">S510*H510</f>
        <v>0</v>
      </c>
      <c r="AR510" s="175" t="s">
        <v>508</v>
      </c>
      <c r="AT510" s="175" t="s">
        <v>487</v>
      </c>
      <c r="AU510" s="175" t="s">
        <v>91</v>
      </c>
      <c r="AY510" s="3" t="s">
        <v>308</v>
      </c>
      <c r="BE510" s="176" t="n">
        <f aca="false">IF(N510="základní",J510,0)</f>
        <v>0</v>
      </c>
      <c r="BF510" s="176" t="n">
        <f aca="false">IF(N510="snížená",J510,0)</f>
        <v>0</v>
      </c>
      <c r="BG510" s="176" t="n">
        <f aca="false">IF(N510="zákl. přenesená",J510,0)</f>
        <v>0</v>
      </c>
      <c r="BH510" s="176" t="n">
        <f aca="false">IF(N510="sníž. přenesená",J510,0)</f>
        <v>0</v>
      </c>
      <c r="BI510" s="176" t="n">
        <f aca="false">IF(N510="nulová",J510,0)</f>
        <v>0</v>
      </c>
      <c r="BJ510" s="3" t="s">
        <v>89</v>
      </c>
      <c r="BK510" s="176" t="n">
        <f aca="false">ROUND(I510*H510,2)</f>
        <v>0</v>
      </c>
      <c r="BL510" s="3" t="s">
        <v>414</v>
      </c>
      <c r="BM510" s="175" t="s">
        <v>1373</v>
      </c>
    </row>
    <row r="511" s="185" customFormat="true" ht="10.2" hidden="false" customHeight="false" outlineLevel="0" collapsed="false">
      <c r="B511" s="186"/>
      <c r="D511" s="179" t="s">
        <v>317</v>
      </c>
      <c r="F511" s="188" t="s">
        <v>1374</v>
      </c>
      <c r="H511" s="189" t="n">
        <v>69.126</v>
      </c>
      <c r="I511" s="190"/>
      <c r="L511" s="186"/>
      <c r="M511" s="191"/>
      <c r="T511" s="192"/>
      <c r="AT511" s="187" t="s">
        <v>317</v>
      </c>
      <c r="AU511" s="187" t="s">
        <v>91</v>
      </c>
      <c r="AV511" s="185" t="s">
        <v>91</v>
      </c>
      <c r="AW511" s="185" t="s">
        <v>3</v>
      </c>
      <c r="AX511" s="185" t="s">
        <v>89</v>
      </c>
      <c r="AY511" s="187" t="s">
        <v>308</v>
      </c>
    </row>
    <row r="512" s="22" customFormat="true" ht="24.15" hidden="false" customHeight="true" outlineLevel="0" collapsed="false">
      <c r="B512" s="23"/>
      <c r="C512" s="164" t="s">
        <v>764</v>
      </c>
      <c r="D512" s="164" t="s">
        <v>310</v>
      </c>
      <c r="E512" s="165" t="s">
        <v>1375</v>
      </c>
      <c r="F512" s="166" t="s">
        <v>1376</v>
      </c>
      <c r="G512" s="167" t="s">
        <v>324</v>
      </c>
      <c r="H512" s="168" t="n">
        <v>0.983</v>
      </c>
      <c r="I512" s="169"/>
      <c r="J512" s="170" t="n">
        <f aca="false">ROUND(I512*H512,2)</f>
        <v>0</v>
      </c>
      <c r="K512" s="166" t="s">
        <v>314</v>
      </c>
      <c r="L512" s="23"/>
      <c r="M512" s="171"/>
      <c r="N512" s="172" t="s">
        <v>47</v>
      </c>
      <c r="P512" s="173" t="n">
        <f aca="false">O512*H512</f>
        <v>0</v>
      </c>
      <c r="Q512" s="173" t="n">
        <v>0.01266</v>
      </c>
      <c r="R512" s="173" t="n">
        <f aca="false">Q512*H512</f>
        <v>0.01244478</v>
      </c>
      <c r="S512" s="173" t="n">
        <v>0</v>
      </c>
      <c r="T512" s="174" t="n">
        <f aca="false">S512*H512</f>
        <v>0</v>
      </c>
      <c r="AR512" s="175" t="s">
        <v>414</v>
      </c>
      <c r="AT512" s="175" t="s">
        <v>310</v>
      </c>
      <c r="AU512" s="175" t="s">
        <v>91</v>
      </c>
      <c r="AY512" s="3" t="s">
        <v>308</v>
      </c>
      <c r="BE512" s="176" t="n">
        <f aca="false">IF(N512="základní",J512,0)</f>
        <v>0</v>
      </c>
      <c r="BF512" s="176" t="n">
        <f aca="false">IF(N512="snížená",J512,0)</f>
        <v>0</v>
      </c>
      <c r="BG512" s="176" t="n">
        <f aca="false">IF(N512="zákl. přenesená",J512,0)</f>
        <v>0</v>
      </c>
      <c r="BH512" s="176" t="n">
        <f aca="false">IF(N512="sníž. přenesená",J512,0)</f>
        <v>0</v>
      </c>
      <c r="BI512" s="176" t="n">
        <f aca="false">IF(N512="nulová",J512,0)</f>
        <v>0</v>
      </c>
      <c r="BJ512" s="3" t="s">
        <v>89</v>
      </c>
      <c r="BK512" s="176" t="n">
        <f aca="false">ROUND(I512*H512,2)</f>
        <v>0</v>
      </c>
      <c r="BL512" s="3" t="s">
        <v>414</v>
      </c>
      <c r="BM512" s="175" t="s">
        <v>1377</v>
      </c>
    </row>
    <row r="513" s="22" customFormat="true" ht="44.25" hidden="false" customHeight="true" outlineLevel="0" collapsed="false">
      <c r="B513" s="23"/>
      <c r="C513" s="164" t="s">
        <v>766</v>
      </c>
      <c r="D513" s="164" t="s">
        <v>310</v>
      </c>
      <c r="E513" s="165" t="s">
        <v>1378</v>
      </c>
      <c r="F513" s="166" t="s">
        <v>1379</v>
      </c>
      <c r="G513" s="167" t="s">
        <v>370</v>
      </c>
      <c r="H513" s="168" t="n">
        <v>2.196</v>
      </c>
      <c r="I513" s="169"/>
      <c r="J513" s="170" t="n">
        <f aca="false">ROUND(I513*H513,2)</f>
        <v>0</v>
      </c>
      <c r="K513" s="166" t="s">
        <v>314</v>
      </c>
      <c r="L513" s="23"/>
      <c r="M513" s="171"/>
      <c r="N513" s="172" t="s">
        <v>47</v>
      </c>
      <c r="P513" s="173" t="n">
        <f aca="false">O513*H513</f>
        <v>0</v>
      </c>
      <c r="Q513" s="173" t="n">
        <v>0</v>
      </c>
      <c r="R513" s="173" t="n">
        <f aca="false">Q513*H513</f>
        <v>0</v>
      </c>
      <c r="S513" s="173" t="n">
        <v>0</v>
      </c>
      <c r="T513" s="174" t="n">
        <f aca="false">S513*H513</f>
        <v>0</v>
      </c>
      <c r="AR513" s="175" t="s">
        <v>414</v>
      </c>
      <c r="AT513" s="175" t="s">
        <v>310</v>
      </c>
      <c r="AU513" s="175" t="s">
        <v>91</v>
      </c>
      <c r="AY513" s="3" t="s">
        <v>308</v>
      </c>
      <c r="BE513" s="176" t="n">
        <f aca="false">IF(N513="základní",J513,0)</f>
        <v>0</v>
      </c>
      <c r="BF513" s="176" t="n">
        <f aca="false">IF(N513="snížená",J513,0)</f>
        <v>0</v>
      </c>
      <c r="BG513" s="176" t="n">
        <f aca="false">IF(N513="zákl. přenesená",J513,0)</f>
        <v>0</v>
      </c>
      <c r="BH513" s="176" t="n">
        <f aca="false">IF(N513="sníž. přenesená",J513,0)</f>
        <v>0</v>
      </c>
      <c r="BI513" s="176" t="n">
        <f aca="false">IF(N513="nulová",J513,0)</f>
        <v>0</v>
      </c>
      <c r="BJ513" s="3" t="s">
        <v>89</v>
      </c>
      <c r="BK513" s="176" t="n">
        <f aca="false">ROUND(I513*H513,2)</f>
        <v>0</v>
      </c>
      <c r="BL513" s="3" t="s">
        <v>414</v>
      </c>
      <c r="BM513" s="175" t="s">
        <v>1380</v>
      </c>
    </row>
    <row r="514" s="152" customFormat="true" ht="22.95" hidden="false" customHeight="true" outlineLevel="0" collapsed="false">
      <c r="B514" s="153"/>
      <c r="D514" s="154" t="s">
        <v>81</v>
      </c>
      <c r="E514" s="162" t="s">
        <v>1381</v>
      </c>
      <c r="F514" s="162" t="s">
        <v>1382</v>
      </c>
      <c r="I514" s="156"/>
      <c r="J514" s="163" t="n">
        <f aca="false">BK514</f>
        <v>0</v>
      </c>
      <c r="L514" s="153"/>
      <c r="M514" s="157"/>
      <c r="P514" s="158" t="n">
        <f aca="false">SUM(P515:P530)</f>
        <v>0</v>
      </c>
      <c r="R514" s="158" t="n">
        <f aca="false">SUM(R515:R530)</f>
        <v>0.00479688</v>
      </c>
      <c r="T514" s="159" t="n">
        <f aca="false">SUM(T515:T530)</f>
        <v>0</v>
      </c>
      <c r="AR514" s="154" t="s">
        <v>91</v>
      </c>
      <c r="AT514" s="160" t="s">
        <v>81</v>
      </c>
      <c r="AU514" s="160" t="s">
        <v>89</v>
      </c>
      <c r="AY514" s="154" t="s">
        <v>308</v>
      </c>
      <c r="BK514" s="161" t="n">
        <f aca="false">SUM(BK515:BK530)</f>
        <v>0</v>
      </c>
    </row>
    <row r="515" s="22" customFormat="true" ht="44.25" hidden="false" customHeight="true" outlineLevel="0" collapsed="false">
      <c r="B515" s="23"/>
      <c r="C515" s="164" t="s">
        <v>768</v>
      </c>
      <c r="D515" s="164" t="s">
        <v>310</v>
      </c>
      <c r="E515" s="165" t="s">
        <v>1383</v>
      </c>
      <c r="F515" s="166" t="s">
        <v>1384</v>
      </c>
      <c r="G515" s="167" t="s">
        <v>313</v>
      </c>
      <c r="H515" s="168" t="n">
        <v>8.223</v>
      </c>
      <c r="I515" s="169"/>
      <c r="J515" s="170" t="n">
        <f aca="false">ROUND(I515*H515,2)</f>
        <v>0</v>
      </c>
      <c r="K515" s="166" t="s">
        <v>314</v>
      </c>
      <c r="L515" s="23"/>
      <c r="M515" s="171"/>
      <c r="N515" s="172" t="s">
        <v>47</v>
      </c>
      <c r="P515" s="173" t="n">
        <f aca="false">O515*H515</f>
        <v>0</v>
      </c>
      <c r="Q515" s="173" t="n">
        <v>0</v>
      </c>
      <c r="R515" s="173" t="n">
        <f aca="false">Q515*H515</f>
        <v>0</v>
      </c>
      <c r="S515" s="173" t="n">
        <v>0</v>
      </c>
      <c r="T515" s="174" t="n">
        <f aca="false">S515*H515</f>
        <v>0</v>
      </c>
      <c r="AR515" s="175" t="s">
        <v>414</v>
      </c>
      <c r="AT515" s="175" t="s">
        <v>310</v>
      </c>
      <c r="AU515" s="175" t="s">
        <v>91</v>
      </c>
      <c r="AY515" s="3" t="s">
        <v>308</v>
      </c>
      <c r="BE515" s="176" t="n">
        <f aca="false">IF(N515="základní",J515,0)</f>
        <v>0</v>
      </c>
      <c r="BF515" s="176" t="n">
        <f aca="false">IF(N515="snížená",J515,0)</f>
        <v>0</v>
      </c>
      <c r="BG515" s="176" t="n">
        <f aca="false">IF(N515="zákl. přenesená",J515,0)</f>
        <v>0</v>
      </c>
      <c r="BH515" s="176" t="n">
        <f aca="false">IF(N515="sníž. přenesená",J515,0)</f>
        <v>0</v>
      </c>
      <c r="BI515" s="176" t="n">
        <f aca="false">IF(N515="nulová",J515,0)</f>
        <v>0</v>
      </c>
      <c r="BJ515" s="3" t="s">
        <v>89</v>
      </c>
      <c r="BK515" s="176" t="n">
        <f aca="false">ROUND(I515*H515,2)</f>
        <v>0</v>
      </c>
      <c r="BL515" s="3" t="s">
        <v>414</v>
      </c>
      <c r="BM515" s="175" t="s">
        <v>1385</v>
      </c>
    </row>
    <row r="516" s="177" customFormat="true" ht="10.2" hidden="false" customHeight="false" outlineLevel="0" collapsed="false">
      <c r="B516" s="178"/>
      <c r="D516" s="179" t="s">
        <v>317</v>
      </c>
      <c r="E516" s="180"/>
      <c r="F516" s="181" t="s">
        <v>318</v>
      </c>
      <c r="H516" s="180"/>
      <c r="I516" s="182"/>
      <c r="L516" s="178"/>
      <c r="M516" s="183"/>
      <c r="T516" s="184"/>
      <c r="AT516" s="180" t="s">
        <v>317</v>
      </c>
      <c r="AU516" s="180" t="s">
        <v>91</v>
      </c>
      <c r="AV516" s="177" t="s">
        <v>89</v>
      </c>
      <c r="AW516" s="177" t="s">
        <v>35</v>
      </c>
      <c r="AX516" s="177" t="s">
        <v>82</v>
      </c>
      <c r="AY516" s="180" t="s">
        <v>308</v>
      </c>
    </row>
    <row r="517" s="177" customFormat="true" ht="10.2" hidden="false" customHeight="false" outlineLevel="0" collapsed="false">
      <c r="B517" s="178"/>
      <c r="D517" s="179" t="s">
        <v>317</v>
      </c>
      <c r="E517" s="180"/>
      <c r="F517" s="181" t="s">
        <v>1386</v>
      </c>
      <c r="H517" s="180"/>
      <c r="I517" s="182"/>
      <c r="L517" s="178"/>
      <c r="M517" s="183"/>
      <c r="T517" s="184"/>
      <c r="AT517" s="180" t="s">
        <v>317</v>
      </c>
      <c r="AU517" s="180" t="s">
        <v>91</v>
      </c>
      <c r="AV517" s="177" t="s">
        <v>89</v>
      </c>
      <c r="AW517" s="177" t="s">
        <v>35</v>
      </c>
      <c r="AX517" s="177" t="s">
        <v>82</v>
      </c>
      <c r="AY517" s="180" t="s">
        <v>308</v>
      </c>
    </row>
    <row r="518" s="177" customFormat="true" ht="10.2" hidden="false" customHeight="false" outlineLevel="0" collapsed="false">
      <c r="B518" s="178"/>
      <c r="D518" s="179" t="s">
        <v>317</v>
      </c>
      <c r="E518" s="180"/>
      <c r="F518" s="181" t="s">
        <v>1189</v>
      </c>
      <c r="H518" s="180"/>
      <c r="I518" s="182"/>
      <c r="L518" s="178"/>
      <c r="M518" s="183"/>
      <c r="T518" s="184"/>
      <c r="AT518" s="180" t="s">
        <v>317</v>
      </c>
      <c r="AU518" s="180" t="s">
        <v>91</v>
      </c>
      <c r="AV518" s="177" t="s">
        <v>89</v>
      </c>
      <c r="AW518" s="177" t="s">
        <v>35</v>
      </c>
      <c r="AX518" s="177" t="s">
        <v>82</v>
      </c>
      <c r="AY518" s="180" t="s">
        <v>308</v>
      </c>
    </row>
    <row r="519" s="185" customFormat="true" ht="10.2" hidden="false" customHeight="false" outlineLevel="0" collapsed="false">
      <c r="B519" s="186"/>
      <c r="D519" s="179" t="s">
        <v>317</v>
      </c>
      <c r="E519" s="187"/>
      <c r="F519" s="188" t="s">
        <v>1190</v>
      </c>
      <c r="H519" s="189" t="n">
        <v>8.223</v>
      </c>
      <c r="I519" s="190"/>
      <c r="L519" s="186"/>
      <c r="M519" s="191"/>
      <c r="T519" s="192"/>
      <c r="AT519" s="187" t="s">
        <v>317</v>
      </c>
      <c r="AU519" s="187" t="s">
        <v>91</v>
      </c>
      <c r="AV519" s="185" t="s">
        <v>91</v>
      </c>
      <c r="AW519" s="185" t="s">
        <v>35</v>
      </c>
      <c r="AX519" s="185" t="s">
        <v>82</v>
      </c>
      <c r="AY519" s="187" t="s">
        <v>308</v>
      </c>
    </row>
    <row r="520" s="193" customFormat="true" ht="10.2" hidden="false" customHeight="false" outlineLevel="0" collapsed="false">
      <c r="B520" s="194"/>
      <c r="D520" s="179" t="s">
        <v>317</v>
      </c>
      <c r="E520" s="195"/>
      <c r="F520" s="196" t="s">
        <v>321</v>
      </c>
      <c r="H520" s="197" t="n">
        <v>8.223</v>
      </c>
      <c r="I520" s="198"/>
      <c r="L520" s="194"/>
      <c r="M520" s="199"/>
      <c r="T520" s="200"/>
      <c r="AT520" s="195" t="s">
        <v>317</v>
      </c>
      <c r="AU520" s="195" t="s">
        <v>91</v>
      </c>
      <c r="AV520" s="193" t="s">
        <v>315</v>
      </c>
      <c r="AW520" s="193" t="s">
        <v>35</v>
      </c>
      <c r="AX520" s="193" t="s">
        <v>89</v>
      </c>
      <c r="AY520" s="195" t="s">
        <v>308</v>
      </c>
    </row>
    <row r="521" s="22" customFormat="true" ht="44.25" hidden="false" customHeight="true" outlineLevel="0" collapsed="false">
      <c r="B521" s="23"/>
      <c r="C521" s="164" t="s">
        <v>770</v>
      </c>
      <c r="D521" s="164" t="s">
        <v>310</v>
      </c>
      <c r="E521" s="165" t="s">
        <v>1387</v>
      </c>
      <c r="F521" s="166" t="s">
        <v>1388</v>
      </c>
      <c r="G521" s="167" t="s">
        <v>313</v>
      </c>
      <c r="H521" s="168" t="n">
        <v>31.421</v>
      </c>
      <c r="I521" s="169"/>
      <c r="J521" s="170" t="n">
        <f aca="false">ROUND(I521*H521,2)</f>
        <v>0</v>
      </c>
      <c r="K521" s="166" t="s">
        <v>314</v>
      </c>
      <c r="L521" s="23"/>
      <c r="M521" s="171"/>
      <c r="N521" s="172" t="s">
        <v>47</v>
      </c>
      <c r="P521" s="173" t="n">
        <f aca="false">O521*H521</f>
        <v>0</v>
      </c>
      <c r="Q521" s="173" t="n">
        <v>0</v>
      </c>
      <c r="R521" s="173" t="n">
        <f aca="false">Q521*H521</f>
        <v>0</v>
      </c>
      <c r="S521" s="173" t="n">
        <v>0</v>
      </c>
      <c r="T521" s="174" t="n">
        <f aca="false">S521*H521</f>
        <v>0</v>
      </c>
      <c r="AR521" s="175" t="s">
        <v>414</v>
      </c>
      <c r="AT521" s="175" t="s">
        <v>310</v>
      </c>
      <c r="AU521" s="175" t="s">
        <v>91</v>
      </c>
      <c r="AY521" s="3" t="s">
        <v>308</v>
      </c>
      <c r="BE521" s="176" t="n">
        <f aca="false">IF(N521="základní",J521,0)</f>
        <v>0</v>
      </c>
      <c r="BF521" s="176" t="n">
        <f aca="false">IF(N521="snížená",J521,0)</f>
        <v>0</v>
      </c>
      <c r="BG521" s="176" t="n">
        <f aca="false">IF(N521="zákl. přenesená",J521,0)</f>
        <v>0</v>
      </c>
      <c r="BH521" s="176" t="n">
        <f aca="false">IF(N521="sníž. přenesená",J521,0)</f>
        <v>0</v>
      </c>
      <c r="BI521" s="176" t="n">
        <f aca="false">IF(N521="nulová",J521,0)</f>
        <v>0</v>
      </c>
      <c r="BJ521" s="3" t="s">
        <v>89</v>
      </c>
      <c r="BK521" s="176" t="n">
        <f aca="false">ROUND(I521*H521,2)</f>
        <v>0</v>
      </c>
      <c r="BL521" s="3" t="s">
        <v>414</v>
      </c>
      <c r="BM521" s="175" t="s">
        <v>1389</v>
      </c>
    </row>
    <row r="522" s="177" customFormat="true" ht="10.2" hidden="false" customHeight="false" outlineLevel="0" collapsed="false">
      <c r="B522" s="178"/>
      <c r="D522" s="179" t="s">
        <v>317</v>
      </c>
      <c r="E522" s="180"/>
      <c r="F522" s="181" t="s">
        <v>318</v>
      </c>
      <c r="H522" s="180"/>
      <c r="I522" s="182"/>
      <c r="L522" s="178"/>
      <c r="M522" s="183"/>
      <c r="T522" s="184"/>
      <c r="AT522" s="180" t="s">
        <v>317</v>
      </c>
      <c r="AU522" s="180" t="s">
        <v>91</v>
      </c>
      <c r="AV522" s="177" t="s">
        <v>89</v>
      </c>
      <c r="AW522" s="177" t="s">
        <v>35</v>
      </c>
      <c r="AX522" s="177" t="s">
        <v>82</v>
      </c>
      <c r="AY522" s="180" t="s">
        <v>308</v>
      </c>
    </row>
    <row r="523" s="177" customFormat="true" ht="10.2" hidden="false" customHeight="false" outlineLevel="0" collapsed="false">
      <c r="B523" s="178"/>
      <c r="D523" s="179" t="s">
        <v>317</v>
      </c>
      <c r="E523" s="180"/>
      <c r="F523" s="181" t="s">
        <v>1390</v>
      </c>
      <c r="H523" s="180"/>
      <c r="I523" s="182"/>
      <c r="L523" s="178"/>
      <c r="M523" s="183"/>
      <c r="T523" s="184"/>
      <c r="AT523" s="180" t="s">
        <v>317</v>
      </c>
      <c r="AU523" s="180" t="s">
        <v>91</v>
      </c>
      <c r="AV523" s="177" t="s">
        <v>89</v>
      </c>
      <c r="AW523" s="177" t="s">
        <v>35</v>
      </c>
      <c r="AX523" s="177" t="s">
        <v>82</v>
      </c>
      <c r="AY523" s="180" t="s">
        <v>308</v>
      </c>
    </row>
    <row r="524" s="177" customFormat="true" ht="10.2" hidden="false" customHeight="false" outlineLevel="0" collapsed="false">
      <c r="B524" s="178"/>
      <c r="D524" s="179" t="s">
        <v>317</v>
      </c>
      <c r="E524" s="180"/>
      <c r="F524" s="181" t="s">
        <v>1352</v>
      </c>
      <c r="H524" s="180"/>
      <c r="I524" s="182"/>
      <c r="L524" s="178"/>
      <c r="M524" s="183"/>
      <c r="T524" s="184"/>
      <c r="AT524" s="180" t="s">
        <v>317</v>
      </c>
      <c r="AU524" s="180" t="s">
        <v>91</v>
      </c>
      <c r="AV524" s="177" t="s">
        <v>89</v>
      </c>
      <c r="AW524" s="177" t="s">
        <v>35</v>
      </c>
      <c r="AX524" s="177" t="s">
        <v>82</v>
      </c>
      <c r="AY524" s="180" t="s">
        <v>308</v>
      </c>
    </row>
    <row r="525" s="185" customFormat="true" ht="10.2" hidden="false" customHeight="false" outlineLevel="0" collapsed="false">
      <c r="B525" s="186"/>
      <c r="D525" s="179" t="s">
        <v>317</v>
      </c>
      <c r="E525" s="187"/>
      <c r="F525" s="188" t="s">
        <v>1353</v>
      </c>
      <c r="H525" s="189" t="n">
        <v>34.609</v>
      </c>
      <c r="I525" s="190"/>
      <c r="L525" s="186"/>
      <c r="M525" s="191"/>
      <c r="T525" s="192"/>
      <c r="AT525" s="187" t="s">
        <v>317</v>
      </c>
      <c r="AU525" s="187" t="s">
        <v>91</v>
      </c>
      <c r="AV525" s="185" t="s">
        <v>91</v>
      </c>
      <c r="AW525" s="185" t="s">
        <v>35</v>
      </c>
      <c r="AX525" s="185" t="s">
        <v>82</v>
      </c>
      <c r="AY525" s="187" t="s">
        <v>308</v>
      </c>
    </row>
    <row r="526" s="185" customFormat="true" ht="10.2" hidden="false" customHeight="false" outlineLevel="0" collapsed="false">
      <c r="B526" s="186"/>
      <c r="D526" s="179" t="s">
        <v>317</v>
      </c>
      <c r="E526" s="187"/>
      <c r="F526" s="188" t="s">
        <v>1354</v>
      </c>
      <c r="H526" s="189" t="n">
        <v>-3.188</v>
      </c>
      <c r="I526" s="190"/>
      <c r="L526" s="186"/>
      <c r="M526" s="191"/>
      <c r="T526" s="192"/>
      <c r="AT526" s="187" t="s">
        <v>317</v>
      </c>
      <c r="AU526" s="187" t="s">
        <v>91</v>
      </c>
      <c r="AV526" s="185" t="s">
        <v>91</v>
      </c>
      <c r="AW526" s="185" t="s">
        <v>35</v>
      </c>
      <c r="AX526" s="185" t="s">
        <v>82</v>
      </c>
      <c r="AY526" s="187" t="s">
        <v>308</v>
      </c>
    </row>
    <row r="527" s="193" customFormat="true" ht="10.2" hidden="false" customHeight="false" outlineLevel="0" collapsed="false">
      <c r="B527" s="194"/>
      <c r="D527" s="179" t="s">
        <v>317</v>
      </c>
      <c r="E527" s="195"/>
      <c r="F527" s="196" t="s">
        <v>321</v>
      </c>
      <c r="H527" s="197" t="n">
        <v>31.421</v>
      </c>
      <c r="I527" s="198"/>
      <c r="L527" s="194"/>
      <c r="M527" s="199"/>
      <c r="T527" s="200"/>
      <c r="AT527" s="195" t="s">
        <v>317</v>
      </c>
      <c r="AU527" s="195" t="s">
        <v>91</v>
      </c>
      <c r="AV527" s="193" t="s">
        <v>315</v>
      </c>
      <c r="AW527" s="193" t="s">
        <v>35</v>
      </c>
      <c r="AX527" s="193" t="s">
        <v>89</v>
      </c>
      <c r="AY527" s="195" t="s">
        <v>308</v>
      </c>
    </row>
    <row r="528" s="22" customFormat="true" ht="24.15" hidden="false" customHeight="true" outlineLevel="0" collapsed="false">
      <c r="B528" s="23"/>
      <c r="C528" s="201" t="s">
        <v>772</v>
      </c>
      <c r="D528" s="201" t="s">
        <v>487</v>
      </c>
      <c r="E528" s="202" t="s">
        <v>1391</v>
      </c>
      <c r="F528" s="203" t="s">
        <v>1392</v>
      </c>
      <c r="G528" s="204" t="s">
        <v>313</v>
      </c>
      <c r="H528" s="205" t="n">
        <v>43.608</v>
      </c>
      <c r="I528" s="206"/>
      <c r="J528" s="207" t="n">
        <f aca="false">ROUND(I528*H528,2)</f>
        <v>0</v>
      </c>
      <c r="K528" s="203" t="s">
        <v>314</v>
      </c>
      <c r="L528" s="208"/>
      <c r="M528" s="209"/>
      <c r="N528" s="210" t="s">
        <v>47</v>
      </c>
      <c r="P528" s="173" t="n">
        <f aca="false">O528*H528</f>
        <v>0</v>
      </c>
      <c r="Q528" s="173" t="n">
        <v>0.00011</v>
      </c>
      <c r="R528" s="173" t="n">
        <f aca="false">Q528*H528</f>
        <v>0.00479688</v>
      </c>
      <c r="S528" s="173" t="n">
        <v>0</v>
      </c>
      <c r="T528" s="174" t="n">
        <f aca="false">S528*H528</f>
        <v>0</v>
      </c>
      <c r="AR528" s="175" t="s">
        <v>508</v>
      </c>
      <c r="AT528" s="175" t="s">
        <v>487</v>
      </c>
      <c r="AU528" s="175" t="s">
        <v>91</v>
      </c>
      <c r="AY528" s="3" t="s">
        <v>308</v>
      </c>
      <c r="BE528" s="176" t="n">
        <f aca="false">IF(N528="základní",J528,0)</f>
        <v>0</v>
      </c>
      <c r="BF528" s="176" t="n">
        <f aca="false">IF(N528="snížená",J528,0)</f>
        <v>0</v>
      </c>
      <c r="BG528" s="176" t="n">
        <f aca="false">IF(N528="zákl. přenesená",J528,0)</f>
        <v>0</v>
      </c>
      <c r="BH528" s="176" t="n">
        <f aca="false">IF(N528="sníž. přenesená",J528,0)</f>
        <v>0</v>
      </c>
      <c r="BI528" s="176" t="n">
        <f aca="false">IF(N528="nulová",J528,0)</f>
        <v>0</v>
      </c>
      <c r="BJ528" s="3" t="s">
        <v>89</v>
      </c>
      <c r="BK528" s="176" t="n">
        <f aca="false">ROUND(I528*H528,2)</f>
        <v>0</v>
      </c>
      <c r="BL528" s="3" t="s">
        <v>414</v>
      </c>
      <c r="BM528" s="175" t="s">
        <v>1393</v>
      </c>
    </row>
    <row r="529" s="185" customFormat="true" ht="10.2" hidden="false" customHeight="false" outlineLevel="0" collapsed="false">
      <c r="B529" s="186"/>
      <c r="D529" s="179" t="s">
        <v>317</v>
      </c>
      <c r="F529" s="188" t="s">
        <v>1394</v>
      </c>
      <c r="H529" s="189" t="n">
        <v>43.608</v>
      </c>
      <c r="I529" s="190"/>
      <c r="L529" s="186"/>
      <c r="M529" s="191"/>
      <c r="T529" s="192"/>
      <c r="AT529" s="187" t="s">
        <v>317</v>
      </c>
      <c r="AU529" s="187" t="s">
        <v>91</v>
      </c>
      <c r="AV529" s="185" t="s">
        <v>91</v>
      </c>
      <c r="AW529" s="185" t="s">
        <v>3</v>
      </c>
      <c r="AX529" s="185" t="s">
        <v>89</v>
      </c>
      <c r="AY529" s="187" t="s">
        <v>308</v>
      </c>
    </row>
    <row r="530" s="22" customFormat="true" ht="66.75" hidden="false" customHeight="true" outlineLevel="0" collapsed="false">
      <c r="B530" s="23"/>
      <c r="C530" s="164" t="s">
        <v>775</v>
      </c>
      <c r="D530" s="164" t="s">
        <v>310</v>
      </c>
      <c r="E530" s="165" t="s">
        <v>1395</v>
      </c>
      <c r="F530" s="166" t="s">
        <v>1396</v>
      </c>
      <c r="G530" s="167" t="s">
        <v>370</v>
      </c>
      <c r="H530" s="168" t="n">
        <v>0.005</v>
      </c>
      <c r="I530" s="169"/>
      <c r="J530" s="170" t="n">
        <f aca="false">ROUND(I530*H530,2)</f>
        <v>0</v>
      </c>
      <c r="K530" s="166" t="s">
        <v>314</v>
      </c>
      <c r="L530" s="23"/>
      <c r="M530" s="171"/>
      <c r="N530" s="172" t="s">
        <v>47</v>
      </c>
      <c r="P530" s="173" t="n">
        <f aca="false">O530*H530</f>
        <v>0</v>
      </c>
      <c r="Q530" s="173" t="n">
        <v>0</v>
      </c>
      <c r="R530" s="173" t="n">
        <f aca="false">Q530*H530</f>
        <v>0</v>
      </c>
      <c r="S530" s="173" t="n">
        <v>0</v>
      </c>
      <c r="T530" s="174" t="n">
        <f aca="false">S530*H530</f>
        <v>0</v>
      </c>
      <c r="AR530" s="175" t="s">
        <v>414</v>
      </c>
      <c r="AT530" s="175" t="s">
        <v>310</v>
      </c>
      <c r="AU530" s="175" t="s">
        <v>91</v>
      </c>
      <c r="AY530" s="3" t="s">
        <v>308</v>
      </c>
      <c r="BE530" s="176" t="n">
        <f aca="false">IF(N530="základní",J530,0)</f>
        <v>0</v>
      </c>
      <c r="BF530" s="176" t="n">
        <f aca="false">IF(N530="snížená",J530,0)</f>
        <v>0</v>
      </c>
      <c r="BG530" s="176" t="n">
        <f aca="false">IF(N530="zákl. přenesená",J530,0)</f>
        <v>0</v>
      </c>
      <c r="BH530" s="176" t="n">
        <f aca="false">IF(N530="sníž. přenesená",J530,0)</f>
        <v>0</v>
      </c>
      <c r="BI530" s="176" t="n">
        <f aca="false">IF(N530="nulová",J530,0)</f>
        <v>0</v>
      </c>
      <c r="BJ530" s="3" t="s">
        <v>89</v>
      </c>
      <c r="BK530" s="176" t="n">
        <f aca="false">ROUND(I530*H530,2)</f>
        <v>0</v>
      </c>
      <c r="BL530" s="3" t="s">
        <v>414</v>
      </c>
      <c r="BM530" s="175" t="s">
        <v>1397</v>
      </c>
    </row>
    <row r="531" s="152" customFormat="true" ht="22.95" hidden="false" customHeight="true" outlineLevel="0" collapsed="false">
      <c r="B531" s="153"/>
      <c r="D531" s="154" t="s">
        <v>81</v>
      </c>
      <c r="E531" s="162" t="s">
        <v>1398</v>
      </c>
      <c r="F531" s="162" t="s">
        <v>1399</v>
      </c>
      <c r="I531" s="156"/>
      <c r="J531" s="163" t="n">
        <f aca="false">BK531</f>
        <v>0</v>
      </c>
      <c r="L531" s="153"/>
      <c r="M531" s="157"/>
      <c r="P531" s="158" t="n">
        <f aca="false">SUM(P532:P537)</f>
        <v>0</v>
      </c>
      <c r="R531" s="158" t="n">
        <f aca="false">SUM(R532:R537)</f>
        <v>0</v>
      </c>
      <c r="T531" s="159" t="n">
        <f aca="false">SUM(T532:T537)</f>
        <v>0</v>
      </c>
      <c r="AR531" s="154" t="s">
        <v>91</v>
      </c>
      <c r="AT531" s="160" t="s">
        <v>81</v>
      </c>
      <c r="AU531" s="160" t="s">
        <v>89</v>
      </c>
      <c r="AY531" s="154" t="s">
        <v>308</v>
      </c>
      <c r="BK531" s="161" t="n">
        <f aca="false">SUM(BK532:BK537)</f>
        <v>0</v>
      </c>
    </row>
    <row r="532" s="22" customFormat="true" ht="37.95" hidden="false" customHeight="true" outlineLevel="0" collapsed="false">
      <c r="B532" s="23"/>
      <c r="C532" s="164" t="s">
        <v>777</v>
      </c>
      <c r="D532" s="164" t="s">
        <v>310</v>
      </c>
      <c r="E532" s="165" t="s">
        <v>1400</v>
      </c>
      <c r="F532" s="166" t="s">
        <v>1401</v>
      </c>
      <c r="G532" s="167" t="s">
        <v>494</v>
      </c>
      <c r="H532" s="168" t="n">
        <v>13.09</v>
      </c>
      <c r="I532" s="169"/>
      <c r="J532" s="170" t="n">
        <f aca="false">ROUND(I532*H532,2)</f>
        <v>0</v>
      </c>
      <c r="K532" s="166"/>
      <c r="L532" s="23"/>
      <c r="M532" s="171"/>
      <c r="N532" s="172" t="s">
        <v>47</v>
      </c>
      <c r="P532" s="173" t="n">
        <f aca="false">O532*H532</f>
        <v>0</v>
      </c>
      <c r="Q532" s="173" t="n">
        <v>0</v>
      </c>
      <c r="R532" s="173" t="n">
        <f aca="false">Q532*H532</f>
        <v>0</v>
      </c>
      <c r="S532" s="173" t="n">
        <v>0</v>
      </c>
      <c r="T532" s="174" t="n">
        <f aca="false">S532*H532</f>
        <v>0</v>
      </c>
      <c r="AR532" s="175" t="s">
        <v>414</v>
      </c>
      <c r="AT532" s="175" t="s">
        <v>310</v>
      </c>
      <c r="AU532" s="175" t="s">
        <v>91</v>
      </c>
      <c r="AY532" s="3" t="s">
        <v>308</v>
      </c>
      <c r="BE532" s="176" t="n">
        <f aca="false">IF(N532="základní",J532,0)</f>
        <v>0</v>
      </c>
      <c r="BF532" s="176" t="n">
        <f aca="false">IF(N532="snížená",J532,0)</f>
        <v>0</v>
      </c>
      <c r="BG532" s="176" t="n">
        <f aca="false">IF(N532="zákl. přenesená",J532,0)</f>
        <v>0</v>
      </c>
      <c r="BH532" s="176" t="n">
        <f aca="false">IF(N532="sníž. přenesená",J532,0)</f>
        <v>0</v>
      </c>
      <c r="BI532" s="176" t="n">
        <f aca="false">IF(N532="nulová",J532,0)</f>
        <v>0</v>
      </c>
      <c r="BJ532" s="3" t="s">
        <v>89</v>
      </c>
      <c r="BK532" s="176" t="n">
        <f aca="false">ROUND(I532*H532,2)</f>
        <v>0</v>
      </c>
      <c r="BL532" s="3" t="s">
        <v>414</v>
      </c>
      <c r="BM532" s="175" t="s">
        <v>1402</v>
      </c>
    </row>
    <row r="533" s="22" customFormat="true" ht="37.95" hidden="false" customHeight="true" outlineLevel="0" collapsed="false">
      <c r="B533" s="23"/>
      <c r="C533" s="164" t="s">
        <v>779</v>
      </c>
      <c r="D533" s="164" t="s">
        <v>310</v>
      </c>
      <c r="E533" s="165" t="s">
        <v>1403</v>
      </c>
      <c r="F533" s="166" t="s">
        <v>1404</v>
      </c>
      <c r="G533" s="167" t="s">
        <v>494</v>
      </c>
      <c r="H533" s="168" t="n">
        <v>13.09</v>
      </c>
      <c r="I533" s="169"/>
      <c r="J533" s="170" t="n">
        <f aca="false">ROUND(I533*H533,2)</f>
        <v>0</v>
      </c>
      <c r="K533" s="166"/>
      <c r="L533" s="23"/>
      <c r="M533" s="171"/>
      <c r="N533" s="172" t="s">
        <v>47</v>
      </c>
      <c r="P533" s="173" t="n">
        <f aca="false">O533*H533</f>
        <v>0</v>
      </c>
      <c r="Q533" s="173" t="n">
        <v>0</v>
      </c>
      <c r="R533" s="173" t="n">
        <f aca="false">Q533*H533</f>
        <v>0</v>
      </c>
      <c r="S533" s="173" t="n">
        <v>0</v>
      </c>
      <c r="T533" s="174" t="n">
        <f aca="false">S533*H533</f>
        <v>0</v>
      </c>
      <c r="AR533" s="175" t="s">
        <v>414</v>
      </c>
      <c r="AT533" s="175" t="s">
        <v>310</v>
      </c>
      <c r="AU533" s="175" t="s">
        <v>91</v>
      </c>
      <c r="AY533" s="3" t="s">
        <v>308</v>
      </c>
      <c r="BE533" s="176" t="n">
        <f aca="false">IF(N533="základní",J533,0)</f>
        <v>0</v>
      </c>
      <c r="BF533" s="176" t="n">
        <f aca="false">IF(N533="snížená",J533,0)</f>
        <v>0</v>
      </c>
      <c r="BG533" s="176" t="n">
        <f aca="false">IF(N533="zákl. přenesená",J533,0)</f>
        <v>0</v>
      </c>
      <c r="BH533" s="176" t="n">
        <f aca="false">IF(N533="sníž. přenesená",J533,0)</f>
        <v>0</v>
      </c>
      <c r="BI533" s="176" t="n">
        <f aca="false">IF(N533="nulová",J533,0)</f>
        <v>0</v>
      </c>
      <c r="BJ533" s="3" t="s">
        <v>89</v>
      </c>
      <c r="BK533" s="176" t="n">
        <f aca="false">ROUND(I533*H533,2)</f>
        <v>0</v>
      </c>
      <c r="BL533" s="3" t="s">
        <v>414</v>
      </c>
      <c r="BM533" s="175" t="s">
        <v>1405</v>
      </c>
    </row>
    <row r="534" s="22" customFormat="true" ht="33" hidden="false" customHeight="true" outlineLevel="0" collapsed="false">
      <c r="B534" s="23"/>
      <c r="C534" s="164" t="s">
        <v>781</v>
      </c>
      <c r="D534" s="164" t="s">
        <v>310</v>
      </c>
      <c r="E534" s="165" t="s">
        <v>1406</v>
      </c>
      <c r="F534" s="166" t="s">
        <v>1407</v>
      </c>
      <c r="G534" s="167" t="s">
        <v>494</v>
      </c>
      <c r="H534" s="168" t="n">
        <v>11.48</v>
      </c>
      <c r="I534" s="169"/>
      <c r="J534" s="170" t="n">
        <f aca="false">ROUND(I534*H534,2)</f>
        <v>0</v>
      </c>
      <c r="K534" s="166"/>
      <c r="L534" s="23"/>
      <c r="M534" s="171"/>
      <c r="N534" s="172" t="s">
        <v>47</v>
      </c>
      <c r="P534" s="173" t="n">
        <f aca="false">O534*H534</f>
        <v>0</v>
      </c>
      <c r="Q534" s="173" t="n">
        <v>0</v>
      </c>
      <c r="R534" s="173" t="n">
        <f aca="false">Q534*H534</f>
        <v>0</v>
      </c>
      <c r="S534" s="173" t="n">
        <v>0</v>
      </c>
      <c r="T534" s="174" t="n">
        <f aca="false">S534*H534</f>
        <v>0</v>
      </c>
      <c r="AR534" s="175" t="s">
        <v>414</v>
      </c>
      <c r="AT534" s="175" t="s">
        <v>310</v>
      </c>
      <c r="AU534" s="175" t="s">
        <v>91</v>
      </c>
      <c r="AY534" s="3" t="s">
        <v>308</v>
      </c>
      <c r="BE534" s="176" t="n">
        <f aca="false">IF(N534="základní",J534,0)</f>
        <v>0</v>
      </c>
      <c r="BF534" s="176" t="n">
        <f aca="false">IF(N534="snížená",J534,0)</f>
        <v>0</v>
      </c>
      <c r="BG534" s="176" t="n">
        <f aca="false">IF(N534="zákl. přenesená",J534,0)</f>
        <v>0</v>
      </c>
      <c r="BH534" s="176" t="n">
        <f aca="false">IF(N534="sníž. přenesená",J534,0)</f>
        <v>0</v>
      </c>
      <c r="BI534" s="176" t="n">
        <f aca="false">IF(N534="nulová",J534,0)</f>
        <v>0</v>
      </c>
      <c r="BJ534" s="3" t="s">
        <v>89</v>
      </c>
      <c r="BK534" s="176" t="n">
        <f aca="false">ROUND(I534*H534,2)</f>
        <v>0</v>
      </c>
      <c r="BL534" s="3" t="s">
        <v>414</v>
      </c>
      <c r="BM534" s="175" t="s">
        <v>1408</v>
      </c>
    </row>
    <row r="535" s="22" customFormat="true" ht="37.95" hidden="false" customHeight="true" outlineLevel="0" collapsed="false">
      <c r="B535" s="23"/>
      <c r="C535" s="164" t="s">
        <v>783</v>
      </c>
      <c r="D535" s="164" t="s">
        <v>310</v>
      </c>
      <c r="E535" s="165" t="s">
        <v>1409</v>
      </c>
      <c r="F535" s="166" t="s">
        <v>1410</v>
      </c>
      <c r="G535" s="167" t="s">
        <v>494</v>
      </c>
      <c r="H535" s="168" t="n">
        <v>1.88</v>
      </c>
      <c r="I535" s="169"/>
      <c r="J535" s="170" t="n">
        <f aca="false">ROUND(I535*H535,2)</f>
        <v>0</v>
      </c>
      <c r="K535" s="166"/>
      <c r="L535" s="23"/>
      <c r="M535" s="171"/>
      <c r="N535" s="172" t="s">
        <v>47</v>
      </c>
      <c r="P535" s="173" t="n">
        <f aca="false">O535*H535</f>
        <v>0</v>
      </c>
      <c r="Q535" s="173" t="n">
        <v>0</v>
      </c>
      <c r="R535" s="173" t="n">
        <f aca="false">Q535*H535</f>
        <v>0</v>
      </c>
      <c r="S535" s="173" t="n">
        <v>0</v>
      </c>
      <c r="T535" s="174" t="n">
        <f aca="false">S535*H535</f>
        <v>0</v>
      </c>
      <c r="AR535" s="175" t="s">
        <v>414</v>
      </c>
      <c r="AT535" s="175" t="s">
        <v>310</v>
      </c>
      <c r="AU535" s="175" t="s">
        <v>91</v>
      </c>
      <c r="AY535" s="3" t="s">
        <v>308</v>
      </c>
      <c r="BE535" s="176" t="n">
        <f aca="false">IF(N535="základní",J535,0)</f>
        <v>0</v>
      </c>
      <c r="BF535" s="176" t="n">
        <f aca="false">IF(N535="snížená",J535,0)</f>
        <v>0</v>
      </c>
      <c r="BG535" s="176" t="n">
        <f aca="false">IF(N535="zákl. přenesená",J535,0)</f>
        <v>0</v>
      </c>
      <c r="BH535" s="176" t="n">
        <f aca="false">IF(N535="sníž. přenesená",J535,0)</f>
        <v>0</v>
      </c>
      <c r="BI535" s="176" t="n">
        <f aca="false">IF(N535="nulová",J535,0)</f>
        <v>0</v>
      </c>
      <c r="BJ535" s="3" t="s">
        <v>89</v>
      </c>
      <c r="BK535" s="176" t="n">
        <f aca="false">ROUND(I535*H535,2)</f>
        <v>0</v>
      </c>
      <c r="BL535" s="3" t="s">
        <v>414</v>
      </c>
      <c r="BM535" s="175" t="s">
        <v>1411</v>
      </c>
    </row>
    <row r="536" s="22" customFormat="true" ht="24.15" hidden="false" customHeight="true" outlineLevel="0" collapsed="false">
      <c r="B536" s="23"/>
      <c r="C536" s="164" t="s">
        <v>785</v>
      </c>
      <c r="D536" s="164" t="s">
        <v>310</v>
      </c>
      <c r="E536" s="165" t="s">
        <v>1412</v>
      </c>
      <c r="F536" s="166" t="s">
        <v>1413</v>
      </c>
      <c r="G536" s="167" t="s">
        <v>478</v>
      </c>
      <c r="H536" s="168" t="n">
        <v>1</v>
      </c>
      <c r="I536" s="169"/>
      <c r="J536" s="170" t="n">
        <f aca="false">ROUND(I536*H536,2)</f>
        <v>0</v>
      </c>
      <c r="K536" s="166"/>
      <c r="L536" s="23"/>
      <c r="M536" s="171"/>
      <c r="N536" s="172" t="s">
        <v>47</v>
      </c>
      <c r="P536" s="173" t="n">
        <f aca="false">O536*H536</f>
        <v>0</v>
      </c>
      <c r="Q536" s="173" t="n">
        <v>0</v>
      </c>
      <c r="R536" s="173" t="n">
        <f aca="false">Q536*H536</f>
        <v>0</v>
      </c>
      <c r="S536" s="173" t="n">
        <v>0</v>
      </c>
      <c r="T536" s="174" t="n">
        <f aca="false">S536*H536</f>
        <v>0</v>
      </c>
      <c r="AR536" s="175" t="s">
        <v>414</v>
      </c>
      <c r="AT536" s="175" t="s">
        <v>310</v>
      </c>
      <c r="AU536" s="175" t="s">
        <v>91</v>
      </c>
      <c r="AY536" s="3" t="s">
        <v>308</v>
      </c>
      <c r="BE536" s="176" t="n">
        <f aca="false">IF(N536="základní",J536,0)</f>
        <v>0</v>
      </c>
      <c r="BF536" s="176" t="n">
        <f aca="false">IF(N536="snížená",J536,0)</f>
        <v>0</v>
      </c>
      <c r="BG536" s="176" t="n">
        <f aca="false">IF(N536="zákl. přenesená",J536,0)</f>
        <v>0</v>
      </c>
      <c r="BH536" s="176" t="n">
        <f aca="false">IF(N536="sníž. přenesená",J536,0)</f>
        <v>0</v>
      </c>
      <c r="BI536" s="176" t="n">
        <f aca="false">IF(N536="nulová",J536,0)</f>
        <v>0</v>
      </c>
      <c r="BJ536" s="3" t="s">
        <v>89</v>
      </c>
      <c r="BK536" s="176" t="n">
        <f aca="false">ROUND(I536*H536,2)</f>
        <v>0</v>
      </c>
      <c r="BL536" s="3" t="s">
        <v>414</v>
      </c>
      <c r="BM536" s="175" t="s">
        <v>1414</v>
      </c>
    </row>
    <row r="537" s="22" customFormat="true" ht="33" hidden="false" customHeight="true" outlineLevel="0" collapsed="false">
      <c r="B537" s="23"/>
      <c r="C537" s="164" t="s">
        <v>787</v>
      </c>
      <c r="D537" s="164" t="s">
        <v>310</v>
      </c>
      <c r="E537" s="165" t="s">
        <v>1415</v>
      </c>
      <c r="F537" s="166" t="s">
        <v>1416</v>
      </c>
      <c r="G537" s="167" t="s">
        <v>494</v>
      </c>
      <c r="H537" s="168" t="n">
        <v>1.25</v>
      </c>
      <c r="I537" s="169"/>
      <c r="J537" s="170" t="n">
        <f aca="false">ROUND(I537*H537,2)</f>
        <v>0</v>
      </c>
      <c r="K537" s="166"/>
      <c r="L537" s="23"/>
      <c r="M537" s="171"/>
      <c r="N537" s="172" t="s">
        <v>47</v>
      </c>
      <c r="P537" s="173" t="n">
        <f aca="false">O537*H537</f>
        <v>0</v>
      </c>
      <c r="Q537" s="173" t="n">
        <v>0</v>
      </c>
      <c r="R537" s="173" t="n">
        <f aca="false">Q537*H537</f>
        <v>0</v>
      </c>
      <c r="S537" s="173" t="n">
        <v>0</v>
      </c>
      <c r="T537" s="174" t="n">
        <f aca="false">S537*H537</f>
        <v>0</v>
      </c>
      <c r="AR537" s="175" t="s">
        <v>414</v>
      </c>
      <c r="AT537" s="175" t="s">
        <v>310</v>
      </c>
      <c r="AU537" s="175" t="s">
        <v>91</v>
      </c>
      <c r="AY537" s="3" t="s">
        <v>308</v>
      </c>
      <c r="BE537" s="176" t="n">
        <f aca="false">IF(N537="základní",J537,0)</f>
        <v>0</v>
      </c>
      <c r="BF537" s="176" t="n">
        <f aca="false">IF(N537="snížená",J537,0)</f>
        <v>0</v>
      </c>
      <c r="BG537" s="176" t="n">
        <f aca="false">IF(N537="zákl. přenesená",J537,0)</f>
        <v>0</v>
      </c>
      <c r="BH537" s="176" t="n">
        <f aca="false">IF(N537="sníž. přenesená",J537,0)</f>
        <v>0</v>
      </c>
      <c r="BI537" s="176" t="n">
        <f aca="false">IF(N537="nulová",J537,0)</f>
        <v>0</v>
      </c>
      <c r="BJ537" s="3" t="s">
        <v>89</v>
      </c>
      <c r="BK537" s="176" t="n">
        <f aca="false">ROUND(I537*H537,2)</f>
        <v>0</v>
      </c>
      <c r="BL537" s="3" t="s">
        <v>414</v>
      </c>
      <c r="BM537" s="175" t="s">
        <v>1417</v>
      </c>
    </row>
    <row r="538" s="152" customFormat="true" ht="22.95" hidden="false" customHeight="true" outlineLevel="0" collapsed="false">
      <c r="B538" s="153"/>
      <c r="D538" s="154" t="s">
        <v>81</v>
      </c>
      <c r="E538" s="162" t="s">
        <v>1418</v>
      </c>
      <c r="F538" s="162" t="s">
        <v>1419</v>
      </c>
      <c r="I538" s="156"/>
      <c r="J538" s="163" t="n">
        <f aca="false">BK538</f>
        <v>0</v>
      </c>
      <c r="L538" s="153"/>
      <c r="M538" s="157"/>
      <c r="P538" s="158" t="n">
        <f aca="false">SUM(P539:P543)</f>
        <v>0</v>
      </c>
      <c r="R538" s="158" t="n">
        <f aca="false">SUM(R539:R543)</f>
        <v>0</v>
      </c>
      <c r="T538" s="159" t="n">
        <f aca="false">SUM(T539:T543)</f>
        <v>0</v>
      </c>
      <c r="AR538" s="154" t="s">
        <v>91</v>
      </c>
      <c r="AT538" s="160" t="s">
        <v>81</v>
      </c>
      <c r="AU538" s="160" t="s">
        <v>89</v>
      </c>
      <c r="AY538" s="154" t="s">
        <v>308</v>
      </c>
      <c r="BK538" s="161" t="n">
        <f aca="false">SUM(BK539:BK543)</f>
        <v>0</v>
      </c>
    </row>
    <row r="539" s="22" customFormat="true" ht="33" hidden="false" customHeight="true" outlineLevel="0" collapsed="false">
      <c r="B539" s="23"/>
      <c r="C539" s="164" t="s">
        <v>789</v>
      </c>
      <c r="D539" s="164" t="s">
        <v>310</v>
      </c>
      <c r="E539" s="165" t="s">
        <v>1420</v>
      </c>
      <c r="F539" s="166" t="s">
        <v>1421</v>
      </c>
      <c r="G539" s="167" t="s">
        <v>478</v>
      </c>
      <c r="H539" s="168" t="n">
        <v>1</v>
      </c>
      <c r="I539" s="169"/>
      <c r="J539" s="170" t="n">
        <f aca="false">ROUND(I539*H539,2)</f>
        <v>0</v>
      </c>
      <c r="K539" s="166"/>
      <c r="L539" s="23"/>
      <c r="M539" s="171"/>
      <c r="N539" s="172" t="s">
        <v>47</v>
      </c>
      <c r="P539" s="173" t="n">
        <f aca="false">O539*H539</f>
        <v>0</v>
      </c>
      <c r="Q539" s="173" t="n">
        <v>0</v>
      </c>
      <c r="R539" s="173" t="n">
        <f aca="false">Q539*H539</f>
        <v>0</v>
      </c>
      <c r="S539" s="173" t="n">
        <v>0</v>
      </c>
      <c r="T539" s="174" t="n">
        <f aca="false">S539*H539</f>
        <v>0</v>
      </c>
      <c r="AR539" s="175" t="s">
        <v>414</v>
      </c>
      <c r="AT539" s="175" t="s">
        <v>310</v>
      </c>
      <c r="AU539" s="175" t="s">
        <v>91</v>
      </c>
      <c r="AY539" s="3" t="s">
        <v>308</v>
      </c>
      <c r="BE539" s="176" t="n">
        <f aca="false">IF(N539="základní",J539,0)</f>
        <v>0</v>
      </c>
      <c r="BF539" s="176" t="n">
        <f aca="false">IF(N539="snížená",J539,0)</f>
        <v>0</v>
      </c>
      <c r="BG539" s="176" t="n">
        <f aca="false">IF(N539="zákl. přenesená",J539,0)</f>
        <v>0</v>
      </c>
      <c r="BH539" s="176" t="n">
        <f aca="false">IF(N539="sníž. přenesená",J539,0)</f>
        <v>0</v>
      </c>
      <c r="BI539" s="176" t="n">
        <f aca="false">IF(N539="nulová",J539,0)</f>
        <v>0</v>
      </c>
      <c r="BJ539" s="3" t="s">
        <v>89</v>
      </c>
      <c r="BK539" s="176" t="n">
        <f aca="false">ROUND(I539*H539,2)</f>
        <v>0</v>
      </c>
      <c r="BL539" s="3" t="s">
        <v>414</v>
      </c>
      <c r="BM539" s="175" t="s">
        <v>1422</v>
      </c>
    </row>
    <row r="540" s="22" customFormat="true" ht="24.15" hidden="false" customHeight="true" outlineLevel="0" collapsed="false">
      <c r="B540" s="23"/>
      <c r="C540" s="164" t="s">
        <v>791</v>
      </c>
      <c r="D540" s="164" t="s">
        <v>310</v>
      </c>
      <c r="E540" s="165" t="s">
        <v>1423</v>
      </c>
      <c r="F540" s="166" t="s">
        <v>1424</v>
      </c>
      <c r="G540" s="167" t="s">
        <v>478</v>
      </c>
      <c r="H540" s="168" t="n">
        <v>1</v>
      </c>
      <c r="I540" s="169"/>
      <c r="J540" s="170" t="n">
        <f aca="false">ROUND(I540*H540,2)</f>
        <v>0</v>
      </c>
      <c r="K540" s="166"/>
      <c r="L540" s="23"/>
      <c r="M540" s="171"/>
      <c r="N540" s="172" t="s">
        <v>47</v>
      </c>
      <c r="P540" s="173" t="n">
        <f aca="false">O540*H540</f>
        <v>0</v>
      </c>
      <c r="Q540" s="173" t="n">
        <v>0</v>
      </c>
      <c r="R540" s="173" t="n">
        <f aca="false">Q540*H540</f>
        <v>0</v>
      </c>
      <c r="S540" s="173" t="n">
        <v>0</v>
      </c>
      <c r="T540" s="174" t="n">
        <f aca="false">S540*H540</f>
        <v>0</v>
      </c>
      <c r="AR540" s="175" t="s">
        <v>414</v>
      </c>
      <c r="AT540" s="175" t="s">
        <v>310</v>
      </c>
      <c r="AU540" s="175" t="s">
        <v>91</v>
      </c>
      <c r="AY540" s="3" t="s">
        <v>308</v>
      </c>
      <c r="BE540" s="176" t="n">
        <f aca="false">IF(N540="základní",J540,0)</f>
        <v>0</v>
      </c>
      <c r="BF540" s="176" t="n">
        <f aca="false">IF(N540="snížená",J540,0)</f>
        <v>0</v>
      </c>
      <c r="BG540" s="176" t="n">
        <f aca="false">IF(N540="zákl. přenesená",J540,0)</f>
        <v>0</v>
      </c>
      <c r="BH540" s="176" t="n">
        <f aca="false">IF(N540="sníž. přenesená",J540,0)</f>
        <v>0</v>
      </c>
      <c r="BI540" s="176" t="n">
        <f aca="false">IF(N540="nulová",J540,0)</f>
        <v>0</v>
      </c>
      <c r="BJ540" s="3" t="s">
        <v>89</v>
      </c>
      <c r="BK540" s="176" t="n">
        <f aca="false">ROUND(I540*H540,2)</f>
        <v>0</v>
      </c>
      <c r="BL540" s="3" t="s">
        <v>414</v>
      </c>
      <c r="BM540" s="175" t="s">
        <v>1425</v>
      </c>
    </row>
    <row r="541" s="22" customFormat="true" ht="24.15" hidden="false" customHeight="true" outlineLevel="0" collapsed="false">
      <c r="B541" s="23"/>
      <c r="C541" s="164" t="s">
        <v>793</v>
      </c>
      <c r="D541" s="164" t="s">
        <v>310</v>
      </c>
      <c r="E541" s="165" t="s">
        <v>1426</v>
      </c>
      <c r="F541" s="166" t="s">
        <v>1427</v>
      </c>
      <c r="G541" s="167" t="s">
        <v>478</v>
      </c>
      <c r="H541" s="168" t="n">
        <v>1</v>
      </c>
      <c r="I541" s="169"/>
      <c r="J541" s="170" t="n">
        <f aca="false">ROUND(I541*H541,2)</f>
        <v>0</v>
      </c>
      <c r="K541" s="166"/>
      <c r="L541" s="23"/>
      <c r="M541" s="171"/>
      <c r="N541" s="172" t="s">
        <v>47</v>
      </c>
      <c r="P541" s="173" t="n">
        <f aca="false">O541*H541</f>
        <v>0</v>
      </c>
      <c r="Q541" s="173" t="n">
        <v>0</v>
      </c>
      <c r="R541" s="173" t="n">
        <f aca="false">Q541*H541</f>
        <v>0</v>
      </c>
      <c r="S541" s="173" t="n">
        <v>0</v>
      </c>
      <c r="T541" s="174" t="n">
        <f aca="false">S541*H541</f>
        <v>0</v>
      </c>
      <c r="AR541" s="175" t="s">
        <v>414</v>
      </c>
      <c r="AT541" s="175" t="s">
        <v>310</v>
      </c>
      <c r="AU541" s="175" t="s">
        <v>91</v>
      </c>
      <c r="AY541" s="3" t="s">
        <v>308</v>
      </c>
      <c r="BE541" s="176" t="n">
        <f aca="false">IF(N541="základní",J541,0)</f>
        <v>0</v>
      </c>
      <c r="BF541" s="176" t="n">
        <f aca="false">IF(N541="snížená",J541,0)</f>
        <v>0</v>
      </c>
      <c r="BG541" s="176" t="n">
        <f aca="false">IF(N541="zákl. přenesená",J541,0)</f>
        <v>0</v>
      </c>
      <c r="BH541" s="176" t="n">
        <f aca="false">IF(N541="sníž. přenesená",J541,0)</f>
        <v>0</v>
      </c>
      <c r="BI541" s="176" t="n">
        <f aca="false">IF(N541="nulová",J541,0)</f>
        <v>0</v>
      </c>
      <c r="BJ541" s="3" t="s">
        <v>89</v>
      </c>
      <c r="BK541" s="176" t="n">
        <f aca="false">ROUND(I541*H541,2)</f>
        <v>0</v>
      </c>
      <c r="BL541" s="3" t="s">
        <v>414</v>
      </c>
      <c r="BM541" s="175" t="s">
        <v>1428</v>
      </c>
    </row>
    <row r="542" s="22" customFormat="true" ht="24.15" hidden="false" customHeight="true" outlineLevel="0" collapsed="false">
      <c r="B542" s="23"/>
      <c r="C542" s="164" t="s">
        <v>795</v>
      </c>
      <c r="D542" s="164" t="s">
        <v>310</v>
      </c>
      <c r="E542" s="165" t="s">
        <v>1969</v>
      </c>
      <c r="F542" s="166" t="s">
        <v>1970</v>
      </c>
      <c r="G542" s="167" t="s">
        <v>478</v>
      </c>
      <c r="H542" s="168" t="n">
        <v>1</v>
      </c>
      <c r="I542" s="169"/>
      <c r="J542" s="170" t="n">
        <f aca="false">ROUND(I542*H542,2)</f>
        <v>0</v>
      </c>
      <c r="K542" s="166"/>
      <c r="L542" s="23"/>
      <c r="M542" s="171"/>
      <c r="N542" s="172" t="s">
        <v>47</v>
      </c>
      <c r="P542" s="173" t="n">
        <f aca="false">O542*H542</f>
        <v>0</v>
      </c>
      <c r="Q542" s="173" t="n">
        <v>0</v>
      </c>
      <c r="R542" s="173" t="n">
        <f aca="false">Q542*H542</f>
        <v>0</v>
      </c>
      <c r="S542" s="173" t="n">
        <v>0</v>
      </c>
      <c r="T542" s="174" t="n">
        <f aca="false">S542*H542</f>
        <v>0</v>
      </c>
      <c r="AR542" s="175" t="s">
        <v>414</v>
      </c>
      <c r="AT542" s="175" t="s">
        <v>310</v>
      </c>
      <c r="AU542" s="175" t="s">
        <v>91</v>
      </c>
      <c r="AY542" s="3" t="s">
        <v>308</v>
      </c>
      <c r="BE542" s="176" t="n">
        <f aca="false">IF(N542="základní",J542,0)</f>
        <v>0</v>
      </c>
      <c r="BF542" s="176" t="n">
        <f aca="false">IF(N542="snížená",J542,0)</f>
        <v>0</v>
      </c>
      <c r="BG542" s="176" t="n">
        <f aca="false">IF(N542="zákl. přenesená",J542,0)</f>
        <v>0</v>
      </c>
      <c r="BH542" s="176" t="n">
        <f aca="false">IF(N542="sníž. přenesená",J542,0)</f>
        <v>0</v>
      </c>
      <c r="BI542" s="176" t="n">
        <f aca="false">IF(N542="nulová",J542,0)</f>
        <v>0</v>
      </c>
      <c r="BJ542" s="3" t="s">
        <v>89</v>
      </c>
      <c r="BK542" s="176" t="n">
        <f aca="false">ROUND(I542*H542,2)</f>
        <v>0</v>
      </c>
      <c r="BL542" s="3" t="s">
        <v>414</v>
      </c>
      <c r="BM542" s="175" t="s">
        <v>1431</v>
      </c>
    </row>
    <row r="543" s="22" customFormat="true" ht="24.15" hidden="false" customHeight="true" outlineLevel="0" collapsed="false">
      <c r="B543" s="23"/>
      <c r="C543" s="164" t="s">
        <v>797</v>
      </c>
      <c r="D543" s="164" t="s">
        <v>310</v>
      </c>
      <c r="E543" s="165" t="s">
        <v>1432</v>
      </c>
      <c r="F543" s="166" t="s">
        <v>1433</v>
      </c>
      <c r="G543" s="167" t="s">
        <v>494</v>
      </c>
      <c r="H543" s="168" t="n">
        <v>2.3</v>
      </c>
      <c r="I543" s="169"/>
      <c r="J543" s="170" t="n">
        <f aca="false">ROUND(I543*H543,2)</f>
        <v>0</v>
      </c>
      <c r="K543" s="166"/>
      <c r="L543" s="23"/>
      <c r="M543" s="171"/>
      <c r="N543" s="172" t="s">
        <v>47</v>
      </c>
      <c r="P543" s="173" t="n">
        <f aca="false">O543*H543</f>
        <v>0</v>
      </c>
      <c r="Q543" s="173" t="n">
        <v>0</v>
      </c>
      <c r="R543" s="173" t="n">
        <f aca="false">Q543*H543</f>
        <v>0</v>
      </c>
      <c r="S543" s="173" t="n">
        <v>0</v>
      </c>
      <c r="T543" s="174" t="n">
        <f aca="false">S543*H543</f>
        <v>0</v>
      </c>
      <c r="AR543" s="175" t="s">
        <v>414</v>
      </c>
      <c r="AT543" s="175" t="s">
        <v>310</v>
      </c>
      <c r="AU543" s="175" t="s">
        <v>91</v>
      </c>
      <c r="AY543" s="3" t="s">
        <v>308</v>
      </c>
      <c r="BE543" s="176" t="n">
        <f aca="false">IF(N543="základní",J543,0)</f>
        <v>0</v>
      </c>
      <c r="BF543" s="176" t="n">
        <f aca="false">IF(N543="snížená",J543,0)</f>
        <v>0</v>
      </c>
      <c r="BG543" s="176" t="n">
        <f aca="false">IF(N543="zákl. přenesená",J543,0)</f>
        <v>0</v>
      </c>
      <c r="BH543" s="176" t="n">
        <f aca="false">IF(N543="sníž. přenesená",J543,0)</f>
        <v>0</v>
      </c>
      <c r="BI543" s="176" t="n">
        <f aca="false">IF(N543="nulová",J543,0)</f>
        <v>0</v>
      </c>
      <c r="BJ543" s="3" t="s">
        <v>89</v>
      </c>
      <c r="BK543" s="176" t="n">
        <f aca="false">ROUND(I543*H543,2)</f>
        <v>0</v>
      </c>
      <c r="BL543" s="3" t="s">
        <v>414</v>
      </c>
      <c r="BM543" s="175" t="s">
        <v>1434</v>
      </c>
    </row>
    <row r="544" s="152" customFormat="true" ht="22.95" hidden="false" customHeight="true" outlineLevel="0" collapsed="false">
      <c r="B544" s="153"/>
      <c r="D544" s="154" t="s">
        <v>81</v>
      </c>
      <c r="E544" s="162" t="s">
        <v>995</v>
      </c>
      <c r="F544" s="162" t="s">
        <v>996</v>
      </c>
      <c r="I544" s="156"/>
      <c r="J544" s="163" t="n">
        <f aca="false">BK544</f>
        <v>0</v>
      </c>
      <c r="L544" s="153"/>
      <c r="M544" s="157"/>
      <c r="P544" s="158" t="n">
        <f aca="false">P545</f>
        <v>0</v>
      </c>
      <c r="R544" s="158" t="n">
        <f aca="false">R545</f>
        <v>0</v>
      </c>
      <c r="T544" s="159" t="n">
        <f aca="false">T545</f>
        <v>0</v>
      </c>
      <c r="AR544" s="154" t="s">
        <v>91</v>
      </c>
      <c r="AT544" s="160" t="s">
        <v>81</v>
      </c>
      <c r="AU544" s="160" t="s">
        <v>89</v>
      </c>
      <c r="AY544" s="154" t="s">
        <v>308</v>
      </c>
      <c r="BK544" s="161" t="n">
        <f aca="false">BK545</f>
        <v>0</v>
      </c>
    </row>
    <row r="545" s="22" customFormat="true" ht="24.15" hidden="false" customHeight="true" outlineLevel="0" collapsed="false">
      <c r="B545" s="23"/>
      <c r="C545" s="164" t="s">
        <v>799</v>
      </c>
      <c r="D545" s="164" t="s">
        <v>310</v>
      </c>
      <c r="E545" s="165" t="s">
        <v>1435</v>
      </c>
      <c r="F545" s="166" t="s">
        <v>1436</v>
      </c>
      <c r="G545" s="167" t="s">
        <v>478</v>
      </c>
      <c r="H545" s="168" t="n">
        <v>4</v>
      </c>
      <c r="I545" s="169"/>
      <c r="J545" s="170" t="n">
        <f aca="false">ROUND(I545*H545,2)</f>
        <v>0</v>
      </c>
      <c r="K545" s="166"/>
      <c r="L545" s="23"/>
      <c r="M545" s="171"/>
      <c r="N545" s="172" t="s">
        <v>47</v>
      </c>
      <c r="P545" s="173" t="n">
        <f aca="false">O545*H545</f>
        <v>0</v>
      </c>
      <c r="Q545" s="173" t="n">
        <v>0</v>
      </c>
      <c r="R545" s="173" t="n">
        <f aca="false">Q545*H545</f>
        <v>0</v>
      </c>
      <c r="S545" s="173" t="n">
        <v>0</v>
      </c>
      <c r="T545" s="174" t="n">
        <f aca="false">S545*H545</f>
        <v>0</v>
      </c>
      <c r="AR545" s="175" t="s">
        <v>414</v>
      </c>
      <c r="AT545" s="175" t="s">
        <v>310</v>
      </c>
      <c r="AU545" s="175" t="s">
        <v>91</v>
      </c>
      <c r="AY545" s="3" t="s">
        <v>308</v>
      </c>
      <c r="BE545" s="176" t="n">
        <f aca="false">IF(N545="základní",J545,0)</f>
        <v>0</v>
      </c>
      <c r="BF545" s="176" t="n">
        <f aca="false">IF(N545="snížená",J545,0)</f>
        <v>0</v>
      </c>
      <c r="BG545" s="176" t="n">
        <f aca="false">IF(N545="zákl. přenesená",J545,0)</f>
        <v>0</v>
      </c>
      <c r="BH545" s="176" t="n">
        <f aca="false">IF(N545="sníž. přenesená",J545,0)</f>
        <v>0</v>
      </c>
      <c r="BI545" s="176" t="n">
        <f aca="false">IF(N545="nulová",J545,0)</f>
        <v>0</v>
      </c>
      <c r="BJ545" s="3" t="s">
        <v>89</v>
      </c>
      <c r="BK545" s="176" t="n">
        <f aca="false">ROUND(I545*H545,2)</f>
        <v>0</v>
      </c>
      <c r="BL545" s="3" t="s">
        <v>414</v>
      </c>
      <c r="BM545" s="175" t="s">
        <v>1437</v>
      </c>
    </row>
    <row r="546" s="152" customFormat="true" ht="22.95" hidden="false" customHeight="true" outlineLevel="0" collapsed="false">
      <c r="B546" s="153"/>
      <c r="D546" s="154" t="s">
        <v>81</v>
      </c>
      <c r="E546" s="162" t="s">
        <v>1438</v>
      </c>
      <c r="F546" s="162" t="s">
        <v>1439</v>
      </c>
      <c r="I546" s="156"/>
      <c r="J546" s="163" t="n">
        <f aca="false">BK546</f>
        <v>0</v>
      </c>
      <c r="L546" s="153"/>
      <c r="M546" s="157"/>
      <c r="P546" s="158" t="n">
        <f aca="false">SUM(P547:P605)</f>
        <v>0</v>
      </c>
      <c r="R546" s="158" t="n">
        <f aca="false">SUM(R547:R605)</f>
        <v>0.2185637</v>
      </c>
      <c r="T546" s="159" t="n">
        <f aca="false">SUM(T547:T605)</f>
        <v>0</v>
      </c>
      <c r="AR546" s="154" t="s">
        <v>91</v>
      </c>
      <c r="AT546" s="160" t="s">
        <v>81</v>
      </c>
      <c r="AU546" s="160" t="s">
        <v>89</v>
      </c>
      <c r="AY546" s="154" t="s">
        <v>308</v>
      </c>
      <c r="BK546" s="161" t="n">
        <f aca="false">SUM(BK547:BK605)</f>
        <v>0</v>
      </c>
    </row>
    <row r="547" s="22" customFormat="true" ht="24.15" hidden="false" customHeight="true" outlineLevel="0" collapsed="false">
      <c r="B547" s="23"/>
      <c r="C547" s="164" t="s">
        <v>801</v>
      </c>
      <c r="D547" s="164" t="s">
        <v>310</v>
      </c>
      <c r="E547" s="165" t="s">
        <v>1440</v>
      </c>
      <c r="F547" s="166" t="s">
        <v>1441</v>
      </c>
      <c r="G547" s="167" t="s">
        <v>313</v>
      </c>
      <c r="H547" s="168" t="n">
        <v>6.405</v>
      </c>
      <c r="I547" s="169"/>
      <c r="J547" s="170" t="n">
        <f aca="false">ROUND(I547*H547,2)</f>
        <v>0</v>
      </c>
      <c r="K547" s="166" t="s">
        <v>314</v>
      </c>
      <c r="L547" s="23"/>
      <c r="M547" s="171"/>
      <c r="N547" s="172" t="s">
        <v>47</v>
      </c>
      <c r="P547" s="173" t="n">
        <f aca="false">O547*H547</f>
        <v>0</v>
      </c>
      <c r="Q547" s="173" t="n">
        <v>0</v>
      </c>
      <c r="R547" s="173" t="n">
        <f aca="false">Q547*H547</f>
        <v>0</v>
      </c>
      <c r="S547" s="173" t="n">
        <v>0</v>
      </c>
      <c r="T547" s="174" t="n">
        <f aca="false">S547*H547</f>
        <v>0</v>
      </c>
      <c r="AR547" s="175" t="s">
        <v>414</v>
      </c>
      <c r="AT547" s="175" t="s">
        <v>310</v>
      </c>
      <c r="AU547" s="175" t="s">
        <v>91</v>
      </c>
      <c r="AY547" s="3" t="s">
        <v>308</v>
      </c>
      <c r="BE547" s="176" t="n">
        <f aca="false">IF(N547="základní",J547,0)</f>
        <v>0</v>
      </c>
      <c r="BF547" s="176" t="n">
        <f aca="false">IF(N547="snížená",J547,0)</f>
        <v>0</v>
      </c>
      <c r="BG547" s="176" t="n">
        <f aca="false">IF(N547="zákl. přenesená",J547,0)</f>
        <v>0</v>
      </c>
      <c r="BH547" s="176" t="n">
        <f aca="false">IF(N547="sníž. přenesená",J547,0)</f>
        <v>0</v>
      </c>
      <c r="BI547" s="176" t="n">
        <f aca="false">IF(N547="nulová",J547,0)</f>
        <v>0</v>
      </c>
      <c r="BJ547" s="3" t="s">
        <v>89</v>
      </c>
      <c r="BK547" s="176" t="n">
        <f aca="false">ROUND(I547*H547,2)</f>
        <v>0</v>
      </c>
      <c r="BL547" s="3" t="s">
        <v>414</v>
      </c>
      <c r="BM547" s="175" t="s">
        <v>1442</v>
      </c>
    </row>
    <row r="548" s="177" customFormat="true" ht="10.2" hidden="false" customHeight="false" outlineLevel="0" collapsed="false">
      <c r="B548" s="178"/>
      <c r="D548" s="179" t="s">
        <v>317</v>
      </c>
      <c r="E548" s="180"/>
      <c r="F548" s="181" t="s">
        <v>318</v>
      </c>
      <c r="H548" s="180"/>
      <c r="I548" s="182"/>
      <c r="L548" s="178"/>
      <c r="M548" s="183"/>
      <c r="T548" s="184"/>
      <c r="AT548" s="180" t="s">
        <v>317</v>
      </c>
      <c r="AU548" s="180" t="s">
        <v>91</v>
      </c>
      <c r="AV548" s="177" t="s">
        <v>89</v>
      </c>
      <c r="AW548" s="177" t="s">
        <v>35</v>
      </c>
      <c r="AX548" s="177" t="s">
        <v>82</v>
      </c>
      <c r="AY548" s="180" t="s">
        <v>308</v>
      </c>
    </row>
    <row r="549" s="177" customFormat="true" ht="10.2" hidden="false" customHeight="false" outlineLevel="0" collapsed="false">
      <c r="B549" s="178"/>
      <c r="D549" s="179" t="s">
        <v>317</v>
      </c>
      <c r="E549" s="180"/>
      <c r="F549" s="181" t="s">
        <v>1443</v>
      </c>
      <c r="H549" s="180"/>
      <c r="I549" s="182"/>
      <c r="L549" s="178"/>
      <c r="M549" s="183"/>
      <c r="T549" s="184"/>
      <c r="AT549" s="180" t="s">
        <v>317</v>
      </c>
      <c r="AU549" s="180" t="s">
        <v>91</v>
      </c>
      <c r="AV549" s="177" t="s">
        <v>89</v>
      </c>
      <c r="AW549" s="177" t="s">
        <v>35</v>
      </c>
      <c r="AX549" s="177" t="s">
        <v>82</v>
      </c>
      <c r="AY549" s="180" t="s">
        <v>308</v>
      </c>
    </row>
    <row r="550" s="177" customFormat="true" ht="10.2" hidden="false" customHeight="false" outlineLevel="0" collapsed="false">
      <c r="B550" s="178"/>
      <c r="D550" s="179" t="s">
        <v>317</v>
      </c>
      <c r="E550" s="180"/>
      <c r="F550" s="181" t="s">
        <v>1061</v>
      </c>
      <c r="H550" s="180"/>
      <c r="I550" s="182"/>
      <c r="L550" s="178"/>
      <c r="M550" s="183"/>
      <c r="T550" s="184"/>
      <c r="AT550" s="180" t="s">
        <v>317</v>
      </c>
      <c r="AU550" s="180" t="s">
        <v>91</v>
      </c>
      <c r="AV550" s="177" t="s">
        <v>89</v>
      </c>
      <c r="AW550" s="177" t="s">
        <v>35</v>
      </c>
      <c r="AX550" s="177" t="s">
        <v>82</v>
      </c>
      <c r="AY550" s="180" t="s">
        <v>308</v>
      </c>
    </row>
    <row r="551" s="177" customFormat="true" ht="10.2" hidden="false" customHeight="false" outlineLevel="0" collapsed="false">
      <c r="B551" s="178"/>
      <c r="D551" s="179" t="s">
        <v>317</v>
      </c>
      <c r="E551" s="180"/>
      <c r="F551" s="181" t="s">
        <v>1112</v>
      </c>
      <c r="H551" s="180"/>
      <c r="I551" s="182"/>
      <c r="L551" s="178"/>
      <c r="M551" s="183"/>
      <c r="T551" s="184"/>
      <c r="AT551" s="180" t="s">
        <v>317</v>
      </c>
      <c r="AU551" s="180" t="s">
        <v>91</v>
      </c>
      <c r="AV551" s="177" t="s">
        <v>89</v>
      </c>
      <c r="AW551" s="177" t="s">
        <v>35</v>
      </c>
      <c r="AX551" s="177" t="s">
        <v>82</v>
      </c>
      <c r="AY551" s="180" t="s">
        <v>308</v>
      </c>
    </row>
    <row r="552" s="185" customFormat="true" ht="10.2" hidden="false" customHeight="false" outlineLevel="0" collapsed="false">
      <c r="B552" s="186"/>
      <c r="D552" s="179" t="s">
        <v>317</v>
      </c>
      <c r="E552" s="187"/>
      <c r="F552" s="188" t="s">
        <v>1444</v>
      </c>
      <c r="H552" s="189" t="n">
        <v>6.405</v>
      </c>
      <c r="I552" s="190"/>
      <c r="L552" s="186"/>
      <c r="M552" s="191"/>
      <c r="T552" s="192"/>
      <c r="AT552" s="187" t="s">
        <v>317</v>
      </c>
      <c r="AU552" s="187" t="s">
        <v>91</v>
      </c>
      <c r="AV552" s="185" t="s">
        <v>91</v>
      </c>
      <c r="AW552" s="185" t="s">
        <v>35</v>
      </c>
      <c r="AX552" s="185" t="s">
        <v>82</v>
      </c>
      <c r="AY552" s="187" t="s">
        <v>308</v>
      </c>
    </row>
    <row r="553" s="193" customFormat="true" ht="10.2" hidden="false" customHeight="false" outlineLevel="0" collapsed="false">
      <c r="B553" s="194"/>
      <c r="D553" s="179" t="s">
        <v>317</v>
      </c>
      <c r="E553" s="195"/>
      <c r="F553" s="196" t="s">
        <v>321</v>
      </c>
      <c r="H553" s="197" t="n">
        <v>6.405</v>
      </c>
      <c r="I553" s="198"/>
      <c r="L553" s="194"/>
      <c r="M553" s="199"/>
      <c r="T553" s="200"/>
      <c r="AT553" s="195" t="s">
        <v>317</v>
      </c>
      <c r="AU553" s="195" t="s">
        <v>91</v>
      </c>
      <c r="AV553" s="193" t="s">
        <v>315</v>
      </c>
      <c r="AW553" s="193" t="s">
        <v>35</v>
      </c>
      <c r="AX553" s="193" t="s">
        <v>89</v>
      </c>
      <c r="AY553" s="195" t="s">
        <v>308</v>
      </c>
    </row>
    <row r="554" s="22" customFormat="true" ht="37.95" hidden="false" customHeight="true" outlineLevel="0" collapsed="false">
      <c r="B554" s="23"/>
      <c r="C554" s="164" t="s">
        <v>805</v>
      </c>
      <c r="D554" s="164" t="s">
        <v>310</v>
      </c>
      <c r="E554" s="165" t="s">
        <v>1445</v>
      </c>
      <c r="F554" s="166" t="s">
        <v>1446</v>
      </c>
      <c r="G554" s="167" t="s">
        <v>313</v>
      </c>
      <c r="H554" s="168" t="n">
        <v>6.405</v>
      </c>
      <c r="I554" s="169"/>
      <c r="J554" s="170" t="n">
        <f aca="false">ROUND(I554*H554,2)</f>
        <v>0</v>
      </c>
      <c r="K554" s="166" t="s">
        <v>314</v>
      </c>
      <c r="L554" s="23"/>
      <c r="M554" s="171"/>
      <c r="N554" s="172" t="s">
        <v>47</v>
      </c>
      <c r="P554" s="173" t="n">
        <f aca="false">O554*H554</f>
        <v>0</v>
      </c>
      <c r="Q554" s="173" t="n">
        <v>0.00758</v>
      </c>
      <c r="R554" s="173" t="n">
        <f aca="false">Q554*H554</f>
        <v>0.0485499</v>
      </c>
      <c r="S554" s="173" t="n">
        <v>0</v>
      </c>
      <c r="T554" s="174" t="n">
        <f aca="false">S554*H554</f>
        <v>0</v>
      </c>
      <c r="AR554" s="175" t="s">
        <v>414</v>
      </c>
      <c r="AT554" s="175" t="s">
        <v>310</v>
      </c>
      <c r="AU554" s="175" t="s">
        <v>91</v>
      </c>
      <c r="AY554" s="3" t="s">
        <v>308</v>
      </c>
      <c r="BE554" s="176" t="n">
        <f aca="false">IF(N554="základní",J554,0)</f>
        <v>0</v>
      </c>
      <c r="BF554" s="176" t="n">
        <f aca="false">IF(N554="snížená",J554,0)</f>
        <v>0</v>
      </c>
      <c r="BG554" s="176" t="n">
        <f aca="false">IF(N554="zákl. přenesená",J554,0)</f>
        <v>0</v>
      </c>
      <c r="BH554" s="176" t="n">
        <f aca="false">IF(N554="sníž. přenesená",J554,0)</f>
        <v>0</v>
      </c>
      <c r="BI554" s="176" t="n">
        <f aca="false">IF(N554="nulová",J554,0)</f>
        <v>0</v>
      </c>
      <c r="BJ554" s="3" t="s">
        <v>89</v>
      </c>
      <c r="BK554" s="176" t="n">
        <f aca="false">ROUND(I554*H554,2)</f>
        <v>0</v>
      </c>
      <c r="BL554" s="3" t="s">
        <v>414</v>
      </c>
      <c r="BM554" s="175" t="s">
        <v>1447</v>
      </c>
    </row>
    <row r="555" s="177" customFormat="true" ht="10.2" hidden="false" customHeight="false" outlineLevel="0" collapsed="false">
      <c r="B555" s="178"/>
      <c r="D555" s="179" t="s">
        <v>317</v>
      </c>
      <c r="E555" s="180"/>
      <c r="F555" s="181" t="s">
        <v>318</v>
      </c>
      <c r="H555" s="180"/>
      <c r="I555" s="182"/>
      <c r="L555" s="178"/>
      <c r="M555" s="183"/>
      <c r="T555" s="184"/>
      <c r="AT555" s="180" t="s">
        <v>317</v>
      </c>
      <c r="AU555" s="180" t="s">
        <v>91</v>
      </c>
      <c r="AV555" s="177" t="s">
        <v>89</v>
      </c>
      <c r="AW555" s="177" t="s">
        <v>35</v>
      </c>
      <c r="AX555" s="177" t="s">
        <v>82</v>
      </c>
      <c r="AY555" s="180" t="s">
        <v>308</v>
      </c>
    </row>
    <row r="556" s="177" customFormat="true" ht="10.2" hidden="false" customHeight="false" outlineLevel="0" collapsed="false">
      <c r="B556" s="178"/>
      <c r="D556" s="179" t="s">
        <v>317</v>
      </c>
      <c r="E556" s="180"/>
      <c r="F556" s="181" t="s">
        <v>1448</v>
      </c>
      <c r="H556" s="180"/>
      <c r="I556" s="182"/>
      <c r="L556" s="178"/>
      <c r="M556" s="183"/>
      <c r="T556" s="184"/>
      <c r="AT556" s="180" t="s">
        <v>317</v>
      </c>
      <c r="AU556" s="180" t="s">
        <v>91</v>
      </c>
      <c r="AV556" s="177" t="s">
        <v>89</v>
      </c>
      <c r="AW556" s="177" t="s">
        <v>35</v>
      </c>
      <c r="AX556" s="177" t="s">
        <v>82</v>
      </c>
      <c r="AY556" s="180" t="s">
        <v>308</v>
      </c>
    </row>
    <row r="557" s="177" customFormat="true" ht="10.2" hidden="false" customHeight="false" outlineLevel="0" collapsed="false">
      <c r="B557" s="178"/>
      <c r="D557" s="179" t="s">
        <v>317</v>
      </c>
      <c r="E557" s="180"/>
      <c r="F557" s="181" t="s">
        <v>1061</v>
      </c>
      <c r="H557" s="180"/>
      <c r="I557" s="182"/>
      <c r="L557" s="178"/>
      <c r="M557" s="183"/>
      <c r="T557" s="184"/>
      <c r="AT557" s="180" t="s">
        <v>317</v>
      </c>
      <c r="AU557" s="180" t="s">
        <v>91</v>
      </c>
      <c r="AV557" s="177" t="s">
        <v>89</v>
      </c>
      <c r="AW557" s="177" t="s">
        <v>35</v>
      </c>
      <c r="AX557" s="177" t="s">
        <v>82</v>
      </c>
      <c r="AY557" s="180" t="s">
        <v>308</v>
      </c>
    </row>
    <row r="558" s="177" customFormat="true" ht="10.2" hidden="false" customHeight="false" outlineLevel="0" collapsed="false">
      <c r="B558" s="178"/>
      <c r="D558" s="179" t="s">
        <v>317</v>
      </c>
      <c r="E558" s="180"/>
      <c r="F558" s="181" t="s">
        <v>1112</v>
      </c>
      <c r="H558" s="180"/>
      <c r="I558" s="182"/>
      <c r="L558" s="178"/>
      <c r="M558" s="183"/>
      <c r="T558" s="184"/>
      <c r="AT558" s="180" t="s">
        <v>317</v>
      </c>
      <c r="AU558" s="180" t="s">
        <v>91</v>
      </c>
      <c r="AV558" s="177" t="s">
        <v>89</v>
      </c>
      <c r="AW558" s="177" t="s">
        <v>35</v>
      </c>
      <c r="AX558" s="177" t="s">
        <v>82</v>
      </c>
      <c r="AY558" s="180" t="s">
        <v>308</v>
      </c>
    </row>
    <row r="559" s="185" customFormat="true" ht="10.2" hidden="false" customHeight="false" outlineLevel="0" collapsed="false">
      <c r="B559" s="186"/>
      <c r="D559" s="179" t="s">
        <v>317</v>
      </c>
      <c r="E559" s="187"/>
      <c r="F559" s="188" t="s">
        <v>1444</v>
      </c>
      <c r="H559" s="189" t="n">
        <v>6.405</v>
      </c>
      <c r="I559" s="190"/>
      <c r="L559" s="186"/>
      <c r="M559" s="191"/>
      <c r="T559" s="192"/>
      <c r="AT559" s="187" t="s">
        <v>317</v>
      </c>
      <c r="AU559" s="187" t="s">
        <v>91</v>
      </c>
      <c r="AV559" s="185" t="s">
        <v>91</v>
      </c>
      <c r="AW559" s="185" t="s">
        <v>35</v>
      </c>
      <c r="AX559" s="185" t="s">
        <v>82</v>
      </c>
      <c r="AY559" s="187" t="s">
        <v>308</v>
      </c>
    </row>
    <row r="560" s="193" customFormat="true" ht="10.2" hidden="false" customHeight="false" outlineLevel="0" collapsed="false">
      <c r="B560" s="194"/>
      <c r="D560" s="179" t="s">
        <v>317</v>
      </c>
      <c r="E560" s="195"/>
      <c r="F560" s="196" t="s">
        <v>321</v>
      </c>
      <c r="H560" s="197" t="n">
        <v>6.405</v>
      </c>
      <c r="I560" s="198"/>
      <c r="L560" s="194"/>
      <c r="M560" s="199"/>
      <c r="T560" s="200"/>
      <c r="AT560" s="195" t="s">
        <v>317</v>
      </c>
      <c r="AU560" s="195" t="s">
        <v>91</v>
      </c>
      <c r="AV560" s="193" t="s">
        <v>315</v>
      </c>
      <c r="AW560" s="193" t="s">
        <v>35</v>
      </c>
      <c r="AX560" s="193" t="s">
        <v>89</v>
      </c>
      <c r="AY560" s="195" t="s">
        <v>308</v>
      </c>
    </row>
    <row r="561" s="22" customFormat="true" ht="24.15" hidden="false" customHeight="true" outlineLevel="0" collapsed="false">
      <c r="B561" s="23"/>
      <c r="C561" s="164" t="s">
        <v>809</v>
      </c>
      <c r="D561" s="164" t="s">
        <v>310</v>
      </c>
      <c r="E561" s="165" t="s">
        <v>1449</v>
      </c>
      <c r="F561" s="166" t="s">
        <v>1450</v>
      </c>
      <c r="G561" s="167" t="s">
        <v>313</v>
      </c>
      <c r="H561" s="168" t="n">
        <v>6.405</v>
      </c>
      <c r="I561" s="169"/>
      <c r="J561" s="170" t="n">
        <f aca="false">ROUND(I561*H561,2)</f>
        <v>0</v>
      </c>
      <c r="K561" s="166" t="s">
        <v>314</v>
      </c>
      <c r="L561" s="23"/>
      <c r="M561" s="171"/>
      <c r="N561" s="172" t="s">
        <v>47</v>
      </c>
      <c r="P561" s="173" t="n">
        <f aca="false">O561*H561</f>
        <v>0</v>
      </c>
      <c r="Q561" s="173" t="n">
        <v>0.0003</v>
      </c>
      <c r="R561" s="173" t="n">
        <f aca="false">Q561*H561</f>
        <v>0.0019215</v>
      </c>
      <c r="S561" s="173" t="n">
        <v>0</v>
      </c>
      <c r="T561" s="174" t="n">
        <f aca="false">S561*H561</f>
        <v>0</v>
      </c>
      <c r="AR561" s="175" t="s">
        <v>414</v>
      </c>
      <c r="AT561" s="175" t="s">
        <v>310</v>
      </c>
      <c r="AU561" s="175" t="s">
        <v>91</v>
      </c>
      <c r="AY561" s="3" t="s">
        <v>308</v>
      </c>
      <c r="BE561" s="176" t="n">
        <f aca="false">IF(N561="základní",J561,0)</f>
        <v>0</v>
      </c>
      <c r="BF561" s="176" t="n">
        <f aca="false">IF(N561="snížená",J561,0)</f>
        <v>0</v>
      </c>
      <c r="BG561" s="176" t="n">
        <f aca="false">IF(N561="zákl. přenesená",J561,0)</f>
        <v>0</v>
      </c>
      <c r="BH561" s="176" t="n">
        <f aca="false">IF(N561="sníž. přenesená",J561,0)</f>
        <v>0</v>
      </c>
      <c r="BI561" s="176" t="n">
        <f aca="false">IF(N561="nulová",J561,0)</f>
        <v>0</v>
      </c>
      <c r="BJ561" s="3" t="s">
        <v>89</v>
      </c>
      <c r="BK561" s="176" t="n">
        <f aca="false">ROUND(I561*H561,2)</f>
        <v>0</v>
      </c>
      <c r="BL561" s="3" t="s">
        <v>414</v>
      </c>
      <c r="BM561" s="175" t="s">
        <v>1451</v>
      </c>
    </row>
    <row r="562" s="177" customFormat="true" ht="10.2" hidden="false" customHeight="false" outlineLevel="0" collapsed="false">
      <c r="B562" s="178"/>
      <c r="D562" s="179" t="s">
        <v>317</v>
      </c>
      <c r="E562" s="180"/>
      <c r="F562" s="181" t="s">
        <v>318</v>
      </c>
      <c r="H562" s="180"/>
      <c r="I562" s="182"/>
      <c r="L562" s="178"/>
      <c r="M562" s="183"/>
      <c r="T562" s="184"/>
      <c r="AT562" s="180" t="s">
        <v>317</v>
      </c>
      <c r="AU562" s="180" t="s">
        <v>91</v>
      </c>
      <c r="AV562" s="177" t="s">
        <v>89</v>
      </c>
      <c r="AW562" s="177" t="s">
        <v>35</v>
      </c>
      <c r="AX562" s="177" t="s">
        <v>82</v>
      </c>
      <c r="AY562" s="180" t="s">
        <v>308</v>
      </c>
    </row>
    <row r="563" s="177" customFormat="true" ht="10.2" hidden="false" customHeight="false" outlineLevel="0" collapsed="false">
      <c r="B563" s="178"/>
      <c r="D563" s="179" t="s">
        <v>317</v>
      </c>
      <c r="E563" s="180"/>
      <c r="F563" s="181" t="s">
        <v>1452</v>
      </c>
      <c r="H563" s="180"/>
      <c r="I563" s="182"/>
      <c r="L563" s="178"/>
      <c r="M563" s="183"/>
      <c r="T563" s="184"/>
      <c r="AT563" s="180" t="s">
        <v>317</v>
      </c>
      <c r="AU563" s="180" t="s">
        <v>91</v>
      </c>
      <c r="AV563" s="177" t="s">
        <v>89</v>
      </c>
      <c r="AW563" s="177" t="s">
        <v>35</v>
      </c>
      <c r="AX563" s="177" t="s">
        <v>82</v>
      </c>
      <c r="AY563" s="180" t="s">
        <v>308</v>
      </c>
    </row>
    <row r="564" s="177" customFormat="true" ht="10.2" hidden="false" customHeight="false" outlineLevel="0" collapsed="false">
      <c r="B564" s="178"/>
      <c r="D564" s="179" t="s">
        <v>317</v>
      </c>
      <c r="E564" s="180"/>
      <c r="F564" s="181" t="s">
        <v>1061</v>
      </c>
      <c r="H564" s="180"/>
      <c r="I564" s="182"/>
      <c r="L564" s="178"/>
      <c r="M564" s="183"/>
      <c r="T564" s="184"/>
      <c r="AT564" s="180" t="s">
        <v>317</v>
      </c>
      <c r="AU564" s="180" t="s">
        <v>91</v>
      </c>
      <c r="AV564" s="177" t="s">
        <v>89</v>
      </c>
      <c r="AW564" s="177" t="s">
        <v>35</v>
      </c>
      <c r="AX564" s="177" t="s">
        <v>82</v>
      </c>
      <c r="AY564" s="180" t="s">
        <v>308</v>
      </c>
    </row>
    <row r="565" s="177" customFormat="true" ht="10.2" hidden="false" customHeight="false" outlineLevel="0" collapsed="false">
      <c r="B565" s="178"/>
      <c r="D565" s="179" t="s">
        <v>317</v>
      </c>
      <c r="E565" s="180"/>
      <c r="F565" s="181" t="s">
        <v>1112</v>
      </c>
      <c r="H565" s="180"/>
      <c r="I565" s="182"/>
      <c r="L565" s="178"/>
      <c r="M565" s="183"/>
      <c r="T565" s="184"/>
      <c r="AT565" s="180" t="s">
        <v>317</v>
      </c>
      <c r="AU565" s="180" t="s">
        <v>91</v>
      </c>
      <c r="AV565" s="177" t="s">
        <v>89</v>
      </c>
      <c r="AW565" s="177" t="s">
        <v>35</v>
      </c>
      <c r="AX565" s="177" t="s">
        <v>82</v>
      </c>
      <c r="AY565" s="180" t="s">
        <v>308</v>
      </c>
    </row>
    <row r="566" s="185" customFormat="true" ht="10.2" hidden="false" customHeight="false" outlineLevel="0" collapsed="false">
      <c r="B566" s="186"/>
      <c r="D566" s="179" t="s">
        <v>317</v>
      </c>
      <c r="E566" s="187"/>
      <c r="F566" s="188" t="s">
        <v>1444</v>
      </c>
      <c r="H566" s="189" t="n">
        <v>6.405</v>
      </c>
      <c r="I566" s="190"/>
      <c r="L566" s="186"/>
      <c r="M566" s="191"/>
      <c r="T566" s="192"/>
      <c r="AT566" s="187" t="s">
        <v>317</v>
      </c>
      <c r="AU566" s="187" t="s">
        <v>91</v>
      </c>
      <c r="AV566" s="185" t="s">
        <v>91</v>
      </c>
      <c r="AW566" s="185" t="s">
        <v>35</v>
      </c>
      <c r="AX566" s="185" t="s">
        <v>82</v>
      </c>
      <c r="AY566" s="187" t="s">
        <v>308</v>
      </c>
    </row>
    <row r="567" s="193" customFormat="true" ht="10.2" hidden="false" customHeight="false" outlineLevel="0" collapsed="false">
      <c r="B567" s="194"/>
      <c r="D567" s="179" t="s">
        <v>317</v>
      </c>
      <c r="E567" s="195"/>
      <c r="F567" s="196" t="s">
        <v>321</v>
      </c>
      <c r="H567" s="197" t="n">
        <v>6.405</v>
      </c>
      <c r="I567" s="198"/>
      <c r="L567" s="194"/>
      <c r="M567" s="199"/>
      <c r="T567" s="200"/>
      <c r="AT567" s="195" t="s">
        <v>317</v>
      </c>
      <c r="AU567" s="195" t="s">
        <v>91</v>
      </c>
      <c r="AV567" s="193" t="s">
        <v>315</v>
      </c>
      <c r="AW567" s="193" t="s">
        <v>35</v>
      </c>
      <c r="AX567" s="193" t="s">
        <v>89</v>
      </c>
      <c r="AY567" s="195" t="s">
        <v>308</v>
      </c>
    </row>
    <row r="568" s="22" customFormat="true" ht="24.15" hidden="false" customHeight="true" outlineLevel="0" collapsed="false">
      <c r="B568" s="23"/>
      <c r="C568" s="164" t="s">
        <v>813</v>
      </c>
      <c r="D568" s="164" t="s">
        <v>310</v>
      </c>
      <c r="E568" s="165" t="s">
        <v>1453</v>
      </c>
      <c r="F568" s="166" t="s">
        <v>1454</v>
      </c>
      <c r="G568" s="167" t="s">
        <v>313</v>
      </c>
      <c r="H568" s="168" t="n">
        <v>6.405</v>
      </c>
      <c r="I568" s="169"/>
      <c r="J568" s="170" t="n">
        <f aca="false">ROUND(I568*H568,2)</f>
        <v>0</v>
      </c>
      <c r="K568" s="166" t="s">
        <v>314</v>
      </c>
      <c r="L568" s="23"/>
      <c r="M568" s="171"/>
      <c r="N568" s="172" t="s">
        <v>47</v>
      </c>
      <c r="P568" s="173" t="n">
        <f aca="false">O568*H568</f>
        <v>0</v>
      </c>
      <c r="Q568" s="173" t="n">
        <v>0.0015</v>
      </c>
      <c r="R568" s="173" t="n">
        <f aca="false">Q568*H568</f>
        <v>0.0096075</v>
      </c>
      <c r="S568" s="173" t="n">
        <v>0</v>
      </c>
      <c r="T568" s="174" t="n">
        <f aca="false">S568*H568</f>
        <v>0</v>
      </c>
      <c r="AR568" s="175" t="s">
        <v>414</v>
      </c>
      <c r="AT568" s="175" t="s">
        <v>310</v>
      </c>
      <c r="AU568" s="175" t="s">
        <v>91</v>
      </c>
      <c r="AY568" s="3" t="s">
        <v>308</v>
      </c>
      <c r="BE568" s="176" t="n">
        <f aca="false">IF(N568="základní",J568,0)</f>
        <v>0</v>
      </c>
      <c r="BF568" s="176" t="n">
        <f aca="false">IF(N568="snížená",J568,0)</f>
        <v>0</v>
      </c>
      <c r="BG568" s="176" t="n">
        <f aca="false">IF(N568="zákl. přenesená",J568,0)</f>
        <v>0</v>
      </c>
      <c r="BH568" s="176" t="n">
        <f aca="false">IF(N568="sníž. přenesená",J568,0)</f>
        <v>0</v>
      </c>
      <c r="BI568" s="176" t="n">
        <f aca="false">IF(N568="nulová",J568,0)</f>
        <v>0</v>
      </c>
      <c r="BJ568" s="3" t="s">
        <v>89</v>
      </c>
      <c r="BK568" s="176" t="n">
        <f aca="false">ROUND(I568*H568,2)</f>
        <v>0</v>
      </c>
      <c r="BL568" s="3" t="s">
        <v>414</v>
      </c>
      <c r="BM568" s="175" t="s">
        <v>1455</v>
      </c>
    </row>
    <row r="569" s="177" customFormat="true" ht="10.2" hidden="false" customHeight="false" outlineLevel="0" collapsed="false">
      <c r="B569" s="178"/>
      <c r="D569" s="179" t="s">
        <v>317</v>
      </c>
      <c r="E569" s="180"/>
      <c r="F569" s="181" t="s">
        <v>318</v>
      </c>
      <c r="H569" s="180"/>
      <c r="I569" s="182"/>
      <c r="L569" s="178"/>
      <c r="M569" s="183"/>
      <c r="T569" s="184"/>
      <c r="AT569" s="180" t="s">
        <v>317</v>
      </c>
      <c r="AU569" s="180" t="s">
        <v>91</v>
      </c>
      <c r="AV569" s="177" t="s">
        <v>89</v>
      </c>
      <c r="AW569" s="177" t="s">
        <v>35</v>
      </c>
      <c r="AX569" s="177" t="s">
        <v>82</v>
      </c>
      <c r="AY569" s="180" t="s">
        <v>308</v>
      </c>
    </row>
    <row r="570" s="177" customFormat="true" ht="10.2" hidden="false" customHeight="false" outlineLevel="0" collapsed="false">
      <c r="B570" s="178"/>
      <c r="D570" s="179" t="s">
        <v>317</v>
      </c>
      <c r="E570" s="180"/>
      <c r="F570" s="181" t="s">
        <v>1456</v>
      </c>
      <c r="H570" s="180"/>
      <c r="I570" s="182"/>
      <c r="L570" s="178"/>
      <c r="M570" s="183"/>
      <c r="T570" s="184"/>
      <c r="AT570" s="180" t="s">
        <v>317</v>
      </c>
      <c r="AU570" s="180" t="s">
        <v>91</v>
      </c>
      <c r="AV570" s="177" t="s">
        <v>89</v>
      </c>
      <c r="AW570" s="177" t="s">
        <v>35</v>
      </c>
      <c r="AX570" s="177" t="s">
        <v>82</v>
      </c>
      <c r="AY570" s="180" t="s">
        <v>308</v>
      </c>
    </row>
    <row r="571" s="177" customFormat="true" ht="10.2" hidden="false" customHeight="false" outlineLevel="0" collapsed="false">
      <c r="B571" s="178"/>
      <c r="D571" s="179" t="s">
        <v>317</v>
      </c>
      <c r="E571" s="180"/>
      <c r="F571" s="181" t="s">
        <v>1061</v>
      </c>
      <c r="H571" s="180"/>
      <c r="I571" s="182"/>
      <c r="L571" s="178"/>
      <c r="M571" s="183"/>
      <c r="T571" s="184"/>
      <c r="AT571" s="180" t="s">
        <v>317</v>
      </c>
      <c r="AU571" s="180" t="s">
        <v>91</v>
      </c>
      <c r="AV571" s="177" t="s">
        <v>89</v>
      </c>
      <c r="AW571" s="177" t="s">
        <v>35</v>
      </c>
      <c r="AX571" s="177" t="s">
        <v>82</v>
      </c>
      <c r="AY571" s="180" t="s">
        <v>308</v>
      </c>
    </row>
    <row r="572" s="177" customFormat="true" ht="10.2" hidden="false" customHeight="false" outlineLevel="0" collapsed="false">
      <c r="B572" s="178"/>
      <c r="D572" s="179" t="s">
        <v>317</v>
      </c>
      <c r="E572" s="180"/>
      <c r="F572" s="181" t="s">
        <v>1112</v>
      </c>
      <c r="H572" s="180"/>
      <c r="I572" s="182"/>
      <c r="L572" s="178"/>
      <c r="M572" s="183"/>
      <c r="T572" s="184"/>
      <c r="AT572" s="180" t="s">
        <v>317</v>
      </c>
      <c r="AU572" s="180" t="s">
        <v>91</v>
      </c>
      <c r="AV572" s="177" t="s">
        <v>89</v>
      </c>
      <c r="AW572" s="177" t="s">
        <v>35</v>
      </c>
      <c r="AX572" s="177" t="s">
        <v>82</v>
      </c>
      <c r="AY572" s="180" t="s">
        <v>308</v>
      </c>
    </row>
    <row r="573" s="185" customFormat="true" ht="10.2" hidden="false" customHeight="false" outlineLevel="0" collapsed="false">
      <c r="B573" s="186"/>
      <c r="D573" s="179" t="s">
        <v>317</v>
      </c>
      <c r="E573" s="187"/>
      <c r="F573" s="188" t="s">
        <v>1444</v>
      </c>
      <c r="H573" s="189" t="n">
        <v>6.405</v>
      </c>
      <c r="I573" s="190"/>
      <c r="L573" s="186"/>
      <c r="M573" s="191"/>
      <c r="T573" s="192"/>
      <c r="AT573" s="187" t="s">
        <v>317</v>
      </c>
      <c r="AU573" s="187" t="s">
        <v>91</v>
      </c>
      <c r="AV573" s="185" t="s">
        <v>91</v>
      </c>
      <c r="AW573" s="185" t="s">
        <v>35</v>
      </c>
      <c r="AX573" s="185" t="s">
        <v>82</v>
      </c>
      <c r="AY573" s="187" t="s">
        <v>308</v>
      </c>
    </row>
    <row r="574" s="193" customFormat="true" ht="10.2" hidden="false" customHeight="false" outlineLevel="0" collapsed="false">
      <c r="B574" s="194"/>
      <c r="D574" s="179" t="s">
        <v>317</v>
      </c>
      <c r="E574" s="195"/>
      <c r="F574" s="196" t="s">
        <v>321</v>
      </c>
      <c r="H574" s="197" t="n">
        <v>6.405</v>
      </c>
      <c r="I574" s="198"/>
      <c r="L574" s="194"/>
      <c r="M574" s="199"/>
      <c r="T574" s="200"/>
      <c r="AT574" s="195" t="s">
        <v>317</v>
      </c>
      <c r="AU574" s="195" t="s">
        <v>91</v>
      </c>
      <c r="AV574" s="193" t="s">
        <v>315</v>
      </c>
      <c r="AW574" s="193" t="s">
        <v>35</v>
      </c>
      <c r="AX574" s="193" t="s">
        <v>89</v>
      </c>
      <c r="AY574" s="195" t="s">
        <v>308</v>
      </c>
    </row>
    <row r="575" s="22" customFormat="true" ht="24.15" hidden="false" customHeight="true" outlineLevel="0" collapsed="false">
      <c r="B575" s="23"/>
      <c r="C575" s="164" t="s">
        <v>818</v>
      </c>
      <c r="D575" s="164" t="s">
        <v>310</v>
      </c>
      <c r="E575" s="165" t="s">
        <v>1457</v>
      </c>
      <c r="F575" s="166" t="s">
        <v>1458</v>
      </c>
      <c r="G575" s="167" t="s">
        <v>494</v>
      </c>
      <c r="H575" s="168" t="n">
        <v>10.3</v>
      </c>
      <c r="I575" s="169"/>
      <c r="J575" s="170" t="n">
        <f aca="false">ROUND(I575*H575,2)</f>
        <v>0</v>
      </c>
      <c r="K575" s="166" t="s">
        <v>314</v>
      </c>
      <c r="L575" s="23"/>
      <c r="M575" s="171"/>
      <c r="N575" s="172" t="s">
        <v>47</v>
      </c>
      <c r="P575" s="173" t="n">
        <f aca="false">O575*H575</f>
        <v>0</v>
      </c>
      <c r="Q575" s="173" t="n">
        <v>0.00032</v>
      </c>
      <c r="R575" s="173" t="n">
        <f aca="false">Q575*H575</f>
        <v>0.003296</v>
      </c>
      <c r="S575" s="173" t="n">
        <v>0</v>
      </c>
      <c r="T575" s="174" t="n">
        <f aca="false">S575*H575</f>
        <v>0</v>
      </c>
      <c r="AR575" s="175" t="s">
        <v>414</v>
      </c>
      <c r="AT575" s="175" t="s">
        <v>310</v>
      </c>
      <c r="AU575" s="175" t="s">
        <v>91</v>
      </c>
      <c r="AY575" s="3" t="s">
        <v>308</v>
      </c>
      <c r="BE575" s="176" t="n">
        <f aca="false">IF(N575="základní",J575,0)</f>
        <v>0</v>
      </c>
      <c r="BF575" s="176" t="n">
        <f aca="false">IF(N575="snížená",J575,0)</f>
        <v>0</v>
      </c>
      <c r="BG575" s="176" t="n">
        <f aca="false">IF(N575="zákl. přenesená",J575,0)</f>
        <v>0</v>
      </c>
      <c r="BH575" s="176" t="n">
        <f aca="false">IF(N575="sníž. přenesená",J575,0)</f>
        <v>0</v>
      </c>
      <c r="BI575" s="176" t="n">
        <f aca="false">IF(N575="nulová",J575,0)</f>
        <v>0</v>
      </c>
      <c r="BJ575" s="3" t="s">
        <v>89</v>
      </c>
      <c r="BK575" s="176" t="n">
        <f aca="false">ROUND(I575*H575,2)</f>
        <v>0</v>
      </c>
      <c r="BL575" s="3" t="s">
        <v>414</v>
      </c>
      <c r="BM575" s="175" t="s">
        <v>1459</v>
      </c>
    </row>
    <row r="576" s="177" customFormat="true" ht="10.2" hidden="false" customHeight="false" outlineLevel="0" collapsed="false">
      <c r="B576" s="178"/>
      <c r="D576" s="179" t="s">
        <v>317</v>
      </c>
      <c r="E576" s="180"/>
      <c r="F576" s="181" t="s">
        <v>318</v>
      </c>
      <c r="H576" s="180"/>
      <c r="I576" s="182"/>
      <c r="L576" s="178"/>
      <c r="M576" s="183"/>
      <c r="T576" s="184"/>
      <c r="AT576" s="180" t="s">
        <v>317</v>
      </c>
      <c r="AU576" s="180" t="s">
        <v>91</v>
      </c>
      <c r="AV576" s="177" t="s">
        <v>89</v>
      </c>
      <c r="AW576" s="177" t="s">
        <v>35</v>
      </c>
      <c r="AX576" s="177" t="s">
        <v>82</v>
      </c>
      <c r="AY576" s="180" t="s">
        <v>308</v>
      </c>
    </row>
    <row r="577" s="177" customFormat="true" ht="10.2" hidden="false" customHeight="false" outlineLevel="0" collapsed="false">
      <c r="B577" s="178"/>
      <c r="D577" s="179" t="s">
        <v>317</v>
      </c>
      <c r="E577" s="180"/>
      <c r="F577" s="181" t="s">
        <v>1460</v>
      </c>
      <c r="H577" s="180"/>
      <c r="I577" s="182"/>
      <c r="L577" s="178"/>
      <c r="M577" s="183"/>
      <c r="T577" s="184"/>
      <c r="AT577" s="180" t="s">
        <v>317</v>
      </c>
      <c r="AU577" s="180" t="s">
        <v>91</v>
      </c>
      <c r="AV577" s="177" t="s">
        <v>89</v>
      </c>
      <c r="AW577" s="177" t="s">
        <v>35</v>
      </c>
      <c r="AX577" s="177" t="s">
        <v>82</v>
      </c>
      <c r="AY577" s="180" t="s">
        <v>308</v>
      </c>
    </row>
    <row r="578" s="177" customFormat="true" ht="10.2" hidden="false" customHeight="false" outlineLevel="0" collapsed="false">
      <c r="B578" s="178"/>
      <c r="D578" s="179" t="s">
        <v>317</v>
      </c>
      <c r="E578" s="180"/>
      <c r="F578" s="181" t="s">
        <v>1061</v>
      </c>
      <c r="H578" s="180"/>
      <c r="I578" s="182"/>
      <c r="L578" s="178"/>
      <c r="M578" s="183"/>
      <c r="T578" s="184"/>
      <c r="AT578" s="180" t="s">
        <v>317</v>
      </c>
      <c r="AU578" s="180" t="s">
        <v>91</v>
      </c>
      <c r="AV578" s="177" t="s">
        <v>89</v>
      </c>
      <c r="AW578" s="177" t="s">
        <v>35</v>
      </c>
      <c r="AX578" s="177" t="s">
        <v>82</v>
      </c>
      <c r="AY578" s="180" t="s">
        <v>308</v>
      </c>
    </row>
    <row r="579" s="177" customFormat="true" ht="10.2" hidden="false" customHeight="false" outlineLevel="0" collapsed="false">
      <c r="B579" s="178"/>
      <c r="D579" s="179" t="s">
        <v>317</v>
      </c>
      <c r="E579" s="180"/>
      <c r="F579" s="181" t="s">
        <v>1112</v>
      </c>
      <c r="H579" s="180"/>
      <c r="I579" s="182"/>
      <c r="L579" s="178"/>
      <c r="M579" s="183"/>
      <c r="T579" s="184"/>
      <c r="AT579" s="180" t="s">
        <v>317</v>
      </c>
      <c r="AU579" s="180" t="s">
        <v>91</v>
      </c>
      <c r="AV579" s="177" t="s">
        <v>89</v>
      </c>
      <c r="AW579" s="177" t="s">
        <v>35</v>
      </c>
      <c r="AX579" s="177" t="s">
        <v>82</v>
      </c>
      <c r="AY579" s="180" t="s">
        <v>308</v>
      </c>
    </row>
    <row r="580" s="185" customFormat="true" ht="10.2" hidden="false" customHeight="false" outlineLevel="0" collapsed="false">
      <c r="B580" s="186"/>
      <c r="D580" s="179" t="s">
        <v>317</v>
      </c>
      <c r="E580" s="187"/>
      <c r="F580" s="188" t="s">
        <v>1461</v>
      </c>
      <c r="H580" s="189" t="n">
        <v>10.3</v>
      </c>
      <c r="I580" s="190"/>
      <c r="L580" s="186"/>
      <c r="M580" s="191"/>
      <c r="T580" s="192"/>
      <c r="AT580" s="187" t="s">
        <v>317</v>
      </c>
      <c r="AU580" s="187" t="s">
        <v>91</v>
      </c>
      <c r="AV580" s="185" t="s">
        <v>91</v>
      </c>
      <c r="AW580" s="185" t="s">
        <v>35</v>
      </c>
      <c r="AX580" s="185" t="s">
        <v>82</v>
      </c>
      <c r="AY580" s="187" t="s">
        <v>308</v>
      </c>
    </row>
    <row r="581" s="193" customFormat="true" ht="10.2" hidden="false" customHeight="false" outlineLevel="0" collapsed="false">
      <c r="B581" s="194"/>
      <c r="D581" s="179" t="s">
        <v>317</v>
      </c>
      <c r="E581" s="195"/>
      <c r="F581" s="196" t="s">
        <v>321</v>
      </c>
      <c r="H581" s="197" t="n">
        <v>10.3</v>
      </c>
      <c r="I581" s="198"/>
      <c r="L581" s="194"/>
      <c r="M581" s="199"/>
      <c r="T581" s="200"/>
      <c r="AT581" s="195" t="s">
        <v>317</v>
      </c>
      <c r="AU581" s="195" t="s">
        <v>91</v>
      </c>
      <c r="AV581" s="193" t="s">
        <v>315</v>
      </c>
      <c r="AW581" s="193" t="s">
        <v>35</v>
      </c>
      <c r="AX581" s="193" t="s">
        <v>89</v>
      </c>
      <c r="AY581" s="195" t="s">
        <v>308</v>
      </c>
    </row>
    <row r="582" s="22" customFormat="true" ht="37.95" hidden="false" customHeight="true" outlineLevel="0" collapsed="false">
      <c r="B582" s="23"/>
      <c r="C582" s="164" t="s">
        <v>822</v>
      </c>
      <c r="D582" s="164" t="s">
        <v>310</v>
      </c>
      <c r="E582" s="165" t="s">
        <v>1462</v>
      </c>
      <c r="F582" s="166" t="s">
        <v>1463</v>
      </c>
      <c r="G582" s="167" t="s">
        <v>313</v>
      </c>
      <c r="H582" s="168" t="n">
        <v>6.405</v>
      </c>
      <c r="I582" s="169"/>
      <c r="J582" s="170" t="n">
        <f aca="false">ROUND(I582*H582,2)</f>
        <v>0</v>
      </c>
      <c r="K582" s="166" t="s">
        <v>314</v>
      </c>
      <c r="L582" s="23"/>
      <c r="M582" s="171"/>
      <c r="N582" s="172" t="s">
        <v>47</v>
      </c>
      <c r="P582" s="173" t="n">
        <f aca="false">O582*H582</f>
        <v>0</v>
      </c>
      <c r="Q582" s="173" t="n">
        <v>0.009</v>
      </c>
      <c r="R582" s="173" t="n">
        <f aca="false">Q582*H582</f>
        <v>0.057645</v>
      </c>
      <c r="S582" s="173" t="n">
        <v>0</v>
      </c>
      <c r="T582" s="174" t="n">
        <f aca="false">S582*H582</f>
        <v>0</v>
      </c>
      <c r="AR582" s="175" t="s">
        <v>414</v>
      </c>
      <c r="AT582" s="175" t="s">
        <v>310</v>
      </c>
      <c r="AU582" s="175" t="s">
        <v>91</v>
      </c>
      <c r="AY582" s="3" t="s">
        <v>308</v>
      </c>
      <c r="BE582" s="176" t="n">
        <f aca="false">IF(N582="základní",J582,0)</f>
        <v>0</v>
      </c>
      <c r="BF582" s="176" t="n">
        <f aca="false">IF(N582="snížená",J582,0)</f>
        <v>0</v>
      </c>
      <c r="BG582" s="176" t="n">
        <f aca="false">IF(N582="zákl. přenesená",J582,0)</f>
        <v>0</v>
      </c>
      <c r="BH582" s="176" t="n">
        <f aca="false">IF(N582="sníž. přenesená",J582,0)</f>
        <v>0</v>
      </c>
      <c r="BI582" s="176" t="n">
        <f aca="false">IF(N582="nulová",J582,0)</f>
        <v>0</v>
      </c>
      <c r="BJ582" s="3" t="s">
        <v>89</v>
      </c>
      <c r="BK582" s="176" t="n">
        <f aca="false">ROUND(I582*H582,2)</f>
        <v>0</v>
      </c>
      <c r="BL582" s="3" t="s">
        <v>414</v>
      </c>
      <c r="BM582" s="175" t="s">
        <v>1464</v>
      </c>
    </row>
    <row r="583" s="177" customFormat="true" ht="10.2" hidden="false" customHeight="false" outlineLevel="0" collapsed="false">
      <c r="B583" s="178"/>
      <c r="D583" s="179" t="s">
        <v>317</v>
      </c>
      <c r="E583" s="180"/>
      <c r="F583" s="181" t="s">
        <v>318</v>
      </c>
      <c r="H583" s="180"/>
      <c r="I583" s="182"/>
      <c r="L583" s="178"/>
      <c r="M583" s="183"/>
      <c r="T583" s="184"/>
      <c r="AT583" s="180" t="s">
        <v>317</v>
      </c>
      <c r="AU583" s="180" t="s">
        <v>91</v>
      </c>
      <c r="AV583" s="177" t="s">
        <v>89</v>
      </c>
      <c r="AW583" s="177" t="s">
        <v>35</v>
      </c>
      <c r="AX583" s="177" t="s">
        <v>82</v>
      </c>
      <c r="AY583" s="180" t="s">
        <v>308</v>
      </c>
    </row>
    <row r="584" s="177" customFormat="true" ht="10.2" hidden="false" customHeight="false" outlineLevel="0" collapsed="false">
      <c r="B584" s="178"/>
      <c r="D584" s="179" t="s">
        <v>317</v>
      </c>
      <c r="E584" s="180"/>
      <c r="F584" s="181" t="s">
        <v>1465</v>
      </c>
      <c r="H584" s="180"/>
      <c r="I584" s="182"/>
      <c r="L584" s="178"/>
      <c r="M584" s="183"/>
      <c r="T584" s="184"/>
      <c r="AT584" s="180" t="s">
        <v>317</v>
      </c>
      <c r="AU584" s="180" t="s">
        <v>91</v>
      </c>
      <c r="AV584" s="177" t="s">
        <v>89</v>
      </c>
      <c r="AW584" s="177" t="s">
        <v>35</v>
      </c>
      <c r="AX584" s="177" t="s">
        <v>82</v>
      </c>
      <c r="AY584" s="180" t="s">
        <v>308</v>
      </c>
    </row>
    <row r="585" s="177" customFormat="true" ht="10.2" hidden="false" customHeight="false" outlineLevel="0" collapsed="false">
      <c r="B585" s="178"/>
      <c r="D585" s="179" t="s">
        <v>317</v>
      </c>
      <c r="E585" s="180"/>
      <c r="F585" s="181" t="s">
        <v>1061</v>
      </c>
      <c r="H585" s="180"/>
      <c r="I585" s="182"/>
      <c r="L585" s="178"/>
      <c r="M585" s="183"/>
      <c r="T585" s="184"/>
      <c r="AT585" s="180" t="s">
        <v>317</v>
      </c>
      <c r="AU585" s="180" t="s">
        <v>91</v>
      </c>
      <c r="AV585" s="177" t="s">
        <v>89</v>
      </c>
      <c r="AW585" s="177" t="s">
        <v>35</v>
      </c>
      <c r="AX585" s="177" t="s">
        <v>82</v>
      </c>
      <c r="AY585" s="180" t="s">
        <v>308</v>
      </c>
    </row>
    <row r="586" s="177" customFormat="true" ht="10.2" hidden="false" customHeight="false" outlineLevel="0" collapsed="false">
      <c r="B586" s="178"/>
      <c r="D586" s="179" t="s">
        <v>317</v>
      </c>
      <c r="E586" s="180"/>
      <c r="F586" s="181" t="s">
        <v>1112</v>
      </c>
      <c r="H586" s="180"/>
      <c r="I586" s="182"/>
      <c r="L586" s="178"/>
      <c r="M586" s="183"/>
      <c r="T586" s="184"/>
      <c r="AT586" s="180" t="s">
        <v>317</v>
      </c>
      <c r="AU586" s="180" t="s">
        <v>91</v>
      </c>
      <c r="AV586" s="177" t="s">
        <v>89</v>
      </c>
      <c r="AW586" s="177" t="s">
        <v>35</v>
      </c>
      <c r="AX586" s="177" t="s">
        <v>82</v>
      </c>
      <c r="AY586" s="180" t="s">
        <v>308</v>
      </c>
    </row>
    <row r="587" s="185" customFormat="true" ht="10.2" hidden="false" customHeight="false" outlineLevel="0" collapsed="false">
      <c r="B587" s="186"/>
      <c r="D587" s="179" t="s">
        <v>317</v>
      </c>
      <c r="E587" s="187"/>
      <c r="F587" s="188" t="s">
        <v>1466</v>
      </c>
      <c r="H587" s="189" t="n">
        <v>6.405</v>
      </c>
      <c r="I587" s="190"/>
      <c r="L587" s="186"/>
      <c r="M587" s="191"/>
      <c r="T587" s="192"/>
      <c r="AT587" s="187" t="s">
        <v>317</v>
      </c>
      <c r="AU587" s="187" t="s">
        <v>91</v>
      </c>
      <c r="AV587" s="185" t="s">
        <v>91</v>
      </c>
      <c r="AW587" s="185" t="s">
        <v>35</v>
      </c>
      <c r="AX587" s="185" t="s">
        <v>82</v>
      </c>
      <c r="AY587" s="187" t="s">
        <v>308</v>
      </c>
    </row>
    <row r="588" s="193" customFormat="true" ht="10.2" hidden="false" customHeight="false" outlineLevel="0" collapsed="false">
      <c r="B588" s="194"/>
      <c r="D588" s="179" t="s">
        <v>317</v>
      </c>
      <c r="E588" s="195" t="s">
        <v>1029</v>
      </c>
      <c r="F588" s="196" t="s">
        <v>321</v>
      </c>
      <c r="H588" s="197" t="n">
        <v>6.405</v>
      </c>
      <c r="I588" s="198"/>
      <c r="L588" s="194"/>
      <c r="M588" s="199"/>
      <c r="T588" s="200"/>
      <c r="AT588" s="195" t="s">
        <v>317</v>
      </c>
      <c r="AU588" s="195" t="s">
        <v>91</v>
      </c>
      <c r="AV588" s="193" t="s">
        <v>315</v>
      </c>
      <c r="AW588" s="193" t="s">
        <v>35</v>
      </c>
      <c r="AX588" s="193" t="s">
        <v>89</v>
      </c>
      <c r="AY588" s="195" t="s">
        <v>308</v>
      </c>
    </row>
    <row r="589" s="22" customFormat="true" ht="24.15" hidden="false" customHeight="true" outlineLevel="0" collapsed="false">
      <c r="B589" s="23"/>
      <c r="C589" s="164" t="s">
        <v>826</v>
      </c>
      <c r="D589" s="164" t="s">
        <v>310</v>
      </c>
      <c r="E589" s="165" t="s">
        <v>1467</v>
      </c>
      <c r="F589" s="166" t="s">
        <v>1468</v>
      </c>
      <c r="G589" s="167" t="s">
        <v>484</v>
      </c>
      <c r="H589" s="168" t="n">
        <v>7</v>
      </c>
      <c r="I589" s="169"/>
      <c r="J589" s="170" t="n">
        <f aca="false">ROUND(I589*H589,2)</f>
        <v>0</v>
      </c>
      <c r="K589" s="166" t="s">
        <v>1469</v>
      </c>
      <c r="L589" s="23"/>
      <c r="M589" s="171"/>
      <c r="N589" s="172" t="s">
        <v>47</v>
      </c>
      <c r="P589" s="173" t="n">
        <f aca="false">O589*H589</f>
        <v>0</v>
      </c>
      <c r="Q589" s="173" t="n">
        <v>0</v>
      </c>
      <c r="R589" s="173" t="n">
        <f aca="false">Q589*H589</f>
        <v>0</v>
      </c>
      <c r="S589" s="173" t="n">
        <v>0</v>
      </c>
      <c r="T589" s="174" t="n">
        <f aca="false">S589*H589</f>
        <v>0</v>
      </c>
      <c r="AR589" s="175" t="s">
        <v>414</v>
      </c>
      <c r="AT589" s="175" t="s">
        <v>310</v>
      </c>
      <c r="AU589" s="175" t="s">
        <v>91</v>
      </c>
      <c r="AY589" s="3" t="s">
        <v>308</v>
      </c>
      <c r="BE589" s="176" t="n">
        <f aca="false">IF(N589="základní",J589,0)</f>
        <v>0</v>
      </c>
      <c r="BF589" s="176" t="n">
        <f aca="false">IF(N589="snížená",J589,0)</f>
        <v>0</v>
      </c>
      <c r="BG589" s="176" t="n">
        <f aca="false">IF(N589="zákl. přenesená",J589,0)</f>
        <v>0</v>
      </c>
      <c r="BH589" s="176" t="n">
        <f aca="false">IF(N589="sníž. přenesená",J589,0)</f>
        <v>0</v>
      </c>
      <c r="BI589" s="176" t="n">
        <f aca="false">IF(N589="nulová",J589,0)</f>
        <v>0</v>
      </c>
      <c r="BJ589" s="3" t="s">
        <v>89</v>
      </c>
      <c r="BK589" s="176" t="n">
        <f aca="false">ROUND(I589*H589,2)</f>
        <v>0</v>
      </c>
      <c r="BL589" s="3" t="s">
        <v>414</v>
      </c>
      <c r="BM589" s="175" t="s">
        <v>1470</v>
      </c>
    </row>
    <row r="590" s="22" customFormat="true" ht="24.15" hidden="false" customHeight="true" outlineLevel="0" collapsed="false">
      <c r="B590" s="23"/>
      <c r="C590" s="201" t="s">
        <v>830</v>
      </c>
      <c r="D590" s="201" t="s">
        <v>487</v>
      </c>
      <c r="E590" s="202" t="s">
        <v>1471</v>
      </c>
      <c r="F590" s="203" t="s">
        <v>1472</v>
      </c>
      <c r="G590" s="204" t="s">
        <v>313</v>
      </c>
      <c r="H590" s="205" t="n">
        <v>7.046</v>
      </c>
      <c r="I590" s="206"/>
      <c r="J590" s="207" t="n">
        <f aca="false">ROUND(I590*H590,2)</f>
        <v>0</v>
      </c>
      <c r="K590" s="203"/>
      <c r="L590" s="208"/>
      <c r="M590" s="209"/>
      <c r="N590" s="210" t="s">
        <v>47</v>
      </c>
      <c r="P590" s="173" t="n">
        <f aca="false">O590*H590</f>
        <v>0</v>
      </c>
      <c r="Q590" s="173" t="n">
        <v>0.0138</v>
      </c>
      <c r="R590" s="173" t="n">
        <f aca="false">Q590*H590</f>
        <v>0.0972348</v>
      </c>
      <c r="S590" s="173" t="n">
        <v>0</v>
      </c>
      <c r="T590" s="174" t="n">
        <f aca="false">S590*H590</f>
        <v>0</v>
      </c>
      <c r="AR590" s="175" t="s">
        <v>508</v>
      </c>
      <c r="AT590" s="175" t="s">
        <v>487</v>
      </c>
      <c r="AU590" s="175" t="s">
        <v>91</v>
      </c>
      <c r="AY590" s="3" t="s">
        <v>308</v>
      </c>
      <c r="BE590" s="176" t="n">
        <f aca="false">IF(N590="základní",J590,0)</f>
        <v>0</v>
      </c>
      <c r="BF590" s="176" t="n">
        <f aca="false">IF(N590="snížená",J590,0)</f>
        <v>0</v>
      </c>
      <c r="BG590" s="176" t="n">
        <f aca="false">IF(N590="zákl. přenesená",J590,0)</f>
        <v>0</v>
      </c>
      <c r="BH590" s="176" t="n">
        <f aca="false">IF(N590="sníž. přenesená",J590,0)</f>
        <v>0</v>
      </c>
      <c r="BI590" s="176" t="n">
        <f aca="false">IF(N590="nulová",J590,0)</f>
        <v>0</v>
      </c>
      <c r="BJ590" s="3" t="s">
        <v>89</v>
      </c>
      <c r="BK590" s="176" t="n">
        <f aca="false">ROUND(I590*H590,2)</f>
        <v>0</v>
      </c>
      <c r="BL590" s="3" t="s">
        <v>414</v>
      </c>
      <c r="BM590" s="175" t="s">
        <v>1473</v>
      </c>
    </row>
    <row r="591" s="177" customFormat="true" ht="10.2" hidden="false" customHeight="false" outlineLevel="0" collapsed="false">
      <c r="B591" s="178"/>
      <c r="D591" s="179" t="s">
        <v>317</v>
      </c>
      <c r="E591" s="180"/>
      <c r="F591" s="181" t="s">
        <v>318</v>
      </c>
      <c r="H591" s="180"/>
      <c r="I591" s="182"/>
      <c r="L591" s="178"/>
      <c r="M591" s="183"/>
      <c r="T591" s="184"/>
      <c r="AT591" s="180" t="s">
        <v>317</v>
      </c>
      <c r="AU591" s="180" t="s">
        <v>91</v>
      </c>
      <c r="AV591" s="177" t="s">
        <v>89</v>
      </c>
      <c r="AW591" s="177" t="s">
        <v>35</v>
      </c>
      <c r="AX591" s="177" t="s">
        <v>82</v>
      </c>
      <c r="AY591" s="180" t="s">
        <v>308</v>
      </c>
    </row>
    <row r="592" s="177" customFormat="true" ht="10.2" hidden="false" customHeight="false" outlineLevel="0" collapsed="false">
      <c r="B592" s="178"/>
      <c r="D592" s="179" t="s">
        <v>317</v>
      </c>
      <c r="E592" s="180"/>
      <c r="F592" s="181" t="s">
        <v>1474</v>
      </c>
      <c r="H592" s="180"/>
      <c r="I592" s="182"/>
      <c r="L592" s="178"/>
      <c r="M592" s="183"/>
      <c r="T592" s="184"/>
      <c r="AT592" s="180" t="s">
        <v>317</v>
      </c>
      <c r="AU592" s="180" t="s">
        <v>91</v>
      </c>
      <c r="AV592" s="177" t="s">
        <v>89</v>
      </c>
      <c r="AW592" s="177" t="s">
        <v>35</v>
      </c>
      <c r="AX592" s="177" t="s">
        <v>82</v>
      </c>
      <c r="AY592" s="180" t="s">
        <v>308</v>
      </c>
    </row>
    <row r="593" s="177" customFormat="true" ht="10.2" hidden="false" customHeight="false" outlineLevel="0" collapsed="false">
      <c r="B593" s="178"/>
      <c r="D593" s="179" t="s">
        <v>317</v>
      </c>
      <c r="E593" s="180"/>
      <c r="F593" s="181" t="s">
        <v>1061</v>
      </c>
      <c r="H593" s="180"/>
      <c r="I593" s="182"/>
      <c r="L593" s="178"/>
      <c r="M593" s="183"/>
      <c r="T593" s="184"/>
      <c r="AT593" s="180" t="s">
        <v>317</v>
      </c>
      <c r="AU593" s="180" t="s">
        <v>91</v>
      </c>
      <c r="AV593" s="177" t="s">
        <v>89</v>
      </c>
      <c r="AW593" s="177" t="s">
        <v>35</v>
      </c>
      <c r="AX593" s="177" t="s">
        <v>82</v>
      </c>
      <c r="AY593" s="180" t="s">
        <v>308</v>
      </c>
    </row>
    <row r="594" s="177" customFormat="true" ht="10.2" hidden="false" customHeight="false" outlineLevel="0" collapsed="false">
      <c r="B594" s="178"/>
      <c r="D594" s="179" t="s">
        <v>317</v>
      </c>
      <c r="E594" s="180"/>
      <c r="F594" s="181" t="s">
        <v>1112</v>
      </c>
      <c r="H594" s="180"/>
      <c r="I594" s="182"/>
      <c r="L594" s="178"/>
      <c r="M594" s="183"/>
      <c r="T594" s="184"/>
      <c r="AT594" s="180" t="s">
        <v>317</v>
      </c>
      <c r="AU594" s="180" t="s">
        <v>91</v>
      </c>
      <c r="AV594" s="177" t="s">
        <v>89</v>
      </c>
      <c r="AW594" s="177" t="s">
        <v>35</v>
      </c>
      <c r="AX594" s="177" t="s">
        <v>82</v>
      </c>
      <c r="AY594" s="180" t="s">
        <v>308</v>
      </c>
    </row>
    <row r="595" s="185" customFormat="true" ht="10.2" hidden="false" customHeight="false" outlineLevel="0" collapsed="false">
      <c r="B595" s="186"/>
      <c r="D595" s="179" t="s">
        <v>317</v>
      </c>
      <c r="E595" s="187"/>
      <c r="F595" s="188" t="s">
        <v>1444</v>
      </c>
      <c r="H595" s="189" t="n">
        <v>6.405</v>
      </c>
      <c r="I595" s="190"/>
      <c r="L595" s="186"/>
      <c r="M595" s="191"/>
      <c r="T595" s="192"/>
      <c r="AT595" s="187" t="s">
        <v>317</v>
      </c>
      <c r="AU595" s="187" t="s">
        <v>91</v>
      </c>
      <c r="AV595" s="185" t="s">
        <v>91</v>
      </c>
      <c r="AW595" s="185" t="s">
        <v>35</v>
      </c>
      <c r="AX595" s="185" t="s">
        <v>82</v>
      </c>
      <c r="AY595" s="187" t="s">
        <v>308</v>
      </c>
    </row>
    <row r="596" s="193" customFormat="true" ht="10.2" hidden="false" customHeight="false" outlineLevel="0" collapsed="false">
      <c r="B596" s="194"/>
      <c r="D596" s="179" t="s">
        <v>317</v>
      </c>
      <c r="E596" s="195"/>
      <c r="F596" s="196" t="s">
        <v>321</v>
      </c>
      <c r="H596" s="197" t="n">
        <v>6.405</v>
      </c>
      <c r="I596" s="198"/>
      <c r="L596" s="194"/>
      <c r="M596" s="199"/>
      <c r="T596" s="200"/>
      <c r="AT596" s="195" t="s">
        <v>317</v>
      </c>
      <c r="AU596" s="195" t="s">
        <v>91</v>
      </c>
      <c r="AV596" s="193" t="s">
        <v>315</v>
      </c>
      <c r="AW596" s="193" t="s">
        <v>35</v>
      </c>
      <c r="AX596" s="193" t="s">
        <v>89</v>
      </c>
      <c r="AY596" s="195" t="s">
        <v>308</v>
      </c>
    </row>
    <row r="597" s="185" customFormat="true" ht="10.2" hidden="false" customHeight="false" outlineLevel="0" collapsed="false">
      <c r="B597" s="186"/>
      <c r="D597" s="179" t="s">
        <v>317</v>
      </c>
      <c r="F597" s="188" t="s">
        <v>1475</v>
      </c>
      <c r="H597" s="189" t="n">
        <v>7.046</v>
      </c>
      <c r="I597" s="190"/>
      <c r="L597" s="186"/>
      <c r="M597" s="191"/>
      <c r="T597" s="192"/>
      <c r="AT597" s="187" t="s">
        <v>317</v>
      </c>
      <c r="AU597" s="187" t="s">
        <v>91</v>
      </c>
      <c r="AV597" s="185" t="s">
        <v>91</v>
      </c>
      <c r="AW597" s="185" t="s">
        <v>3</v>
      </c>
      <c r="AX597" s="185" t="s">
        <v>89</v>
      </c>
      <c r="AY597" s="187" t="s">
        <v>308</v>
      </c>
    </row>
    <row r="598" s="22" customFormat="true" ht="16.5" hidden="false" customHeight="true" outlineLevel="0" collapsed="false">
      <c r="B598" s="23"/>
      <c r="C598" s="164" t="s">
        <v>834</v>
      </c>
      <c r="D598" s="164" t="s">
        <v>310</v>
      </c>
      <c r="E598" s="165" t="s">
        <v>1476</v>
      </c>
      <c r="F598" s="166" t="s">
        <v>1477</v>
      </c>
      <c r="G598" s="167" t="s">
        <v>494</v>
      </c>
      <c r="H598" s="168" t="n">
        <v>10.3</v>
      </c>
      <c r="I598" s="169"/>
      <c r="J598" s="170" t="n">
        <f aca="false">ROUND(I598*H598,2)</f>
        <v>0</v>
      </c>
      <c r="K598" s="166" t="s">
        <v>314</v>
      </c>
      <c r="L598" s="23"/>
      <c r="M598" s="171"/>
      <c r="N598" s="172" t="s">
        <v>47</v>
      </c>
      <c r="P598" s="173" t="n">
        <f aca="false">O598*H598</f>
        <v>0</v>
      </c>
      <c r="Q598" s="173" t="n">
        <v>3E-005</v>
      </c>
      <c r="R598" s="173" t="n">
        <f aca="false">Q598*H598</f>
        <v>0.000309</v>
      </c>
      <c r="S598" s="173" t="n">
        <v>0</v>
      </c>
      <c r="T598" s="174" t="n">
        <f aca="false">S598*H598</f>
        <v>0</v>
      </c>
      <c r="AR598" s="175" t="s">
        <v>414</v>
      </c>
      <c r="AT598" s="175" t="s">
        <v>310</v>
      </c>
      <c r="AU598" s="175" t="s">
        <v>91</v>
      </c>
      <c r="AY598" s="3" t="s">
        <v>308</v>
      </c>
      <c r="BE598" s="176" t="n">
        <f aca="false">IF(N598="základní",J598,0)</f>
        <v>0</v>
      </c>
      <c r="BF598" s="176" t="n">
        <f aca="false">IF(N598="snížená",J598,0)</f>
        <v>0</v>
      </c>
      <c r="BG598" s="176" t="n">
        <f aca="false">IF(N598="zákl. přenesená",J598,0)</f>
        <v>0</v>
      </c>
      <c r="BH598" s="176" t="n">
        <f aca="false">IF(N598="sníž. přenesená",J598,0)</f>
        <v>0</v>
      </c>
      <c r="BI598" s="176" t="n">
        <f aca="false">IF(N598="nulová",J598,0)</f>
        <v>0</v>
      </c>
      <c r="BJ598" s="3" t="s">
        <v>89</v>
      </c>
      <c r="BK598" s="176" t="n">
        <f aca="false">ROUND(I598*H598,2)</f>
        <v>0</v>
      </c>
      <c r="BL598" s="3" t="s">
        <v>414</v>
      </c>
      <c r="BM598" s="175" t="s">
        <v>1478</v>
      </c>
    </row>
    <row r="599" s="177" customFormat="true" ht="10.2" hidden="false" customHeight="false" outlineLevel="0" collapsed="false">
      <c r="B599" s="178"/>
      <c r="D599" s="179" t="s">
        <v>317</v>
      </c>
      <c r="E599" s="180"/>
      <c r="F599" s="181" t="s">
        <v>318</v>
      </c>
      <c r="H599" s="180"/>
      <c r="I599" s="182"/>
      <c r="L599" s="178"/>
      <c r="M599" s="183"/>
      <c r="T599" s="184"/>
      <c r="AT599" s="180" t="s">
        <v>317</v>
      </c>
      <c r="AU599" s="180" t="s">
        <v>91</v>
      </c>
      <c r="AV599" s="177" t="s">
        <v>89</v>
      </c>
      <c r="AW599" s="177" t="s">
        <v>35</v>
      </c>
      <c r="AX599" s="177" t="s">
        <v>82</v>
      </c>
      <c r="AY599" s="180" t="s">
        <v>308</v>
      </c>
    </row>
    <row r="600" s="177" customFormat="true" ht="10.2" hidden="false" customHeight="false" outlineLevel="0" collapsed="false">
      <c r="B600" s="178"/>
      <c r="D600" s="179" t="s">
        <v>317</v>
      </c>
      <c r="E600" s="180"/>
      <c r="F600" s="181" t="s">
        <v>1479</v>
      </c>
      <c r="H600" s="180"/>
      <c r="I600" s="182"/>
      <c r="L600" s="178"/>
      <c r="M600" s="183"/>
      <c r="T600" s="184"/>
      <c r="AT600" s="180" t="s">
        <v>317</v>
      </c>
      <c r="AU600" s="180" t="s">
        <v>91</v>
      </c>
      <c r="AV600" s="177" t="s">
        <v>89</v>
      </c>
      <c r="AW600" s="177" t="s">
        <v>35</v>
      </c>
      <c r="AX600" s="177" t="s">
        <v>82</v>
      </c>
      <c r="AY600" s="180" t="s">
        <v>308</v>
      </c>
    </row>
    <row r="601" s="177" customFormat="true" ht="10.2" hidden="false" customHeight="false" outlineLevel="0" collapsed="false">
      <c r="B601" s="178"/>
      <c r="D601" s="179" t="s">
        <v>317</v>
      </c>
      <c r="E601" s="180"/>
      <c r="F601" s="181" t="s">
        <v>1061</v>
      </c>
      <c r="H601" s="180"/>
      <c r="I601" s="182"/>
      <c r="L601" s="178"/>
      <c r="M601" s="183"/>
      <c r="T601" s="184"/>
      <c r="AT601" s="180" t="s">
        <v>317</v>
      </c>
      <c r="AU601" s="180" t="s">
        <v>91</v>
      </c>
      <c r="AV601" s="177" t="s">
        <v>89</v>
      </c>
      <c r="AW601" s="177" t="s">
        <v>35</v>
      </c>
      <c r="AX601" s="177" t="s">
        <v>82</v>
      </c>
      <c r="AY601" s="180" t="s">
        <v>308</v>
      </c>
    </row>
    <row r="602" s="177" customFormat="true" ht="10.2" hidden="false" customHeight="false" outlineLevel="0" collapsed="false">
      <c r="B602" s="178"/>
      <c r="D602" s="179" t="s">
        <v>317</v>
      </c>
      <c r="E602" s="180"/>
      <c r="F602" s="181" t="s">
        <v>1112</v>
      </c>
      <c r="H602" s="180"/>
      <c r="I602" s="182"/>
      <c r="L602" s="178"/>
      <c r="M602" s="183"/>
      <c r="T602" s="184"/>
      <c r="AT602" s="180" t="s">
        <v>317</v>
      </c>
      <c r="AU602" s="180" t="s">
        <v>91</v>
      </c>
      <c r="AV602" s="177" t="s">
        <v>89</v>
      </c>
      <c r="AW602" s="177" t="s">
        <v>35</v>
      </c>
      <c r="AX602" s="177" t="s">
        <v>82</v>
      </c>
      <c r="AY602" s="180" t="s">
        <v>308</v>
      </c>
    </row>
    <row r="603" s="185" customFormat="true" ht="10.2" hidden="false" customHeight="false" outlineLevel="0" collapsed="false">
      <c r="B603" s="186"/>
      <c r="D603" s="179" t="s">
        <v>317</v>
      </c>
      <c r="E603" s="187"/>
      <c r="F603" s="188" t="s">
        <v>1480</v>
      </c>
      <c r="H603" s="189" t="n">
        <v>10.3</v>
      </c>
      <c r="I603" s="190"/>
      <c r="L603" s="186"/>
      <c r="M603" s="191"/>
      <c r="T603" s="192"/>
      <c r="AT603" s="187" t="s">
        <v>317</v>
      </c>
      <c r="AU603" s="187" t="s">
        <v>91</v>
      </c>
      <c r="AV603" s="185" t="s">
        <v>91</v>
      </c>
      <c r="AW603" s="185" t="s">
        <v>35</v>
      </c>
      <c r="AX603" s="185" t="s">
        <v>82</v>
      </c>
      <c r="AY603" s="187" t="s">
        <v>308</v>
      </c>
    </row>
    <row r="604" s="193" customFormat="true" ht="10.2" hidden="false" customHeight="false" outlineLevel="0" collapsed="false">
      <c r="B604" s="194"/>
      <c r="D604" s="179" t="s">
        <v>317</v>
      </c>
      <c r="E604" s="195" t="s">
        <v>1027</v>
      </c>
      <c r="F604" s="196" t="s">
        <v>321</v>
      </c>
      <c r="H604" s="197" t="n">
        <v>10.3</v>
      </c>
      <c r="I604" s="198"/>
      <c r="L604" s="194"/>
      <c r="M604" s="199"/>
      <c r="T604" s="200"/>
      <c r="AT604" s="195" t="s">
        <v>317</v>
      </c>
      <c r="AU604" s="195" t="s">
        <v>91</v>
      </c>
      <c r="AV604" s="193" t="s">
        <v>315</v>
      </c>
      <c r="AW604" s="193" t="s">
        <v>35</v>
      </c>
      <c r="AX604" s="193" t="s">
        <v>89</v>
      </c>
      <c r="AY604" s="195" t="s">
        <v>308</v>
      </c>
    </row>
    <row r="605" s="22" customFormat="true" ht="44.25" hidden="false" customHeight="true" outlineLevel="0" collapsed="false">
      <c r="B605" s="23"/>
      <c r="C605" s="164" t="s">
        <v>1481</v>
      </c>
      <c r="D605" s="164" t="s">
        <v>310</v>
      </c>
      <c r="E605" s="165" t="s">
        <v>1482</v>
      </c>
      <c r="F605" s="166" t="s">
        <v>1483</v>
      </c>
      <c r="G605" s="167" t="s">
        <v>370</v>
      </c>
      <c r="H605" s="168" t="n">
        <v>0.219</v>
      </c>
      <c r="I605" s="169"/>
      <c r="J605" s="170" t="n">
        <f aca="false">ROUND(I605*H605,2)</f>
        <v>0</v>
      </c>
      <c r="K605" s="166" t="s">
        <v>314</v>
      </c>
      <c r="L605" s="23"/>
      <c r="M605" s="171"/>
      <c r="N605" s="172" t="s">
        <v>47</v>
      </c>
      <c r="P605" s="173" t="n">
        <f aca="false">O605*H605</f>
        <v>0</v>
      </c>
      <c r="Q605" s="173" t="n">
        <v>0</v>
      </c>
      <c r="R605" s="173" t="n">
        <f aca="false">Q605*H605</f>
        <v>0</v>
      </c>
      <c r="S605" s="173" t="n">
        <v>0</v>
      </c>
      <c r="T605" s="174" t="n">
        <f aca="false">S605*H605</f>
        <v>0</v>
      </c>
      <c r="AR605" s="175" t="s">
        <v>414</v>
      </c>
      <c r="AT605" s="175" t="s">
        <v>310</v>
      </c>
      <c r="AU605" s="175" t="s">
        <v>91</v>
      </c>
      <c r="AY605" s="3" t="s">
        <v>308</v>
      </c>
      <c r="BE605" s="176" t="n">
        <f aca="false">IF(N605="základní",J605,0)</f>
        <v>0</v>
      </c>
      <c r="BF605" s="176" t="n">
        <f aca="false">IF(N605="snížená",J605,0)</f>
        <v>0</v>
      </c>
      <c r="BG605" s="176" t="n">
        <f aca="false">IF(N605="zákl. přenesená",J605,0)</f>
        <v>0</v>
      </c>
      <c r="BH605" s="176" t="n">
        <f aca="false">IF(N605="sníž. přenesená",J605,0)</f>
        <v>0</v>
      </c>
      <c r="BI605" s="176" t="n">
        <f aca="false">IF(N605="nulová",J605,0)</f>
        <v>0</v>
      </c>
      <c r="BJ605" s="3" t="s">
        <v>89</v>
      </c>
      <c r="BK605" s="176" t="n">
        <f aca="false">ROUND(I605*H605,2)</f>
        <v>0</v>
      </c>
      <c r="BL605" s="3" t="s">
        <v>414</v>
      </c>
      <c r="BM605" s="175" t="s">
        <v>1484</v>
      </c>
    </row>
    <row r="606" s="152" customFormat="true" ht="22.95" hidden="false" customHeight="true" outlineLevel="0" collapsed="false">
      <c r="B606" s="153"/>
      <c r="D606" s="154" t="s">
        <v>81</v>
      </c>
      <c r="E606" s="162" t="s">
        <v>1485</v>
      </c>
      <c r="F606" s="162" t="s">
        <v>1486</v>
      </c>
      <c r="I606" s="156"/>
      <c r="J606" s="163" t="n">
        <f aca="false">BK606</f>
        <v>0</v>
      </c>
      <c r="L606" s="153"/>
      <c r="M606" s="157"/>
      <c r="P606" s="158" t="n">
        <f aca="false">SUM(P607:P647)</f>
        <v>0</v>
      </c>
      <c r="R606" s="158" t="n">
        <f aca="false">SUM(R607:R647)</f>
        <v>0.5489398</v>
      </c>
      <c r="T606" s="159" t="n">
        <f aca="false">SUM(T607:T647)</f>
        <v>0</v>
      </c>
      <c r="AR606" s="154" t="s">
        <v>91</v>
      </c>
      <c r="AT606" s="160" t="s">
        <v>81</v>
      </c>
      <c r="AU606" s="160" t="s">
        <v>89</v>
      </c>
      <c r="AY606" s="154" t="s">
        <v>308</v>
      </c>
      <c r="BK606" s="161" t="n">
        <f aca="false">SUM(BK607:BK647)</f>
        <v>0</v>
      </c>
    </row>
    <row r="607" s="22" customFormat="true" ht="24.15" hidden="false" customHeight="true" outlineLevel="0" collapsed="false">
      <c r="B607" s="23"/>
      <c r="C607" s="164" t="s">
        <v>1487</v>
      </c>
      <c r="D607" s="164" t="s">
        <v>310</v>
      </c>
      <c r="E607" s="165" t="s">
        <v>1488</v>
      </c>
      <c r="F607" s="166" t="s">
        <v>1489</v>
      </c>
      <c r="G607" s="167" t="s">
        <v>313</v>
      </c>
      <c r="H607" s="168" t="n">
        <v>21.017</v>
      </c>
      <c r="I607" s="169"/>
      <c r="J607" s="170" t="n">
        <f aca="false">ROUND(I607*H607,2)</f>
        <v>0</v>
      </c>
      <c r="K607" s="166" t="s">
        <v>314</v>
      </c>
      <c r="L607" s="23"/>
      <c r="M607" s="171"/>
      <c r="N607" s="172" t="s">
        <v>47</v>
      </c>
      <c r="P607" s="173" t="n">
        <f aca="false">O607*H607</f>
        <v>0</v>
      </c>
      <c r="Q607" s="173" t="n">
        <v>0</v>
      </c>
      <c r="R607" s="173" t="n">
        <f aca="false">Q607*H607</f>
        <v>0</v>
      </c>
      <c r="S607" s="173" t="n">
        <v>0</v>
      </c>
      <c r="T607" s="174" t="n">
        <f aca="false">S607*H607</f>
        <v>0</v>
      </c>
      <c r="AR607" s="175" t="s">
        <v>414</v>
      </c>
      <c r="AT607" s="175" t="s">
        <v>310</v>
      </c>
      <c r="AU607" s="175" t="s">
        <v>91</v>
      </c>
      <c r="AY607" s="3" t="s">
        <v>308</v>
      </c>
      <c r="BE607" s="176" t="n">
        <f aca="false">IF(N607="základní",J607,0)</f>
        <v>0</v>
      </c>
      <c r="BF607" s="176" t="n">
        <f aca="false">IF(N607="snížená",J607,0)</f>
        <v>0</v>
      </c>
      <c r="BG607" s="176" t="n">
        <f aca="false">IF(N607="zákl. přenesená",J607,0)</f>
        <v>0</v>
      </c>
      <c r="BH607" s="176" t="n">
        <f aca="false">IF(N607="sníž. přenesená",J607,0)</f>
        <v>0</v>
      </c>
      <c r="BI607" s="176" t="n">
        <f aca="false">IF(N607="nulová",J607,0)</f>
        <v>0</v>
      </c>
      <c r="BJ607" s="3" t="s">
        <v>89</v>
      </c>
      <c r="BK607" s="176" t="n">
        <f aca="false">ROUND(I607*H607,2)</f>
        <v>0</v>
      </c>
      <c r="BL607" s="3" t="s">
        <v>414</v>
      </c>
      <c r="BM607" s="175" t="s">
        <v>1490</v>
      </c>
    </row>
    <row r="608" s="177" customFormat="true" ht="10.2" hidden="false" customHeight="false" outlineLevel="0" collapsed="false">
      <c r="B608" s="178"/>
      <c r="D608" s="179" t="s">
        <v>317</v>
      </c>
      <c r="E608" s="180"/>
      <c r="F608" s="181" t="s">
        <v>318</v>
      </c>
      <c r="H608" s="180"/>
      <c r="I608" s="182"/>
      <c r="L608" s="178"/>
      <c r="M608" s="183"/>
      <c r="T608" s="184"/>
      <c r="AT608" s="180" t="s">
        <v>317</v>
      </c>
      <c r="AU608" s="180" t="s">
        <v>91</v>
      </c>
      <c r="AV608" s="177" t="s">
        <v>89</v>
      </c>
      <c r="AW608" s="177" t="s">
        <v>35</v>
      </c>
      <c r="AX608" s="177" t="s">
        <v>82</v>
      </c>
      <c r="AY608" s="180" t="s">
        <v>308</v>
      </c>
    </row>
    <row r="609" s="177" customFormat="true" ht="10.2" hidden="false" customHeight="false" outlineLevel="0" collapsed="false">
      <c r="B609" s="178"/>
      <c r="D609" s="179" t="s">
        <v>317</v>
      </c>
      <c r="E609" s="180"/>
      <c r="F609" s="181" t="s">
        <v>1491</v>
      </c>
      <c r="H609" s="180"/>
      <c r="I609" s="182"/>
      <c r="L609" s="178"/>
      <c r="M609" s="183"/>
      <c r="T609" s="184"/>
      <c r="AT609" s="180" t="s">
        <v>317</v>
      </c>
      <c r="AU609" s="180" t="s">
        <v>91</v>
      </c>
      <c r="AV609" s="177" t="s">
        <v>89</v>
      </c>
      <c r="AW609" s="177" t="s">
        <v>35</v>
      </c>
      <c r="AX609" s="177" t="s">
        <v>82</v>
      </c>
      <c r="AY609" s="180" t="s">
        <v>308</v>
      </c>
    </row>
    <row r="610" s="177" customFormat="true" ht="10.2" hidden="false" customHeight="false" outlineLevel="0" collapsed="false">
      <c r="B610" s="178"/>
      <c r="D610" s="179" t="s">
        <v>317</v>
      </c>
      <c r="E610" s="180"/>
      <c r="F610" s="181" t="s">
        <v>1112</v>
      </c>
      <c r="H610" s="180"/>
      <c r="I610" s="182"/>
      <c r="L610" s="178"/>
      <c r="M610" s="183"/>
      <c r="T610" s="184"/>
      <c r="AT610" s="180" t="s">
        <v>317</v>
      </c>
      <c r="AU610" s="180" t="s">
        <v>91</v>
      </c>
      <c r="AV610" s="177" t="s">
        <v>89</v>
      </c>
      <c r="AW610" s="177" t="s">
        <v>35</v>
      </c>
      <c r="AX610" s="177" t="s">
        <v>82</v>
      </c>
      <c r="AY610" s="180" t="s">
        <v>308</v>
      </c>
    </row>
    <row r="611" s="185" customFormat="true" ht="10.2" hidden="false" customHeight="false" outlineLevel="0" collapsed="false">
      <c r="B611" s="186"/>
      <c r="D611" s="179" t="s">
        <v>317</v>
      </c>
      <c r="E611" s="187"/>
      <c r="F611" s="188" t="s">
        <v>1492</v>
      </c>
      <c r="H611" s="189" t="n">
        <v>21.017</v>
      </c>
      <c r="I611" s="190"/>
      <c r="L611" s="186"/>
      <c r="M611" s="191"/>
      <c r="T611" s="192"/>
      <c r="AT611" s="187" t="s">
        <v>317</v>
      </c>
      <c r="AU611" s="187" t="s">
        <v>91</v>
      </c>
      <c r="AV611" s="185" t="s">
        <v>91</v>
      </c>
      <c r="AW611" s="185" t="s">
        <v>35</v>
      </c>
      <c r="AX611" s="185" t="s">
        <v>82</v>
      </c>
      <c r="AY611" s="187" t="s">
        <v>308</v>
      </c>
    </row>
    <row r="612" s="193" customFormat="true" ht="10.2" hidden="false" customHeight="false" outlineLevel="0" collapsed="false">
      <c r="B612" s="194"/>
      <c r="D612" s="179" t="s">
        <v>317</v>
      </c>
      <c r="E612" s="195"/>
      <c r="F612" s="196" t="s">
        <v>321</v>
      </c>
      <c r="H612" s="197" t="n">
        <v>21.017</v>
      </c>
      <c r="I612" s="198"/>
      <c r="L612" s="194"/>
      <c r="M612" s="199"/>
      <c r="T612" s="200"/>
      <c r="AT612" s="195" t="s">
        <v>317</v>
      </c>
      <c r="AU612" s="195" t="s">
        <v>91</v>
      </c>
      <c r="AV612" s="193" t="s">
        <v>315</v>
      </c>
      <c r="AW612" s="193" t="s">
        <v>35</v>
      </c>
      <c r="AX612" s="193" t="s">
        <v>89</v>
      </c>
      <c r="AY612" s="195" t="s">
        <v>308</v>
      </c>
    </row>
    <row r="613" s="22" customFormat="true" ht="24.15" hidden="false" customHeight="true" outlineLevel="0" collapsed="false">
      <c r="B613" s="23"/>
      <c r="C613" s="164" t="s">
        <v>1493</v>
      </c>
      <c r="D613" s="164" t="s">
        <v>310</v>
      </c>
      <c r="E613" s="165" t="s">
        <v>1494</v>
      </c>
      <c r="F613" s="166" t="s">
        <v>1495</v>
      </c>
      <c r="G613" s="167" t="s">
        <v>313</v>
      </c>
      <c r="H613" s="168" t="n">
        <v>21.017</v>
      </c>
      <c r="I613" s="169"/>
      <c r="J613" s="170" t="n">
        <f aca="false">ROUND(I613*H613,2)</f>
        <v>0</v>
      </c>
      <c r="K613" s="166" t="s">
        <v>314</v>
      </c>
      <c r="L613" s="23"/>
      <c r="M613" s="171"/>
      <c r="N613" s="172" t="s">
        <v>47</v>
      </c>
      <c r="P613" s="173" t="n">
        <f aca="false">O613*H613</f>
        <v>0</v>
      </c>
      <c r="Q613" s="173" t="n">
        <v>0.0003</v>
      </c>
      <c r="R613" s="173" t="n">
        <f aca="false">Q613*H613</f>
        <v>0.0063051</v>
      </c>
      <c r="S613" s="173" t="n">
        <v>0</v>
      </c>
      <c r="T613" s="174" t="n">
        <f aca="false">S613*H613</f>
        <v>0</v>
      </c>
      <c r="AR613" s="175" t="s">
        <v>414</v>
      </c>
      <c r="AT613" s="175" t="s">
        <v>310</v>
      </c>
      <c r="AU613" s="175" t="s">
        <v>91</v>
      </c>
      <c r="AY613" s="3" t="s">
        <v>308</v>
      </c>
      <c r="BE613" s="176" t="n">
        <f aca="false">IF(N613="základní",J613,0)</f>
        <v>0</v>
      </c>
      <c r="BF613" s="176" t="n">
        <f aca="false">IF(N613="snížená",J613,0)</f>
        <v>0</v>
      </c>
      <c r="BG613" s="176" t="n">
        <f aca="false">IF(N613="zákl. přenesená",J613,0)</f>
        <v>0</v>
      </c>
      <c r="BH613" s="176" t="n">
        <f aca="false">IF(N613="sníž. přenesená",J613,0)</f>
        <v>0</v>
      </c>
      <c r="BI613" s="176" t="n">
        <f aca="false">IF(N613="nulová",J613,0)</f>
        <v>0</v>
      </c>
      <c r="BJ613" s="3" t="s">
        <v>89</v>
      </c>
      <c r="BK613" s="176" t="n">
        <f aca="false">ROUND(I613*H613,2)</f>
        <v>0</v>
      </c>
      <c r="BL613" s="3" t="s">
        <v>414</v>
      </c>
      <c r="BM613" s="175" t="s">
        <v>1496</v>
      </c>
    </row>
    <row r="614" s="177" customFormat="true" ht="10.2" hidden="false" customHeight="false" outlineLevel="0" collapsed="false">
      <c r="B614" s="178"/>
      <c r="D614" s="179" t="s">
        <v>317</v>
      </c>
      <c r="E614" s="180"/>
      <c r="F614" s="181" t="s">
        <v>318</v>
      </c>
      <c r="H614" s="180"/>
      <c r="I614" s="182"/>
      <c r="L614" s="178"/>
      <c r="M614" s="183"/>
      <c r="T614" s="184"/>
      <c r="AT614" s="180" t="s">
        <v>317</v>
      </c>
      <c r="AU614" s="180" t="s">
        <v>91</v>
      </c>
      <c r="AV614" s="177" t="s">
        <v>89</v>
      </c>
      <c r="AW614" s="177" t="s">
        <v>35</v>
      </c>
      <c r="AX614" s="177" t="s">
        <v>82</v>
      </c>
      <c r="AY614" s="180" t="s">
        <v>308</v>
      </c>
    </row>
    <row r="615" s="177" customFormat="true" ht="10.2" hidden="false" customHeight="false" outlineLevel="0" collapsed="false">
      <c r="B615" s="178"/>
      <c r="D615" s="179" t="s">
        <v>317</v>
      </c>
      <c r="E615" s="180"/>
      <c r="F615" s="181" t="s">
        <v>1497</v>
      </c>
      <c r="H615" s="180"/>
      <c r="I615" s="182"/>
      <c r="L615" s="178"/>
      <c r="M615" s="183"/>
      <c r="T615" s="184"/>
      <c r="AT615" s="180" t="s">
        <v>317</v>
      </c>
      <c r="AU615" s="180" t="s">
        <v>91</v>
      </c>
      <c r="AV615" s="177" t="s">
        <v>89</v>
      </c>
      <c r="AW615" s="177" t="s">
        <v>35</v>
      </c>
      <c r="AX615" s="177" t="s">
        <v>82</v>
      </c>
      <c r="AY615" s="180" t="s">
        <v>308</v>
      </c>
    </row>
    <row r="616" s="177" customFormat="true" ht="10.2" hidden="false" customHeight="false" outlineLevel="0" collapsed="false">
      <c r="B616" s="178"/>
      <c r="D616" s="179" t="s">
        <v>317</v>
      </c>
      <c r="E616" s="180"/>
      <c r="F616" s="181" t="s">
        <v>1112</v>
      </c>
      <c r="H616" s="180"/>
      <c r="I616" s="182"/>
      <c r="L616" s="178"/>
      <c r="M616" s="183"/>
      <c r="T616" s="184"/>
      <c r="AT616" s="180" t="s">
        <v>317</v>
      </c>
      <c r="AU616" s="180" t="s">
        <v>91</v>
      </c>
      <c r="AV616" s="177" t="s">
        <v>89</v>
      </c>
      <c r="AW616" s="177" t="s">
        <v>35</v>
      </c>
      <c r="AX616" s="177" t="s">
        <v>82</v>
      </c>
      <c r="AY616" s="180" t="s">
        <v>308</v>
      </c>
    </row>
    <row r="617" s="185" customFormat="true" ht="10.2" hidden="false" customHeight="false" outlineLevel="0" collapsed="false">
      <c r="B617" s="186"/>
      <c r="D617" s="179" t="s">
        <v>317</v>
      </c>
      <c r="E617" s="187"/>
      <c r="F617" s="188" t="s">
        <v>1492</v>
      </c>
      <c r="H617" s="189" t="n">
        <v>21.017</v>
      </c>
      <c r="I617" s="190"/>
      <c r="L617" s="186"/>
      <c r="M617" s="191"/>
      <c r="T617" s="192"/>
      <c r="AT617" s="187" t="s">
        <v>317</v>
      </c>
      <c r="AU617" s="187" t="s">
        <v>91</v>
      </c>
      <c r="AV617" s="185" t="s">
        <v>91</v>
      </c>
      <c r="AW617" s="185" t="s">
        <v>35</v>
      </c>
      <c r="AX617" s="185" t="s">
        <v>82</v>
      </c>
      <c r="AY617" s="187" t="s">
        <v>308</v>
      </c>
    </row>
    <row r="618" s="193" customFormat="true" ht="10.2" hidden="false" customHeight="false" outlineLevel="0" collapsed="false">
      <c r="B618" s="194"/>
      <c r="D618" s="179" t="s">
        <v>317</v>
      </c>
      <c r="E618" s="195"/>
      <c r="F618" s="196" t="s">
        <v>321</v>
      </c>
      <c r="H618" s="197" t="n">
        <v>21.017</v>
      </c>
      <c r="I618" s="198"/>
      <c r="L618" s="194"/>
      <c r="M618" s="199"/>
      <c r="T618" s="200"/>
      <c r="AT618" s="195" t="s">
        <v>317</v>
      </c>
      <c r="AU618" s="195" t="s">
        <v>91</v>
      </c>
      <c r="AV618" s="193" t="s">
        <v>315</v>
      </c>
      <c r="AW618" s="193" t="s">
        <v>35</v>
      </c>
      <c r="AX618" s="193" t="s">
        <v>89</v>
      </c>
      <c r="AY618" s="195" t="s">
        <v>308</v>
      </c>
    </row>
    <row r="619" s="22" customFormat="true" ht="24.15" hidden="false" customHeight="true" outlineLevel="0" collapsed="false">
      <c r="B619" s="23"/>
      <c r="C619" s="164" t="s">
        <v>1498</v>
      </c>
      <c r="D619" s="164" t="s">
        <v>310</v>
      </c>
      <c r="E619" s="165" t="s">
        <v>1499</v>
      </c>
      <c r="F619" s="166" t="s">
        <v>1500</v>
      </c>
      <c r="G619" s="167" t="s">
        <v>313</v>
      </c>
      <c r="H619" s="168" t="n">
        <v>21.017</v>
      </c>
      <c r="I619" s="169"/>
      <c r="J619" s="170" t="n">
        <f aca="false">ROUND(I619*H619,2)</f>
        <v>0</v>
      </c>
      <c r="K619" s="166" t="s">
        <v>314</v>
      </c>
      <c r="L619" s="23"/>
      <c r="M619" s="171"/>
      <c r="N619" s="172" t="s">
        <v>47</v>
      </c>
      <c r="P619" s="173" t="n">
        <f aca="false">O619*H619</f>
        <v>0</v>
      </c>
      <c r="Q619" s="173" t="n">
        <v>0.0015</v>
      </c>
      <c r="R619" s="173" t="n">
        <f aca="false">Q619*H619</f>
        <v>0.0315255</v>
      </c>
      <c r="S619" s="173" t="n">
        <v>0</v>
      </c>
      <c r="T619" s="174" t="n">
        <f aca="false">S619*H619</f>
        <v>0</v>
      </c>
      <c r="AR619" s="175" t="s">
        <v>414</v>
      </c>
      <c r="AT619" s="175" t="s">
        <v>310</v>
      </c>
      <c r="AU619" s="175" t="s">
        <v>91</v>
      </c>
      <c r="AY619" s="3" t="s">
        <v>308</v>
      </c>
      <c r="BE619" s="176" t="n">
        <f aca="false">IF(N619="základní",J619,0)</f>
        <v>0</v>
      </c>
      <c r="BF619" s="176" t="n">
        <f aca="false">IF(N619="snížená",J619,0)</f>
        <v>0</v>
      </c>
      <c r="BG619" s="176" t="n">
        <f aca="false">IF(N619="zákl. přenesená",J619,0)</f>
        <v>0</v>
      </c>
      <c r="BH619" s="176" t="n">
        <f aca="false">IF(N619="sníž. přenesená",J619,0)</f>
        <v>0</v>
      </c>
      <c r="BI619" s="176" t="n">
        <f aca="false">IF(N619="nulová",J619,0)</f>
        <v>0</v>
      </c>
      <c r="BJ619" s="3" t="s">
        <v>89</v>
      </c>
      <c r="BK619" s="176" t="n">
        <f aca="false">ROUND(I619*H619,2)</f>
        <v>0</v>
      </c>
      <c r="BL619" s="3" t="s">
        <v>414</v>
      </c>
      <c r="BM619" s="175" t="s">
        <v>1501</v>
      </c>
    </row>
    <row r="620" s="177" customFormat="true" ht="10.2" hidden="false" customHeight="false" outlineLevel="0" collapsed="false">
      <c r="B620" s="178"/>
      <c r="D620" s="179" t="s">
        <v>317</v>
      </c>
      <c r="E620" s="180"/>
      <c r="F620" s="181" t="s">
        <v>318</v>
      </c>
      <c r="H620" s="180"/>
      <c r="I620" s="182"/>
      <c r="L620" s="178"/>
      <c r="M620" s="183"/>
      <c r="T620" s="184"/>
      <c r="AT620" s="180" t="s">
        <v>317</v>
      </c>
      <c r="AU620" s="180" t="s">
        <v>91</v>
      </c>
      <c r="AV620" s="177" t="s">
        <v>89</v>
      </c>
      <c r="AW620" s="177" t="s">
        <v>35</v>
      </c>
      <c r="AX620" s="177" t="s">
        <v>82</v>
      </c>
      <c r="AY620" s="180" t="s">
        <v>308</v>
      </c>
    </row>
    <row r="621" s="177" customFormat="true" ht="10.2" hidden="false" customHeight="false" outlineLevel="0" collapsed="false">
      <c r="B621" s="178"/>
      <c r="D621" s="179" t="s">
        <v>317</v>
      </c>
      <c r="E621" s="180"/>
      <c r="F621" s="181" t="s">
        <v>1502</v>
      </c>
      <c r="H621" s="180"/>
      <c r="I621" s="182"/>
      <c r="L621" s="178"/>
      <c r="M621" s="183"/>
      <c r="T621" s="184"/>
      <c r="AT621" s="180" t="s">
        <v>317</v>
      </c>
      <c r="AU621" s="180" t="s">
        <v>91</v>
      </c>
      <c r="AV621" s="177" t="s">
        <v>89</v>
      </c>
      <c r="AW621" s="177" t="s">
        <v>35</v>
      </c>
      <c r="AX621" s="177" t="s">
        <v>82</v>
      </c>
      <c r="AY621" s="180" t="s">
        <v>308</v>
      </c>
    </row>
    <row r="622" s="177" customFormat="true" ht="10.2" hidden="false" customHeight="false" outlineLevel="0" collapsed="false">
      <c r="B622" s="178"/>
      <c r="D622" s="179" t="s">
        <v>317</v>
      </c>
      <c r="E622" s="180"/>
      <c r="F622" s="181" t="s">
        <v>1112</v>
      </c>
      <c r="H622" s="180"/>
      <c r="I622" s="182"/>
      <c r="L622" s="178"/>
      <c r="M622" s="183"/>
      <c r="T622" s="184"/>
      <c r="AT622" s="180" t="s">
        <v>317</v>
      </c>
      <c r="AU622" s="180" t="s">
        <v>91</v>
      </c>
      <c r="AV622" s="177" t="s">
        <v>89</v>
      </c>
      <c r="AW622" s="177" t="s">
        <v>35</v>
      </c>
      <c r="AX622" s="177" t="s">
        <v>82</v>
      </c>
      <c r="AY622" s="180" t="s">
        <v>308</v>
      </c>
    </row>
    <row r="623" s="185" customFormat="true" ht="10.2" hidden="false" customHeight="false" outlineLevel="0" collapsed="false">
      <c r="B623" s="186"/>
      <c r="D623" s="179" t="s">
        <v>317</v>
      </c>
      <c r="E623" s="187"/>
      <c r="F623" s="188" t="s">
        <v>1492</v>
      </c>
      <c r="H623" s="189" t="n">
        <v>21.017</v>
      </c>
      <c r="I623" s="190"/>
      <c r="L623" s="186"/>
      <c r="M623" s="191"/>
      <c r="T623" s="192"/>
      <c r="AT623" s="187" t="s">
        <v>317</v>
      </c>
      <c r="AU623" s="187" t="s">
        <v>91</v>
      </c>
      <c r="AV623" s="185" t="s">
        <v>91</v>
      </c>
      <c r="AW623" s="185" t="s">
        <v>35</v>
      </c>
      <c r="AX623" s="185" t="s">
        <v>82</v>
      </c>
      <c r="AY623" s="187" t="s">
        <v>308</v>
      </c>
    </row>
    <row r="624" s="193" customFormat="true" ht="10.2" hidden="false" customHeight="false" outlineLevel="0" collapsed="false">
      <c r="B624" s="194"/>
      <c r="D624" s="179" t="s">
        <v>317</v>
      </c>
      <c r="E624" s="195"/>
      <c r="F624" s="196" t="s">
        <v>321</v>
      </c>
      <c r="H624" s="197" t="n">
        <v>21.017</v>
      </c>
      <c r="I624" s="198"/>
      <c r="L624" s="194"/>
      <c r="M624" s="199"/>
      <c r="T624" s="200"/>
      <c r="AT624" s="195" t="s">
        <v>317</v>
      </c>
      <c r="AU624" s="195" t="s">
        <v>91</v>
      </c>
      <c r="AV624" s="193" t="s">
        <v>315</v>
      </c>
      <c r="AW624" s="193" t="s">
        <v>35</v>
      </c>
      <c r="AX624" s="193" t="s">
        <v>89</v>
      </c>
      <c r="AY624" s="195" t="s">
        <v>308</v>
      </c>
    </row>
    <row r="625" s="22" customFormat="true" ht="24.15" hidden="false" customHeight="true" outlineLevel="0" collapsed="false">
      <c r="B625" s="23"/>
      <c r="C625" s="164" t="s">
        <v>1503</v>
      </c>
      <c r="D625" s="164" t="s">
        <v>310</v>
      </c>
      <c r="E625" s="165" t="s">
        <v>1504</v>
      </c>
      <c r="F625" s="166" t="s">
        <v>1505</v>
      </c>
      <c r="G625" s="167" t="s">
        <v>494</v>
      </c>
      <c r="H625" s="168" t="n">
        <v>9.4</v>
      </c>
      <c r="I625" s="169"/>
      <c r="J625" s="170" t="n">
        <f aca="false">ROUND(I625*H625,2)</f>
        <v>0</v>
      </c>
      <c r="K625" s="166" t="s">
        <v>314</v>
      </c>
      <c r="L625" s="23"/>
      <c r="M625" s="171"/>
      <c r="N625" s="172" t="s">
        <v>47</v>
      </c>
      <c r="P625" s="173" t="n">
        <f aca="false">O625*H625</f>
        <v>0</v>
      </c>
      <c r="Q625" s="173" t="n">
        <v>0.00028</v>
      </c>
      <c r="R625" s="173" t="n">
        <f aca="false">Q625*H625</f>
        <v>0.002632</v>
      </c>
      <c r="S625" s="173" t="n">
        <v>0</v>
      </c>
      <c r="T625" s="174" t="n">
        <f aca="false">S625*H625</f>
        <v>0</v>
      </c>
      <c r="AR625" s="175" t="s">
        <v>414</v>
      </c>
      <c r="AT625" s="175" t="s">
        <v>310</v>
      </c>
      <c r="AU625" s="175" t="s">
        <v>91</v>
      </c>
      <c r="AY625" s="3" t="s">
        <v>308</v>
      </c>
      <c r="BE625" s="176" t="n">
        <f aca="false">IF(N625="základní",J625,0)</f>
        <v>0</v>
      </c>
      <c r="BF625" s="176" t="n">
        <f aca="false">IF(N625="snížená",J625,0)</f>
        <v>0</v>
      </c>
      <c r="BG625" s="176" t="n">
        <f aca="false">IF(N625="zákl. přenesená",J625,0)</f>
        <v>0</v>
      </c>
      <c r="BH625" s="176" t="n">
        <f aca="false">IF(N625="sníž. přenesená",J625,0)</f>
        <v>0</v>
      </c>
      <c r="BI625" s="176" t="n">
        <f aca="false">IF(N625="nulová",J625,0)</f>
        <v>0</v>
      </c>
      <c r="BJ625" s="3" t="s">
        <v>89</v>
      </c>
      <c r="BK625" s="176" t="n">
        <f aca="false">ROUND(I625*H625,2)</f>
        <v>0</v>
      </c>
      <c r="BL625" s="3" t="s">
        <v>414</v>
      </c>
      <c r="BM625" s="175" t="s">
        <v>1506</v>
      </c>
    </row>
    <row r="626" s="177" customFormat="true" ht="10.2" hidden="false" customHeight="false" outlineLevel="0" collapsed="false">
      <c r="B626" s="178"/>
      <c r="D626" s="179" t="s">
        <v>317</v>
      </c>
      <c r="E626" s="180"/>
      <c r="F626" s="181" t="s">
        <v>318</v>
      </c>
      <c r="H626" s="180"/>
      <c r="I626" s="182"/>
      <c r="L626" s="178"/>
      <c r="M626" s="183"/>
      <c r="T626" s="184"/>
      <c r="AT626" s="180" t="s">
        <v>317</v>
      </c>
      <c r="AU626" s="180" t="s">
        <v>91</v>
      </c>
      <c r="AV626" s="177" t="s">
        <v>89</v>
      </c>
      <c r="AW626" s="177" t="s">
        <v>35</v>
      </c>
      <c r="AX626" s="177" t="s">
        <v>82</v>
      </c>
      <c r="AY626" s="180" t="s">
        <v>308</v>
      </c>
    </row>
    <row r="627" s="177" customFormat="true" ht="10.2" hidden="false" customHeight="false" outlineLevel="0" collapsed="false">
      <c r="B627" s="178"/>
      <c r="D627" s="179" t="s">
        <v>317</v>
      </c>
      <c r="E627" s="180"/>
      <c r="F627" s="181" t="s">
        <v>1507</v>
      </c>
      <c r="H627" s="180"/>
      <c r="I627" s="182"/>
      <c r="L627" s="178"/>
      <c r="M627" s="183"/>
      <c r="T627" s="184"/>
      <c r="AT627" s="180" t="s">
        <v>317</v>
      </c>
      <c r="AU627" s="180" t="s">
        <v>91</v>
      </c>
      <c r="AV627" s="177" t="s">
        <v>89</v>
      </c>
      <c r="AW627" s="177" t="s">
        <v>35</v>
      </c>
      <c r="AX627" s="177" t="s">
        <v>82</v>
      </c>
      <c r="AY627" s="180" t="s">
        <v>308</v>
      </c>
    </row>
    <row r="628" s="177" customFormat="true" ht="10.2" hidden="false" customHeight="false" outlineLevel="0" collapsed="false">
      <c r="B628" s="178"/>
      <c r="D628" s="179" t="s">
        <v>317</v>
      </c>
      <c r="E628" s="180"/>
      <c r="F628" s="181" t="s">
        <v>1112</v>
      </c>
      <c r="H628" s="180"/>
      <c r="I628" s="182"/>
      <c r="L628" s="178"/>
      <c r="M628" s="183"/>
      <c r="T628" s="184"/>
      <c r="AT628" s="180" t="s">
        <v>317</v>
      </c>
      <c r="AU628" s="180" t="s">
        <v>91</v>
      </c>
      <c r="AV628" s="177" t="s">
        <v>89</v>
      </c>
      <c r="AW628" s="177" t="s">
        <v>35</v>
      </c>
      <c r="AX628" s="177" t="s">
        <v>82</v>
      </c>
      <c r="AY628" s="180" t="s">
        <v>308</v>
      </c>
    </row>
    <row r="629" s="185" customFormat="true" ht="10.2" hidden="false" customHeight="false" outlineLevel="0" collapsed="false">
      <c r="B629" s="186"/>
      <c r="D629" s="179" t="s">
        <v>317</v>
      </c>
      <c r="E629" s="187"/>
      <c r="F629" s="188" t="s">
        <v>1508</v>
      </c>
      <c r="H629" s="189" t="n">
        <v>9.4</v>
      </c>
      <c r="I629" s="190"/>
      <c r="L629" s="186"/>
      <c r="M629" s="191"/>
      <c r="T629" s="192"/>
      <c r="AT629" s="187" t="s">
        <v>317</v>
      </c>
      <c r="AU629" s="187" t="s">
        <v>91</v>
      </c>
      <c r="AV629" s="185" t="s">
        <v>91</v>
      </c>
      <c r="AW629" s="185" t="s">
        <v>35</v>
      </c>
      <c r="AX629" s="185" t="s">
        <v>82</v>
      </c>
      <c r="AY629" s="187" t="s">
        <v>308</v>
      </c>
    </row>
    <row r="630" s="193" customFormat="true" ht="10.2" hidden="false" customHeight="false" outlineLevel="0" collapsed="false">
      <c r="B630" s="194"/>
      <c r="D630" s="179" t="s">
        <v>317</v>
      </c>
      <c r="E630" s="195"/>
      <c r="F630" s="196" t="s">
        <v>321</v>
      </c>
      <c r="H630" s="197" t="n">
        <v>9.4</v>
      </c>
      <c r="I630" s="198"/>
      <c r="L630" s="194"/>
      <c r="M630" s="199"/>
      <c r="T630" s="200"/>
      <c r="AT630" s="195" t="s">
        <v>317</v>
      </c>
      <c r="AU630" s="195" t="s">
        <v>91</v>
      </c>
      <c r="AV630" s="193" t="s">
        <v>315</v>
      </c>
      <c r="AW630" s="193" t="s">
        <v>35</v>
      </c>
      <c r="AX630" s="193" t="s">
        <v>89</v>
      </c>
      <c r="AY630" s="195" t="s">
        <v>308</v>
      </c>
    </row>
    <row r="631" s="22" customFormat="true" ht="37.95" hidden="false" customHeight="true" outlineLevel="0" collapsed="false">
      <c r="B631" s="23"/>
      <c r="C631" s="164" t="s">
        <v>1509</v>
      </c>
      <c r="D631" s="164" t="s">
        <v>310</v>
      </c>
      <c r="E631" s="165" t="s">
        <v>1510</v>
      </c>
      <c r="F631" s="166" t="s">
        <v>1511</v>
      </c>
      <c r="G631" s="167" t="s">
        <v>313</v>
      </c>
      <c r="H631" s="168" t="n">
        <v>21.017</v>
      </c>
      <c r="I631" s="169"/>
      <c r="J631" s="170" t="n">
        <f aca="false">ROUND(I631*H631,2)</f>
        <v>0</v>
      </c>
      <c r="K631" s="166" t="s">
        <v>314</v>
      </c>
      <c r="L631" s="23"/>
      <c r="M631" s="171"/>
      <c r="N631" s="172" t="s">
        <v>47</v>
      </c>
      <c r="P631" s="173" t="n">
        <f aca="false">O631*H631</f>
        <v>0</v>
      </c>
      <c r="Q631" s="173" t="n">
        <v>0.009</v>
      </c>
      <c r="R631" s="173" t="n">
        <f aca="false">Q631*H631</f>
        <v>0.189153</v>
      </c>
      <c r="S631" s="173" t="n">
        <v>0</v>
      </c>
      <c r="T631" s="174" t="n">
        <f aca="false">S631*H631</f>
        <v>0</v>
      </c>
      <c r="AR631" s="175" t="s">
        <v>414</v>
      </c>
      <c r="AT631" s="175" t="s">
        <v>310</v>
      </c>
      <c r="AU631" s="175" t="s">
        <v>91</v>
      </c>
      <c r="AY631" s="3" t="s">
        <v>308</v>
      </c>
      <c r="BE631" s="176" t="n">
        <f aca="false">IF(N631="základní",J631,0)</f>
        <v>0</v>
      </c>
      <c r="BF631" s="176" t="n">
        <f aca="false">IF(N631="snížená",J631,0)</f>
        <v>0</v>
      </c>
      <c r="BG631" s="176" t="n">
        <f aca="false">IF(N631="zákl. přenesená",J631,0)</f>
        <v>0</v>
      </c>
      <c r="BH631" s="176" t="n">
        <f aca="false">IF(N631="sníž. přenesená",J631,0)</f>
        <v>0</v>
      </c>
      <c r="BI631" s="176" t="n">
        <f aca="false">IF(N631="nulová",J631,0)</f>
        <v>0</v>
      </c>
      <c r="BJ631" s="3" t="s">
        <v>89</v>
      </c>
      <c r="BK631" s="176" t="n">
        <f aca="false">ROUND(I631*H631,2)</f>
        <v>0</v>
      </c>
      <c r="BL631" s="3" t="s">
        <v>414</v>
      </c>
      <c r="BM631" s="175" t="s">
        <v>1512</v>
      </c>
    </row>
    <row r="632" s="177" customFormat="true" ht="10.2" hidden="false" customHeight="false" outlineLevel="0" collapsed="false">
      <c r="B632" s="178"/>
      <c r="D632" s="179" t="s">
        <v>317</v>
      </c>
      <c r="E632" s="180"/>
      <c r="F632" s="181" t="s">
        <v>318</v>
      </c>
      <c r="H632" s="180"/>
      <c r="I632" s="182"/>
      <c r="L632" s="178"/>
      <c r="M632" s="183"/>
      <c r="T632" s="184"/>
      <c r="AT632" s="180" t="s">
        <v>317</v>
      </c>
      <c r="AU632" s="180" t="s">
        <v>91</v>
      </c>
      <c r="AV632" s="177" t="s">
        <v>89</v>
      </c>
      <c r="AW632" s="177" t="s">
        <v>35</v>
      </c>
      <c r="AX632" s="177" t="s">
        <v>82</v>
      </c>
      <c r="AY632" s="180" t="s">
        <v>308</v>
      </c>
    </row>
    <row r="633" s="177" customFormat="true" ht="10.2" hidden="false" customHeight="false" outlineLevel="0" collapsed="false">
      <c r="B633" s="178"/>
      <c r="D633" s="179" t="s">
        <v>317</v>
      </c>
      <c r="E633" s="180"/>
      <c r="F633" s="181" t="s">
        <v>1513</v>
      </c>
      <c r="H633" s="180"/>
      <c r="I633" s="182"/>
      <c r="L633" s="178"/>
      <c r="M633" s="183"/>
      <c r="T633" s="184"/>
      <c r="AT633" s="180" t="s">
        <v>317</v>
      </c>
      <c r="AU633" s="180" t="s">
        <v>91</v>
      </c>
      <c r="AV633" s="177" t="s">
        <v>89</v>
      </c>
      <c r="AW633" s="177" t="s">
        <v>35</v>
      </c>
      <c r="AX633" s="177" t="s">
        <v>82</v>
      </c>
      <c r="AY633" s="180" t="s">
        <v>308</v>
      </c>
    </row>
    <row r="634" s="177" customFormat="true" ht="10.2" hidden="false" customHeight="false" outlineLevel="0" collapsed="false">
      <c r="B634" s="178"/>
      <c r="D634" s="179" t="s">
        <v>317</v>
      </c>
      <c r="E634" s="180"/>
      <c r="F634" s="181" t="s">
        <v>1112</v>
      </c>
      <c r="H634" s="180"/>
      <c r="I634" s="182"/>
      <c r="L634" s="178"/>
      <c r="M634" s="183"/>
      <c r="T634" s="184"/>
      <c r="AT634" s="180" t="s">
        <v>317</v>
      </c>
      <c r="AU634" s="180" t="s">
        <v>91</v>
      </c>
      <c r="AV634" s="177" t="s">
        <v>89</v>
      </c>
      <c r="AW634" s="177" t="s">
        <v>35</v>
      </c>
      <c r="AX634" s="177" t="s">
        <v>82</v>
      </c>
      <c r="AY634" s="180" t="s">
        <v>308</v>
      </c>
    </row>
    <row r="635" s="185" customFormat="true" ht="10.2" hidden="false" customHeight="false" outlineLevel="0" collapsed="false">
      <c r="B635" s="186"/>
      <c r="D635" s="179" t="s">
        <v>317</v>
      </c>
      <c r="E635" s="187"/>
      <c r="F635" s="188" t="s">
        <v>1514</v>
      </c>
      <c r="H635" s="189" t="n">
        <v>24.205</v>
      </c>
      <c r="I635" s="190"/>
      <c r="L635" s="186"/>
      <c r="M635" s="191"/>
      <c r="T635" s="192"/>
      <c r="AT635" s="187" t="s">
        <v>317</v>
      </c>
      <c r="AU635" s="187" t="s">
        <v>91</v>
      </c>
      <c r="AV635" s="185" t="s">
        <v>91</v>
      </c>
      <c r="AW635" s="185" t="s">
        <v>35</v>
      </c>
      <c r="AX635" s="185" t="s">
        <v>82</v>
      </c>
      <c r="AY635" s="187" t="s">
        <v>308</v>
      </c>
    </row>
    <row r="636" s="185" customFormat="true" ht="10.2" hidden="false" customHeight="false" outlineLevel="0" collapsed="false">
      <c r="B636" s="186"/>
      <c r="D636" s="179" t="s">
        <v>317</v>
      </c>
      <c r="E636" s="187"/>
      <c r="F636" s="188" t="s">
        <v>1515</v>
      </c>
      <c r="H636" s="189" t="n">
        <v>-3.188</v>
      </c>
      <c r="I636" s="190"/>
      <c r="L636" s="186"/>
      <c r="M636" s="191"/>
      <c r="T636" s="192"/>
      <c r="AT636" s="187" t="s">
        <v>317</v>
      </c>
      <c r="AU636" s="187" t="s">
        <v>91</v>
      </c>
      <c r="AV636" s="185" t="s">
        <v>91</v>
      </c>
      <c r="AW636" s="185" t="s">
        <v>35</v>
      </c>
      <c r="AX636" s="185" t="s">
        <v>82</v>
      </c>
      <c r="AY636" s="187" t="s">
        <v>308</v>
      </c>
    </row>
    <row r="637" s="193" customFormat="true" ht="10.2" hidden="false" customHeight="false" outlineLevel="0" collapsed="false">
      <c r="B637" s="194"/>
      <c r="D637" s="179" t="s">
        <v>317</v>
      </c>
      <c r="E637" s="195" t="s">
        <v>1022</v>
      </c>
      <c r="F637" s="196" t="s">
        <v>321</v>
      </c>
      <c r="H637" s="197" t="n">
        <v>21.017</v>
      </c>
      <c r="I637" s="198"/>
      <c r="L637" s="194"/>
      <c r="M637" s="199"/>
      <c r="T637" s="200"/>
      <c r="AT637" s="195" t="s">
        <v>317</v>
      </c>
      <c r="AU637" s="195" t="s">
        <v>91</v>
      </c>
      <c r="AV637" s="193" t="s">
        <v>315</v>
      </c>
      <c r="AW637" s="193" t="s">
        <v>35</v>
      </c>
      <c r="AX637" s="193" t="s">
        <v>89</v>
      </c>
      <c r="AY637" s="195" t="s">
        <v>308</v>
      </c>
    </row>
    <row r="638" s="22" customFormat="true" ht="24.15" hidden="false" customHeight="true" outlineLevel="0" collapsed="false">
      <c r="B638" s="23"/>
      <c r="C638" s="164" t="s">
        <v>1516</v>
      </c>
      <c r="D638" s="164" t="s">
        <v>310</v>
      </c>
      <c r="E638" s="165" t="s">
        <v>1517</v>
      </c>
      <c r="F638" s="166" t="s">
        <v>1518</v>
      </c>
      <c r="G638" s="167" t="s">
        <v>484</v>
      </c>
      <c r="H638" s="168" t="n">
        <v>25</v>
      </c>
      <c r="I638" s="169"/>
      <c r="J638" s="170" t="n">
        <f aca="false">ROUND(I638*H638,2)</f>
        <v>0</v>
      </c>
      <c r="K638" s="166" t="s">
        <v>314</v>
      </c>
      <c r="L638" s="23"/>
      <c r="M638" s="171"/>
      <c r="N638" s="172" t="s">
        <v>47</v>
      </c>
      <c r="P638" s="173" t="n">
        <f aca="false">O638*H638</f>
        <v>0</v>
      </c>
      <c r="Q638" s="173" t="n">
        <v>0</v>
      </c>
      <c r="R638" s="173" t="n">
        <f aca="false">Q638*H638</f>
        <v>0</v>
      </c>
      <c r="S638" s="173" t="n">
        <v>0</v>
      </c>
      <c r="T638" s="174" t="n">
        <f aca="false">S638*H638</f>
        <v>0</v>
      </c>
      <c r="AR638" s="175" t="s">
        <v>414</v>
      </c>
      <c r="AT638" s="175" t="s">
        <v>310</v>
      </c>
      <c r="AU638" s="175" t="s">
        <v>91</v>
      </c>
      <c r="AY638" s="3" t="s">
        <v>308</v>
      </c>
      <c r="BE638" s="176" t="n">
        <f aca="false">IF(N638="základní",J638,0)</f>
        <v>0</v>
      </c>
      <c r="BF638" s="176" t="n">
        <f aca="false">IF(N638="snížená",J638,0)</f>
        <v>0</v>
      </c>
      <c r="BG638" s="176" t="n">
        <f aca="false">IF(N638="zákl. přenesená",J638,0)</f>
        <v>0</v>
      </c>
      <c r="BH638" s="176" t="n">
        <f aca="false">IF(N638="sníž. přenesená",J638,0)</f>
        <v>0</v>
      </c>
      <c r="BI638" s="176" t="n">
        <f aca="false">IF(N638="nulová",J638,0)</f>
        <v>0</v>
      </c>
      <c r="BJ638" s="3" t="s">
        <v>89</v>
      </c>
      <c r="BK638" s="176" t="n">
        <f aca="false">ROUND(I638*H638,2)</f>
        <v>0</v>
      </c>
      <c r="BL638" s="3" t="s">
        <v>414</v>
      </c>
      <c r="BM638" s="175" t="s">
        <v>1519</v>
      </c>
    </row>
    <row r="639" s="22" customFormat="true" ht="24.15" hidden="false" customHeight="true" outlineLevel="0" collapsed="false">
      <c r="B639" s="23"/>
      <c r="C639" s="201" t="s">
        <v>1520</v>
      </c>
      <c r="D639" s="201" t="s">
        <v>487</v>
      </c>
      <c r="E639" s="202" t="s">
        <v>1521</v>
      </c>
      <c r="F639" s="203" t="s">
        <v>1522</v>
      </c>
      <c r="G639" s="204" t="s">
        <v>313</v>
      </c>
      <c r="H639" s="205" t="n">
        <v>23.119</v>
      </c>
      <c r="I639" s="206"/>
      <c r="J639" s="207" t="n">
        <f aca="false">ROUND(I639*H639,2)</f>
        <v>0</v>
      </c>
      <c r="K639" s="203"/>
      <c r="L639" s="208"/>
      <c r="M639" s="209"/>
      <c r="N639" s="210" t="s">
        <v>47</v>
      </c>
      <c r="P639" s="173" t="n">
        <f aca="false">O639*H639</f>
        <v>0</v>
      </c>
      <c r="Q639" s="173" t="n">
        <v>0.0138</v>
      </c>
      <c r="R639" s="173" t="n">
        <f aca="false">Q639*H639</f>
        <v>0.3190422</v>
      </c>
      <c r="S639" s="173" t="n">
        <v>0</v>
      </c>
      <c r="T639" s="174" t="n">
        <f aca="false">S639*H639</f>
        <v>0</v>
      </c>
      <c r="AR639" s="175" t="s">
        <v>508</v>
      </c>
      <c r="AT639" s="175" t="s">
        <v>487</v>
      </c>
      <c r="AU639" s="175" t="s">
        <v>91</v>
      </c>
      <c r="AY639" s="3" t="s">
        <v>308</v>
      </c>
      <c r="BE639" s="176" t="n">
        <f aca="false">IF(N639="základní",J639,0)</f>
        <v>0</v>
      </c>
      <c r="BF639" s="176" t="n">
        <f aca="false">IF(N639="snížená",J639,0)</f>
        <v>0</v>
      </c>
      <c r="BG639" s="176" t="n">
        <f aca="false">IF(N639="zákl. přenesená",J639,0)</f>
        <v>0</v>
      </c>
      <c r="BH639" s="176" t="n">
        <f aca="false">IF(N639="sníž. přenesená",J639,0)</f>
        <v>0</v>
      </c>
      <c r="BI639" s="176" t="n">
        <f aca="false">IF(N639="nulová",J639,0)</f>
        <v>0</v>
      </c>
      <c r="BJ639" s="3" t="s">
        <v>89</v>
      </c>
      <c r="BK639" s="176" t="n">
        <f aca="false">ROUND(I639*H639,2)</f>
        <v>0</v>
      </c>
      <c r="BL639" s="3" t="s">
        <v>414</v>
      </c>
      <c r="BM639" s="175" t="s">
        <v>1523</v>
      </c>
    </row>
    <row r="640" s="185" customFormat="true" ht="10.2" hidden="false" customHeight="false" outlineLevel="0" collapsed="false">
      <c r="B640" s="186"/>
      <c r="D640" s="179" t="s">
        <v>317</v>
      </c>
      <c r="F640" s="188" t="s">
        <v>1524</v>
      </c>
      <c r="H640" s="189" t="n">
        <v>23.119</v>
      </c>
      <c r="I640" s="190"/>
      <c r="L640" s="186"/>
      <c r="M640" s="191"/>
      <c r="T640" s="192"/>
      <c r="AT640" s="187" t="s">
        <v>317</v>
      </c>
      <c r="AU640" s="187" t="s">
        <v>91</v>
      </c>
      <c r="AV640" s="185" t="s">
        <v>91</v>
      </c>
      <c r="AW640" s="185" t="s">
        <v>3</v>
      </c>
      <c r="AX640" s="185" t="s">
        <v>89</v>
      </c>
      <c r="AY640" s="187" t="s">
        <v>308</v>
      </c>
    </row>
    <row r="641" s="22" customFormat="true" ht="24.15" hidden="false" customHeight="true" outlineLevel="0" collapsed="false">
      <c r="B641" s="23"/>
      <c r="C641" s="164" t="s">
        <v>1525</v>
      </c>
      <c r="D641" s="164" t="s">
        <v>310</v>
      </c>
      <c r="E641" s="165" t="s">
        <v>1526</v>
      </c>
      <c r="F641" s="166" t="s">
        <v>1527</v>
      </c>
      <c r="G641" s="167" t="s">
        <v>494</v>
      </c>
      <c r="H641" s="168" t="n">
        <v>9.4</v>
      </c>
      <c r="I641" s="169"/>
      <c r="J641" s="170" t="n">
        <f aca="false">ROUND(I641*H641,2)</f>
        <v>0</v>
      </c>
      <c r="K641" s="166" t="s">
        <v>314</v>
      </c>
      <c r="L641" s="23"/>
      <c r="M641" s="171"/>
      <c r="N641" s="172" t="s">
        <v>47</v>
      </c>
      <c r="P641" s="173" t="n">
        <f aca="false">O641*H641</f>
        <v>0</v>
      </c>
      <c r="Q641" s="173" t="n">
        <v>3E-005</v>
      </c>
      <c r="R641" s="173" t="n">
        <f aca="false">Q641*H641</f>
        <v>0.000282</v>
      </c>
      <c r="S641" s="173" t="n">
        <v>0</v>
      </c>
      <c r="T641" s="174" t="n">
        <f aca="false">S641*H641</f>
        <v>0</v>
      </c>
      <c r="AR641" s="175" t="s">
        <v>414</v>
      </c>
      <c r="AT641" s="175" t="s">
        <v>310</v>
      </c>
      <c r="AU641" s="175" t="s">
        <v>91</v>
      </c>
      <c r="AY641" s="3" t="s">
        <v>308</v>
      </c>
      <c r="BE641" s="176" t="n">
        <f aca="false">IF(N641="základní",J641,0)</f>
        <v>0</v>
      </c>
      <c r="BF641" s="176" t="n">
        <f aca="false">IF(N641="snížená",J641,0)</f>
        <v>0</v>
      </c>
      <c r="BG641" s="176" t="n">
        <f aca="false">IF(N641="zákl. přenesená",J641,0)</f>
        <v>0</v>
      </c>
      <c r="BH641" s="176" t="n">
        <f aca="false">IF(N641="sníž. přenesená",J641,0)</f>
        <v>0</v>
      </c>
      <c r="BI641" s="176" t="n">
        <f aca="false">IF(N641="nulová",J641,0)</f>
        <v>0</v>
      </c>
      <c r="BJ641" s="3" t="s">
        <v>89</v>
      </c>
      <c r="BK641" s="176" t="n">
        <f aca="false">ROUND(I641*H641,2)</f>
        <v>0</v>
      </c>
      <c r="BL641" s="3" t="s">
        <v>414</v>
      </c>
      <c r="BM641" s="175" t="s">
        <v>1528</v>
      </c>
    </row>
    <row r="642" s="177" customFormat="true" ht="10.2" hidden="false" customHeight="false" outlineLevel="0" collapsed="false">
      <c r="B642" s="178"/>
      <c r="D642" s="179" t="s">
        <v>317</v>
      </c>
      <c r="E642" s="180"/>
      <c r="F642" s="181" t="s">
        <v>318</v>
      </c>
      <c r="H642" s="180"/>
      <c r="I642" s="182"/>
      <c r="L642" s="178"/>
      <c r="M642" s="183"/>
      <c r="T642" s="184"/>
      <c r="AT642" s="180" t="s">
        <v>317</v>
      </c>
      <c r="AU642" s="180" t="s">
        <v>91</v>
      </c>
      <c r="AV642" s="177" t="s">
        <v>89</v>
      </c>
      <c r="AW642" s="177" t="s">
        <v>35</v>
      </c>
      <c r="AX642" s="177" t="s">
        <v>82</v>
      </c>
      <c r="AY642" s="180" t="s">
        <v>308</v>
      </c>
    </row>
    <row r="643" s="177" customFormat="true" ht="10.2" hidden="false" customHeight="false" outlineLevel="0" collapsed="false">
      <c r="B643" s="178"/>
      <c r="D643" s="179" t="s">
        <v>317</v>
      </c>
      <c r="E643" s="180"/>
      <c r="F643" s="181" t="s">
        <v>1529</v>
      </c>
      <c r="H643" s="180"/>
      <c r="I643" s="182"/>
      <c r="L643" s="178"/>
      <c r="M643" s="183"/>
      <c r="T643" s="184"/>
      <c r="AT643" s="180" t="s">
        <v>317</v>
      </c>
      <c r="AU643" s="180" t="s">
        <v>91</v>
      </c>
      <c r="AV643" s="177" t="s">
        <v>89</v>
      </c>
      <c r="AW643" s="177" t="s">
        <v>35</v>
      </c>
      <c r="AX643" s="177" t="s">
        <v>82</v>
      </c>
      <c r="AY643" s="180" t="s">
        <v>308</v>
      </c>
    </row>
    <row r="644" s="177" customFormat="true" ht="10.2" hidden="false" customHeight="false" outlineLevel="0" collapsed="false">
      <c r="B644" s="178"/>
      <c r="D644" s="179" t="s">
        <v>317</v>
      </c>
      <c r="E644" s="180"/>
      <c r="F644" s="181" t="s">
        <v>1112</v>
      </c>
      <c r="H644" s="180"/>
      <c r="I644" s="182"/>
      <c r="L644" s="178"/>
      <c r="M644" s="183"/>
      <c r="T644" s="184"/>
      <c r="AT644" s="180" t="s">
        <v>317</v>
      </c>
      <c r="AU644" s="180" t="s">
        <v>91</v>
      </c>
      <c r="AV644" s="177" t="s">
        <v>89</v>
      </c>
      <c r="AW644" s="177" t="s">
        <v>35</v>
      </c>
      <c r="AX644" s="177" t="s">
        <v>82</v>
      </c>
      <c r="AY644" s="180" t="s">
        <v>308</v>
      </c>
    </row>
    <row r="645" s="185" customFormat="true" ht="10.2" hidden="false" customHeight="false" outlineLevel="0" collapsed="false">
      <c r="B645" s="186"/>
      <c r="D645" s="179" t="s">
        <v>317</v>
      </c>
      <c r="E645" s="187"/>
      <c r="F645" s="188" t="s">
        <v>1508</v>
      </c>
      <c r="H645" s="189" t="n">
        <v>9.4</v>
      </c>
      <c r="I645" s="190"/>
      <c r="L645" s="186"/>
      <c r="M645" s="191"/>
      <c r="T645" s="192"/>
      <c r="AT645" s="187" t="s">
        <v>317</v>
      </c>
      <c r="AU645" s="187" t="s">
        <v>91</v>
      </c>
      <c r="AV645" s="185" t="s">
        <v>91</v>
      </c>
      <c r="AW645" s="185" t="s">
        <v>35</v>
      </c>
      <c r="AX645" s="185" t="s">
        <v>82</v>
      </c>
      <c r="AY645" s="187" t="s">
        <v>308</v>
      </c>
    </row>
    <row r="646" s="193" customFormat="true" ht="10.2" hidden="false" customHeight="false" outlineLevel="0" collapsed="false">
      <c r="B646" s="194"/>
      <c r="D646" s="179" t="s">
        <v>317</v>
      </c>
      <c r="E646" s="195"/>
      <c r="F646" s="196" t="s">
        <v>321</v>
      </c>
      <c r="H646" s="197" t="n">
        <v>9.4</v>
      </c>
      <c r="I646" s="198"/>
      <c r="L646" s="194"/>
      <c r="M646" s="199"/>
      <c r="T646" s="200"/>
      <c r="AT646" s="195" t="s">
        <v>317</v>
      </c>
      <c r="AU646" s="195" t="s">
        <v>91</v>
      </c>
      <c r="AV646" s="193" t="s">
        <v>315</v>
      </c>
      <c r="AW646" s="193" t="s">
        <v>35</v>
      </c>
      <c r="AX646" s="193" t="s">
        <v>89</v>
      </c>
      <c r="AY646" s="195" t="s">
        <v>308</v>
      </c>
    </row>
    <row r="647" s="22" customFormat="true" ht="44.25" hidden="false" customHeight="true" outlineLevel="0" collapsed="false">
      <c r="B647" s="23"/>
      <c r="C647" s="164" t="s">
        <v>1530</v>
      </c>
      <c r="D647" s="164" t="s">
        <v>310</v>
      </c>
      <c r="E647" s="165" t="s">
        <v>1531</v>
      </c>
      <c r="F647" s="166" t="s">
        <v>1532</v>
      </c>
      <c r="G647" s="167" t="s">
        <v>370</v>
      </c>
      <c r="H647" s="168" t="n">
        <v>0.549</v>
      </c>
      <c r="I647" s="169"/>
      <c r="J647" s="170" t="n">
        <f aca="false">ROUND(I647*H647,2)</f>
        <v>0</v>
      </c>
      <c r="K647" s="166" t="s">
        <v>314</v>
      </c>
      <c r="L647" s="23"/>
      <c r="M647" s="171"/>
      <c r="N647" s="172" t="s">
        <v>47</v>
      </c>
      <c r="P647" s="173" t="n">
        <f aca="false">O647*H647</f>
        <v>0</v>
      </c>
      <c r="Q647" s="173" t="n">
        <v>0</v>
      </c>
      <c r="R647" s="173" t="n">
        <f aca="false">Q647*H647</f>
        <v>0</v>
      </c>
      <c r="S647" s="173" t="n">
        <v>0</v>
      </c>
      <c r="T647" s="174" t="n">
        <f aca="false">S647*H647</f>
        <v>0</v>
      </c>
      <c r="AR647" s="175" t="s">
        <v>414</v>
      </c>
      <c r="AT647" s="175" t="s">
        <v>310</v>
      </c>
      <c r="AU647" s="175" t="s">
        <v>91</v>
      </c>
      <c r="AY647" s="3" t="s">
        <v>308</v>
      </c>
      <c r="BE647" s="176" t="n">
        <f aca="false">IF(N647="základní",J647,0)</f>
        <v>0</v>
      </c>
      <c r="BF647" s="176" t="n">
        <f aca="false">IF(N647="snížená",J647,0)</f>
        <v>0</v>
      </c>
      <c r="BG647" s="176" t="n">
        <f aca="false">IF(N647="zákl. přenesená",J647,0)</f>
        <v>0</v>
      </c>
      <c r="BH647" s="176" t="n">
        <f aca="false">IF(N647="sníž. přenesená",J647,0)</f>
        <v>0</v>
      </c>
      <c r="BI647" s="176" t="n">
        <f aca="false">IF(N647="nulová",J647,0)</f>
        <v>0</v>
      </c>
      <c r="BJ647" s="3" t="s">
        <v>89</v>
      </c>
      <c r="BK647" s="176" t="n">
        <f aca="false">ROUND(I647*H647,2)</f>
        <v>0</v>
      </c>
      <c r="BL647" s="3" t="s">
        <v>414</v>
      </c>
      <c r="BM647" s="175" t="s">
        <v>1533</v>
      </c>
    </row>
    <row r="648" s="152" customFormat="true" ht="22.95" hidden="false" customHeight="true" outlineLevel="0" collapsed="false">
      <c r="B648" s="153"/>
      <c r="D648" s="154" t="s">
        <v>81</v>
      </c>
      <c r="E648" s="162" t="s">
        <v>1534</v>
      </c>
      <c r="F648" s="162" t="s">
        <v>1535</v>
      </c>
      <c r="I648" s="156"/>
      <c r="J648" s="163" t="n">
        <f aca="false">BK648</f>
        <v>0</v>
      </c>
      <c r="L648" s="153"/>
      <c r="M648" s="157"/>
      <c r="P648" s="158" t="n">
        <f aca="false">SUM(P649:P656)</f>
        <v>0</v>
      </c>
      <c r="R648" s="158" t="n">
        <f aca="false">SUM(R649:R656)</f>
        <v>0.0029463</v>
      </c>
      <c r="T648" s="159" t="n">
        <f aca="false">SUM(T649:T656)</f>
        <v>0</v>
      </c>
      <c r="AR648" s="154" t="s">
        <v>91</v>
      </c>
      <c r="AT648" s="160" t="s">
        <v>81</v>
      </c>
      <c r="AU648" s="160" t="s">
        <v>89</v>
      </c>
      <c r="AY648" s="154" t="s">
        <v>308</v>
      </c>
      <c r="BK648" s="161" t="n">
        <f aca="false">SUM(BK649:BK656)</f>
        <v>0</v>
      </c>
    </row>
    <row r="649" s="22" customFormat="true" ht="24.15" hidden="false" customHeight="true" outlineLevel="0" collapsed="false">
      <c r="B649" s="23"/>
      <c r="C649" s="164" t="s">
        <v>1536</v>
      </c>
      <c r="D649" s="164" t="s">
        <v>310</v>
      </c>
      <c r="E649" s="165" t="s">
        <v>1537</v>
      </c>
      <c r="F649" s="166" t="s">
        <v>1538</v>
      </c>
      <c r="G649" s="167" t="s">
        <v>313</v>
      </c>
      <c r="H649" s="168" t="n">
        <v>6.405</v>
      </c>
      <c r="I649" s="169"/>
      <c r="J649" s="170" t="n">
        <f aca="false">ROUND(I649*H649,2)</f>
        <v>0</v>
      </c>
      <c r="K649" s="166" t="s">
        <v>314</v>
      </c>
      <c r="L649" s="23"/>
      <c r="M649" s="171"/>
      <c r="N649" s="172" t="s">
        <v>47</v>
      </c>
      <c r="P649" s="173" t="n">
        <f aca="false">O649*H649</f>
        <v>0</v>
      </c>
      <c r="Q649" s="173" t="n">
        <v>0</v>
      </c>
      <c r="R649" s="173" t="n">
        <f aca="false">Q649*H649</f>
        <v>0</v>
      </c>
      <c r="S649" s="173" t="n">
        <v>0</v>
      </c>
      <c r="T649" s="174" t="n">
        <f aca="false">S649*H649</f>
        <v>0</v>
      </c>
      <c r="AR649" s="175" t="s">
        <v>414</v>
      </c>
      <c r="AT649" s="175" t="s">
        <v>310</v>
      </c>
      <c r="AU649" s="175" t="s">
        <v>91</v>
      </c>
      <c r="AY649" s="3" t="s">
        <v>308</v>
      </c>
      <c r="BE649" s="176" t="n">
        <f aca="false">IF(N649="základní",J649,0)</f>
        <v>0</v>
      </c>
      <c r="BF649" s="176" t="n">
        <f aca="false">IF(N649="snížená",J649,0)</f>
        <v>0</v>
      </c>
      <c r="BG649" s="176" t="n">
        <f aca="false">IF(N649="zákl. přenesená",J649,0)</f>
        <v>0</v>
      </c>
      <c r="BH649" s="176" t="n">
        <f aca="false">IF(N649="sníž. přenesená",J649,0)</f>
        <v>0</v>
      </c>
      <c r="BI649" s="176" t="n">
        <f aca="false">IF(N649="nulová",J649,0)</f>
        <v>0</v>
      </c>
      <c r="BJ649" s="3" t="s">
        <v>89</v>
      </c>
      <c r="BK649" s="176" t="n">
        <f aca="false">ROUND(I649*H649,2)</f>
        <v>0</v>
      </c>
      <c r="BL649" s="3" t="s">
        <v>414</v>
      </c>
      <c r="BM649" s="175" t="s">
        <v>1539</v>
      </c>
    </row>
    <row r="650" s="177" customFormat="true" ht="10.2" hidden="false" customHeight="false" outlineLevel="0" collapsed="false">
      <c r="B650" s="178"/>
      <c r="D650" s="179" t="s">
        <v>317</v>
      </c>
      <c r="E650" s="180"/>
      <c r="F650" s="181" t="s">
        <v>318</v>
      </c>
      <c r="H650" s="180"/>
      <c r="I650" s="182"/>
      <c r="L650" s="178"/>
      <c r="M650" s="183"/>
      <c r="T650" s="184"/>
      <c r="AT650" s="180" t="s">
        <v>317</v>
      </c>
      <c r="AU650" s="180" t="s">
        <v>91</v>
      </c>
      <c r="AV650" s="177" t="s">
        <v>89</v>
      </c>
      <c r="AW650" s="177" t="s">
        <v>35</v>
      </c>
      <c r="AX650" s="177" t="s">
        <v>82</v>
      </c>
      <c r="AY650" s="180" t="s">
        <v>308</v>
      </c>
    </row>
    <row r="651" s="177" customFormat="true" ht="10.2" hidden="false" customHeight="false" outlineLevel="0" collapsed="false">
      <c r="B651" s="178"/>
      <c r="D651" s="179" t="s">
        <v>317</v>
      </c>
      <c r="E651" s="180"/>
      <c r="F651" s="181" t="s">
        <v>1540</v>
      </c>
      <c r="H651" s="180"/>
      <c r="I651" s="182"/>
      <c r="L651" s="178"/>
      <c r="M651" s="183"/>
      <c r="T651" s="184"/>
      <c r="AT651" s="180" t="s">
        <v>317</v>
      </c>
      <c r="AU651" s="180" t="s">
        <v>91</v>
      </c>
      <c r="AV651" s="177" t="s">
        <v>89</v>
      </c>
      <c r="AW651" s="177" t="s">
        <v>35</v>
      </c>
      <c r="AX651" s="177" t="s">
        <v>82</v>
      </c>
      <c r="AY651" s="180" t="s">
        <v>308</v>
      </c>
    </row>
    <row r="652" s="177" customFormat="true" ht="10.2" hidden="false" customHeight="false" outlineLevel="0" collapsed="false">
      <c r="B652" s="178"/>
      <c r="D652" s="179" t="s">
        <v>317</v>
      </c>
      <c r="E652" s="180"/>
      <c r="F652" s="181" t="s">
        <v>1112</v>
      </c>
      <c r="H652" s="180"/>
      <c r="I652" s="182"/>
      <c r="L652" s="178"/>
      <c r="M652" s="183"/>
      <c r="T652" s="184"/>
      <c r="AT652" s="180" t="s">
        <v>317</v>
      </c>
      <c r="AU652" s="180" t="s">
        <v>91</v>
      </c>
      <c r="AV652" s="177" t="s">
        <v>89</v>
      </c>
      <c r="AW652" s="177" t="s">
        <v>35</v>
      </c>
      <c r="AX652" s="177" t="s">
        <v>82</v>
      </c>
      <c r="AY652" s="180" t="s">
        <v>308</v>
      </c>
    </row>
    <row r="653" s="185" customFormat="true" ht="10.2" hidden="false" customHeight="false" outlineLevel="0" collapsed="false">
      <c r="B653" s="186"/>
      <c r="D653" s="179" t="s">
        <v>317</v>
      </c>
      <c r="E653" s="187"/>
      <c r="F653" s="188" t="s">
        <v>1466</v>
      </c>
      <c r="H653" s="189" t="n">
        <v>6.405</v>
      </c>
      <c r="I653" s="190"/>
      <c r="L653" s="186"/>
      <c r="M653" s="191"/>
      <c r="T653" s="192"/>
      <c r="AT653" s="187" t="s">
        <v>317</v>
      </c>
      <c r="AU653" s="187" t="s">
        <v>91</v>
      </c>
      <c r="AV653" s="185" t="s">
        <v>91</v>
      </c>
      <c r="AW653" s="185" t="s">
        <v>35</v>
      </c>
      <c r="AX653" s="185" t="s">
        <v>82</v>
      </c>
      <c r="AY653" s="187" t="s">
        <v>308</v>
      </c>
    </row>
    <row r="654" s="193" customFormat="true" ht="10.2" hidden="false" customHeight="false" outlineLevel="0" collapsed="false">
      <c r="B654" s="194"/>
      <c r="D654" s="179" t="s">
        <v>317</v>
      </c>
      <c r="E654" s="195"/>
      <c r="F654" s="196" t="s">
        <v>321</v>
      </c>
      <c r="H654" s="197" t="n">
        <v>6.405</v>
      </c>
      <c r="I654" s="198"/>
      <c r="L654" s="194"/>
      <c r="M654" s="199"/>
      <c r="T654" s="200"/>
      <c r="AT654" s="195" t="s">
        <v>317</v>
      </c>
      <c r="AU654" s="195" t="s">
        <v>91</v>
      </c>
      <c r="AV654" s="193" t="s">
        <v>315</v>
      </c>
      <c r="AW654" s="193" t="s">
        <v>35</v>
      </c>
      <c r="AX654" s="193" t="s">
        <v>89</v>
      </c>
      <c r="AY654" s="195" t="s">
        <v>308</v>
      </c>
    </row>
    <row r="655" s="22" customFormat="true" ht="33" hidden="false" customHeight="true" outlineLevel="0" collapsed="false">
      <c r="B655" s="23"/>
      <c r="C655" s="164" t="s">
        <v>1541</v>
      </c>
      <c r="D655" s="164" t="s">
        <v>310</v>
      </c>
      <c r="E655" s="165" t="s">
        <v>1542</v>
      </c>
      <c r="F655" s="166" t="s">
        <v>1543</v>
      </c>
      <c r="G655" s="167" t="s">
        <v>313</v>
      </c>
      <c r="H655" s="168" t="n">
        <v>6.405</v>
      </c>
      <c r="I655" s="169"/>
      <c r="J655" s="170" t="n">
        <f aca="false">ROUND(I655*H655,2)</f>
        <v>0</v>
      </c>
      <c r="K655" s="166" t="s">
        <v>314</v>
      </c>
      <c r="L655" s="23"/>
      <c r="M655" s="171"/>
      <c r="N655" s="172" t="s">
        <v>47</v>
      </c>
      <c r="P655" s="173" t="n">
        <f aca="false">O655*H655</f>
        <v>0</v>
      </c>
      <c r="Q655" s="173" t="n">
        <v>0.0002</v>
      </c>
      <c r="R655" s="173" t="n">
        <f aca="false">Q655*H655</f>
        <v>0.001281</v>
      </c>
      <c r="S655" s="173" t="n">
        <v>0</v>
      </c>
      <c r="T655" s="174" t="n">
        <f aca="false">S655*H655</f>
        <v>0</v>
      </c>
      <c r="AR655" s="175" t="s">
        <v>414</v>
      </c>
      <c r="AT655" s="175" t="s">
        <v>310</v>
      </c>
      <c r="AU655" s="175" t="s">
        <v>91</v>
      </c>
      <c r="AY655" s="3" t="s">
        <v>308</v>
      </c>
      <c r="BE655" s="176" t="n">
        <f aca="false">IF(N655="základní",J655,0)</f>
        <v>0</v>
      </c>
      <c r="BF655" s="176" t="n">
        <f aca="false">IF(N655="snížená",J655,0)</f>
        <v>0</v>
      </c>
      <c r="BG655" s="176" t="n">
        <f aca="false">IF(N655="zákl. přenesená",J655,0)</f>
        <v>0</v>
      </c>
      <c r="BH655" s="176" t="n">
        <f aca="false">IF(N655="sníž. přenesená",J655,0)</f>
        <v>0</v>
      </c>
      <c r="BI655" s="176" t="n">
        <f aca="false">IF(N655="nulová",J655,0)</f>
        <v>0</v>
      </c>
      <c r="BJ655" s="3" t="s">
        <v>89</v>
      </c>
      <c r="BK655" s="176" t="n">
        <f aca="false">ROUND(I655*H655,2)</f>
        <v>0</v>
      </c>
      <c r="BL655" s="3" t="s">
        <v>414</v>
      </c>
      <c r="BM655" s="175" t="s">
        <v>1544</v>
      </c>
    </row>
    <row r="656" s="22" customFormat="true" ht="37.95" hidden="false" customHeight="true" outlineLevel="0" collapsed="false">
      <c r="B656" s="23"/>
      <c r="C656" s="164" t="s">
        <v>1545</v>
      </c>
      <c r="D656" s="164" t="s">
        <v>310</v>
      </c>
      <c r="E656" s="165" t="s">
        <v>1546</v>
      </c>
      <c r="F656" s="166" t="s">
        <v>1547</v>
      </c>
      <c r="G656" s="167" t="s">
        <v>313</v>
      </c>
      <c r="H656" s="168" t="n">
        <v>6.405</v>
      </c>
      <c r="I656" s="169"/>
      <c r="J656" s="170" t="n">
        <f aca="false">ROUND(I656*H656,2)</f>
        <v>0</v>
      </c>
      <c r="K656" s="166" t="s">
        <v>314</v>
      </c>
      <c r="L656" s="23"/>
      <c r="M656" s="171"/>
      <c r="N656" s="172" t="s">
        <v>47</v>
      </c>
      <c r="P656" s="173" t="n">
        <f aca="false">O656*H656</f>
        <v>0</v>
      </c>
      <c r="Q656" s="173" t="n">
        <v>0.00026</v>
      </c>
      <c r="R656" s="173" t="n">
        <f aca="false">Q656*H656</f>
        <v>0.0016653</v>
      </c>
      <c r="S656" s="173" t="n">
        <v>0</v>
      </c>
      <c r="T656" s="174" t="n">
        <f aca="false">S656*H656</f>
        <v>0</v>
      </c>
      <c r="AR656" s="175" t="s">
        <v>414</v>
      </c>
      <c r="AT656" s="175" t="s">
        <v>310</v>
      </c>
      <c r="AU656" s="175" t="s">
        <v>91</v>
      </c>
      <c r="AY656" s="3" t="s">
        <v>308</v>
      </c>
      <c r="BE656" s="176" t="n">
        <f aca="false">IF(N656="základní",J656,0)</f>
        <v>0</v>
      </c>
      <c r="BF656" s="176" t="n">
        <f aca="false">IF(N656="snížená",J656,0)</f>
        <v>0</v>
      </c>
      <c r="BG656" s="176" t="n">
        <f aca="false">IF(N656="zákl. přenesená",J656,0)</f>
        <v>0</v>
      </c>
      <c r="BH656" s="176" t="n">
        <f aca="false">IF(N656="sníž. přenesená",J656,0)</f>
        <v>0</v>
      </c>
      <c r="BI656" s="176" t="n">
        <f aca="false">IF(N656="nulová",J656,0)</f>
        <v>0</v>
      </c>
      <c r="BJ656" s="3" t="s">
        <v>89</v>
      </c>
      <c r="BK656" s="176" t="n">
        <f aca="false">ROUND(I656*H656,2)</f>
        <v>0</v>
      </c>
      <c r="BL656" s="3" t="s">
        <v>414</v>
      </c>
      <c r="BM656" s="175" t="s">
        <v>1548</v>
      </c>
    </row>
    <row r="657" s="152" customFormat="true" ht="25.95" hidden="false" customHeight="true" outlineLevel="0" collapsed="false">
      <c r="B657" s="153"/>
      <c r="D657" s="154" t="s">
        <v>81</v>
      </c>
      <c r="E657" s="155" t="s">
        <v>534</v>
      </c>
      <c r="F657" s="155" t="s">
        <v>535</v>
      </c>
      <c r="I657" s="156"/>
      <c r="J657" s="142" t="n">
        <f aca="false">BK657</f>
        <v>0</v>
      </c>
      <c r="L657" s="153"/>
      <c r="M657" s="157"/>
      <c r="P657" s="158" t="n">
        <f aca="false">SUM(P658:P659)</f>
        <v>0</v>
      </c>
      <c r="R657" s="158" t="n">
        <f aca="false">SUM(R658:R659)</f>
        <v>0</v>
      </c>
      <c r="T657" s="159" t="n">
        <f aca="false">SUM(T658:T659)</f>
        <v>0</v>
      </c>
      <c r="AR657" s="154" t="s">
        <v>315</v>
      </c>
      <c r="AT657" s="160" t="s">
        <v>81</v>
      </c>
      <c r="AU657" s="160" t="s">
        <v>82</v>
      </c>
      <c r="AY657" s="154" t="s">
        <v>308</v>
      </c>
      <c r="BK657" s="161" t="n">
        <f aca="false">SUM(BK658:BK659)</f>
        <v>0</v>
      </c>
    </row>
    <row r="658" s="22" customFormat="true" ht="24.15" hidden="false" customHeight="true" outlineLevel="0" collapsed="false">
      <c r="B658" s="23"/>
      <c r="C658" s="164" t="s">
        <v>1549</v>
      </c>
      <c r="D658" s="164" t="s">
        <v>310</v>
      </c>
      <c r="E658" s="165" t="s">
        <v>1550</v>
      </c>
      <c r="F658" s="166" t="s">
        <v>1551</v>
      </c>
      <c r="G658" s="167" t="s">
        <v>478</v>
      </c>
      <c r="H658" s="168" t="n">
        <v>3</v>
      </c>
      <c r="I658" s="169"/>
      <c r="J658" s="170" t="n">
        <f aca="false">ROUND(I658*H658,2)</f>
        <v>0</v>
      </c>
      <c r="K658" s="166"/>
      <c r="L658" s="23"/>
      <c r="M658" s="171"/>
      <c r="N658" s="172" t="s">
        <v>47</v>
      </c>
      <c r="P658" s="173" t="n">
        <f aca="false">O658*H658</f>
        <v>0</v>
      </c>
      <c r="Q658" s="173" t="n">
        <v>0</v>
      </c>
      <c r="R658" s="173" t="n">
        <f aca="false">Q658*H658</f>
        <v>0</v>
      </c>
      <c r="S658" s="173" t="n">
        <v>0</v>
      </c>
      <c r="T658" s="174" t="n">
        <f aca="false">S658*H658</f>
        <v>0</v>
      </c>
      <c r="AR658" s="175" t="s">
        <v>315</v>
      </c>
      <c r="AT658" s="175" t="s">
        <v>310</v>
      </c>
      <c r="AU658" s="175" t="s">
        <v>89</v>
      </c>
      <c r="AY658" s="3" t="s">
        <v>308</v>
      </c>
      <c r="BE658" s="176" t="n">
        <f aca="false">IF(N658="základní",J658,0)</f>
        <v>0</v>
      </c>
      <c r="BF658" s="176" t="n">
        <f aca="false">IF(N658="snížená",J658,0)</f>
        <v>0</v>
      </c>
      <c r="BG658" s="176" t="n">
        <f aca="false">IF(N658="zákl. přenesená",J658,0)</f>
        <v>0</v>
      </c>
      <c r="BH658" s="176" t="n">
        <f aca="false">IF(N658="sníž. přenesená",J658,0)</f>
        <v>0</v>
      </c>
      <c r="BI658" s="176" t="n">
        <f aca="false">IF(N658="nulová",J658,0)</f>
        <v>0</v>
      </c>
      <c r="BJ658" s="3" t="s">
        <v>89</v>
      </c>
      <c r="BK658" s="176" t="n">
        <f aca="false">ROUND(I658*H658,2)</f>
        <v>0</v>
      </c>
      <c r="BL658" s="3" t="s">
        <v>315</v>
      </c>
      <c r="BM658" s="175" t="s">
        <v>1971</v>
      </c>
    </row>
    <row r="659" s="22" customFormat="true" ht="24.15" hidden="false" customHeight="true" outlineLevel="0" collapsed="false">
      <c r="B659" s="23"/>
      <c r="C659" s="164" t="s">
        <v>1553</v>
      </c>
      <c r="D659" s="164" t="s">
        <v>310</v>
      </c>
      <c r="E659" s="165" t="s">
        <v>1554</v>
      </c>
      <c r="F659" s="166" t="s">
        <v>1555</v>
      </c>
      <c r="G659" s="167" t="s">
        <v>478</v>
      </c>
      <c r="H659" s="168" t="n">
        <v>3</v>
      </c>
      <c r="I659" s="169"/>
      <c r="J659" s="170" t="n">
        <f aca="false">ROUND(I659*H659,2)</f>
        <v>0</v>
      </c>
      <c r="K659" s="166"/>
      <c r="L659" s="23"/>
      <c r="M659" s="171"/>
      <c r="N659" s="172" t="s">
        <v>47</v>
      </c>
      <c r="P659" s="173" t="n">
        <f aca="false">O659*H659</f>
        <v>0</v>
      </c>
      <c r="Q659" s="173" t="n">
        <v>0</v>
      </c>
      <c r="R659" s="173" t="n">
        <f aca="false">Q659*H659</f>
        <v>0</v>
      </c>
      <c r="S659" s="173" t="n">
        <v>0</v>
      </c>
      <c r="T659" s="174" t="n">
        <f aca="false">S659*H659</f>
        <v>0</v>
      </c>
      <c r="AR659" s="175" t="s">
        <v>315</v>
      </c>
      <c r="AT659" s="175" t="s">
        <v>310</v>
      </c>
      <c r="AU659" s="175" t="s">
        <v>89</v>
      </c>
      <c r="AY659" s="3" t="s">
        <v>308</v>
      </c>
      <c r="BE659" s="176" t="n">
        <f aca="false">IF(N659="základní",J659,0)</f>
        <v>0</v>
      </c>
      <c r="BF659" s="176" t="n">
        <f aca="false">IF(N659="snížená",J659,0)</f>
        <v>0</v>
      </c>
      <c r="BG659" s="176" t="n">
        <f aca="false">IF(N659="zákl. přenesená",J659,0)</f>
        <v>0</v>
      </c>
      <c r="BH659" s="176" t="n">
        <f aca="false">IF(N659="sníž. přenesená",J659,0)</f>
        <v>0</v>
      </c>
      <c r="BI659" s="176" t="n">
        <f aca="false">IF(N659="nulová",J659,0)</f>
        <v>0</v>
      </c>
      <c r="BJ659" s="3" t="s">
        <v>89</v>
      </c>
      <c r="BK659" s="176" t="n">
        <f aca="false">ROUND(I659*H659,2)</f>
        <v>0</v>
      </c>
      <c r="BL659" s="3" t="s">
        <v>315</v>
      </c>
      <c r="BM659" s="175" t="s">
        <v>1972</v>
      </c>
    </row>
    <row r="660" s="22" customFormat="true" ht="49.95" hidden="false" customHeight="true" outlineLevel="0" collapsed="false">
      <c r="B660" s="23"/>
      <c r="E660" s="155" t="s">
        <v>518</v>
      </c>
      <c r="F660" s="155" t="s">
        <v>519</v>
      </c>
      <c r="J660" s="142" t="n">
        <f aca="false">BK660</f>
        <v>0</v>
      </c>
      <c r="L660" s="23"/>
      <c r="M660" s="211"/>
      <c r="T660" s="57"/>
      <c r="AT660" s="3" t="s">
        <v>81</v>
      </c>
      <c r="AU660" s="3" t="s">
        <v>82</v>
      </c>
      <c r="AY660" s="3" t="s">
        <v>520</v>
      </c>
      <c r="BK660" s="176" t="n">
        <f aca="false">SUM(BK661:BK665)</f>
        <v>0</v>
      </c>
    </row>
    <row r="661" s="22" customFormat="true" ht="16.35" hidden="false" customHeight="true" outlineLevel="0" collapsed="false">
      <c r="B661" s="23"/>
      <c r="C661" s="212"/>
      <c r="D661" s="213" t="s">
        <v>310</v>
      </c>
      <c r="E661" s="214"/>
      <c r="F661" s="215"/>
      <c r="G661" s="216"/>
      <c r="H661" s="217"/>
      <c r="I661" s="218"/>
      <c r="J661" s="219" t="n">
        <f aca="false">BK661</f>
        <v>0</v>
      </c>
      <c r="K661" s="220"/>
      <c r="L661" s="23"/>
      <c r="M661" s="221"/>
      <c r="N661" s="222" t="s">
        <v>47</v>
      </c>
      <c r="T661" s="57"/>
      <c r="AT661" s="3" t="s">
        <v>520</v>
      </c>
      <c r="AU661" s="3" t="s">
        <v>89</v>
      </c>
      <c r="AY661" s="3" t="s">
        <v>520</v>
      </c>
      <c r="BE661" s="176" t="n">
        <f aca="false">IF(N661="základní",J661,0)</f>
        <v>0</v>
      </c>
      <c r="BF661" s="176" t="n">
        <f aca="false">IF(N661="snížená",J661,0)</f>
        <v>0</v>
      </c>
      <c r="BG661" s="176" t="n">
        <f aca="false">IF(N661="zákl. přenesená",J661,0)</f>
        <v>0</v>
      </c>
      <c r="BH661" s="176" t="n">
        <f aca="false">IF(N661="sníž. přenesená",J661,0)</f>
        <v>0</v>
      </c>
      <c r="BI661" s="176" t="n">
        <f aca="false">IF(N661="nulová",J661,0)</f>
        <v>0</v>
      </c>
      <c r="BJ661" s="3" t="s">
        <v>89</v>
      </c>
      <c r="BK661" s="176" t="n">
        <f aca="false">I661*H661</f>
        <v>0</v>
      </c>
    </row>
    <row r="662" s="22" customFormat="true" ht="16.35" hidden="false" customHeight="true" outlineLevel="0" collapsed="false">
      <c r="B662" s="23"/>
      <c r="C662" s="212"/>
      <c r="D662" s="213" t="s">
        <v>310</v>
      </c>
      <c r="E662" s="214"/>
      <c r="F662" s="215"/>
      <c r="G662" s="216"/>
      <c r="H662" s="217"/>
      <c r="I662" s="218"/>
      <c r="J662" s="219" t="n">
        <f aca="false">BK662</f>
        <v>0</v>
      </c>
      <c r="K662" s="220"/>
      <c r="L662" s="23"/>
      <c r="M662" s="221"/>
      <c r="N662" s="222" t="s">
        <v>47</v>
      </c>
      <c r="T662" s="57"/>
      <c r="AT662" s="3" t="s">
        <v>520</v>
      </c>
      <c r="AU662" s="3" t="s">
        <v>89</v>
      </c>
      <c r="AY662" s="3" t="s">
        <v>520</v>
      </c>
      <c r="BE662" s="176" t="n">
        <f aca="false">IF(N662="základní",J662,0)</f>
        <v>0</v>
      </c>
      <c r="BF662" s="176" t="n">
        <f aca="false">IF(N662="snížená",J662,0)</f>
        <v>0</v>
      </c>
      <c r="BG662" s="176" t="n">
        <f aca="false">IF(N662="zákl. přenesená",J662,0)</f>
        <v>0</v>
      </c>
      <c r="BH662" s="176" t="n">
        <f aca="false">IF(N662="sníž. přenesená",J662,0)</f>
        <v>0</v>
      </c>
      <c r="BI662" s="176" t="n">
        <f aca="false">IF(N662="nulová",J662,0)</f>
        <v>0</v>
      </c>
      <c r="BJ662" s="3" t="s">
        <v>89</v>
      </c>
      <c r="BK662" s="176" t="n">
        <f aca="false">I662*H662</f>
        <v>0</v>
      </c>
    </row>
    <row r="663" s="22" customFormat="true" ht="16.35" hidden="false" customHeight="true" outlineLevel="0" collapsed="false">
      <c r="B663" s="23"/>
      <c r="C663" s="212"/>
      <c r="D663" s="213" t="s">
        <v>310</v>
      </c>
      <c r="E663" s="214"/>
      <c r="F663" s="215"/>
      <c r="G663" s="216"/>
      <c r="H663" s="217"/>
      <c r="I663" s="218"/>
      <c r="J663" s="219" t="n">
        <f aca="false">BK663</f>
        <v>0</v>
      </c>
      <c r="K663" s="220"/>
      <c r="L663" s="23"/>
      <c r="M663" s="221"/>
      <c r="N663" s="222" t="s">
        <v>47</v>
      </c>
      <c r="T663" s="57"/>
      <c r="AT663" s="3" t="s">
        <v>520</v>
      </c>
      <c r="AU663" s="3" t="s">
        <v>89</v>
      </c>
      <c r="AY663" s="3" t="s">
        <v>520</v>
      </c>
      <c r="BE663" s="176" t="n">
        <f aca="false">IF(N663="základní",J663,0)</f>
        <v>0</v>
      </c>
      <c r="BF663" s="176" t="n">
        <f aca="false">IF(N663="snížená",J663,0)</f>
        <v>0</v>
      </c>
      <c r="BG663" s="176" t="n">
        <f aca="false">IF(N663="zákl. přenesená",J663,0)</f>
        <v>0</v>
      </c>
      <c r="BH663" s="176" t="n">
        <f aca="false">IF(N663="sníž. přenesená",J663,0)</f>
        <v>0</v>
      </c>
      <c r="BI663" s="176" t="n">
        <f aca="false">IF(N663="nulová",J663,0)</f>
        <v>0</v>
      </c>
      <c r="BJ663" s="3" t="s">
        <v>89</v>
      </c>
      <c r="BK663" s="176" t="n">
        <f aca="false">I663*H663</f>
        <v>0</v>
      </c>
    </row>
    <row r="664" s="22" customFormat="true" ht="16.35" hidden="false" customHeight="true" outlineLevel="0" collapsed="false">
      <c r="B664" s="23"/>
      <c r="C664" s="212"/>
      <c r="D664" s="213" t="s">
        <v>310</v>
      </c>
      <c r="E664" s="214"/>
      <c r="F664" s="215"/>
      <c r="G664" s="216"/>
      <c r="H664" s="217"/>
      <c r="I664" s="218"/>
      <c r="J664" s="219" t="n">
        <f aca="false">BK664</f>
        <v>0</v>
      </c>
      <c r="K664" s="220"/>
      <c r="L664" s="23"/>
      <c r="M664" s="221"/>
      <c r="N664" s="222" t="s">
        <v>47</v>
      </c>
      <c r="T664" s="57"/>
      <c r="AT664" s="3" t="s">
        <v>520</v>
      </c>
      <c r="AU664" s="3" t="s">
        <v>89</v>
      </c>
      <c r="AY664" s="3" t="s">
        <v>520</v>
      </c>
      <c r="BE664" s="176" t="n">
        <f aca="false">IF(N664="základní",J664,0)</f>
        <v>0</v>
      </c>
      <c r="BF664" s="176" t="n">
        <f aca="false">IF(N664="snížená",J664,0)</f>
        <v>0</v>
      </c>
      <c r="BG664" s="176" t="n">
        <f aca="false">IF(N664="zákl. přenesená",J664,0)</f>
        <v>0</v>
      </c>
      <c r="BH664" s="176" t="n">
        <f aca="false">IF(N664="sníž. přenesená",J664,0)</f>
        <v>0</v>
      </c>
      <c r="BI664" s="176" t="n">
        <f aca="false">IF(N664="nulová",J664,0)</f>
        <v>0</v>
      </c>
      <c r="BJ664" s="3" t="s">
        <v>89</v>
      </c>
      <c r="BK664" s="176" t="n">
        <f aca="false">I664*H664</f>
        <v>0</v>
      </c>
    </row>
    <row r="665" s="22" customFormat="true" ht="16.35" hidden="false" customHeight="true" outlineLevel="0" collapsed="false">
      <c r="B665" s="23"/>
      <c r="C665" s="212"/>
      <c r="D665" s="213" t="s">
        <v>310</v>
      </c>
      <c r="E665" s="214"/>
      <c r="F665" s="215"/>
      <c r="G665" s="216"/>
      <c r="H665" s="217"/>
      <c r="I665" s="218"/>
      <c r="J665" s="219" t="n">
        <f aca="false">BK665</f>
        <v>0</v>
      </c>
      <c r="K665" s="220"/>
      <c r="L665" s="23"/>
      <c r="M665" s="221"/>
      <c r="N665" s="222" t="s">
        <v>47</v>
      </c>
      <c r="O665" s="223"/>
      <c r="P665" s="223"/>
      <c r="Q665" s="223"/>
      <c r="R665" s="223"/>
      <c r="S665" s="223"/>
      <c r="T665" s="224"/>
      <c r="AT665" s="3" t="s">
        <v>520</v>
      </c>
      <c r="AU665" s="3" t="s">
        <v>89</v>
      </c>
      <c r="AY665" s="3" t="s">
        <v>520</v>
      </c>
      <c r="BE665" s="176" t="n">
        <f aca="false">IF(N665="základní",J665,0)</f>
        <v>0</v>
      </c>
      <c r="BF665" s="176" t="n">
        <f aca="false">IF(N665="snížená",J665,0)</f>
        <v>0</v>
      </c>
      <c r="BG665" s="176" t="n">
        <f aca="false">IF(N665="zákl. přenesená",J665,0)</f>
        <v>0</v>
      </c>
      <c r="BH665" s="176" t="n">
        <f aca="false">IF(N665="sníž. přenesená",J665,0)</f>
        <v>0</v>
      </c>
      <c r="BI665" s="176" t="n">
        <f aca="false">IF(N665="nulová",J665,0)</f>
        <v>0</v>
      </c>
      <c r="BJ665" s="3" t="s">
        <v>89</v>
      </c>
      <c r="BK665" s="176" t="n">
        <f aca="false">I665*H665</f>
        <v>0</v>
      </c>
    </row>
    <row r="666" s="22" customFormat="true" ht="6.9" hidden="false" customHeight="true" outlineLevel="0" collapsed="false">
      <c r="B666" s="41"/>
      <c r="C666" s="42"/>
      <c r="D666" s="42"/>
      <c r="E666" s="42"/>
      <c r="F666" s="42"/>
      <c r="G666" s="42"/>
      <c r="H666" s="42"/>
      <c r="I666" s="42"/>
      <c r="J666" s="42"/>
      <c r="K666" s="42"/>
      <c r="L666" s="23"/>
    </row>
  </sheetData>
  <sheetProtection algorithmName="SHA-512" hashValue="6Mg44EQdO4svURBs3xccvo8k++tX40ZEZepTR+kdSRJlJlTkXiRuOaet2IaHO1wF2uOypI1aPGK0BopGOUZPVA==" saltValue="VlOl6O806ISJz7yK1voqBeYOxLX9NBmv+fVdVoNF0jydRg16DSH3B8YukXAmuDmp8VDCrxCzeF6rdEDzzQoePQ==" spinCount="100000" sheet="true" objects="true" scenarios="true" formatColumns="false" formatRows="false" autoFilter="false"/>
  <autoFilter ref="C139:K665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8:H128"/>
    <mergeCell ref="E130:H130"/>
    <mergeCell ref="E132:H132"/>
  </mergeCells>
  <dataValidations count="2">
    <dataValidation allowBlank="true" error="Povoleny jsou hodnoty K, M." operator="between" showDropDown="false" showErrorMessage="true" showInputMessage="true" sqref="D661:D666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661:N666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9"/>
  <sheetViews>
    <sheetView showFormulas="false" showGridLines="false" showRowColHeaders="true" showZeros="true" rightToLeft="false" tabSelected="false" showOutlineSymbols="true" defaultGridColor="true" view="normal" topLeftCell="A118" colorId="64" zoomScale="100" zoomScaleNormal="100" zoomScalePageLayoutView="100" workbookViewId="0">
      <selection pane="topLeft" activeCell="B1" activeCellId="0" sqref="B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128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1973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ROUND((ROUND((SUM(BE126:BE152)),  2) + SUM(BE154:BE158)), 2)</f>
        <v>0</v>
      </c>
      <c r="I35" s="119" t="n">
        <v>0.21</v>
      </c>
      <c r="J35" s="100" t="n">
        <f aca="false">ROUND((ROUND(((SUM(BE126:BE152))*I35),  2) + (SUM(BE154:BE158)*I35)),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ROUND((ROUND((SUM(BF126:BF152)),  2) + SUM(BF154:BF158)), 2)</f>
        <v>0</v>
      </c>
      <c r="I36" s="119" t="n">
        <v>0.15</v>
      </c>
      <c r="J36" s="100" t="n">
        <f aca="false">ROUND((ROUND(((SUM(BF126:BF152))*I36),  2) + (SUM(BF154:BF158)*I36)),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ROUND((ROUND((SUM(BG126:BG152)),  2) + SUM(BG154:BG158)),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ROUND((ROUND((SUM(BH126:BH152)),  2) + SUM(BH154:BH158)),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ROUND((ROUND((SUM(BI126:BI152)),  2) + SUM(BI154:BI158)),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2.2.2b - Vodovod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1559</v>
      </c>
      <c r="E101" s="139"/>
      <c r="F101" s="139"/>
      <c r="G101" s="139"/>
      <c r="H101" s="139"/>
      <c r="I101" s="139"/>
      <c r="J101" s="140" t="n">
        <f aca="false">J131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J137</f>
        <v>0</v>
      </c>
      <c r="L102" s="137"/>
    </row>
    <row r="103" s="95" customFormat="true" ht="19.95" hidden="false" customHeight="true" outlineLevel="0" collapsed="false">
      <c r="B103" s="137"/>
      <c r="D103" s="138" t="s">
        <v>1561</v>
      </c>
      <c r="E103" s="139"/>
      <c r="F103" s="139"/>
      <c r="G103" s="139"/>
      <c r="H103" s="139"/>
      <c r="I103" s="139"/>
      <c r="J103" s="140" t="n">
        <f aca="false">J149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J153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1031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2.2.2b - Vodovod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P127+P153</f>
        <v>0</v>
      </c>
      <c r="Q126" s="55"/>
      <c r="R126" s="149" t="n">
        <f aca="false">R127+R153</f>
        <v>0</v>
      </c>
      <c r="S126" s="55"/>
      <c r="T126" s="150" t="n">
        <f aca="false">T127+T153</f>
        <v>0</v>
      </c>
      <c r="AT126" s="3" t="s">
        <v>81</v>
      </c>
      <c r="AU126" s="3" t="s">
        <v>286</v>
      </c>
      <c r="BK126" s="151" t="n">
        <f aca="false">BK127+BK153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P128+P131+P137+P149</f>
        <v>0</v>
      </c>
      <c r="R127" s="158" t="n">
        <f aca="false">R128+R131+R137+R149</f>
        <v>0</v>
      </c>
      <c r="T127" s="159" t="n">
        <f aca="false">T128+T131+T137+T149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BK128+BK131+BK137+BK149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536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SUM(P129:P130)</f>
        <v>0</v>
      </c>
      <c r="R128" s="158" t="n">
        <f aca="false">SUM(R129:R130)</f>
        <v>0</v>
      </c>
      <c r="T128" s="159" t="n">
        <f aca="false">SUM(T129:T130)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SUM(BK129:BK130)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1563</v>
      </c>
      <c r="F129" s="166" t="s">
        <v>1564</v>
      </c>
      <c r="G129" s="167" t="s">
        <v>494</v>
      </c>
      <c r="H129" s="168" t="n">
        <v>7.722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1565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1566</v>
      </c>
      <c r="F130" s="166" t="s">
        <v>1567</v>
      </c>
      <c r="G130" s="167" t="s">
        <v>494</v>
      </c>
      <c r="H130" s="168" t="n">
        <v>7.722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1568</v>
      </c>
    </row>
    <row r="131" s="152" customFormat="true" ht="22.95" hidden="false" customHeight="true" outlineLevel="0" collapsed="false">
      <c r="B131" s="153"/>
      <c r="D131" s="154" t="s">
        <v>81</v>
      </c>
      <c r="E131" s="162" t="s">
        <v>542</v>
      </c>
      <c r="F131" s="162" t="s">
        <v>1569</v>
      </c>
      <c r="I131" s="156"/>
      <c r="J131" s="163" t="n">
        <f aca="false">BK131</f>
        <v>0</v>
      </c>
      <c r="L131" s="153"/>
      <c r="M131" s="157"/>
      <c r="P131" s="158" t="n">
        <f aca="false">SUM(P132:P136)</f>
        <v>0</v>
      </c>
      <c r="R131" s="158" t="n">
        <f aca="false">SUM(R132:R136)</f>
        <v>0</v>
      </c>
      <c r="T131" s="159" t="n">
        <f aca="false">SUM(T132:T136)</f>
        <v>0</v>
      </c>
      <c r="AR131" s="154" t="s">
        <v>315</v>
      </c>
      <c r="AT131" s="160" t="s">
        <v>81</v>
      </c>
      <c r="AU131" s="160" t="s">
        <v>89</v>
      </c>
      <c r="AY131" s="154" t="s">
        <v>308</v>
      </c>
      <c r="BK131" s="161" t="n">
        <f aca="false">SUM(BK132:BK136)</f>
        <v>0</v>
      </c>
    </row>
    <row r="132" s="22" customFormat="true" ht="24.15" hidden="false" customHeight="true" outlineLevel="0" collapsed="false">
      <c r="B132" s="23"/>
      <c r="C132" s="164" t="s">
        <v>327</v>
      </c>
      <c r="D132" s="164" t="s">
        <v>310</v>
      </c>
      <c r="E132" s="165" t="s">
        <v>1570</v>
      </c>
      <c r="F132" s="166" t="s">
        <v>1571</v>
      </c>
      <c r="G132" s="167" t="s">
        <v>494</v>
      </c>
      <c r="H132" s="168" t="n">
        <v>7.722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1572</v>
      </c>
    </row>
    <row r="133" s="22" customFormat="true" ht="16.5" hidden="false" customHeight="true" outlineLevel="0" collapsed="false">
      <c r="B133" s="23"/>
      <c r="C133" s="164" t="s">
        <v>315</v>
      </c>
      <c r="D133" s="164" t="s">
        <v>310</v>
      </c>
      <c r="E133" s="165" t="s">
        <v>1573</v>
      </c>
      <c r="F133" s="166" t="s">
        <v>1574</v>
      </c>
      <c r="G133" s="167" t="s">
        <v>494</v>
      </c>
      <c r="H133" s="168" t="n">
        <v>7.722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1575</v>
      </c>
    </row>
    <row r="134" s="22" customFormat="true" ht="16.5" hidden="false" customHeight="true" outlineLevel="0" collapsed="false">
      <c r="B134" s="23"/>
      <c r="C134" s="164" t="s">
        <v>334</v>
      </c>
      <c r="D134" s="164" t="s">
        <v>310</v>
      </c>
      <c r="E134" s="165" t="s">
        <v>1576</v>
      </c>
      <c r="F134" s="166" t="s">
        <v>1577</v>
      </c>
      <c r="G134" s="167" t="s">
        <v>607</v>
      </c>
      <c r="H134" s="168" t="n">
        <v>1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1578</v>
      </c>
    </row>
    <row r="135" s="22" customFormat="true" ht="24.15" hidden="false" customHeight="true" outlineLevel="0" collapsed="false">
      <c r="B135" s="23"/>
      <c r="C135" s="164" t="s">
        <v>340</v>
      </c>
      <c r="D135" s="164" t="s">
        <v>310</v>
      </c>
      <c r="E135" s="165" t="s">
        <v>1579</v>
      </c>
      <c r="F135" s="166" t="s">
        <v>1580</v>
      </c>
      <c r="G135" s="167" t="s">
        <v>607</v>
      </c>
      <c r="H135" s="168" t="n">
        <v>1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1581</v>
      </c>
    </row>
    <row r="136" s="22" customFormat="true" ht="16.5" hidden="false" customHeight="true" outlineLevel="0" collapsed="false">
      <c r="B136" s="23"/>
      <c r="C136" s="164" t="s">
        <v>347</v>
      </c>
      <c r="D136" s="164" t="s">
        <v>310</v>
      </c>
      <c r="E136" s="165" t="s">
        <v>1582</v>
      </c>
      <c r="F136" s="166" t="s">
        <v>1583</v>
      </c>
      <c r="G136" s="167" t="s">
        <v>607</v>
      </c>
      <c r="H136" s="168" t="n">
        <v>1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1584</v>
      </c>
    </row>
    <row r="137" s="152" customFormat="true" ht="22.95" hidden="false" customHeight="true" outlineLevel="0" collapsed="false">
      <c r="B137" s="153"/>
      <c r="D137" s="154" t="s">
        <v>81</v>
      </c>
      <c r="E137" s="162" t="s">
        <v>582</v>
      </c>
      <c r="F137" s="162" t="s">
        <v>1585</v>
      </c>
      <c r="I137" s="156"/>
      <c r="J137" s="163" t="n">
        <f aca="false">BK137</f>
        <v>0</v>
      </c>
      <c r="L137" s="153"/>
      <c r="M137" s="157"/>
      <c r="P137" s="158" t="n">
        <f aca="false">SUM(P138:P148)</f>
        <v>0</v>
      </c>
      <c r="R137" s="158" t="n">
        <f aca="false">SUM(R138:R148)</f>
        <v>0</v>
      </c>
      <c r="T137" s="159" t="n">
        <f aca="false">SUM(T138:T148)</f>
        <v>0</v>
      </c>
      <c r="AR137" s="154" t="s">
        <v>315</v>
      </c>
      <c r="AT137" s="160" t="s">
        <v>81</v>
      </c>
      <c r="AU137" s="160" t="s">
        <v>89</v>
      </c>
      <c r="AY137" s="154" t="s">
        <v>308</v>
      </c>
      <c r="BK137" s="161" t="n">
        <f aca="false">SUM(BK138:BK148)</f>
        <v>0</v>
      </c>
    </row>
    <row r="138" s="22" customFormat="true" ht="16.5" hidden="false" customHeight="true" outlineLevel="0" collapsed="false">
      <c r="B138" s="23"/>
      <c r="C138" s="164" t="s">
        <v>352</v>
      </c>
      <c r="D138" s="164" t="s">
        <v>310</v>
      </c>
      <c r="E138" s="165" t="s">
        <v>1586</v>
      </c>
      <c r="F138" s="166" t="s">
        <v>1587</v>
      </c>
      <c r="G138" s="167" t="s">
        <v>324</v>
      </c>
      <c r="H138" s="168" t="n">
        <v>6.023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1588</v>
      </c>
    </row>
    <row r="139" s="22" customFormat="true" ht="16.5" hidden="false" customHeight="true" outlineLevel="0" collapsed="false">
      <c r="B139" s="23"/>
      <c r="C139" s="164" t="s">
        <v>357</v>
      </c>
      <c r="D139" s="164" t="s">
        <v>310</v>
      </c>
      <c r="E139" s="165" t="s">
        <v>1589</v>
      </c>
      <c r="F139" s="166" t="s">
        <v>1590</v>
      </c>
      <c r="G139" s="167" t="s">
        <v>324</v>
      </c>
      <c r="H139" s="168" t="n">
        <v>6.023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1591</v>
      </c>
    </row>
    <row r="140" s="22" customFormat="true" ht="16.5" hidden="false" customHeight="true" outlineLevel="0" collapsed="false">
      <c r="B140" s="23"/>
      <c r="C140" s="164" t="s">
        <v>363</v>
      </c>
      <c r="D140" s="164" t="s">
        <v>310</v>
      </c>
      <c r="E140" s="165" t="s">
        <v>1592</v>
      </c>
      <c r="F140" s="166" t="s">
        <v>1593</v>
      </c>
      <c r="G140" s="167" t="s">
        <v>313</v>
      </c>
      <c r="H140" s="168" t="n">
        <v>34.373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1594</v>
      </c>
    </row>
    <row r="141" s="22" customFormat="true" ht="16.5" hidden="false" customHeight="true" outlineLevel="0" collapsed="false">
      <c r="B141" s="23"/>
      <c r="C141" s="164" t="s">
        <v>367</v>
      </c>
      <c r="D141" s="164" t="s">
        <v>310</v>
      </c>
      <c r="E141" s="165" t="s">
        <v>1595</v>
      </c>
      <c r="F141" s="166" t="s">
        <v>1596</v>
      </c>
      <c r="G141" s="167" t="s">
        <v>313</v>
      </c>
      <c r="H141" s="168" t="n">
        <v>34.373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1597</v>
      </c>
    </row>
    <row r="142" s="22" customFormat="true" ht="16.5" hidden="false" customHeight="true" outlineLevel="0" collapsed="false">
      <c r="B142" s="23"/>
      <c r="C142" s="164" t="s">
        <v>374</v>
      </c>
      <c r="D142" s="164" t="s">
        <v>310</v>
      </c>
      <c r="E142" s="165" t="s">
        <v>1598</v>
      </c>
      <c r="F142" s="166" t="s">
        <v>1599</v>
      </c>
      <c r="G142" s="167" t="s">
        <v>324</v>
      </c>
      <c r="H142" s="168" t="n">
        <v>6.023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1600</v>
      </c>
    </row>
    <row r="143" s="22" customFormat="true" ht="16.5" hidden="false" customHeight="true" outlineLevel="0" collapsed="false">
      <c r="B143" s="23"/>
      <c r="C143" s="164" t="s">
        <v>381</v>
      </c>
      <c r="D143" s="164" t="s">
        <v>310</v>
      </c>
      <c r="E143" s="165" t="s">
        <v>1601</v>
      </c>
      <c r="F143" s="166" t="s">
        <v>1602</v>
      </c>
      <c r="G143" s="167" t="s">
        <v>324</v>
      </c>
      <c r="H143" s="168" t="n">
        <v>3.946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1603</v>
      </c>
    </row>
    <row r="144" s="22" customFormat="true" ht="24.15" hidden="false" customHeight="true" outlineLevel="0" collapsed="false">
      <c r="B144" s="23"/>
      <c r="C144" s="164" t="s">
        <v>393</v>
      </c>
      <c r="D144" s="164" t="s">
        <v>310</v>
      </c>
      <c r="E144" s="165" t="s">
        <v>1604</v>
      </c>
      <c r="F144" s="166" t="s">
        <v>1605</v>
      </c>
      <c r="G144" s="167" t="s">
        <v>324</v>
      </c>
      <c r="H144" s="168" t="n">
        <v>1.614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1606</v>
      </c>
    </row>
    <row r="145" s="22" customFormat="true" ht="24.15" hidden="false" customHeight="true" outlineLevel="0" collapsed="false">
      <c r="B145" s="23"/>
      <c r="C145" s="164" t="s">
        <v>7</v>
      </c>
      <c r="D145" s="164" t="s">
        <v>310</v>
      </c>
      <c r="E145" s="165" t="s">
        <v>1607</v>
      </c>
      <c r="F145" s="166" t="s">
        <v>1608</v>
      </c>
      <c r="G145" s="167" t="s">
        <v>324</v>
      </c>
      <c r="H145" s="168" t="n">
        <v>0.463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1609</v>
      </c>
    </row>
    <row r="146" s="22" customFormat="true" ht="21.75" hidden="false" customHeight="true" outlineLevel="0" collapsed="false">
      <c r="B146" s="23"/>
      <c r="C146" s="164" t="s">
        <v>414</v>
      </c>
      <c r="D146" s="164" t="s">
        <v>310</v>
      </c>
      <c r="E146" s="165" t="s">
        <v>1610</v>
      </c>
      <c r="F146" s="166" t="s">
        <v>1611</v>
      </c>
      <c r="G146" s="167" t="s">
        <v>324</v>
      </c>
      <c r="H146" s="168" t="n">
        <v>2.077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1612</v>
      </c>
    </row>
    <row r="147" s="22" customFormat="true" ht="16.5" hidden="false" customHeight="true" outlineLevel="0" collapsed="false">
      <c r="B147" s="23"/>
      <c r="C147" s="164" t="s">
        <v>423</v>
      </c>
      <c r="D147" s="164" t="s">
        <v>310</v>
      </c>
      <c r="E147" s="165" t="s">
        <v>1613</v>
      </c>
      <c r="F147" s="166" t="s">
        <v>1614</v>
      </c>
      <c r="G147" s="167" t="s">
        <v>324</v>
      </c>
      <c r="H147" s="168" t="n">
        <v>2.077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1615</v>
      </c>
    </row>
    <row r="148" s="22" customFormat="true" ht="16.5" hidden="false" customHeight="true" outlineLevel="0" collapsed="false">
      <c r="B148" s="23"/>
      <c r="C148" s="164" t="s">
        <v>427</v>
      </c>
      <c r="D148" s="164" t="s">
        <v>310</v>
      </c>
      <c r="E148" s="165" t="s">
        <v>1616</v>
      </c>
      <c r="F148" s="166" t="s">
        <v>1617</v>
      </c>
      <c r="G148" s="167" t="s">
        <v>324</v>
      </c>
      <c r="H148" s="168" t="n">
        <v>2.077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1618</v>
      </c>
    </row>
    <row r="149" s="152" customFormat="true" ht="22.95" hidden="false" customHeight="true" outlineLevel="0" collapsed="false">
      <c r="B149" s="153"/>
      <c r="D149" s="154" t="s">
        <v>81</v>
      </c>
      <c r="E149" s="162" t="s">
        <v>611</v>
      </c>
      <c r="F149" s="162" t="s">
        <v>1619</v>
      </c>
      <c r="I149" s="156"/>
      <c r="J149" s="163" t="n">
        <f aca="false">BK149</f>
        <v>0</v>
      </c>
      <c r="L149" s="153"/>
      <c r="M149" s="157"/>
      <c r="P149" s="158" t="n">
        <f aca="false">SUM(P150:P152)</f>
        <v>0</v>
      </c>
      <c r="R149" s="158" t="n">
        <f aca="false">SUM(R150:R152)</f>
        <v>0</v>
      </c>
      <c r="T149" s="159" t="n">
        <f aca="false">SUM(T150:T152)</f>
        <v>0</v>
      </c>
      <c r="AR149" s="154" t="s">
        <v>315</v>
      </c>
      <c r="AT149" s="160" t="s">
        <v>81</v>
      </c>
      <c r="AU149" s="160" t="s">
        <v>89</v>
      </c>
      <c r="AY149" s="154" t="s">
        <v>308</v>
      </c>
      <c r="BK149" s="161" t="n">
        <f aca="false">SUM(BK150:BK152)</f>
        <v>0</v>
      </c>
    </row>
    <row r="150" s="22" customFormat="true" ht="16.5" hidden="false" customHeight="true" outlineLevel="0" collapsed="false">
      <c r="B150" s="23"/>
      <c r="C150" s="164" t="s">
        <v>433</v>
      </c>
      <c r="D150" s="164" t="s">
        <v>310</v>
      </c>
      <c r="E150" s="165" t="s">
        <v>1620</v>
      </c>
      <c r="F150" s="166" t="s">
        <v>1621</v>
      </c>
      <c r="G150" s="167" t="s">
        <v>494</v>
      </c>
      <c r="H150" s="168" t="n">
        <v>7.722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1622</v>
      </c>
    </row>
    <row r="151" s="22" customFormat="true" ht="16.5" hidden="false" customHeight="true" outlineLevel="0" collapsed="false">
      <c r="B151" s="23"/>
      <c r="C151" s="164" t="s">
        <v>443</v>
      </c>
      <c r="D151" s="164" t="s">
        <v>310</v>
      </c>
      <c r="E151" s="165" t="s">
        <v>1623</v>
      </c>
      <c r="F151" s="166" t="s">
        <v>1624</v>
      </c>
      <c r="G151" s="167" t="s">
        <v>494</v>
      </c>
      <c r="H151" s="168" t="n">
        <v>7.722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1625</v>
      </c>
    </row>
    <row r="152" s="22" customFormat="true" ht="16.5" hidden="false" customHeight="true" outlineLevel="0" collapsed="false">
      <c r="B152" s="23"/>
      <c r="C152" s="164" t="s">
        <v>6</v>
      </c>
      <c r="D152" s="164" t="s">
        <v>310</v>
      </c>
      <c r="E152" s="165" t="s">
        <v>1626</v>
      </c>
      <c r="F152" s="166" t="s">
        <v>1627</v>
      </c>
      <c r="G152" s="167" t="s">
        <v>370</v>
      </c>
      <c r="H152" s="168" t="n">
        <v>3.562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1628</v>
      </c>
    </row>
    <row r="153" s="22" customFormat="true" ht="49.95" hidden="false" customHeight="true" outlineLevel="0" collapsed="false">
      <c r="B153" s="23"/>
      <c r="E153" s="155" t="s">
        <v>518</v>
      </c>
      <c r="F153" s="155" t="s">
        <v>519</v>
      </c>
      <c r="J153" s="142" t="n">
        <f aca="false">BK153</f>
        <v>0</v>
      </c>
      <c r="L153" s="23"/>
      <c r="M153" s="211"/>
      <c r="T153" s="57"/>
      <c r="AT153" s="3" t="s">
        <v>81</v>
      </c>
      <c r="AU153" s="3" t="s">
        <v>82</v>
      </c>
      <c r="AY153" s="3" t="s">
        <v>520</v>
      </c>
      <c r="BK153" s="176" t="n">
        <f aca="false">SUM(BK154:BK158)</f>
        <v>0</v>
      </c>
    </row>
    <row r="154" s="22" customFormat="true" ht="16.35" hidden="false" customHeight="true" outlineLevel="0" collapsed="false">
      <c r="B154" s="23"/>
      <c r="C154" s="212"/>
      <c r="D154" s="213" t="s">
        <v>310</v>
      </c>
      <c r="E154" s="214"/>
      <c r="F154" s="215"/>
      <c r="G154" s="216"/>
      <c r="H154" s="217"/>
      <c r="I154" s="218"/>
      <c r="J154" s="219" t="n">
        <f aca="false">BK154</f>
        <v>0</v>
      </c>
      <c r="K154" s="220"/>
      <c r="L154" s="23"/>
      <c r="M154" s="221"/>
      <c r="N154" s="222" t="s">
        <v>47</v>
      </c>
      <c r="T154" s="57"/>
      <c r="AT154" s="3" t="s">
        <v>520</v>
      </c>
      <c r="AU154" s="3" t="s">
        <v>89</v>
      </c>
      <c r="AY154" s="3" t="s">
        <v>520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I154*H154</f>
        <v>0</v>
      </c>
    </row>
    <row r="155" s="22" customFormat="true" ht="16.35" hidden="false" customHeight="true" outlineLevel="0" collapsed="false">
      <c r="B155" s="23"/>
      <c r="C155" s="212"/>
      <c r="D155" s="213" t="s">
        <v>310</v>
      </c>
      <c r="E155" s="214"/>
      <c r="F155" s="215"/>
      <c r="G155" s="216"/>
      <c r="H155" s="217"/>
      <c r="I155" s="218"/>
      <c r="J155" s="219" t="n">
        <f aca="false">BK155</f>
        <v>0</v>
      </c>
      <c r="K155" s="220"/>
      <c r="L155" s="23"/>
      <c r="M155" s="221"/>
      <c r="N155" s="222" t="s">
        <v>47</v>
      </c>
      <c r="T155" s="57"/>
      <c r="AT155" s="3" t="s">
        <v>520</v>
      </c>
      <c r="AU155" s="3" t="s">
        <v>89</v>
      </c>
      <c r="AY155" s="3" t="s">
        <v>520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I155*H155</f>
        <v>0</v>
      </c>
    </row>
    <row r="156" s="22" customFormat="true" ht="16.35" hidden="false" customHeight="true" outlineLevel="0" collapsed="false">
      <c r="B156" s="23"/>
      <c r="C156" s="212"/>
      <c r="D156" s="213" t="s">
        <v>310</v>
      </c>
      <c r="E156" s="214"/>
      <c r="F156" s="215"/>
      <c r="G156" s="216"/>
      <c r="H156" s="217"/>
      <c r="I156" s="218"/>
      <c r="J156" s="219" t="n">
        <f aca="false">BK156</f>
        <v>0</v>
      </c>
      <c r="K156" s="220"/>
      <c r="L156" s="23"/>
      <c r="M156" s="221"/>
      <c r="N156" s="222" t="s">
        <v>47</v>
      </c>
      <c r="T156" s="57"/>
      <c r="AT156" s="3" t="s">
        <v>520</v>
      </c>
      <c r="AU156" s="3" t="s">
        <v>89</v>
      </c>
      <c r="AY156" s="3" t="s">
        <v>520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I156*H156</f>
        <v>0</v>
      </c>
    </row>
    <row r="157" s="22" customFormat="true" ht="16.35" hidden="false" customHeight="true" outlineLevel="0" collapsed="false">
      <c r="B157" s="23"/>
      <c r="C157" s="212"/>
      <c r="D157" s="213" t="s">
        <v>310</v>
      </c>
      <c r="E157" s="214"/>
      <c r="F157" s="215"/>
      <c r="G157" s="216"/>
      <c r="H157" s="217"/>
      <c r="I157" s="218"/>
      <c r="J157" s="219" t="n">
        <f aca="false">BK157</f>
        <v>0</v>
      </c>
      <c r="K157" s="220"/>
      <c r="L157" s="23"/>
      <c r="M157" s="221"/>
      <c r="N157" s="222" t="s">
        <v>47</v>
      </c>
      <c r="T157" s="57"/>
      <c r="AT157" s="3" t="s">
        <v>520</v>
      </c>
      <c r="AU157" s="3" t="s">
        <v>89</v>
      </c>
      <c r="AY157" s="3" t="s">
        <v>520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I157*H157</f>
        <v>0</v>
      </c>
    </row>
    <row r="158" s="22" customFormat="true" ht="16.35" hidden="false" customHeight="true" outlineLevel="0" collapsed="false">
      <c r="B158" s="23"/>
      <c r="C158" s="212"/>
      <c r="D158" s="213" t="s">
        <v>310</v>
      </c>
      <c r="E158" s="214"/>
      <c r="F158" s="215"/>
      <c r="G158" s="216"/>
      <c r="H158" s="217"/>
      <c r="I158" s="218"/>
      <c r="J158" s="219" t="n">
        <f aca="false">BK158</f>
        <v>0</v>
      </c>
      <c r="K158" s="220"/>
      <c r="L158" s="23"/>
      <c r="M158" s="221"/>
      <c r="N158" s="222" t="s">
        <v>47</v>
      </c>
      <c r="O158" s="223"/>
      <c r="P158" s="223"/>
      <c r="Q158" s="223"/>
      <c r="R158" s="223"/>
      <c r="S158" s="223"/>
      <c r="T158" s="224"/>
      <c r="AT158" s="3" t="s">
        <v>520</v>
      </c>
      <c r="AU158" s="3" t="s">
        <v>89</v>
      </c>
      <c r="AY158" s="3" t="s">
        <v>520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I158*H158</f>
        <v>0</v>
      </c>
    </row>
    <row r="159" s="22" customFormat="true" ht="6.9" hidden="false" customHeight="true" outlineLevel="0" collapsed="false">
      <c r="B159" s="41"/>
      <c r="C159" s="42"/>
      <c r="D159" s="42"/>
      <c r="E159" s="42"/>
      <c r="F159" s="42"/>
      <c r="G159" s="42"/>
      <c r="H159" s="42"/>
      <c r="I159" s="42"/>
      <c r="J159" s="42"/>
      <c r="K159" s="42"/>
      <c r="L159" s="23"/>
    </row>
  </sheetData>
  <sheetProtection algorithmName="SHA-512" hashValue="PTUiXlJf5Ake8W8JF3fCVbMVNn05APenVjdvIbRyYJ7eKGf5frA8Wbzs0RvI8ZG6YeId4Uf2RWnhM/E2qZhTQw==" saltValue="PBMGFEpHTqbRGiAHsw2ilXFOnE0zH2ByRHQOXqkr0aQ2lVKxFQXYk+2FBWfZUz4+t41dZ+ykLnyNYPpiI4dWSw==" spinCount="100000" sheet="true" objects="true" scenarios="true" formatColumns="false" formatRows="false" autoFilter="false"/>
  <autoFilter ref="C125:K158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54:D159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4:N159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64"/>
  <sheetViews>
    <sheetView showFormulas="false" showGridLines="false" showRowColHeaders="true" showZeros="true" rightToLeft="false" tabSelected="false" showOutlineSymbols="true" defaultGridColor="true" view="normal" topLeftCell="A124" colorId="64" zoomScale="100" zoomScaleNormal="100" zoomScalePageLayoutView="100" workbookViewId="0">
      <selection pane="topLeft" activeCell="A124" activeCellId="0" sqref="A124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130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1974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ROUND(J128,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ROUND((ROUND((SUM(BE128:BE157)),  2) + SUM(BE159:BE163)), 2)</f>
        <v>0</v>
      </c>
      <c r="I35" s="119" t="n">
        <v>0.21</v>
      </c>
      <c r="J35" s="100" t="n">
        <f aca="false">ROUND((ROUND(((SUM(BE128:BE157))*I35),  2) + (SUM(BE159:BE163)*I35)),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ROUND((ROUND((SUM(BF128:BF157)),  2) + SUM(BF159:BF163)), 2)</f>
        <v>0</v>
      </c>
      <c r="I36" s="119" t="n">
        <v>0.15</v>
      </c>
      <c r="J36" s="100" t="n">
        <f aca="false">ROUND((ROUND(((SUM(BF128:BF157))*I36),  2) + (SUM(BF159:BF163)*I36)),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ROUND((ROUND((SUM(BG128:BG157)),  2) + SUM(BG159:BG163)),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ROUND((ROUND((SUM(BH128:BH157)),  2) + SUM(BH159:BH163)),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ROUND((ROUND((SUM(BI128:BI157)),  2) + SUM(BI159:BI163)),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2.2.2c - ZTI vodovod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J128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J129</f>
        <v>0</v>
      </c>
      <c r="L99" s="133"/>
    </row>
    <row r="100" s="95" customFormat="true" ht="19.95" hidden="false" customHeight="true" outlineLevel="0" collapsed="false">
      <c r="B100" s="137"/>
      <c r="D100" s="138" t="s">
        <v>1630</v>
      </c>
      <c r="E100" s="139"/>
      <c r="F100" s="139"/>
      <c r="G100" s="139"/>
      <c r="H100" s="139"/>
      <c r="I100" s="139"/>
      <c r="J100" s="140" t="n">
        <f aca="false">J130</f>
        <v>0</v>
      </c>
      <c r="L100" s="137"/>
    </row>
    <row r="101" s="95" customFormat="true" ht="19.95" hidden="false" customHeight="true" outlineLevel="0" collapsed="false">
      <c r="B101" s="137"/>
      <c r="D101" s="138" t="s">
        <v>1631</v>
      </c>
      <c r="E101" s="139"/>
      <c r="F101" s="139"/>
      <c r="G101" s="139"/>
      <c r="H101" s="139"/>
      <c r="I101" s="139"/>
      <c r="J101" s="140" t="n">
        <f aca="false">J132</f>
        <v>0</v>
      </c>
      <c r="L101" s="137"/>
    </row>
    <row r="102" s="95" customFormat="true" ht="19.95" hidden="false" customHeight="true" outlineLevel="0" collapsed="false">
      <c r="B102" s="137"/>
      <c r="D102" s="138" t="s">
        <v>1632</v>
      </c>
      <c r="E102" s="139"/>
      <c r="F102" s="139"/>
      <c r="G102" s="139"/>
      <c r="H102" s="139"/>
      <c r="I102" s="139"/>
      <c r="J102" s="140" t="n">
        <f aca="false">J134</f>
        <v>0</v>
      </c>
      <c r="L102" s="137"/>
    </row>
    <row r="103" s="95" customFormat="true" ht="19.95" hidden="false" customHeight="true" outlineLevel="0" collapsed="false">
      <c r="B103" s="137"/>
      <c r="D103" s="138" t="s">
        <v>1633</v>
      </c>
      <c r="E103" s="139"/>
      <c r="F103" s="139"/>
      <c r="G103" s="139"/>
      <c r="H103" s="139"/>
      <c r="I103" s="139"/>
      <c r="J103" s="140" t="n">
        <f aca="false">J136</f>
        <v>0</v>
      </c>
      <c r="L103" s="137"/>
    </row>
    <row r="104" s="95" customFormat="true" ht="19.95" hidden="false" customHeight="true" outlineLevel="0" collapsed="false">
      <c r="B104" s="137"/>
      <c r="D104" s="138" t="s">
        <v>1634</v>
      </c>
      <c r="E104" s="139"/>
      <c r="F104" s="139"/>
      <c r="G104" s="139"/>
      <c r="H104" s="139"/>
      <c r="I104" s="139"/>
      <c r="J104" s="140" t="n">
        <f aca="false">J142</f>
        <v>0</v>
      </c>
      <c r="L104" s="137"/>
    </row>
    <row r="105" s="95" customFormat="true" ht="19.95" hidden="false" customHeight="true" outlineLevel="0" collapsed="false">
      <c r="B105" s="137"/>
      <c r="D105" s="138" t="s">
        <v>1635</v>
      </c>
      <c r="E105" s="139"/>
      <c r="F105" s="139"/>
      <c r="G105" s="139"/>
      <c r="H105" s="139"/>
      <c r="I105" s="139"/>
      <c r="J105" s="140" t="n">
        <f aca="false">J154</f>
        <v>0</v>
      </c>
      <c r="L105" s="137"/>
    </row>
    <row r="106" s="132" customFormat="true" ht="21.75" hidden="false" customHeight="true" outlineLevel="0" collapsed="false">
      <c r="B106" s="133"/>
      <c r="D106" s="141" t="s">
        <v>292</v>
      </c>
      <c r="J106" s="142" t="n">
        <f aca="false">J158</f>
        <v>0</v>
      </c>
      <c r="L106" s="133"/>
    </row>
    <row r="107" s="22" customFormat="true" ht="21.75" hidden="false" customHeight="true" outlineLevel="0" collapsed="false">
      <c r="B107" s="23"/>
      <c r="L107" s="23"/>
    </row>
    <row r="108" s="22" customFormat="true" ht="6.9" hidden="false" customHeight="true" outlineLevel="0" collapsed="false"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23"/>
    </row>
    <row r="112" s="22" customFormat="true" ht="6.9" hidden="false" customHeight="true" outlineLevel="0" collapsed="false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3"/>
    </row>
    <row r="113" s="22" customFormat="true" ht="24.9" hidden="false" customHeight="true" outlineLevel="0" collapsed="false">
      <c r="B113" s="23"/>
      <c r="C113" s="7" t="s">
        <v>293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12" hidden="false" customHeight="true" outlineLevel="0" collapsed="false">
      <c r="B115" s="23"/>
      <c r="C115" s="15" t="s">
        <v>15</v>
      </c>
      <c r="L115" s="23"/>
    </row>
    <row r="116" s="22" customFormat="true" ht="16.5" hidden="false" customHeight="true" outlineLevel="0" collapsed="false">
      <c r="B116" s="23"/>
      <c r="E116" s="109" t="str">
        <f aca="false">E7</f>
        <v>Koupaliště Rosice</v>
      </c>
      <c r="F116" s="109"/>
      <c r="G116" s="109"/>
      <c r="H116" s="109"/>
      <c r="L116" s="23"/>
    </row>
    <row r="117" customFormat="false" ht="12" hidden="false" customHeight="true" outlineLevel="0" collapsed="false">
      <c r="B117" s="6"/>
      <c r="C117" s="15" t="s">
        <v>278</v>
      </c>
      <c r="L117" s="6"/>
    </row>
    <row r="118" s="22" customFormat="true" ht="16.5" hidden="false" customHeight="true" outlineLevel="0" collapsed="false">
      <c r="B118" s="23"/>
      <c r="E118" s="109" t="s">
        <v>1031</v>
      </c>
      <c r="F118" s="109"/>
      <c r="G118" s="109"/>
      <c r="H118" s="109"/>
      <c r="L118" s="23"/>
    </row>
    <row r="119" s="22" customFormat="true" ht="12" hidden="false" customHeight="true" outlineLevel="0" collapsed="false">
      <c r="B119" s="23"/>
      <c r="C119" s="15" t="s">
        <v>280</v>
      </c>
      <c r="L119" s="23"/>
    </row>
    <row r="120" s="22" customFormat="true" ht="16.5" hidden="false" customHeight="true" outlineLevel="0" collapsed="false">
      <c r="B120" s="23"/>
      <c r="E120" s="110" t="str">
        <f aca="false">E11</f>
        <v>2.2.2c - ZTI vodovod</v>
      </c>
      <c r="F120" s="110"/>
      <c r="G120" s="110"/>
      <c r="H120" s="110"/>
      <c r="L120" s="23"/>
    </row>
    <row r="121" s="22" customFormat="true" ht="6.9" hidden="false" customHeight="true" outlineLevel="0" collapsed="false">
      <c r="B121" s="23"/>
      <c r="L121" s="23"/>
    </row>
    <row r="122" s="22" customFormat="true" ht="12" hidden="false" customHeight="true" outlineLevel="0" collapsed="false">
      <c r="B122" s="23"/>
      <c r="C122" s="15" t="s">
        <v>19</v>
      </c>
      <c r="F122" s="16" t="str">
        <f aca="false">F14</f>
        <v>Rosice</v>
      </c>
      <c r="I122" s="15" t="s">
        <v>21</v>
      </c>
      <c r="J122" s="111" t="str">
        <f aca="false">IF(J14="","",J14)</f>
        <v>6. 9. 2021</v>
      </c>
      <c r="L122" s="23"/>
    </row>
    <row r="123" s="22" customFormat="true" ht="6.9" hidden="false" customHeight="true" outlineLevel="0" collapsed="false">
      <c r="B123" s="23"/>
      <c r="L123" s="23"/>
    </row>
    <row r="124" s="22" customFormat="true" ht="25.65" hidden="false" customHeight="true" outlineLevel="0" collapsed="false">
      <c r="B124" s="23"/>
      <c r="C124" s="15" t="s">
        <v>23</v>
      </c>
      <c r="F124" s="16" t="str">
        <f aca="false">E17</f>
        <v>Město Rosice</v>
      </c>
      <c r="I124" s="15" t="s">
        <v>31</v>
      </c>
      <c r="J124" s="128" t="str">
        <f aca="false">E23</f>
        <v>Ing. arch. Kristýna Shromáždilová</v>
      </c>
      <c r="L124" s="23"/>
    </row>
    <row r="125" s="22" customFormat="true" ht="25.65" hidden="false" customHeight="true" outlineLevel="0" collapsed="false">
      <c r="B125" s="23"/>
      <c r="C125" s="15" t="s">
        <v>29</v>
      </c>
      <c r="F125" s="16" t="str">
        <f aca="false">IF(E20="","",E20)</f>
        <v>Vyplň údaj</v>
      </c>
      <c r="I125" s="15" t="s">
        <v>36</v>
      </c>
      <c r="J125" s="128" t="str">
        <f aca="false">E26</f>
        <v>STAGA stavební agentura s.r.o.</v>
      </c>
      <c r="L125" s="23"/>
    </row>
    <row r="126" s="22" customFormat="true" ht="10.35" hidden="false" customHeight="true" outlineLevel="0" collapsed="false">
      <c r="B126" s="23"/>
      <c r="L126" s="23"/>
    </row>
    <row r="127" s="143" customFormat="true" ht="29.25" hidden="false" customHeight="true" outlineLevel="0" collapsed="false">
      <c r="B127" s="144"/>
      <c r="C127" s="145" t="s">
        <v>294</v>
      </c>
      <c r="D127" s="146" t="s">
        <v>67</v>
      </c>
      <c r="E127" s="146" t="s">
        <v>63</v>
      </c>
      <c r="F127" s="146" t="s">
        <v>64</v>
      </c>
      <c r="G127" s="146" t="s">
        <v>295</v>
      </c>
      <c r="H127" s="146" t="s">
        <v>296</v>
      </c>
      <c r="I127" s="146" t="s">
        <v>297</v>
      </c>
      <c r="J127" s="146" t="s">
        <v>284</v>
      </c>
      <c r="K127" s="147" t="s">
        <v>298</v>
      </c>
      <c r="L127" s="144"/>
      <c r="M127" s="64"/>
      <c r="N127" s="65" t="s">
        <v>46</v>
      </c>
      <c r="O127" s="65" t="s">
        <v>299</v>
      </c>
      <c r="P127" s="65" t="s">
        <v>300</v>
      </c>
      <c r="Q127" s="65" t="s">
        <v>301</v>
      </c>
      <c r="R127" s="65" t="s">
        <v>302</v>
      </c>
      <c r="S127" s="65" t="s">
        <v>303</v>
      </c>
      <c r="T127" s="66" t="s">
        <v>304</v>
      </c>
    </row>
    <row r="128" s="22" customFormat="true" ht="22.95" hidden="false" customHeight="true" outlineLevel="0" collapsed="false">
      <c r="B128" s="23"/>
      <c r="C128" s="70" t="s">
        <v>305</v>
      </c>
      <c r="J128" s="148" t="n">
        <f aca="false">BK128</f>
        <v>0</v>
      </c>
      <c r="L128" s="23"/>
      <c r="M128" s="67"/>
      <c r="N128" s="55"/>
      <c r="O128" s="55"/>
      <c r="P128" s="149" t="n">
        <f aca="false">P129+P158</f>
        <v>0</v>
      </c>
      <c r="Q128" s="55"/>
      <c r="R128" s="149" t="n">
        <f aca="false">R129+R158</f>
        <v>0</v>
      </c>
      <c r="S128" s="55"/>
      <c r="T128" s="150" t="n">
        <f aca="false">T129+T158</f>
        <v>0</v>
      </c>
      <c r="AT128" s="3" t="s">
        <v>81</v>
      </c>
      <c r="AU128" s="3" t="s">
        <v>286</v>
      </c>
      <c r="BK128" s="151" t="n">
        <f aca="false">BK129+BK158</f>
        <v>0</v>
      </c>
    </row>
    <row r="129" s="152" customFormat="true" ht="25.95" hidden="false" customHeight="true" outlineLevel="0" collapsed="false">
      <c r="B129" s="153"/>
      <c r="D129" s="154" t="s">
        <v>81</v>
      </c>
      <c r="E129" s="155" t="s">
        <v>534</v>
      </c>
      <c r="F129" s="155" t="s">
        <v>535</v>
      </c>
      <c r="I129" s="156"/>
      <c r="J129" s="142" t="n">
        <f aca="false">BK129</f>
        <v>0</v>
      </c>
      <c r="L129" s="153"/>
      <c r="M129" s="157"/>
      <c r="P129" s="158" t="n">
        <f aca="false">P130+P132+P134+P136+P142+P154</f>
        <v>0</v>
      </c>
      <c r="R129" s="158" t="n">
        <f aca="false">R130+R132+R134+R136+R142+R154</f>
        <v>0</v>
      </c>
      <c r="T129" s="159" t="n">
        <f aca="false">T130+T132+T134+T136+T142+T154</f>
        <v>0</v>
      </c>
      <c r="AR129" s="154" t="s">
        <v>315</v>
      </c>
      <c r="AT129" s="160" t="s">
        <v>81</v>
      </c>
      <c r="AU129" s="160" t="s">
        <v>82</v>
      </c>
      <c r="AY129" s="154" t="s">
        <v>308</v>
      </c>
      <c r="BK129" s="161" t="n">
        <f aca="false">BK130+BK132+BK134+BK136+BK142+BK154</f>
        <v>0</v>
      </c>
    </row>
    <row r="130" s="152" customFormat="true" ht="22.95" hidden="false" customHeight="true" outlineLevel="0" collapsed="false">
      <c r="B130" s="153"/>
      <c r="D130" s="154" t="s">
        <v>81</v>
      </c>
      <c r="E130" s="162" t="s">
        <v>536</v>
      </c>
      <c r="F130" s="162" t="s">
        <v>1636</v>
      </c>
      <c r="I130" s="156"/>
      <c r="J130" s="163" t="n">
        <f aca="false">BK130</f>
        <v>0</v>
      </c>
      <c r="L130" s="153"/>
      <c r="M130" s="157"/>
      <c r="P130" s="158" t="n">
        <f aca="false">P131</f>
        <v>0</v>
      </c>
      <c r="R130" s="158" t="n">
        <f aca="false">R131</f>
        <v>0</v>
      </c>
      <c r="T130" s="159" t="n">
        <f aca="false">T131</f>
        <v>0</v>
      </c>
      <c r="AR130" s="154" t="s">
        <v>315</v>
      </c>
      <c r="AT130" s="160" t="s">
        <v>81</v>
      </c>
      <c r="AU130" s="160" t="s">
        <v>89</v>
      </c>
      <c r="AY130" s="154" t="s">
        <v>308</v>
      </c>
      <c r="BK130" s="161" t="n">
        <f aca="false">BK131</f>
        <v>0</v>
      </c>
    </row>
    <row r="131" s="22" customFormat="true" ht="16.5" hidden="false" customHeight="true" outlineLevel="0" collapsed="false">
      <c r="B131" s="23"/>
      <c r="C131" s="164" t="s">
        <v>89</v>
      </c>
      <c r="D131" s="164" t="s">
        <v>310</v>
      </c>
      <c r="E131" s="165" t="s">
        <v>1637</v>
      </c>
      <c r="F131" s="166" t="s">
        <v>1638</v>
      </c>
      <c r="G131" s="167" t="s">
        <v>494</v>
      </c>
      <c r="H131" s="168" t="n">
        <v>15.279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1639</v>
      </c>
    </row>
    <row r="132" s="152" customFormat="true" ht="22.95" hidden="false" customHeight="true" outlineLevel="0" collapsed="false">
      <c r="B132" s="153"/>
      <c r="D132" s="154" t="s">
        <v>81</v>
      </c>
      <c r="E132" s="162" t="s">
        <v>542</v>
      </c>
      <c r="F132" s="162" t="s">
        <v>1640</v>
      </c>
      <c r="I132" s="156"/>
      <c r="J132" s="163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</v>
      </c>
      <c r="T132" s="159" t="n">
        <f aca="false">T133</f>
        <v>0</v>
      </c>
      <c r="AR132" s="154" t="s">
        <v>315</v>
      </c>
      <c r="AT132" s="160" t="s">
        <v>81</v>
      </c>
      <c r="AU132" s="160" t="s">
        <v>89</v>
      </c>
      <c r="AY132" s="154" t="s">
        <v>308</v>
      </c>
      <c r="BK132" s="161" t="n">
        <f aca="false">BK133</f>
        <v>0</v>
      </c>
    </row>
    <row r="133" s="22" customFormat="true" ht="21.75" hidden="false" customHeight="true" outlineLevel="0" collapsed="false">
      <c r="B133" s="23"/>
      <c r="C133" s="164" t="s">
        <v>91</v>
      </c>
      <c r="D133" s="164" t="s">
        <v>310</v>
      </c>
      <c r="E133" s="165" t="s">
        <v>1641</v>
      </c>
      <c r="F133" s="166" t="s">
        <v>1642</v>
      </c>
      <c r="G133" s="167" t="s">
        <v>494</v>
      </c>
      <c r="H133" s="168" t="n">
        <v>15.279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1643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582</v>
      </c>
      <c r="F134" s="162" t="s">
        <v>1644</v>
      </c>
      <c r="I134" s="156"/>
      <c r="J134" s="163" t="n">
        <f aca="false">BK134</f>
        <v>0</v>
      </c>
      <c r="L134" s="153"/>
      <c r="M134" s="157"/>
      <c r="P134" s="158" t="n">
        <f aca="false">P135</f>
        <v>0</v>
      </c>
      <c r="R134" s="158" t="n">
        <f aca="false">R135</f>
        <v>0</v>
      </c>
      <c r="T134" s="159" t="n">
        <f aca="false">T135</f>
        <v>0</v>
      </c>
      <c r="AR134" s="154" t="s">
        <v>315</v>
      </c>
      <c r="AT134" s="160" t="s">
        <v>81</v>
      </c>
      <c r="AU134" s="160" t="s">
        <v>89</v>
      </c>
      <c r="AY134" s="154" t="s">
        <v>308</v>
      </c>
      <c r="BK134" s="161" t="n">
        <f aca="false">BK135</f>
        <v>0</v>
      </c>
    </row>
    <row r="135" s="22" customFormat="true" ht="24.15" hidden="false" customHeight="true" outlineLevel="0" collapsed="false">
      <c r="B135" s="23"/>
      <c r="C135" s="164" t="s">
        <v>327</v>
      </c>
      <c r="D135" s="164" t="s">
        <v>310</v>
      </c>
      <c r="E135" s="165" t="s">
        <v>1645</v>
      </c>
      <c r="F135" s="166" t="s">
        <v>1646</v>
      </c>
      <c r="G135" s="167" t="s">
        <v>494</v>
      </c>
      <c r="H135" s="168" t="n">
        <v>15.279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1647</v>
      </c>
    </row>
    <row r="136" s="152" customFormat="true" ht="22.95" hidden="false" customHeight="true" outlineLevel="0" collapsed="false">
      <c r="B136" s="153"/>
      <c r="D136" s="154" t="s">
        <v>81</v>
      </c>
      <c r="E136" s="162" t="s">
        <v>611</v>
      </c>
      <c r="F136" s="162" t="s">
        <v>1648</v>
      </c>
      <c r="I136" s="156"/>
      <c r="J136" s="163" t="n">
        <f aca="false">BK136</f>
        <v>0</v>
      </c>
      <c r="L136" s="153"/>
      <c r="M136" s="157"/>
      <c r="P136" s="158" t="n">
        <f aca="false">SUM(P137:P141)</f>
        <v>0</v>
      </c>
      <c r="R136" s="158" t="n">
        <f aca="false">SUM(R137:R141)</f>
        <v>0</v>
      </c>
      <c r="T136" s="159" t="n">
        <f aca="false">SUM(T137:T141)</f>
        <v>0</v>
      </c>
      <c r="AR136" s="154" t="s">
        <v>315</v>
      </c>
      <c r="AT136" s="160" t="s">
        <v>81</v>
      </c>
      <c r="AU136" s="160" t="s">
        <v>89</v>
      </c>
      <c r="AY136" s="154" t="s">
        <v>308</v>
      </c>
      <c r="BK136" s="161" t="n">
        <f aca="false">SUM(BK137:BK141)</f>
        <v>0</v>
      </c>
    </row>
    <row r="137" s="22" customFormat="true" ht="16.5" hidden="false" customHeight="true" outlineLevel="0" collapsed="false">
      <c r="B137" s="23"/>
      <c r="C137" s="164" t="s">
        <v>315</v>
      </c>
      <c r="D137" s="164" t="s">
        <v>310</v>
      </c>
      <c r="E137" s="165" t="s">
        <v>1649</v>
      </c>
      <c r="F137" s="166" t="s">
        <v>1650</v>
      </c>
      <c r="G137" s="167" t="s">
        <v>607</v>
      </c>
      <c r="H137" s="168" t="n">
        <v>1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1651</v>
      </c>
    </row>
    <row r="138" s="22" customFormat="true" ht="24.15" hidden="false" customHeight="true" outlineLevel="0" collapsed="false">
      <c r="B138" s="23"/>
      <c r="C138" s="164" t="s">
        <v>334</v>
      </c>
      <c r="D138" s="164" t="s">
        <v>310</v>
      </c>
      <c r="E138" s="165" t="s">
        <v>1652</v>
      </c>
      <c r="F138" s="166" t="s">
        <v>1653</v>
      </c>
      <c r="G138" s="167" t="s">
        <v>607</v>
      </c>
      <c r="H138" s="168" t="n">
        <v>3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1654</v>
      </c>
    </row>
    <row r="139" s="22" customFormat="true" ht="16.5" hidden="false" customHeight="true" outlineLevel="0" collapsed="false">
      <c r="B139" s="23"/>
      <c r="C139" s="164" t="s">
        <v>340</v>
      </c>
      <c r="D139" s="164" t="s">
        <v>310</v>
      </c>
      <c r="E139" s="165" t="s">
        <v>1655</v>
      </c>
      <c r="F139" s="166" t="s">
        <v>1656</v>
      </c>
      <c r="G139" s="167" t="s">
        <v>607</v>
      </c>
      <c r="H139" s="168" t="n">
        <v>3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1657</v>
      </c>
    </row>
    <row r="140" s="22" customFormat="true" ht="16.5" hidden="false" customHeight="true" outlineLevel="0" collapsed="false">
      <c r="B140" s="23"/>
      <c r="C140" s="164" t="s">
        <v>347</v>
      </c>
      <c r="D140" s="164" t="s">
        <v>310</v>
      </c>
      <c r="E140" s="165" t="s">
        <v>1658</v>
      </c>
      <c r="F140" s="166" t="s">
        <v>1659</v>
      </c>
      <c r="G140" s="167" t="s">
        <v>607</v>
      </c>
      <c r="H140" s="168" t="n">
        <v>15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1660</v>
      </c>
    </row>
    <row r="141" s="22" customFormat="true" ht="16.5" hidden="false" customHeight="true" outlineLevel="0" collapsed="false">
      <c r="B141" s="23"/>
      <c r="C141" s="164" t="s">
        <v>352</v>
      </c>
      <c r="D141" s="164" t="s">
        <v>310</v>
      </c>
      <c r="E141" s="165" t="s">
        <v>1661</v>
      </c>
      <c r="F141" s="166" t="s">
        <v>1662</v>
      </c>
      <c r="G141" s="167" t="s">
        <v>607</v>
      </c>
      <c r="H141" s="168" t="n">
        <v>6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1663</v>
      </c>
    </row>
    <row r="142" s="152" customFormat="true" ht="22.95" hidden="false" customHeight="true" outlineLevel="0" collapsed="false">
      <c r="B142" s="153"/>
      <c r="D142" s="154" t="s">
        <v>81</v>
      </c>
      <c r="E142" s="162" t="s">
        <v>656</v>
      </c>
      <c r="F142" s="162" t="s">
        <v>1664</v>
      </c>
      <c r="I142" s="156"/>
      <c r="J142" s="163" t="n">
        <f aca="false">BK142</f>
        <v>0</v>
      </c>
      <c r="L142" s="153"/>
      <c r="M142" s="157"/>
      <c r="P142" s="158" t="n">
        <f aca="false">SUM(P143:P153)</f>
        <v>0</v>
      </c>
      <c r="R142" s="158" t="n">
        <f aca="false">SUM(R143:R153)</f>
        <v>0</v>
      </c>
      <c r="T142" s="159" t="n">
        <f aca="false">SUM(T143:T153)</f>
        <v>0</v>
      </c>
      <c r="AR142" s="154" t="s">
        <v>315</v>
      </c>
      <c r="AT142" s="160" t="s">
        <v>81</v>
      </c>
      <c r="AU142" s="160" t="s">
        <v>89</v>
      </c>
      <c r="AY142" s="154" t="s">
        <v>308</v>
      </c>
      <c r="BK142" s="161" t="n">
        <f aca="false">SUM(BK143:BK153)</f>
        <v>0</v>
      </c>
    </row>
    <row r="143" s="22" customFormat="true" ht="16.5" hidden="false" customHeight="true" outlineLevel="0" collapsed="false">
      <c r="B143" s="23"/>
      <c r="C143" s="164" t="s">
        <v>357</v>
      </c>
      <c r="D143" s="164" t="s">
        <v>310</v>
      </c>
      <c r="E143" s="165" t="s">
        <v>1665</v>
      </c>
      <c r="F143" s="166" t="s">
        <v>1666</v>
      </c>
      <c r="G143" s="167" t="s">
        <v>607</v>
      </c>
      <c r="H143" s="168" t="n">
        <v>3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1667</v>
      </c>
    </row>
    <row r="144" s="22" customFormat="true" ht="16.5" hidden="false" customHeight="true" outlineLevel="0" collapsed="false">
      <c r="B144" s="23"/>
      <c r="C144" s="164" t="s">
        <v>363</v>
      </c>
      <c r="D144" s="164" t="s">
        <v>310</v>
      </c>
      <c r="E144" s="165" t="s">
        <v>1668</v>
      </c>
      <c r="F144" s="166" t="s">
        <v>1669</v>
      </c>
      <c r="G144" s="167" t="s">
        <v>607</v>
      </c>
      <c r="H144" s="168" t="n">
        <v>3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1670</v>
      </c>
    </row>
    <row r="145" s="22" customFormat="true" ht="24.15" hidden="false" customHeight="true" outlineLevel="0" collapsed="false">
      <c r="B145" s="23"/>
      <c r="C145" s="164" t="s">
        <v>367</v>
      </c>
      <c r="D145" s="164" t="s">
        <v>310</v>
      </c>
      <c r="E145" s="165" t="s">
        <v>1671</v>
      </c>
      <c r="F145" s="166" t="s">
        <v>1672</v>
      </c>
      <c r="G145" s="167" t="s">
        <v>607</v>
      </c>
      <c r="H145" s="168" t="n">
        <v>3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1673</v>
      </c>
    </row>
    <row r="146" s="22" customFormat="true" ht="21.75" hidden="false" customHeight="true" outlineLevel="0" collapsed="false">
      <c r="B146" s="23"/>
      <c r="C146" s="164" t="s">
        <v>374</v>
      </c>
      <c r="D146" s="164" t="s">
        <v>310</v>
      </c>
      <c r="E146" s="165" t="s">
        <v>1674</v>
      </c>
      <c r="F146" s="166" t="s">
        <v>1675</v>
      </c>
      <c r="G146" s="167" t="s">
        <v>607</v>
      </c>
      <c r="H146" s="168" t="n">
        <v>3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1676</v>
      </c>
    </row>
    <row r="147" s="22" customFormat="true" ht="24.15" hidden="false" customHeight="true" outlineLevel="0" collapsed="false">
      <c r="B147" s="23"/>
      <c r="C147" s="164" t="s">
        <v>381</v>
      </c>
      <c r="D147" s="164" t="s">
        <v>310</v>
      </c>
      <c r="E147" s="165" t="s">
        <v>1677</v>
      </c>
      <c r="F147" s="166" t="s">
        <v>1678</v>
      </c>
      <c r="G147" s="167" t="s">
        <v>607</v>
      </c>
      <c r="H147" s="168" t="n">
        <v>3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1679</v>
      </c>
    </row>
    <row r="148" s="22" customFormat="true" ht="24.15" hidden="false" customHeight="true" outlineLevel="0" collapsed="false">
      <c r="B148" s="23"/>
      <c r="C148" s="164" t="s">
        <v>393</v>
      </c>
      <c r="D148" s="164" t="s">
        <v>310</v>
      </c>
      <c r="E148" s="165" t="s">
        <v>1680</v>
      </c>
      <c r="F148" s="166" t="s">
        <v>1681</v>
      </c>
      <c r="G148" s="167" t="s">
        <v>607</v>
      </c>
      <c r="H148" s="168" t="n">
        <v>3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1682</v>
      </c>
    </row>
    <row r="149" s="22" customFormat="true" ht="16.5" hidden="false" customHeight="true" outlineLevel="0" collapsed="false">
      <c r="B149" s="23"/>
      <c r="C149" s="164" t="s">
        <v>7</v>
      </c>
      <c r="D149" s="164" t="s">
        <v>310</v>
      </c>
      <c r="E149" s="165" t="s">
        <v>1683</v>
      </c>
      <c r="F149" s="166" t="s">
        <v>1684</v>
      </c>
      <c r="G149" s="167" t="s">
        <v>607</v>
      </c>
      <c r="H149" s="168" t="n">
        <v>3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1685</v>
      </c>
    </row>
    <row r="150" s="22" customFormat="true" ht="16.5" hidden="false" customHeight="true" outlineLevel="0" collapsed="false">
      <c r="B150" s="23"/>
      <c r="C150" s="164" t="s">
        <v>414</v>
      </c>
      <c r="D150" s="164" t="s">
        <v>310</v>
      </c>
      <c r="E150" s="165" t="s">
        <v>1686</v>
      </c>
      <c r="F150" s="166" t="s">
        <v>1687</v>
      </c>
      <c r="G150" s="167" t="s">
        <v>607</v>
      </c>
      <c r="H150" s="168" t="n">
        <v>3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1688</v>
      </c>
    </row>
    <row r="151" s="22" customFormat="true" ht="16.5" hidden="false" customHeight="true" outlineLevel="0" collapsed="false">
      <c r="B151" s="23"/>
      <c r="C151" s="164" t="s">
        <v>423</v>
      </c>
      <c r="D151" s="164" t="s">
        <v>310</v>
      </c>
      <c r="E151" s="165" t="s">
        <v>1689</v>
      </c>
      <c r="F151" s="166" t="s">
        <v>1690</v>
      </c>
      <c r="G151" s="167" t="s">
        <v>607</v>
      </c>
      <c r="H151" s="168" t="n">
        <v>3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1691</v>
      </c>
    </row>
    <row r="152" s="22" customFormat="true" ht="16.5" hidden="false" customHeight="true" outlineLevel="0" collapsed="false">
      <c r="B152" s="23"/>
      <c r="C152" s="164" t="s">
        <v>427</v>
      </c>
      <c r="D152" s="164" t="s">
        <v>310</v>
      </c>
      <c r="E152" s="165" t="s">
        <v>1692</v>
      </c>
      <c r="F152" s="166" t="s">
        <v>1693</v>
      </c>
      <c r="G152" s="167" t="s">
        <v>607</v>
      </c>
      <c r="H152" s="168" t="n">
        <v>6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1694</v>
      </c>
    </row>
    <row r="153" s="22" customFormat="true" ht="16.5" hidden="false" customHeight="true" outlineLevel="0" collapsed="false">
      <c r="B153" s="23"/>
      <c r="C153" s="164" t="s">
        <v>433</v>
      </c>
      <c r="D153" s="164" t="s">
        <v>310</v>
      </c>
      <c r="E153" s="165" t="s">
        <v>1695</v>
      </c>
      <c r="F153" s="166" t="s">
        <v>1696</v>
      </c>
      <c r="G153" s="167" t="s">
        <v>607</v>
      </c>
      <c r="H153" s="168" t="n">
        <v>6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1697</v>
      </c>
    </row>
    <row r="154" s="152" customFormat="true" ht="22.95" hidden="false" customHeight="true" outlineLevel="0" collapsed="false">
      <c r="B154" s="153"/>
      <c r="D154" s="154" t="s">
        <v>81</v>
      </c>
      <c r="E154" s="162" t="s">
        <v>687</v>
      </c>
      <c r="F154" s="162" t="s">
        <v>1698</v>
      </c>
      <c r="I154" s="156"/>
      <c r="J154" s="163" t="n">
        <f aca="false">BK154</f>
        <v>0</v>
      </c>
      <c r="L154" s="153"/>
      <c r="M154" s="157"/>
      <c r="P154" s="158" t="n">
        <f aca="false">SUM(P155:P157)</f>
        <v>0</v>
      </c>
      <c r="R154" s="158" t="n">
        <f aca="false">SUM(R155:R157)</f>
        <v>0</v>
      </c>
      <c r="T154" s="159" t="n">
        <f aca="false">SUM(T155:T157)</f>
        <v>0</v>
      </c>
      <c r="AR154" s="154" t="s">
        <v>315</v>
      </c>
      <c r="AT154" s="160" t="s">
        <v>81</v>
      </c>
      <c r="AU154" s="160" t="s">
        <v>89</v>
      </c>
      <c r="AY154" s="154" t="s">
        <v>308</v>
      </c>
      <c r="BK154" s="161" t="n">
        <f aca="false">SUM(BK155:BK157)</f>
        <v>0</v>
      </c>
    </row>
    <row r="155" s="22" customFormat="true" ht="16.5" hidden="false" customHeight="true" outlineLevel="0" collapsed="false">
      <c r="B155" s="23"/>
      <c r="C155" s="164" t="s">
        <v>443</v>
      </c>
      <c r="D155" s="164" t="s">
        <v>310</v>
      </c>
      <c r="E155" s="165" t="s">
        <v>1699</v>
      </c>
      <c r="F155" s="166" t="s">
        <v>1700</v>
      </c>
      <c r="G155" s="167" t="s">
        <v>494</v>
      </c>
      <c r="H155" s="168" t="n">
        <v>15.279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1701</v>
      </c>
    </row>
    <row r="156" s="22" customFormat="true" ht="16.5" hidden="false" customHeight="true" outlineLevel="0" collapsed="false">
      <c r="B156" s="23"/>
      <c r="C156" s="164" t="s">
        <v>6</v>
      </c>
      <c r="D156" s="164" t="s">
        <v>310</v>
      </c>
      <c r="E156" s="165" t="s">
        <v>1623</v>
      </c>
      <c r="F156" s="166" t="s">
        <v>1624</v>
      </c>
      <c r="G156" s="167" t="s">
        <v>494</v>
      </c>
      <c r="H156" s="168" t="n">
        <v>15.279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1702</v>
      </c>
    </row>
    <row r="157" s="22" customFormat="true" ht="16.5" hidden="false" customHeight="true" outlineLevel="0" collapsed="false">
      <c r="B157" s="23"/>
      <c r="C157" s="164" t="s">
        <v>455</v>
      </c>
      <c r="D157" s="164" t="s">
        <v>310</v>
      </c>
      <c r="E157" s="165" t="s">
        <v>1703</v>
      </c>
      <c r="F157" s="166" t="s">
        <v>1704</v>
      </c>
      <c r="G157" s="167" t="s">
        <v>1705</v>
      </c>
      <c r="H157" s="168" t="n">
        <v>0.003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1706</v>
      </c>
    </row>
    <row r="158" s="22" customFormat="true" ht="49.95" hidden="false" customHeight="true" outlineLevel="0" collapsed="false">
      <c r="B158" s="23"/>
      <c r="E158" s="155" t="s">
        <v>518</v>
      </c>
      <c r="F158" s="155" t="s">
        <v>519</v>
      </c>
      <c r="J158" s="142" t="n">
        <f aca="false">BK158</f>
        <v>0</v>
      </c>
      <c r="L158" s="23"/>
      <c r="M158" s="211"/>
      <c r="T158" s="57"/>
      <c r="AT158" s="3" t="s">
        <v>81</v>
      </c>
      <c r="AU158" s="3" t="s">
        <v>82</v>
      </c>
      <c r="AY158" s="3" t="s">
        <v>520</v>
      </c>
      <c r="BK158" s="176" t="n">
        <f aca="false">SUM(BK159:BK163)</f>
        <v>0</v>
      </c>
    </row>
    <row r="159" s="22" customFormat="true" ht="16.35" hidden="false" customHeight="true" outlineLevel="0" collapsed="false">
      <c r="B159" s="23"/>
      <c r="C159" s="212"/>
      <c r="D159" s="213" t="s">
        <v>310</v>
      </c>
      <c r="E159" s="214"/>
      <c r="F159" s="215"/>
      <c r="G159" s="216"/>
      <c r="H159" s="217"/>
      <c r="I159" s="218"/>
      <c r="J159" s="219" t="n">
        <f aca="false">BK159</f>
        <v>0</v>
      </c>
      <c r="K159" s="220"/>
      <c r="L159" s="23"/>
      <c r="M159" s="221"/>
      <c r="N159" s="222" t="s">
        <v>47</v>
      </c>
      <c r="T159" s="57"/>
      <c r="AT159" s="3" t="s">
        <v>520</v>
      </c>
      <c r="AU159" s="3" t="s">
        <v>89</v>
      </c>
      <c r="AY159" s="3" t="s">
        <v>520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I159*H159</f>
        <v>0</v>
      </c>
    </row>
    <row r="160" s="22" customFormat="true" ht="16.35" hidden="false" customHeight="true" outlineLevel="0" collapsed="false">
      <c r="B160" s="23"/>
      <c r="C160" s="212"/>
      <c r="D160" s="213" t="s">
        <v>310</v>
      </c>
      <c r="E160" s="214"/>
      <c r="F160" s="215"/>
      <c r="G160" s="216"/>
      <c r="H160" s="217"/>
      <c r="I160" s="218"/>
      <c r="J160" s="219" t="n">
        <f aca="false">BK160</f>
        <v>0</v>
      </c>
      <c r="K160" s="220"/>
      <c r="L160" s="23"/>
      <c r="M160" s="221"/>
      <c r="N160" s="222" t="s">
        <v>47</v>
      </c>
      <c r="T160" s="57"/>
      <c r="AT160" s="3" t="s">
        <v>520</v>
      </c>
      <c r="AU160" s="3" t="s">
        <v>89</v>
      </c>
      <c r="AY160" s="3" t="s">
        <v>520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I160*H160</f>
        <v>0</v>
      </c>
    </row>
    <row r="161" s="22" customFormat="true" ht="16.35" hidden="false" customHeight="true" outlineLevel="0" collapsed="false">
      <c r="B161" s="23"/>
      <c r="C161" s="212"/>
      <c r="D161" s="213" t="s">
        <v>310</v>
      </c>
      <c r="E161" s="214"/>
      <c r="F161" s="215"/>
      <c r="G161" s="216"/>
      <c r="H161" s="217"/>
      <c r="I161" s="218"/>
      <c r="J161" s="219" t="n">
        <f aca="false">BK161</f>
        <v>0</v>
      </c>
      <c r="K161" s="220"/>
      <c r="L161" s="23"/>
      <c r="M161" s="221"/>
      <c r="N161" s="222" t="s">
        <v>47</v>
      </c>
      <c r="T161" s="57"/>
      <c r="AT161" s="3" t="s">
        <v>520</v>
      </c>
      <c r="AU161" s="3" t="s">
        <v>89</v>
      </c>
      <c r="AY161" s="3" t="s">
        <v>520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I161*H161</f>
        <v>0</v>
      </c>
    </row>
    <row r="162" s="22" customFormat="true" ht="16.35" hidden="false" customHeight="true" outlineLevel="0" collapsed="false">
      <c r="B162" s="23"/>
      <c r="C162" s="212"/>
      <c r="D162" s="213" t="s">
        <v>310</v>
      </c>
      <c r="E162" s="214"/>
      <c r="F162" s="215"/>
      <c r="G162" s="216"/>
      <c r="H162" s="217"/>
      <c r="I162" s="218"/>
      <c r="J162" s="219" t="n">
        <f aca="false">BK162</f>
        <v>0</v>
      </c>
      <c r="K162" s="220"/>
      <c r="L162" s="23"/>
      <c r="M162" s="221"/>
      <c r="N162" s="222" t="s">
        <v>47</v>
      </c>
      <c r="T162" s="57"/>
      <c r="AT162" s="3" t="s">
        <v>520</v>
      </c>
      <c r="AU162" s="3" t="s">
        <v>89</v>
      </c>
      <c r="AY162" s="3" t="s">
        <v>520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I162*H162</f>
        <v>0</v>
      </c>
    </row>
    <row r="163" s="22" customFormat="true" ht="16.35" hidden="false" customHeight="true" outlineLevel="0" collapsed="false">
      <c r="B163" s="23"/>
      <c r="C163" s="212"/>
      <c r="D163" s="213" t="s">
        <v>310</v>
      </c>
      <c r="E163" s="214"/>
      <c r="F163" s="215"/>
      <c r="G163" s="216"/>
      <c r="H163" s="217"/>
      <c r="I163" s="218"/>
      <c r="J163" s="219" t="n">
        <f aca="false">BK163</f>
        <v>0</v>
      </c>
      <c r="K163" s="220"/>
      <c r="L163" s="23"/>
      <c r="M163" s="221"/>
      <c r="N163" s="222" t="s">
        <v>47</v>
      </c>
      <c r="O163" s="223"/>
      <c r="P163" s="223"/>
      <c r="Q163" s="223"/>
      <c r="R163" s="223"/>
      <c r="S163" s="223"/>
      <c r="T163" s="224"/>
      <c r="AT163" s="3" t="s">
        <v>520</v>
      </c>
      <c r="AU163" s="3" t="s">
        <v>89</v>
      </c>
      <c r="AY163" s="3" t="s">
        <v>520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I163*H163</f>
        <v>0</v>
      </c>
    </row>
    <row r="164" s="22" customFormat="true" ht="6.9" hidden="false" customHeight="true" outlineLevel="0" collapsed="false">
      <c r="B164" s="41"/>
      <c r="C164" s="42"/>
      <c r="D164" s="42"/>
      <c r="E164" s="42"/>
      <c r="F164" s="42"/>
      <c r="G164" s="42"/>
      <c r="H164" s="42"/>
      <c r="I164" s="42"/>
      <c r="J164" s="42"/>
      <c r="K164" s="42"/>
      <c r="L164" s="23"/>
    </row>
  </sheetData>
  <sheetProtection algorithmName="SHA-512" hashValue="s2Z/l+5qoXJDVc7yRUghZNGQ4/QFlbMVp+UixwLlYxo3uPtNOFuFt9dlYR8z75mao8FBomqCoTOT9EsPspkFXQ==" saltValue="e5p6S29x5G2l7m0TptbynCd4YNSS5eI45Nlv2kCHbPhNRIQp6YMP+UIeSYv+ErtCRi7jwauLk4DZk2If2h4/6A==" spinCount="100000" sheet="true" objects="true" scenarios="true" formatColumns="false" formatRows="false" autoFilter="false"/>
  <autoFilter ref="C127:K163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</mergeCells>
  <dataValidations count="2">
    <dataValidation allowBlank="true" error="Povoleny jsou hodnoty K, M." operator="between" showDropDown="false" showErrorMessage="true" showInputMessage="true" sqref="D159:D16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9:N16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73"/>
  <sheetViews>
    <sheetView showFormulas="false" showGridLines="false" showRowColHeaders="true" showZeros="true" rightToLeft="false" tabSelected="false" showOutlineSymbols="true" defaultGridColor="true" view="normal" topLeftCell="A133" colorId="64" zoomScale="100" zoomScaleNormal="100" zoomScalePageLayoutView="100" workbookViewId="0">
      <selection pane="topLeft" activeCell="A133" activeCellId="0" sqref="A133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132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1975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ROUND((ROUND((SUM(BE126:BE166)),  2) + SUM(BE168:BE172)), 2)</f>
        <v>0</v>
      </c>
      <c r="I35" s="119" t="n">
        <v>0.21</v>
      </c>
      <c r="J35" s="100" t="n">
        <f aca="false">ROUND((ROUND(((SUM(BE126:BE166))*I35),  2) + (SUM(BE168:BE172)*I35)),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ROUND((ROUND((SUM(BF126:BF166)),  2) + SUM(BF168:BF172)), 2)</f>
        <v>0</v>
      </c>
      <c r="I36" s="119" t="n">
        <v>0.15</v>
      </c>
      <c r="J36" s="100" t="n">
        <f aca="false">ROUND((ROUND(((SUM(BF126:BF166))*I36),  2) + (SUM(BF168:BF172)*I36)),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ROUND((ROUND((SUM(BG126:BG166)),  2) + SUM(BG168:BG172)),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ROUND((ROUND((SUM(BH126:BH166)),  2) + SUM(BH168:BH172)),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ROUND((ROUND((SUM(BI126:BI166)),  2) + SUM(BI168:BI172)),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2.2.2d - ZTI kanalizace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1708</v>
      </c>
      <c r="E101" s="139"/>
      <c r="F101" s="139"/>
      <c r="G101" s="139"/>
      <c r="H101" s="139"/>
      <c r="I101" s="139"/>
      <c r="J101" s="140" t="n">
        <f aca="false">J138</f>
        <v>0</v>
      </c>
      <c r="L101" s="137"/>
    </row>
    <row r="102" s="95" customFormat="true" ht="19.95" hidden="false" customHeight="true" outlineLevel="0" collapsed="false">
      <c r="B102" s="137"/>
      <c r="D102" s="138" t="s">
        <v>1709</v>
      </c>
      <c r="E102" s="139"/>
      <c r="F102" s="139"/>
      <c r="G102" s="139"/>
      <c r="H102" s="139"/>
      <c r="I102" s="139"/>
      <c r="J102" s="140" t="n">
        <f aca="false">J153</f>
        <v>0</v>
      </c>
      <c r="L102" s="137"/>
    </row>
    <row r="103" s="95" customFormat="true" ht="19.95" hidden="false" customHeight="true" outlineLevel="0" collapsed="false">
      <c r="B103" s="137"/>
      <c r="D103" s="138" t="s">
        <v>1710</v>
      </c>
      <c r="E103" s="139"/>
      <c r="F103" s="139"/>
      <c r="G103" s="139"/>
      <c r="H103" s="139"/>
      <c r="I103" s="139"/>
      <c r="J103" s="140" t="n">
        <f aca="false">J159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J167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1031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2.2.2d - ZTI kanalizace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P127+P167</f>
        <v>0</v>
      </c>
      <c r="Q126" s="55"/>
      <c r="R126" s="149" t="n">
        <f aca="false">R127+R167</f>
        <v>0</v>
      </c>
      <c r="S126" s="55"/>
      <c r="T126" s="150" t="n">
        <f aca="false">T127+T167</f>
        <v>0</v>
      </c>
      <c r="AT126" s="3" t="s">
        <v>81</v>
      </c>
      <c r="AU126" s="3" t="s">
        <v>286</v>
      </c>
      <c r="BK126" s="151" t="n">
        <f aca="false">BK127+BK167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P128+P138+P153+P159</f>
        <v>0</v>
      </c>
      <c r="R127" s="158" t="n">
        <f aca="false">R128+R138+R153+R159</f>
        <v>0</v>
      </c>
      <c r="T127" s="159" t="n">
        <f aca="false">T128+T138+T153+T159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BK128+BK138+BK153+BK159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536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SUM(P129:P137)</f>
        <v>0</v>
      </c>
      <c r="R128" s="158" t="n">
        <f aca="false">SUM(R129:R137)</f>
        <v>0</v>
      </c>
      <c r="T128" s="159" t="n">
        <f aca="false">SUM(T129:T137)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SUM(BK129:BK137)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1711</v>
      </c>
      <c r="F129" s="166" t="s">
        <v>1712</v>
      </c>
      <c r="G129" s="167" t="s">
        <v>494</v>
      </c>
      <c r="H129" s="168" t="n">
        <v>4.125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1713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1714</v>
      </c>
      <c r="F130" s="166" t="s">
        <v>1715</v>
      </c>
      <c r="G130" s="167" t="s">
        <v>494</v>
      </c>
      <c r="H130" s="168" t="n">
        <v>0.75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1716</v>
      </c>
    </row>
    <row r="131" s="22" customFormat="true" ht="16.5" hidden="false" customHeight="true" outlineLevel="0" collapsed="false">
      <c r="B131" s="23"/>
      <c r="C131" s="164" t="s">
        <v>327</v>
      </c>
      <c r="D131" s="164" t="s">
        <v>310</v>
      </c>
      <c r="E131" s="165" t="s">
        <v>1717</v>
      </c>
      <c r="F131" s="166" t="s">
        <v>1718</v>
      </c>
      <c r="G131" s="167" t="s">
        <v>494</v>
      </c>
      <c r="H131" s="168" t="n">
        <v>5.25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1719</v>
      </c>
    </row>
    <row r="132" s="22" customFormat="true" ht="16.5" hidden="false" customHeight="true" outlineLevel="0" collapsed="false">
      <c r="B132" s="23"/>
      <c r="C132" s="164" t="s">
        <v>315</v>
      </c>
      <c r="D132" s="164" t="s">
        <v>310</v>
      </c>
      <c r="E132" s="165" t="s">
        <v>1720</v>
      </c>
      <c r="F132" s="166" t="s">
        <v>1721</v>
      </c>
      <c r="G132" s="167" t="s">
        <v>494</v>
      </c>
      <c r="H132" s="168" t="n">
        <v>15.75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1722</v>
      </c>
    </row>
    <row r="133" s="22" customFormat="true" ht="16.5" hidden="false" customHeight="true" outlineLevel="0" collapsed="false">
      <c r="B133" s="23"/>
      <c r="C133" s="164" t="s">
        <v>334</v>
      </c>
      <c r="D133" s="164" t="s">
        <v>310</v>
      </c>
      <c r="E133" s="165" t="s">
        <v>1723</v>
      </c>
      <c r="F133" s="166" t="s">
        <v>1724</v>
      </c>
      <c r="G133" s="167" t="s">
        <v>494</v>
      </c>
      <c r="H133" s="168" t="n">
        <v>1.125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1725</v>
      </c>
    </row>
    <row r="134" s="22" customFormat="true" ht="16.5" hidden="false" customHeight="true" outlineLevel="0" collapsed="false">
      <c r="B134" s="23"/>
      <c r="C134" s="164" t="s">
        <v>340</v>
      </c>
      <c r="D134" s="164" t="s">
        <v>310</v>
      </c>
      <c r="E134" s="165" t="s">
        <v>1726</v>
      </c>
      <c r="F134" s="166" t="s">
        <v>1727</v>
      </c>
      <c r="G134" s="167" t="s">
        <v>494</v>
      </c>
      <c r="H134" s="168" t="n">
        <v>17.25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1728</v>
      </c>
    </row>
    <row r="135" s="22" customFormat="true" ht="24.15" hidden="false" customHeight="true" outlineLevel="0" collapsed="false">
      <c r="B135" s="23"/>
      <c r="C135" s="164" t="s">
        <v>347</v>
      </c>
      <c r="D135" s="164" t="s">
        <v>310</v>
      </c>
      <c r="E135" s="165" t="s">
        <v>1729</v>
      </c>
      <c r="F135" s="166" t="s">
        <v>1730</v>
      </c>
      <c r="G135" s="167" t="s">
        <v>494</v>
      </c>
      <c r="H135" s="168" t="n">
        <v>4.875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1731</v>
      </c>
    </row>
    <row r="136" s="22" customFormat="true" ht="24.15" hidden="false" customHeight="true" outlineLevel="0" collapsed="false">
      <c r="B136" s="23"/>
      <c r="C136" s="164" t="s">
        <v>352</v>
      </c>
      <c r="D136" s="164" t="s">
        <v>310</v>
      </c>
      <c r="E136" s="165" t="s">
        <v>1732</v>
      </c>
      <c r="F136" s="166" t="s">
        <v>1733</v>
      </c>
      <c r="G136" s="167" t="s">
        <v>494</v>
      </c>
      <c r="H136" s="168" t="n">
        <v>16.875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1734</v>
      </c>
    </row>
    <row r="137" s="22" customFormat="true" ht="16.5" hidden="false" customHeight="true" outlineLevel="0" collapsed="false">
      <c r="B137" s="23"/>
      <c r="C137" s="164" t="s">
        <v>357</v>
      </c>
      <c r="D137" s="164" t="s">
        <v>310</v>
      </c>
      <c r="E137" s="165" t="s">
        <v>1735</v>
      </c>
      <c r="F137" s="166" t="s">
        <v>1736</v>
      </c>
      <c r="G137" s="167" t="s">
        <v>494</v>
      </c>
      <c r="H137" s="168" t="n">
        <v>17.25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1737</v>
      </c>
    </row>
    <row r="138" s="152" customFormat="true" ht="22.95" hidden="false" customHeight="true" outlineLevel="0" collapsed="false">
      <c r="B138" s="153"/>
      <c r="D138" s="154" t="s">
        <v>81</v>
      </c>
      <c r="E138" s="162" t="s">
        <v>542</v>
      </c>
      <c r="F138" s="162" t="s">
        <v>1738</v>
      </c>
      <c r="I138" s="156"/>
      <c r="J138" s="163" t="n">
        <f aca="false">BK138</f>
        <v>0</v>
      </c>
      <c r="L138" s="153"/>
      <c r="M138" s="157"/>
      <c r="P138" s="158" t="n">
        <f aca="false">SUM(P139:P152)</f>
        <v>0</v>
      </c>
      <c r="R138" s="158" t="n">
        <f aca="false">SUM(R139:R152)</f>
        <v>0</v>
      </c>
      <c r="T138" s="159" t="n">
        <f aca="false">SUM(T139:T152)</f>
        <v>0</v>
      </c>
      <c r="AR138" s="154" t="s">
        <v>315</v>
      </c>
      <c r="AT138" s="160" t="s">
        <v>81</v>
      </c>
      <c r="AU138" s="160" t="s">
        <v>89</v>
      </c>
      <c r="AY138" s="154" t="s">
        <v>308</v>
      </c>
      <c r="BK138" s="161" t="n">
        <f aca="false">SUM(BK139:BK152)</f>
        <v>0</v>
      </c>
    </row>
    <row r="139" s="22" customFormat="true" ht="24.15" hidden="false" customHeight="true" outlineLevel="0" collapsed="false">
      <c r="B139" s="23"/>
      <c r="C139" s="164" t="s">
        <v>363</v>
      </c>
      <c r="D139" s="164" t="s">
        <v>310</v>
      </c>
      <c r="E139" s="165" t="s">
        <v>1739</v>
      </c>
      <c r="F139" s="166" t="s">
        <v>1740</v>
      </c>
      <c r="G139" s="167" t="s">
        <v>607</v>
      </c>
      <c r="H139" s="168" t="n">
        <v>3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1741</v>
      </c>
    </row>
    <row r="140" s="22" customFormat="true" ht="16.5" hidden="false" customHeight="true" outlineLevel="0" collapsed="false">
      <c r="B140" s="23"/>
      <c r="C140" s="164" t="s">
        <v>367</v>
      </c>
      <c r="D140" s="164" t="s">
        <v>310</v>
      </c>
      <c r="E140" s="165" t="s">
        <v>1742</v>
      </c>
      <c r="F140" s="166" t="s">
        <v>1743</v>
      </c>
      <c r="G140" s="167" t="s">
        <v>607</v>
      </c>
      <c r="H140" s="168" t="n">
        <v>3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1744</v>
      </c>
    </row>
    <row r="141" s="22" customFormat="true" ht="16.5" hidden="false" customHeight="true" outlineLevel="0" collapsed="false">
      <c r="B141" s="23"/>
      <c r="C141" s="164" t="s">
        <v>374</v>
      </c>
      <c r="D141" s="164" t="s">
        <v>310</v>
      </c>
      <c r="E141" s="165" t="s">
        <v>1745</v>
      </c>
      <c r="F141" s="166" t="s">
        <v>1746</v>
      </c>
      <c r="G141" s="167" t="s">
        <v>607</v>
      </c>
      <c r="H141" s="168" t="n">
        <v>3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1747</v>
      </c>
    </row>
    <row r="142" s="22" customFormat="true" ht="16.5" hidden="false" customHeight="true" outlineLevel="0" collapsed="false">
      <c r="B142" s="23"/>
      <c r="C142" s="164" t="s">
        <v>381</v>
      </c>
      <c r="D142" s="164" t="s">
        <v>310</v>
      </c>
      <c r="E142" s="165" t="s">
        <v>1748</v>
      </c>
      <c r="F142" s="166" t="s">
        <v>1749</v>
      </c>
      <c r="G142" s="167" t="s">
        <v>607</v>
      </c>
      <c r="H142" s="168" t="n">
        <v>3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1750</v>
      </c>
    </row>
    <row r="143" s="22" customFormat="true" ht="16.5" hidden="false" customHeight="true" outlineLevel="0" collapsed="false">
      <c r="B143" s="23"/>
      <c r="C143" s="164" t="s">
        <v>393</v>
      </c>
      <c r="D143" s="164" t="s">
        <v>310</v>
      </c>
      <c r="E143" s="165" t="s">
        <v>1751</v>
      </c>
      <c r="F143" s="166" t="s">
        <v>1752</v>
      </c>
      <c r="G143" s="167" t="s">
        <v>607</v>
      </c>
      <c r="H143" s="168" t="n">
        <v>6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1753</v>
      </c>
    </row>
    <row r="144" s="22" customFormat="true" ht="16.5" hidden="false" customHeight="true" outlineLevel="0" collapsed="false">
      <c r="B144" s="23"/>
      <c r="C144" s="164" t="s">
        <v>7</v>
      </c>
      <c r="D144" s="164" t="s">
        <v>310</v>
      </c>
      <c r="E144" s="165" t="s">
        <v>1754</v>
      </c>
      <c r="F144" s="166" t="s">
        <v>1755</v>
      </c>
      <c r="G144" s="167" t="s">
        <v>607</v>
      </c>
      <c r="H144" s="168" t="n">
        <v>6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1756</v>
      </c>
    </row>
    <row r="145" s="22" customFormat="true" ht="16.5" hidden="false" customHeight="true" outlineLevel="0" collapsed="false">
      <c r="B145" s="23"/>
      <c r="C145" s="164" t="s">
        <v>414</v>
      </c>
      <c r="D145" s="164" t="s">
        <v>310</v>
      </c>
      <c r="E145" s="165" t="s">
        <v>1757</v>
      </c>
      <c r="F145" s="166" t="s">
        <v>1758</v>
      </c>
      <c r="G145" s="167" t="s">
        <v>607</v>
      </c>
      <c r="H145" s="168" t="n">
        <v>6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1759</v>
      </c>
    </row>
    <row r="146" s="22" customFormat="true" ht="16.5" hidden="false" customHeight="true" outlineLevel="0" collapsed="false">
      <c r="B146" s="23"/>
      <c r="C146" s="164" t="s">
        <v>423</v>
      </c>
      <c r="D146" s="164" t="s">
        <v>310</v>
      </c>
      <c r="E146" s="165" t="s">
        <v>1760</v>
      </c>
      <c r="F146" s="166" t="s">
        <v>1761</v>
      </c>
      <c r="G146" s="167" t="s">
        <v>607</v>
      </c>
      <c r="H146" s="168" t="n">
        <v>3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1762</v>
      </c>
    </row>
    <row r="147" s="22" customFormat="true" ht="16.5" hidden="false" customHeight="true" outlineLevel="0" collapsed="false">
      <c r="B147" s="23"/>
      <c r="C147" s="164" t="s">
        <v>427</v>
      </c>
      <c r="D147" s="164" t="s">
        <v>310</v>
      </c>
      <c r="E147" s="165" t="s">
        <v>1763</v>
      </c>
      <c r="F147" s="166" t="s">
        <v>1764</v>
      </c>
      <c r="G147" s="167" t="s">
        <v>607</v>
      </c>
      <c r="H147" s="168" t="n">
        <v>3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1765</v>
      </c>
    </row>
    <row r="148" s="22" customFormat="true" ht="16.5" hidden="false" customHeight="true" outlineLevel="0" collapsed="false">
      <c r="B148" s="23"/>
      <c r="C148" s="164" t="s">
        <v>433</v>
      </c>
      <c r="D148" s="164" t="s">
        <v>310</v>
      </c>
      <c r="E148" s="165" t="s">
        <v>1766</v>
      </c>
      <c r="F148" s="166" t="s">
        <v>1767</v>
      </c>
      <c r="G148" s="167" t="s">
        <v>607</v>
      </c>
      <c r="H148" s="168" t="n">
        <v>3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1768</v>
      </c>
    </row>
    <row r="149" s="22" customFormat="true" ht="16.5" hidden="false" customHeight="true" outlineLevel="0" collapsed="false">
      <c r="B149" s="23"/>
      <c r="C149" s="164" t="s">
        <v>443</v>
      </c>
      <c r="D149" s="164" t="s">
        <v>310</v>
      </c>
      <c r="E149" s="165" t="s">
        <v>1769</v>
      </c>
      <c r="F149" s="166" t="s">
        <v>1770</v>
      </c>
      <c r="G149" s="167" t="s">
        <v>607</v>
      </c>
      <c r="H149" s="168" t="n">
        <v>6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1771</v>
      </c>
    </row>
    <row r="150" s="22" customFormat="true" ht="16.5" hidden="false" customHeight="true" outlineLevel="0" collapsed="false">
      <c r="B150" s="23"/>
      <c r="C150" s="164" t="s">
        <v>6</v>
      </c>
      <c r="D150" s="164" t="s">
        <v>310</v>
      </c>
      <c r="E150" s="165" t="s">
        <v>1772</v>
      </c>
      <c r="F150" s="166" t="s">
        <v>1773</v>
      </c>
      <c r="G150" s="167" t="s">
        <v>607</v>
      </c>
      <c r="H150" s="168" t="n">
        <v>3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1774</v>
      </c>
    </row>
    <row r="151" s="22" customFormat="true" ht="16.5" hidden="false" customHeight="true" outlineLevel="0" collapsed="false">
      <c r="B151" s="23"/>
      <c r="C151" s="164" t="s">
        <v>455</v>
      </c>
      <c r="D151" s="164" t="s">
        <v>310</v>
      </c>
      <c r="E151" s="165" t="s">
        <v>1775</v>
      </c>
      <c r="F151" s="166" t="s">
        <v>1776</v>
      </c>
      <c r="G151" s="167" t="s">
        <v>607</v>
      </c>
      <c r="H151" s="168" t="n">
        <v>18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1777</v>
      </c>
    </row>
    <row r="152" s="22" customFormat="true" ht="16.5" hidden="false" customHeight="true" outlineLevel="0" collapsed="false">
      <c r="B152" s="23"/>
      <c r="C152" s="164" t="s">
        <v>461</v>
      </c>
      <c r="D152" s="164" t="s">
        <v>310</v>
      </c>
      <c r="E152" s="165" t="s">
        <v>1778</v>
      </c>
      <c r="F152" s="166" t="s">
        <v>1779</v>
      </c>
      <c r="G152" s="167" t="s">
        <v>607</v>
      </c>
      <c r="H152" s="168" t="n">
        <v>6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1780</v>
      </c>
    </row>
    <row r="153" s="152" customFormat="true" ht="22.95" hidden="false" customHeight="true" outlineLevel="0" collapsed="false">
      <c r="B153" s="153"/>
      <c r="D153" s="154" t="s">
        <v>81</v>
      </c>
      <c r="E153" s="162" t="s">
        <v>582</v>
      </c>
      <c r="F153" s="162" t="s">
        <v>1698</v>
      </c>
      <c r="I153" s="156"/>
      <c r="J153" s="163" t="n">
        <f aca="false">BK153</f>
        <v>0</v>
      </c>
      <c r="L153" s="153"/>
      <c r="M153" s="157"/>
      <c r="P153" s="158" t="n">
        <f aca="false">SUM(P154:P158)</f>
        <v>0</v>
      </c>
      <c r="R153" s="158" t="n">
        <f aca="false">SUM(R154:R158)</f>
        <v>0</v>
      </c>
      <c r="T153" s="159" t="n">
        <f aca="false">SUM(T154:T158)</f>
        <v>0</v>
      </c>
      <c r="AR153" s="154" t="s">
        <v>315</v>
      </c>
      <c r="AT153" s="160" t="s">
        <v>81</v>
      </c>
      <c r="AU153" s="160" t="s">
        <v>89</v>
      </c>
      <c r="AY153" s="154" t="s">
        <v>308</v>
      </c>
      <c r="BK153" s="161" t="n">
        <f aca="false">SUM(BK154:BK158)</f>
        <v>0</v>
      </c>
    </row>
    <row r="154" s="22" customFormat="true" ht="21.75" hidden="false" customHeight="true" outlineLevel="0" collapsed="false">
      <c r="B154" s="23"/>
      <c r="C154" s="164" t="s">
        <v>471</v>
      </c>
      <c r="D154" s="164" t="s">
        <v>310</v>
      </c>
      <c r="E154" s="165" t="s">
        <v>1781</v>
      </c>
      <c r="F154" s="166" t="s">
        <v>1782</v>
      </c>
      <c r="G154" s="167" t="s">
        <v>494</v>
      </c>
      <c r="H154" s="168" t="n">
        <v>44.25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1783</v>
      </c>
    </row>
    <row r="155" s="22" customFormat="true" ht="21.75" hidden="false" customHeight="true" outlineLevel="0" collapsed="false">
      <c r="B155" s="23"/>
      <c r="C155" s="164" t="s">
        <v>475</v>
      </c>
      <c r="D155" s="164" t="s">
        <v>310</v>
      </c>
      <c r="E155" s="165" t="s">
        <v>1784</v>
      </c>
      <c r="F155" s="166" t="s">
        <v>1785</v>
      </c>
      <c r="G155" s="167" t="s">
        <v>607</v>
      </c>
      <c r="H155" s="168" t="n">
        <v>6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1786</v>
      </c>
    </row>
    <row r="156" s="22" customFormat="true" ht="21.75" hidden="false" customHeight="true" outlineLevel="0" collapsed="false">
      <c r="B156" s="23"/>
      <c r="C156" s="164" t="s">
        <v>481</v>
      </c>
      <c r="D156" s="164" t="s">
        <v>310</v>
      </c>
      <c r="E156" s="165" t="s">
        <v>1787</v>
      </c>
      <c r="F156" s="166" t="s">
        <v>1788</v>
      </c>
      <c r="G156" s="167" t="s">
        <v>607</v>
      </c>
      <c r="H156" s="168" t="n">
        <v>3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1789</v>
      </c>
    </row>
    <row r="157" s="22" customFormat="true" ht="16.5" hidden="false" customHeight="true" outlineLevel="0" collapsed="false">
      <c r="B157" s="23"/>
      <c r="C157" s="164" t="s">
        <v>486</v>
      </c>
      <c r="D157" s="164" t="s">
        <v>310</v>
      </c>
      <c r="E157" s="165" t="s">
        <v>1790</v>
      </c>
      <c r="F157" s="166" t="s">
        <v>1791</v>
      </c>
      <c r="G157" s="167" t="s">
        <v>1705</v>
      </c>
      <c r="H157" s="168" t="n">
        <v>0.12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1792</v>
      </c>
    </row>
    <row r="158" s="22" customFormat="true" ht="16.5" hidden="false" customHeight="true" outlineLevel="0" collapsed="false">
      <c r="B158" s="23"/>
      <c r="C158" s="164" t="s">
        <v>491</v>
      </c>
      <c r="D158" s="164" t="s">
        <v>310</v>
      </c>
      <c r="E158" s="165" t="s">
        <v>1793</v>
      </c>
      <c r="F158" s="166" t="s">
        <v>1794</v>
      </c>
      <c r="G158" s="167" t="s">
        <v>1705</v>
      </c>
      <c r="H158" s="168" t="n">
        <v>1.632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540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540</v>
      </c>
      <c r="BM158" s="175" t="s">
        <v>1795</v>
      </c>
    </row>
    <row r="159" s="152" customFormat="true" ht="22.95" hidden="false" customHeight="true" outlineLevel="0" collapsed="false">
      <c r="B159" s="153"/>
      <c r="D159" s="154" t="s">
        <v>81</v>
      </c>
      <c r="E159" s="162" t="s">
        <v>611</v>
      </c>
      <c r="F159" s="162" t="s">
        <v>1585</v>
      </c>
      <c r="I159" s="156"/>
      <c r="J159" s="163" t="n">
        <f aca="false">BK159</f>
        <v>0</v>
      </c>
      <c r="L159" s="153"/>
      <c r="M159" s="157"/>
      <c r="P159" s="158" t="n">
        <f aca="false">SUM(P160:P166)</f>
        <v>0</v>
      </c>
      <c r="R159" s="158" t="n">
        <f aca="false">SUM(R160:R166)</f>
        <v>0</v>
      </c>
      <c r="T159" s="159" t="n">
        <f aca="false">SUM(T160:T166)</f>
        <v>0</v>
      </c>
      <c r="AR159" s="154" t="s">
        <v>315</v>
      </c>
      <c r="AT159" s="160" t="s">
        <v>81</v>
      </c>
      <c r="AU159" s="160" t="s">
        <v>89</v>
      </c>
      <c r="AY159" s="154" t="s">
        <v>308</v>
      </c>
      <c r="BK159" s="161" t="n">
        <f aca="false">SUM(BK160:BK166)</f>
        <v>0</v>
      </c>
    </row>
    <row r="160" s="22" customFormat="true" ht="21.75" hidden="false" customHeight="true" outlineLevel="0" collapsed="false">
      <c r="B160" s="23"/>
      <c r="C160" s="164" t="s">
        <v>496</v>
      </c>
      <c r="D160" s="164" t="s">
        <v>310</v>
      </c>
      <c r="E160" s="165" t="s">
        <v>1796</v>
      </c>
      <c r="F160" s="166" t="s">
        <v>1797</v>
      </c>
      <c r="G160" s="167" t="s">
        <v>324</v>
      </c>
      <c r="H160" s="168" t="n">
        <v>0.96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1798</v>
      </c>
    </row>
    <row r="161" s="22" customFormat="true" ht="21.75" hidden="false" customHeight="true" outlineLevel="0" collapsed="false">
      <c r="B161" s="23"/>
      <c r="C161" s="164" t="s">
        <v>500</v>
      </c>
      <c r="D161" s="164" t="s">
        <v>310</v>
      </c>
      <c r="E161" s="165" t="s">
        <v>1799</v>
      </c>
      <c r="F161" s="166" t="s">
        <v>1800</v>
      </c>
      <c r="G161" s="167" t="s">
        <v>324</v>
      </c>
      <c r="H161" s="168" t="n">
        <v>0.96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1801</v>
      </c>
    </row>
    <row r="162" s="22" customFormat="true" ht="16.5" hidden="false" customHeight="true" outlineLevel="0" collapsed="false">
      <c r="B162" s="23"/>
      <c r="C162" s="164" t="s">
        <v>504</v>
      </c>
      <c r="D162" s="164" t="s">
        <v>310</v>
      </c>
      <c r="E162" s="165" t="s">
        <v>1802</v>
      </c>
      <c r="F162" s="166" t="s">
        <v>1803</v>
      </c>
      <c r="G162" s="167" t="s">
        <v>324</v>
      </c>
      <c r="H162" s="168" t="n">
        <v>0.96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1804</v>
      </c>
    </row>
    <row r="163" s="22" customFormat="true" ht="16.5" hidden="false" customHeight="true" outlineLevel="0" collapsed="false">
      <c r="B163" s="23"/>
      <c r="C163" s="164" t="s">
        <v>508</v>
      </c>
      <c r="D163" s="164" t="s">
        <v>310</v>
      </c>
      <c r="E163" s="165" t="s">
        <v>1805</v>
      </c>
      <c r="F163" s="166" t="s">
        <v>1806</v>
      </c>
      <c r="G163" s="167" t="s">
        <v>324</v>
      </c>
      <c r="H163" s="168" t="n">
        <v>0.96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1807</v>
      </c>
    </row>
    <row r="164" s="22" customFormat="true" ht="21.75" hidden="false" customHeight="true" outlineLevel="0" collapsed="false">
      <c r="B164" s="23"/>
      <c r="C164" s="164" t="s">
        <v>514</v>
      </c>
      <c r="D164" s="164" t="s">
        <v>310</v>
      </c>
      <c r="E164" s="165" t="s">
        <v>1610</v>
      </c>
      <c r="F164" s="166" t="s">
        <v>1611</v>
      </c>
      <c r="G164" s="167" t="s">
        <v>324</v>
      </c>
      <c r="H164" s="168" t="n">
        <v>0.96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1808</v>
      </c>
    </row>
    <row r="165" s="22" customFormat="true" ht="16.5" hidden="false" customHeight="true" outlineLevel="0" collapsed="false">
      <c r="B165" s="23"/>
      <c r="C165" s="164" t="s">
        <v>645</v>
      </c>
      <c r="D165" s="164" t="s">
        <v>310</v>
      </c>
      <c r="E165" s="165" t="s">
        <v>1613</v>
      </c>
      <c r="F165" s="166" t="s">
        <v>1614</v>
      </c>
      <c r="G165" s="167" t="s">
        <v>324</v>
      </c>
      <c r="H165" s="168" t="n">
        <v>0.96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1809</v>
      </c>
    </row>
    <row r="166" s="22" customFormat="true" ht="16.5" hidden="false" customHeight="true" outlineLevel="0" collapsed="false">
      <c r="B166" s="23"/>
      <c r="C166" s="164" t="s">
        <v>649</v>
      </c>
      <c r="D166" s="164" t="s">
        <v>310</v>
      </c>
      <c r="E166" s="165" t="s">
        <v>1616</v>
      </c>
      <c r="F166" s="166" t="s">
        <v>1617</v>
      </c>
      <c r="G166" s="167" t="s">
        <v>324</v>
      </c>
      <c r="H166" s="168" t="n">
        <v>0.96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1810</v>
      </c>
    </row>
    <row r="167" s="22" customFormat="true" ht="49.95" hidden="false" customHeight="true" outlineLevel="0" collapsed="false">
      <c r="B167" s="23"/>
      <c r="E167" s="155" t="s">
        <v>518</v>
      </c>
      <c r="F167" s="155" t="s">
        <v>519</v>
      </c>
      <c r="J167" s="142" t="n">
        <f aca="false">BK167</f>
        <v>0</v>
      </c>
      <c r="L167" s="23"/>
      <c r="M167" s="211"/>
      <c r="T167" s="57"/>
      <c r="AT167" s="3" t="s">
        <v>81</v>
      </c>
      <c r="AU167" s="3" t="s">
        <v>82</v>
      </c>
      <c r="AY167" s="3" t="s">
        <v>520</v>
      </c>
      <c r="BK167" s="176" t="n">
        <f aca="false">SUM(BK168:BK172)</f>
        <v>0</v>
      </c>
    </row>
    <row r="168" s="22" customFormat="true" ht="16.35" hidden="false" customHeight="true" outlineLevel="0" collapsed="false">
      <c r="B168" s="23"/>
      <c r="C168" s="212"/>
      <c r="D168" s="213" t="s">
        <v>310</v>
      </c>
      <c r="E168" s="214"/>
      <c r="F168" s="215"/>
      <c r="G168" s="216"/>
      <c r="H168" s="217"/>
      <c r="I168" s="218"/>
      <c r="J168" s="219" t="n">
        <f aca="false">BK168</f>
        <v>0</v>
      </c>
      <c r="K168" s="220"/>
      <c r="L168" s="23"/>
      <c r="M168" s="221"/>
      <c r="N168" s="222" t="s">
        <v>47</v>
      </c>
      <c r="T168" s="57"/>
      <c r="AT168" s="3" t="s">
        <v>520</v>
      </c>
      <c r="AU168" s="3" t="s">
        <v>89</v>
      </c>
      <c r="AY168" s="3" t="s">
        <v>520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I168*H168</f>
        <v>0</v>
      </c>
    </row>
    <row r="169" s="22" customFormat="true" ht="16.35" hidden="false" customHeight="true" outlineLevel="0" collapsed="false">
      <c r="B169" s="23"/>
      <c r="C169" s="212"/>
      <c r="D169" s="213" t="s">
        <v>310</v>
      </c>
      <c r="E169" s="214"/>
      <c r="F169" s="215"/>
      <c r="G169" s="216"/>
      <c r="H169" s="217"/>
      <c r="I169" s="218"/>
      <c r="J169" s="219" t="n">
        <f aca="false">BK169</f>
        <v>0</v>
      </c>
      <c r="K169" s="220"/>
      <c r="L169" s="23"/>
      <c r="M169" s="221"/>
      <c r="N169" s="222" t="s">
        <v>47</v>
      </c>
      <c r="T169" s="57"/>
      <c r="AT169" s="3" t="s">
        <v>520</v>
      </c>
      <c r="AU169" s="3" t="s">
        <v>89</v>
      </c>
      <c r="AY169" s="3" t="s">
        <v>520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I169*H169</f>
        <v>0</v>
      </c>
    </row>
    <row r="170" s="22" customFormat="true" ht="16.35" hidden="false" customHeight="true" outlineLevel="0" collapsed="false">
      <c r="B170" s="23"/>
      <c r="C170" s="212"/>
      <c r="D170" s="213" t="s">
        <v>310</v>
      </c>
      <c r="E170" s="214"/>
      <c r="F170" s="215"/>
      <c r="G170" s="216"/>
      <c r="H170" s="217"/>
      <c r="I170" s="218"/>
      <c r="J170" s="219" t="n">
        <f aca="false">BK170</f>
        <v>0</v>
      </c>
      <c r="K170" s="220"/>
      <c r="L170" s="23"/>
      <c r="M170" s="221"/>
      <c r="N170" s="222" t="s">
        <v>47</v>
      </c>
      <c r="T170" s="57"/>
      <c r="AT170" s="3" t="s">
        <v>520</v>
      </c>
      <c r="AU170" s="3" t="s">
        <v>89</v>
      </c>
      <c r="AY170" s="3" t="s">
        <v>520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I170*H170</f>
        <v>0</v>
      </c>
    </row>
    <row r="171" s="22" customFormat="true" ht="16.35" hidden="false" customHeight="true" outlineLevel="0" collapsed="false">
      <c r="B171" s="23"/>
      <c r="C171" s="212"/>
      <c r="D171" s="213" t="s">
        <v>310</v>
      </c>
      <c r="E171" s="214"/>
      <c r="F171" s="215"/>
      <c r="G171" s="216"/>
      <c r="H171" s="217"/>
      <c r="I171" s="218"/>
      <c r="J171" s="219" t="n">
        <f aca="false">BK171</f>
        <v>0</v>
      </c>
      <c r="K171" s="220"/>
      <c r="L171" s="23"/>
      <c r="M171" s="221"/>
      <c r="N171" s="222" t="s">
        <v>47</v>
      </c>
      <c r="T171" s="57"/>
      <c r="AT171" s="3" t="s">
        <v>520</v>
      </c>
      <c r="AU171" s="3" t="s">
        <v>89</v>
      </c>
      <c r="AY171" s="3" t="s">
        <v>520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I171*H171</f>
        <v>0</v>
      </c>
    </row>
    <row r="172" s="22" customFormat="true" ht="16.35" hidden="false" customHeight="true" outlineLevel="0" collapsed="false">
      <c r="B172" s="23"/>
      <c r="C172" s="212"/>
      <c r="D172" s="213" t="s">
        <v>310</v>
      </c>
      <c r="E172" s="214"/>
      <c r="F172" s="215"/>
      <c r="G172" s="216"/>
      <c r="H172" s="217"/>
      <c r="I172" s="218"/>
      <c r="J172" s="219" t="n">
        <f aca="false">BK172</f>
        <v>0</v>
      </c>
      <c r="K172" s="220"/>
      <c r="L172" s="23"/>
      <c r="M172" s="221"/>
      <c r="N172" s="222" t="s">
        <v>47</v>
      </c>
      <c r="O172" s="223"/>
      <c r="P172" s="223"/>
      <c r="Q172" s="223"/>
      <c r="R172" s="223"/>
      <c r="S172" s="223"/>
      <c r="T172" s="224"/>
      <c r="AT172" s="3" t="s">
        <v>520</v>
      </c>
      <c r="AU172" s="3" t="s">
        <v>89</v>
      </c>
      <c r="AY172" s="3" t="s">
        <v>520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I172*H172</f>
        <v>0</v>
      </c>
    </row>
    <row r="173" s="22" customFormat="true" ht="6.9" hidden="false" customHeight="true" outlineLevel="0" collapsed="false">
      <c r="B173" s="41"/>
      <c r="C173" s="42"/>
      <c r="D173" s="42"/>
      <c r="E173" s="42"/>
      <c r="F173" s="42"/>
      <c r="G173" s="42"/>
      <c r="H173" s="42"/>
      <c r="I173" s="42"/>
      <c r="J173" s="42"/>
      <c r="K173" s="42"/>
      <c r="L173" s="23"/>
    </row>
  </sheetData>
  <sheetProtection algorithmName="SHA-512" hashValue="sTM812Oz0K9j22ndRq4PUJlxCyIUTQXe9TQSj7mdAPlX9lDd9UjoufkO2xTR+QSrDfR1R84gouvGegoxAv+UtQ==" saltValue="ROu8wspXWVZJFEsooh/IoUCl07XiHZSofTyH54JIgoAt6nRog2tMv2tA75JwFxiBSRVLF2dIZ7Hly7AVFWqGgQ==" spinCount="100000" sheet="true" objects="true" scenarios="true" formatColumns="false" formatRows="false" autoFilter="false"/>
  <autoFilter ref="C125:K17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68:D17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68:N17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93"/>
  <sheetViews>
    <sheetView showFormulas="false" showGridLines="false" showRowColHeaders="true" showZeros="true" rightToLeft="false" tabSelected="false" showOutlineSymbols="true" defaultGridColor="true" view="normal" topLeftCell="A163" colorId="64" zoomScale="100" zoomScaleNormal="100" zoomScalePageLayoutView="100" workbookViewId="0">
      <selection pane="topLeft" activeCell="A163" activeCellId="0" sqref="A163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134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1976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ROUND(J131,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ROUND((ROUND((SUM(BE131:BE186)),  2) + SUM(BE188:BE192)), 2)</f>
        <v>0</v>
      </c>
      <c r="I35" s="119" t="n">
        <v>0.21</v>
      </c>
      <c r="J35" s="100" t="n">
        <f aca="false">ROUND((ROUND(((SUM(BE131:BE186))*I35),  2) + (SUM(BE188:BE192)*I35)),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ROUND((ROUND((SUM(BF131:BF186)),  2) + SUM(BF188:BF192)), 2)</f>
        <v>0</v>
      </c>
      <c r="I36" s="119" t="n">
        <v>0.15</v>
      </c>
      <c r="J36" s="100" t="n">
        <f aca="false">ROUND((ROUND(((SUM(BF131:BF186))*I36),  2) + (SUM(BF188:BF192)*I36)),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ROUND((ROUND((SUM(BG131:BG186)),  2) + SUM(BG188:BG192)),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ROUND((ROUND((SUM(BH131:BH186)),  2) + SUM(BH188:BH192)),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ROUND((ROUND((SUM(BI131:BI186)),  2) + SUM(BI188:BI192)),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2.2.2e - Elektroinstalace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J131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J132</f>
        <v>0</v>
      </c>
      <c r="L99" s="133"/>
    </row>
    <row r="100" s="95" customFormat="true" ht="19.95" hidden="false" customHeight="true" outlineLevel="0" collapsed="false">
      <c r="B100" s="137"/>
      <c r="D100" s="138" t="s">
        <v>1812</v>
      </c>
      <c r="E100" s="139"/>
      <c r="F100" s="139"/>
      <c r="G100" s="139"/>
      <c r="H100" s="139"/>
      <c r="I100" s="139"/>
      <c r="J100" s="140" t="n">
        <f aca="false">J133</f>
        <v>0</v>
      </c>
      <c r="L100" s="137"/>
    </row>
    <row r="101" s="95" customFormat="true" ht="14.85" hidden="false" customHeight="true" outlineLevel="0" collapsed="false">
      <c r="B101" s="137"/>
      <c r="D101" s="138" t="s">
        <v>1813</v>
      </c>
      <c r="E101" s="139"/>
      <c r="F101" s="139"/>
      <c r="G101" s="139"/>
      <c r="H101" s="139"/>
      <c r="I101" s="139"/>
      <c r="J101" s="140" t="n">
        <f aca="false">J134</f>
        <v>0</v>
      </c>
      <c r="L101" s="137"/>
    </row>
    <row r="102" s="95" customFormat="true" ht="14.85" hidden="false" customHeight="true" outlineLevel="0" collapsed="false">
      <c r="B102" s="137"/>
      <c r="D102" s="138" t="s">
        <v>1814</v>
      </c>
      <c r="E102" s="139"/>
      <c r="F102" s="139"/>
      <c r="G102" s="139"/>
      <c r="H102" s="139"/>
      <c r="I102" s="139"/>
      <c r="J102" s="140" t="n">
        <f aca="false">J137</f>
        <v>0</v>
      </c>
      <c r="L102" s="137"/>
    </row>
    <row r="103" s="95" customFormat="true" ht="14.85" hidden="false" customHeight="true" outlineLevel="0" collapsed="false">
      <c r="B103" s="137"/>
      <c r="D103" s="138" t="s">
        <v>1815</v>
      </c>
      <c r="E103" s="139"/>
      <c r="F103" s="139"/>
      <c r="G103" s="139"/>
      <c r="H103" s="139"/>
      <c r="I103" s="139"/>
      <c r="J103" s="140" t="n">
        <f aca="false">J153</f>
        <v>0</v>
      </c>
      <c r="L103" s="137"/>
    </row>
    <row r="104" s="95" customFormat="true" ht="14.85" hidden="false" customHeight="true" outlineLevel="0" collapsed="false">
      <c r="B104" s="137"/>
      <c r="D104" s="138" t="s">
        <v>1816</v>
      </c>
      <c r="E104" s="139"/>
      <c r="F104" s="139"/>
      <c r="G104" s="139"/>
      <c r="H104" s="139"/>
      <c r="I104" s="139"/>
      <c r="J104" s="140" t="n">
        <f aca="false">J168</f>
        <v>0</v>
      </c>
      <c r="L104" s="137"/>
    </row>
    <row r="105" s="132" customFormat="true" ht="24.9" hidden="false" customHeight="true" outlineLevel="0" collapsed="false">
      <c r="B105" s="133"/>
      <c r="D105" s="134" t="s">
        <v>1817</v>
      </c>
      <c r="E105" s="135"/>
      <c r="F105" s="135"/>
      <c r="G105" s="135"/>
      <c r="H105" s="135"/>
      <c r="I105" s="135"/>
      <c r="J105" s="136" t="n">
        <f aca="false">J180</f>
        <v>0</v>
      </c>
      <c r="L105" s="133"/>
    </row>
    <row r="106" s="95" customFormat="true" ht="19.95" hidden="false" customHeight="true" outlineLevel="0" collapsed="false">
      <c r="B106" s="137"/>
      <c r="D106" s="138" t="s">
        <v>1818</v>
      </c>
      <c r="E106" s="139"/>
      <c r="F106" s="139"/>
      <c r="G106" s="139"/>
      <c r="H106" s="139"/>
      <c r="I106" s="139"/>
      <c r="J106" s="140" t="n">
        <f aca="false">J181</f>
        <v>0</v>
      </c>
      <c r="L106" s="137"/>
    </row>
    <row r="107" s="132" customFormat="true" ht="24.9" hidden="false" customHeight="true" outlineLevel="0" collapsed="false">
      <c r="B107" s="133"/>
      <c r="D107" s="134" t="s">
        <v>1819</v>
      </c>
      <c r="E107" s="135"/>
      <c r="F107" s="135"/>
      <c r="G107" s="135"/>
      <c r="H107" s="135"/>
      <c r="I107" s="135"/>
      <c r="J107" s="136" t="n">
        <f aca="false">J184</f>
        <v>0</v>
      </c>
      <c r="L107" s="133"/>
    </row>
    <row r="108" s="95" customFormat="true" ht="19.95" hidden="false" customHeight="true" outlineLevel="0" collapsed="false">
      <c r="B108" s="137"/>
      <c r="D108" s="138" t="s">
        <v>1820</v>
      </c>
      <c r="E108" s="139"/>
      <c r="F108" s="139"/>
      <c r="G108" s="139"/>
      <c r="H108" s="139"/>
      <c r="I108" s="139"/>
      <c r="J108" s="140" t="n">
        <f aca="false">J185</f>
        <v>0</v>
      </c>
      <c r="L108" s="137"/>
    </row>
    <row r="109" s="132" customFormat="true" ht="21.75" hidden="false" customHeight="true" outlineLevel="0" collapsed="false">
      <c r="B109" s="133"/>
      <c r="D109" s="141" t="s">
        <v>292</v>
      </c>
      <c r="J109" s="142" t="n">
        <f aca="false">J187</f>
        <v>0</v>
      </c>
      <c r="L109" s="133"/>
    </row>
    <row r="110" s="22" customFormat="true" ht="21.75" hidden="false" customHeight="true" outlineLevel="0" collapsed="false">
      <c r="B110" s="23"/>
      <c r="L110" s="23"/>
    </row>
    <row r="111" s="22" customFormat="true" ht="6.9" hidden="false" customHeight="true" outlineLevel="0" collapsed="false"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23"/>
    </row>
    <row r="115" s="22" customFormat="true" ht="6.9" hidden="false" customHeight="true" outlineLevel="0" collapsed="false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3"/>
    </row>
    <row r="116" s="22" customFormat="true" ht="24.9" hidden="false" customHeight="true" outlineLevel="0" collapsed="false">
      <c r="B116" s="23"/>
      <c r="C116" s="7" t="s">
        <v>293</v>
      </c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15</v>
      </c>
      <c r="L118" s="23"/>
    </row>
    <row r="119" s="22" customFormat="true" ht="16.5" hidden="false" customHeight="true" outlineLevel="0" collapsed="false">
      <c r="B119" s="23"/>
      <c r="E119" s="109" t="str">
        <f aca="false">E7</f>
        <v>Koupaliště Rosice</v>
      </c>
      <c r="F119" s="109"/>
      <c r="G119" s="109"/>
      <c r="H119" s="109"/>
      <c r="L119" s="23"/>
    </row>
    <row r="120" customFormat="false" ht="12" hidden="false" customHeight="true" outlineLevel="0" collapsed="false">
      <c r="B120" s="6"/>
      <c r="C120" s="15" t="s">
        <v>278</v>
      </c>
      <c r="L120" s="6"/>
    </row>
    <row r="121" s="22" customFormat="true" ht="16.5" hidden="false" customHeight="true" outlineLevel="0" collapsed="false">
      <c r="B121" s="23"/>
      <c r="E121" s="109" t="s">
        <v>1031</v>
      </c>
      <c r="F121" s="109"/>
      <c r="G121" s="109"/>
      <c r="H121" s="109"/>
      <c r="L121" s="23"/>
    </row>
    <row r="122" s="22" customFormat="true" ht="12" hidden="false" customHeight="true" outlineLevel="0" collapsed="false">
      <c r="B122" s="23"/>
      <c r="C122" s="15" t="s">
        <v>280</v>
      </c>
      <c r="L122" s="23"/>
    </row>
    <row r="123" s="22" customFormat="true" ht="16.5" hidden="false" customHeight="true" outlineLevel="0" collapsed="false">
      <c r="B123" s="23"/>
      <c r="E123" s="110" t="str">
        <f aca="false">E11</f>
        <v>2.2.2e - Elektroinstalace</v>
      </c>
      <c r="F123" s="110"/>
      <c r="G123" s="110"/>
      <c r="H123" s="110"/>
      <c r="L123" s="23"/>
    </row>
    <row r="124" s="22" customFormat="true" ht="6.9" hidden="false" customHeight="true" outlineLevel="0" collapsed="false">
      <c r="B124" s="23"/>
      <c r="L124" s="23"/>
    </row>
    <row r="125" s="22" customFormat="true" ht="12" hidden="false" customHeight="true" outlineLevel="0" collapsed="false">
      <c r="B125" s="23"/>
      <c r="C125" s="15" t="s">
        <v>19</v>
      </c>
      <c r="F125" s="16" t="str">
        <f aca="false">F14</f>
        <v>Rosice</v>
      </c>
      <c r="I125" s="15" t="s">
        <v>21</v>
      </c>
      <c r="J125" s="111" t="str">
        <f aca="false">IF(J14="","",J14)</f>
        <v>6. 9. 2021</v>
      </c>
      <c r="L125" s="23"/>
    </row>
    <row r="126" s="22" customFormat="true" ht="6.9" hidden="false" customHeight="true" outlineLevel="0" collapsed="false">
      <c r="B126" s="23"/>
      <c r="L126" s="23"/>
    </row>
    <row r="127" s="22" customFormat="true" ht="25.65" hidden="false" customHeight="true" outlineLevel="0" collapsed="false">
      <c r="B127" s="23"/>
      <c r="C127" s="15" t="s">
        <v>23</v>
      </c>
      <c r="F127" s="16" t="str">
        <f aca="false">E17</f>
        <v>Město Rosice</v>
      </c>
      <c r="I127" s="15" t="s">
        <v>31</v>
      </c>
      <c r="J127" s="128" t="str">
        <f aca="false">E23</f>
        <v>Ing. arch. Kristýna Shromáždilová</v>
      </c>
      <c r="L127" s="23"/>
    </row>
    <row r="128" s="22" customFormat="true" ht="25.65" hidden="false" customHeight="true" outlineLevel="0" collapsed="false">
      <c r="B128" s="23"/>
      <c r="C128" s="15" t="s">
        <v>29</v>
      </c>
      <c r="F128" s="16" t="str">
        <f aca="false">IF(E20="","",E20)</f>
        <v>Vyplň údaj</v>
      </c>
      <c r="I128" s="15" t="s">
        <v>36</v>
      </c>
      <c r="J128" s="128" t="str">
        <f aca="false">E26</f>
        <v>STAGA stavební agentura s.r.o.</v>
      </c>
      <c r="L128" s="23"/>
    </row>
    <row r="129" s="22" customFormat="true" ht="10.35" hidden="false" customHeight="true" outlineLevel="0" collapsed="false">
      <c r="B129" s="23"/>
      <c r="L129" s="23"/>
    </row>
    <row r="130" s="143" customFormat="true" ht="29.25" hidden="false" customHeight="true" outlineLevel="0" collapsed="false">
      <c r="B130" s="144"/>
      <c r="C130" s="145" t="s">
        <v>294</v>
      </c>
      <c r="D130" s="146" t="s">
        <v>67</v>
      </c>
      <c r="E130" s="146" t="s">
        <v>63</v>
      </c>
      <c r="F130" s="146" t="s">
        <v>64</v>
      </c>
      <c r="G130" s="146" t="s">
        <v>295</v>
      </c>
      <c r="H130" s="146" t="s">
        <v>296</v>
      </c>
      <c r="I130" s="146" t="s">
        <v>297</v>
      </c>
      <c r="J130" s="146" t="s">
        <v>284</v>
      </c>
      <c r="K130" s="147" t="s">
        <v>298</v>
      </c>
      <c r="L130" s="144"/>
      <c r="M130" s="64"/>
      <c r="N130" s="65" t="s">
        <v>46</v>
      </c>
      <c r="O130" s="65" t="s">
        <v>299</v>
      </c>
      <c r="P130" s="65" t="s">
        <v>300</v>
      </c>
      <c r="Q130" s="65" t="s">
        <v>301</v>
      </c>
      <c r="R130" s="65" t="s">
        <v>302</v>
      </c>
      <c r="S130" s="65" t="s">
        <v>303</v>
      </c>
      <c r="T130" s="66" t="s">
        <v>304</v>
      </c>
    </row>
    <row r="131" s="22" customFormat="true" ht="22.95" hidden="false" customHeight="true" outlineLevel="0" collapsed="false">
      <c r="B131" s="23"/>
      <c r="C131" s="70" t="s">
        <v>305</v>
      </c>
      <c r="J131" s="148" t="n">
        <f aca="false">BK131</f>
        <v>0</v>
      </c>
      <c r="L131" s="23"/>
      <c r="M131" s="67"/>
      <c r="N131" s="55"/>
      <c r="O131" s="55"/>
      <c r="P131" s="149" t="n">
        <f aca="false">P132+P180+P184+P187</f>
        <v>0</v>
      </c>
      <c r="Q131" s="55"/>
      <c r="R131" s="149" t="n">
        <f aca="false">R132+R180+R184+R187</f>
        <v>0.09575</v>
      </c>
      <c r="S131" s="55"/>
      <c r="T131" s="150" t="n">
        <f aca="false">T132+T180+T184+T187</f>
        <v>0</v>
      </c>
      <c r="AT131" s="3" t="s">
        <v>81</v>
      </c>
      <c r="AU131" s="3" t="s">
        <v>286</v>
      </c>
      <c r="BK131" s="151" t="n">
        <f aca="false">BK132+BK180+BK184+BK187</f>
        <v>0</v>
      </c>
    </row>
    <row r="132" s="152" customFormat="true" ht="25.95" hidden="false" customHeight="true" outlineLevel="0" collapsed="false">
      <c r="B132" s="153"/>
      <c r="D132" s="154" t="s">
        <v>81</v>
      </c>
      <c r="E132" s="155" t="s">
        <v>988</v>
      </c>
      <c r="F132" s="155" t="s">
        <v>989</v>
      </c>
      <c r="I132" s="156"/>
      <c r="J132" s="142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0.09575</v>
      </c>
      <c r="T132" s="159" t="n">
        <f aca="false">T133</f>
        <v>0</v>
      </c>
      <c r="AR132" s="154" t="s">
        <v>91</v>
      </c>
      <c r="AT132" s="160" t="s">
        <v>81</v>
      </c>
      <c r="AU132" s="160" t="s">
        <v>82</v>
      </c>
      <c r="AY132" s="154" t="s">
        <v>308</v>
      </c>
      <c r="BK132" s="161" t="n">
        <f aca="false">BK133</f>
        <v>0</v>
      </c>
    </row>
    <row r="133" s="152" customFormat="true" ht="22.95" hidden="false" customHeight="true" outlineLevel="0" collapsed="false">
      <c r="B133" s="153"/>
      <c r="D133" s="154" t="s">
        <v>81</v>
      </c>
      <c r="E133" s="162" t="s">
        <v>1821</v>
      </c>
      <c r="F133" s="162" t="s">
        <v>1822</v>
      </c>
      <c r="I133" s="156"/>
      <c r="J133" s="163" t="n">
        <f aca="false">BK133</f>
        <v>0</v>
      </c>
      <c r="L133" s="153"/>
      <c r="M133" s="157"/>
      <c r="P133" s="158" t="n">
        <f aca="false">P134+P137+P153+P168</f>
        <v>0</v>
      </c>
      <c r="R133" s="158" t="n">
        <f aca="false">R134+R137+R153+R168</f>
        <v>0.09575</v>
      </c>
      <c r="T133" s="159" t="n">
        <f aca="false">T134+T137+T153+T168</f>
        <v>0</v>
      </c>
      <c r="AR133" s="154" t="s">
        <v>91</v>
      </c>
      <c r="AT133" s="160" t="s">
        <v>81</v>
      </c>
      <c r="AU133" s="160" t="s">
        <v>89</v>
      </c>
      <c r="AY133" s="154" t="s">
        <v>308</v>
      </c>
      <c r="BK133" s="161" t="n">
        <f aca="false">BK134+BK137+BK153+BK168</f>
        <v>0</v>
      </c>
    </row>
    <row r="134" s="152" customFormat="true" ht="20.85" hidden="false" customHeight="true" outlineLevel="0" collapsed="false">
      <c r="B134" s="153"/>
      <c r="D134" s="154" t="s">
        <v>81</v>
      </c>
      <c r="E134" s="162" t="s">
        <v>1823</v>
      </c>
      <c r="F134" s="162" t="s">
        <v>1824</v>
      </c>
      <c r="I134" s="156"/>
      <c r="J134" s="163" t="n">
        <f aca="false">BK134</f>
        <v>0</v>
      </c>
      <c r="L134" s="153"/>
      <c r="M134" s="157"/>
      <c r="P134" s="158" t="n">
        <f aca="false">SUM(P135:P136)</f>
        <v>0</v>
      </c>
      <c r="R134" s="158" t="n">
        <f aca="false">SUM(R135:R136)</f>
        <v>0</v>
      </c>
      <c r="T134" s="159" t="n">
        <f aca="false">SUM(T135:T136)</f>
        <v>0</v>
      </c>
      <c r="AR134" s="154" t="s">
        <v>89</v>
      </c>
      <c r="AT134" s="160" t="s">
        <v>81</v>
      </c>
      <c r="AU134" s="160" t="s">
        <v>91</v>
      </c>
      <c r="AY134" s="154" t="s">
        <v>308</v>
      </c>
      <c r="BK134" s="161" t="n">
        <f aca="false">SUM(BK135:BK136)</f>
        <v>0</v>
      </c>
    </row>
    <row r="135" s="22" customFormat="true" ht="33" hidden="false" customHeight="true" outlineLevel="0" collapsed="false">
      <c r="B135" s="23"/>
      <c r="C135" s="164" t="s">
        <v>675</v>
      </c>
      <c r="D135" s="164" t="s">
        <v>310</v>
      </c>
      <c r="E135" s="165" t="s">
        <v>1825</v>
      </c>
      <c r="F135" s="166" t="s">
        <v>1826</v>
      </c>
      <c r="G135" s="167" t="s">
        <v>484</v>
      </c>
      <c r="H135" s="168" t="n">
        <v>1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414</v>
      </c>
      <c r="AT135" s="175" t="s">
        <v>310</v>
      </c>
      <c r="AU135" s="175" t="s">
        <v>327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414</v>
      </c>
      <c r="BM135" s="175" t="s">
        <v>1827</v>
      </c>
    </row>
    <row r="136" s="22" customFormat="true" ht="16.5" hidden="false" customHeight="true" outlineLevel="0" collapsed="false">
      <c r="B136" s="23"/>
      <c r="C136" s="201" t="s">
        <v>677</v>
      </c>
      <c r="D136" s="201" t="s">
        <v>487</v>
      </c>
      <c r="E136" s="202" t="s">
        <v>1828</v>
      </c>
      <c r="F136" s="203" t="s">
        <v>1829</v>
      </c>
      <c r="G136" s="204" t="s">
        <v>484</v>
      </c>
      <c r="H136" s="205" t="n">
        <v>1</v>
      </c>
      <c r="I136" s="206"/>
      <c r="J136" s="207" t="n">
        <f aca="false">ROUND(I136*H136,2)</f>
        <v>0</v>
      </c>
      <c r="K136" s="203"/>
      <c r="L136" s="208"/>
      <c r="M136" s="209"/>
      <c r="N136" s="210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508</v>
      </c>
      <c r="AT136" s="175" t="s">
        <v>487</v>
      </c>
      <c r="AU136" s="175" t="s">
        <v>327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414</v>
      </c>
      <c r="BM136" s="175" t="s">
        <v>1830</v>
      </c>
    </row>
    <row r="137" s="152" customFormat="true" ht="20.85" hidden="false" customHeight="true" outlineLevel="0" collapsed="false">
      <c r="B137" s="153"/>
      <c r="D137" s="154" t="s">
        <v>81</v>
      </c>
      <c r="E137" s="162" t="s">
        <v>1831</v>
      </c>
      <c r="F137" s="162" t="s">
        <v>1832</v>
      </c>
      <c r="I137" s="156"/>
      <c r="J137" s="163" t="n">
        <f aca="false">BK137</f>
        <v>0</v>
      </c>
      <c r="L137" s="153"/>
      <c r="M137" s="157"/>
      <c r="P137" s="158" t="n">
        <f aca="false">SUM(P138:P152)</f>
        <v>0</v>
      </c>
      <c r="R137" s="158" t="n">
        <f aca="false">SUM(R138:R152)</f>
        <v>0.08798</v>
      </c>
      <c r="T137" s="159" t="n">
        <f aca="false">SUM(T138:T152)</f>
        <v>0</v>
      </c>
      <c r="AR137" s="154" t="s">
        <v>91</v>
      </c>
      <c r="AT137" s="160" t="s">
        <v>81</v>
      </c>
      <c r="AU137" s="160" t="s">
        <v>91</v>
      </c>
      <c r="AY137" s="154" t="s">
        <v>308</v>
      </c>
      <c r="BK137" s="161" t="n">
        <f aca="false">SUM(BK138:BK152)</f>
        <v>0</v>
      </c>
    </row>
    <row r="138" s="22" customFormat="true" ht="49.2" hidden="false" customHeight="true" outlineLevel="0" collapsed="false">
      <c r="B138" s="23"/>
      <c r="C138" s="164" t="s">
        <v>679</v>
      </c>
      <c r="D138" s="164" t="s">
        <v>310</v>
      </c>
      <c r="E138" s="165" t="s">
        <v>1833</v>
      </c>
      <c r="F138" s="166" t="s">
        <v>1834</v>
      </c>
      <c r="G138" s="167" t="s">
        <v>494</v>
      </c>
      <c r="H138" s="168" t="n">
        <v>20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414</v>
      </c>
      <c r="AT138" s="175" t="s">
        <v>310</v>
      </c>
      <c r="AU138" s="175" t="s">
        <v>327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414</v>
      </c>
      <c r="BM138" s="175" t="s">
        <v>1835</v>
      </c>
    </row>
    <row r="139" s="22" customFormat="true" ht="16.5" hidden="false" customHeight="true" outlineLevel="0" collapsed="false">
      <c r="B139" s="23"/>
      <c r="C139" s="201" t="s">
        <v>729</v>
      </c>
      <c r="D139" s="201" t="s">
        <v>487</v>
      </c>
      <c r="E139" s="202" t="s">
        <v>1836</v>
      </c>
      <c r="F139" s="203" t="s">
        <v>1837</v>
      </c>
      <c r="G139" s="204" t="s">
        <v>494</v>
      </c>
      <c r="H139" s="205" t="n">
        <v>20</v>
      </c>
      <c r="I139" s="206"/>
      <c r="J139" s="207" t="n">
        <f aca="false">ROUND(I139*H139,2)</f>
        <v>0</v>
      </c>
      <c r="K139" s="203"/>
      <c r="L139" s="208"/>
      <c r="M139" s="209"/>
      <c r="N139" s="210" t="s">
        <v>47</v>
      </c>
      <c r="P139" s="173" t="n">
        <f aca="false">O139*H139</f>
        <v>0</v>
      </c>
      <c r="Q139" s="173" t="n">
        <v>0.00083</v>
      </c>
      <c r="R139" s="173" t="n">
        <f aca="false">Q139*H139</f>
        <v>0.0166</v>
      </c>
      <c r="S139" s="173" t="n">
        <v>0</v>
      </c>
      <c r="T139" s="174" t="n">
        <f aca="false">S139*H139</f>
        <v>0</v>
      </c>
      <c r="AR139" s="175" t="s">
        <v>508</v>
      </c>
      <c r="AT139" s="175" t="s">
        <v>487</v>
      </c>
      <c r="AU139" s="175" t="s">
        <v>327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414</v>
      </c>
      <c r="BM139" s="175" t="s">
        <v>1838</v>
      </c>
    </row>
    <row r="140" s="22" customFormat="true" ht="24.15" hidden="false" customHeight="true" outlineLevel="0" collapsed="false">
      <c r="B140" s="23"/>
      <c r="C140" s="164" t="s">
        <v>683</v>
      </c>
      <c r="D140" s="164" t="s">
        <v>310</v>
      </c>
      <c r="E140" s="165" t="s">
        <v>1839</v>
      </c>
      <c r="F140" s="166" t="s">
        <v>1840</v>
      </c>
      <c r="G140" s="167" t="s">
        <v>494</v>
      </c>
      <c r="H140" s="168" t="n">
        <v>12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414</v>
      </c>
      <c r="AT140" s="175" t="s">
        <v>310</v>
      </c>
      <c r="AU140" s="175" t="s">
        <v>327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414</v>
      </c>
      <c r="BM140" s="175" t="s">
        <v>1841</v>
      </c>
    </row>
    <row r="141" s="22" customFormat="true" ht="16.5" hidden="false" customHeight="true" outlineLevel="0" collapsed="false">
      <c r="B141" s="23"/>
      <c r="C141" s="201" t="s">
        <v>743</v>
      </c>
      <c r="D141" s="201" t="s">
        <v>487</v>
      </c>
      <c r="E141" s="202" t="s">
        <v>1842</v>
      </c>
      <c r="F141" s="203" t="s">
        <v>1843</v>
      </c>
      <c r="G141" s="204" t="s">
        <v>1844</v>
      </c>
      <c r="H141" s="205" t="n">
        <v>12</v>
      </c>
      <c r="I141" s="206"/>
      <c r="J141" s="207" t="n">
        <f aca="false">ROUND(I141*H141,2)</f>
        <v>0</v>
      </c>
      <c r="K141" s="203" t="s">
        <v>314</v>
      </c>
      <c r="L141" s="208"/>
      <c r="M141" s="209"/>
      <c r="N141" s="210" t="s">
        <v>47</v>
      </c>
      <c r="P141" s="173" t="n">
        <f aca="false">O141*H141</f>
        <v>0</v>
      </c>
      <c r="Q141" s="173" t="n">
        <v>0.001</v>
      </c>
      <c r="R141" s="173" t="n">
        <f aca="false">Q141*H141</f>
        <v>0.012</v>
      </c>
      <c r="S141" s="173" t="n">
        <v>0</v>
      </c>
      <c r="T141" s="174" t="n">
        <f aca="false">S141*H141</f>
        <v>0</v>
      </c>
      <c r="AR141" s="175" t="s">
        <v>508</v>
      </c>
      <c r="AT141" s="175" t="s">
        <v>487</v>
      </c>
      <c r="AU141" s="175" t="s">
        <v>327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414</v>
      </c>
      <c r="BM141" s="175" t="s">
        <v>1845</v>
      </c>
    </row>
    <row r="142" s="22" customFormat="true" ht="16.5" hidden="false" customHeight="true" outlineLevel="0" collapsed="false">
      <c r="B142" s="23"/>
      <c r="C142" s="201" t="s">
        <v>731</v>
      </c>
      <c r="D142" s="201" t="s">
        <v>487</v>
      </c>
      <c r="E142" s="202" t="s">
        <v>1846</v>
      </c>
      <c r="F142" s="203" t="s">
        <v>1847</v>
      </c>
      <c r="G142" s="204" t="s">
        <v>484</v>
      </c>
      <c r="H142" s="205" t="n">
        <v>12</v>
      </c>
      <c r="I142" s="206"/>
      <c r="J142" s="207" t="n">
        <f aca="false">ROUND(I142*H142,2)</f>
        <v>0</v>
      </c>
      <c r="K142" s="203"/>
      <c r="L142" s="208"/>
      <c r="M142" s="209"/>
      <c r="N142" s="210" t="s">
        <v>47</v>
      </c>
      <c r="P142" s="173" t="n">
        <f aca="false">O142*H142</f>
        <v>0</v>
      </c>
      <c r="Q142" s="173" t="n">
        <v>0.00096</v>
      </c>
      <c r="R142" s="173" t="n">
        <f aca="false">Q142*H142</f>
        <v>0.01152</v>
      </c>
      <c r="S142" s="173" t="n">
        <v>0</v>
      </c>
      <c r="T142" s="174" t="n">
        <f aca="false">S142*H142</f>
        <v>0</v>
      </c>
      <c r="AR142" s="175" t="s">
        <v>508</v>
      </c>
      <c r="AT142" s="175" t="s">
        <v>487</v>
      </c>
      <c r="AU142" s="175" t="s">
        <v>327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414</v>
      </c>
      <c r="BM142" s="175" t="s">
        <v>1848</v>
      </c>
    </row>
    <row r="143" s="22" customFormat="true" ht="21.75" hidden="false" customHeight="true" outlineLevel="0" collapsed="false">
      <c r="B143" s="23"/>
      <c r="C143" s="164" t="s">
        <v>690</v>
      </c>
      <c r="D143" s="164" t="s">
        <v>310</v>
      </c>
      <c r="E143" s="165" t="s">
        <v>1849</v>
      </c>
      <c r="F143" s="166" t="s">
        <v>1850</v>
      </c>
      <c r="G143" s="167" t="s">
        <v>484</v>
      </c>
      <c r="H143" s="168" t="n">
        <v>9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414</v>
      </c>
      <c r="AT143" s="175" t="s">
        <v>310</v>
      </c>
      <c r="AU143" s="175" t="s">
        <v>327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414</v>
      </c>
      <c r="BM143" s="175" t="s">
        <v>1851</v>
      </c>
    </row>
    <row r="144" s="22" customFormat="true" ht="16.5" hidden="false" customHeight="true" outlineLevel="0" collapsed="false">
      <c r="B144" s="23"/>
      <c r="C144" s="201" t="s">
        <v>733</v>
      </c>
      <c r="D144" s="201" t="s">
        <v>487</v>
      </c>
      <c r="E144" s="202" t="s">
        <v>1852</v>
      </c>
      <c r="F144" s="203" t="s">
        <v>1853</v>
      </c>
      <c r="G144" s="204" t="s">
        <v>484</v>
      </c>
      <c r="H144" s="205" t="n">
        <v>3</v>
      </c>
      <c r="I144" s="206"/>
      <c r="J144" s="207" t="n">
        <f aca="false">ROUND(I144*H144,2)</f>
        <v>0</v>
      </c>
      <c r="K144" s="203"/>
      <c r="L144" s="208"/>
      <c r="M144" s="209"/>
      <c r="N144" s="210" t="s">
        <v>47</v>
      </c>
      <c r="P144" s="173" t="n">
        <f aca="false">O144*H144</f>
        <v>0</v>
      </c>
      <c r="Q144" s="173" t="n">
        <v>0.00012</v>
      </c>
      <c r="R144" s="173" t="n">
        <f aca="false">Q144*H144</f>
        <v>0.00036</v>
      </c>
      <c r="S144" s="173" t="n">
        <v>0</v>
      </c>
      <c r="T144" s="174" t="n">
        <f aca="false">S144*H144</f>
        <v>0</v>
      </c>
      <c r="AR144" s="175" t="s">
        <v>508</v>
      </c>
      <c r="AT144" s="175" t="s">
        <v>487</v>
      </c>
      <c r="AU144" s="175" t="s">
        <v>327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414</v>
      </c>
      <c r="BM144" s="175" t="s">
        <v>1854</v>
      </c>
    </row>
    <row r="145" s="22" customFormat="true" ht="16.5" hidden="false" customHeight="true" outlineLevel="0" collapsed="false">
      <c r="B145" s="23"/>
      <c r="C145" s="201" t="s">
        <v>694</v>
      </c>
      <c r="D145" s="201" t="s">
        <v>487</v>
      </c>
      <c r="E145" s="202" t="s">
        <v>1855</v>
      </c>
      <c r="F145" s="203" t="s">
        <v>1856</v>
      </c>
      <c r="G145" s="204" t="s">
        <v>484</v>
      </c>
      <c r="H145" s="205" t="n">
        <v>6</v>
      </c>
      <c r="I145" s="206"/>
      <c r="J145" s="207" t="n">
        <f aca="false">ROUND(I145*H145,2)</f>
        <v>0</v>
      </c>
      <c r="K145" s="203"/>
      <c r="L145" s="208"/>
      <c r="M145" s="209"/>
      <c r="N145" s="210" t="s">
        <v>47</v>
      </c>
      <c r="P145" s="173" t="n">
        <f aca="false">O145*H145</f>
        <v>0</v>
      </c>
      <c r="Q145" s="173" t="n">
        <v>1E-005</v>
      </c>
      <c r="R145" s="173" t="n">
        <f aca="false">Q145*H145</f>
        <v>6E-005</v>
      </c>
      <c r="S145" s="173" t="n">
        <v>0</v>
      </c>
      <c r="T145" s="174" t="n">
        <f aca="false">S145*H145</f>
        <v>0</v>
      </c>
      <c r="AR145" s="175" t="s">
        <v>508</v>
      </c>
      <c r="AT145" s="175" t="s">
        <v>487</v>
      </c>
      <c r="AU145" s="175" t="s">
        <v>327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414</v>
      </c>
      <c r="BM145" s="175" t="s">
        <v>1857</v>
      </c>
    </row>
    <row r="146" s="22" customFormat="true" ht="24.15" hidden="false" customHeight="true" outlineLevel="0" collapsed="false">
      <c r="B146" s="23"/>
      <c r="C146" s="164" t="s">
        <v>696</v>
      </c>
      <c r="D146" s="164" t="s">
        <v>310</v>
      </c>
      <c r="E146" s="165" t="s">
        <v>1858</v>
      </c>
      <c r="F146" s="166" t="s">
        <v>1859</v>
      </c>
      <c r="G146" s="167" t="s">
        <v>484</v>
      </c>
      <c r="H146" s="168" t="n">
        <v>18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414</v>
      </c>
      <c r="AT146" s="175" t="s">
        <v>310</v>
      </c>
      <c r="AU146" s="175" t="s">
        <v>327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414</v>
      </c>
      <c r="BM146" s="175" t="s">
        <v>1860</v>
      </c>
    </row>
    <row r="147" s="22" customFormat="true" ht="16.5" hidden="false" customHeight="true" outlineLevel="0" collapsed="false">
      <c r="B147" s="23"/>
      <c r="C147" s="201" t="s">
        <v>737</v>
      </c>
      <c r="D147" s="201" t="s">
        <v>487</v>
      </c>
      <c r="E147" s="202" t="s">
        <v>1861</v>
      </c>
      <c r="F147" s="203" t="s">
        <v>1862</v>
      </c>
      <c r="G147" s="204" t="s">
        <v>484</v>
      </c>
      <c r="H147" s="205" t="n">
        <v>4</v>
      </c>
      <c r="I147" s="206"/>
      <c r="J147" s="207" t="n">
        <f aca="false">ROUND(I147*H147,2)</f>
        <v>0</v>
      </c>
      <c r="K147" s="203" t="s">
        <v>314</v>
      </c>
      <c r="L147" s="208"/>
      <c r="M147" s="209"/>
      <c r="N147" s="210" t="s">
        <v>47</v>
      </c>
      <c r="P147" s="173" t="n">
        <f aca="false">O147*H147</f>
        <v>0</v>
      </c>
      <c r="Q147" s="173" t="n">
        <v>0.00026</v>
      </c>
      <c r="R147" s="173" t="n">
        <f aca="false">Q147*H147</f>
        <v>0.00104</v>
      </c>
      <c r="S147" s="173" t="n">
        <v>0</v>
      </c>
      <c r="T147" s="174" t="n">
        <f aca="false">S147*H147</f>
        <v>0</v>
      </c>
      <c r="AR147" s="175" t="s">
        <v>508</v>
      </c>
      <c r="AT147" s="175" t="s">
        <v>487</v>
      </c>
      <c r="AU147" s="175" t="s">
        <v>327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414</v>
      </c>
      <c r="BM147" s="175" t="s">
        <v>1863</v>
      </c>
    </row>
    <row r="148" s="22" customFormat="true" ht="16.5" hidden="false" customHeight="true" outlineLevel="0" collapsed="false">
      <c r="B148" s="23"/>
      <c r="C148" s="201" t="s">
        <v>739</v>
      </c>
      <c r="D148" s="201" t="s">
        <v>487</v>
      </c>
      <c r="E148" s="202" t="s">
        <v>1864</v>
      </c>
      <c r="F148" s="203" t="s">
        <v>1865</v>
      </c>
      <c r="G148" s="204" t="s">
        <v>484</v>
      </c>
      <c r="H148" s="205" t="n">
        <v>8</v>
      </c>
      <c r="I148" s="206"/>
      <c r="J148" s="207" t="n">
        <f aca="false">ROUND(I148*H148,2)</f>
        <v>0</v>
      </c>
      <c r="K148" s="203" t="s">
        <v>314</v>
      </c>
      <c r="L148" s="208"/>
      <c r="M148" s="209"/>
      <c r="N148" s="210" t="s">
        <v>47</v>
      </c>
      <c r="P148" s="173" t="n">
        <f aca="false">O148*H148</f>
        <v>0</v>
      </c>
      <c r="Q148" s="173" t="n">
        <v>0.00012</v>
      </c>
      <c r="R148" s="173" t="n">
        <f aca="false">Q148*H148</f>
        <v>0.00096</v>
      </c>
      <c r="S148" s="173" t="n">
        <v>0</v>
      </c>
      <c r="T148" s="174" t="n">
        <f aca="false">S148*H148</f>
        <v>0</v>
      </c>
      <c r="AR148" s="175" t="s">
        <v>508</v>
      </c>
      <c r="AT148" s="175" t="s">
        <v>487</v>
      </c>
      <c r="AU148" s="175" t="s">
        <v>327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414</v>
      </c>
      <c r="BM148" s="175" t="s">
        <v>1866</v>
      </c>
    </row>
    <row r="149" s="22" customFormat="true" ht="21.75" hidden="false" customHeight="true" outlineLevel="0" collapsed="false">
      <c r="B149" s="23"/>
      <c r="C149" s="201" t="s">
        <v>741</v>
      </c>
      <c r="D149" s="201" t="s">
        <v>487</v>
      </c>
      <c r="E149" s="202" t="s">
        <v>1867</v>
      </c>
      <c r="F149" s="203" t="s">
        <v>1868</v>
      </c>
      <c r="G149" s="204" t="s">
        <v>484</v>
      </c>
      <c r="H149" s="205" t="n">
        <v>6</v>
      </c>
      <c r="I149" s="206"/>
      <c r="J149" s="207" t="n">
        <f aca="false">ROUND(I149*H149,2)</f>
        <v>0</v>
      </c>
      <c r="K149" s="203" t="s">
        <v>314</v>
      </c>
      <c r="L149" s="208"/>
      <c r="M149" s="209"/>
      <c r="N149" s="210" t="s">
        <v>47</v>
      </c>
      <c r="P149" s="173" t="n">
        <f aca="false">O149*H149</f>
        <v>0</v>
      </c>
      <c r="Q149" s="173" t="n">
        <v>0.00024</v>
      </c>
      <c r="R149" s="173" t="n">
        <f aca="false">Q149*H149</f>
        <v>0.00144</v>
      </c>
      <c r="S149" s="173" t="n">
        <v>0</v>
      </c>
      <c r="T149" s="174" t="n">
        <f aca="false">S149*H149</f>
        <v>0</v>
      </c>
      <c r="AR149" s="175" t="s">
        <v>508</v>
      </c>
      <c r="AT149" s="175" t="s">
        <v>487</v>
      </c>
      <c r="AU149" s="175" t="s">
        <v>327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414</v>
      </c>
      <c r="BM149" s="175" t="s">
        <v>1869</v>
      </c>
    </row>
    <row r="150" s="22" customFormat="true" ht="16.5" hidden="false" customHeight="true" outlineLevel="0" collapsed="false">
      <c r="B150" s="23"/>
      <c r="C150" s="164" t="s">
        <v>708</v>
      </c>
      <c r="D150" s="164" t="s">
        <v>310</v>
      </c>
      <c r="E150" s="165" t="s">
        <v>1870</v>
      </c>
      <c r="F150" s="166" t="s">
        <v>1871</v>
      </c>
      <c r="G150" s="167" t="s">
        <v>484</v>
      </c>
      <c r="H150" s="168" t="n">
        <v>4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414</v>
      </c>
      <c r="AT150" s="175" t="s">
        <v>310</v>
      </c>
      <c r="AU150" s="175" t="s">
        <v>327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414</v>
      </c>
      <c r="BM150" s="175" t="s">
        <v>1872</v>
      </c>
    </row>
    <row r="151" s="22" customFormat="true" ht="16.5" hidden="false" customHeight="true" outlineLevel="0" collapsed="false">
      <c r="B151" s="23"/>
      <c r="C151" s="201" t="s">
        <v>712</v>
      </c>
      <c r="D151" s="201" t="s">
        <v>487</v>
      </c>
      <c r="E151" s="202" t="s">
        <v>1873</v>
      </c>
      <c r="F151" s="203" t="s">
        <v>1874</v>
      </c>
      <c r="G151" s="204" t="s">
        <v>484</v>
      </c>
      <c r="H151" s="205" t="n">
        <v>4</v>
      </c>
      <c r="I151" s="206"/>
      <c r="J151" s="207" t="n">
        <f aca="false">ROUND(I151*H151,2)</f>
        <v>0</v>
      </c>
      <c r="K151" s="203"/>
      <c r="L151" s="208"/>
      <c r="M151" s="209"/>
      <c r="N151" s="210" t="s">
        <v>47</v>
      </c>
      <c r="P151" s="173" t="n">
        <f aca="false">O151*H151</f>
        <v>0</v>
      </c>
      <c r="Q151" s="173" t="n">
        <v>0.002</v>
      </c>
      <c r="R151" s="173" t="n">
        <f aca="false">Q151*H151</f>
        <v>0.008</v>
      </c>
      <c r="S151" s="173" t="n">
        <v>0</v>
      </c>
      <c r="T151" s="174" t="n">
        <f aca="false">S151*H151</f>
        <v>0</v>
      </c>
      <c r="AR151" s="175" t="s">
        <v>508</v>
      </c>
      <c r="AT151" s="175" t="s">
        <v>487</v>
      </c>
      <c r="AU151" s="175" t="s">
        <v>327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414</v>
      </c>
      <c r="BM151" s="175" t="s">
        <v>1875</v>
      </c>
    </row>
    <row r="152" s="22" customFormat="true" ht="16.5" hidden="false" customHeight="true" outlineLevel="0" collapsed="false">
      <c r="B152" s="23"/>
      <c r="C152" s="201" t="s">
        <v>756</v>
      </c>
      <c r="D152" s="201" t="s">
        <v>487</v>
      </c>
      <c r="E152" s="202" t="s">
        <v>1876</v>
      </c>
      <c r="F152" s="203" t="s">
        <v>1877</v>
      </c>
      <c r="G152" s="204" t="s">
        <v>484</v>
      </c>
      <c r="H152" s="205" t="n">
        <v>4</v>
      </c>
      <c r="I152" s="206"/>
      <c r="J152" s="207" t="n">
        <f aca="false">ROUND(I152*H152,2)</f>
        <v>0</v>
      </c>
      <c r="K152" s="203"/>
      <c r="L152" s="208"/>
      <c r="M152" s="209"/>
      <c r="N152" s="210" t="s">
        <v>47</v>
      </c>
      <c r="P152" s="173" t="n">
        <f aca="false">O152*H152</f>
        <v>0</v>
      </c>
      <c r="Q152" s="173" t="n">
        <v>0.009</v>
      </c>
      <c r="R152" s="173" t="n">
        <f aca="false">Q152*H152</f>
        <v>0.036</v>
      </c>
      <c r="S152" s="173" t="n">
        <v>0</v>
      </c>
      <c r="T152" s="174" t="n">
        <f aca="false">S152*H152</f>
        <v>0</v>
      </c>
      <c r="AR152" s="175" t="s">
        <v>508</v>
      </c>
      <c r="AT152" s="175" t="s">
        <v>487</v>
      </c>
      <c r="AU152" s="175" t="s">
        <v>327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414</v>
      </c>
      <c r="BM152" s="175" t="s">
        <v>1878</v>
      </c>
    </row>
    <row r="153" s="152" customFormat="true" ht="20.85" hidden="false" customHeight="true" outlineLevel="0" collapsed="false">
      <c r="B153" s="153"/>
      <c r="D153" s="154" t="s">
        <v>81</v>
      </c>
      <c r="E153" s="162" t="s">
        <v>1879</v>
      </c>
      <c r="F153" s="162" t="s">
        <v>1880</v>
      </c>
      <c r="I153" s="156"/>
      <c r="J153" s="163" t="n">
        <f aca="false">BK153</f>
        <v>0</v>
      </c>
      <c r="L153" s="153"/>
      <c r="M153" s="157"/>
      <c r="P153" s="158" t="n">
        <f aca="false">SUM(P154:P167)</f>
        <v>0</v>
      </c>
      <c r="R153" s="158" t="n">
        <f aca="false">SUM(R154:R167)</f>
        <v>0.00649</v>
      </c>
      <c r="T153" s="159" t="n">
        <f aca="false">SUM(T154:T167)</f>
        <v>0</v>
      </c>
      <c r="AR153" s="154" t="s">
        <v>91</v>
      </c>
      <c r="AT153" s="160" t="s">
        <v>81</v>
      </c>
      <c r="AU153" s="160" t="s">
        <v>91</v>
      </c>
      <c r="AY153" s="154" t="s">
        <v>308</v>
      </c>
      <c r="BK153" s="161" t="n">
        <f aca="false">SUM(BK154:BK167)</f>
        <v>0</v>
      </c>
    </row>
    <row r="154" s="22" customFormat="true" ht="44.25" hidden="false" customHeight="true" outlineLevel="0" collapsed="false">
      <c r="B154" s="23"/>
      <c r="C154" s="164" t="s">
        <v>486</v>
      </c>
      <c r="D154" s="164" t="s">
        <v>310</v>
      </c>
      <c r="E154" s="165" t="s">
        <v>1881</v>
      </c>
      <c r="F154" s="166" t="s">
        <v>1882</v>
      </c>
      <c r="G154" s="167" t="s">
        <v>494</v>
      </c>
      <c r="H154" s="168" t="n">
        <v>10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414</v>
      </c>
      <c r="AT154" s="175" t="s">
        <v>310</v>
      </c>
      <c r="AU154" s="175" t="s">
        <v>327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414</v>
      </c>
      <c r="BM154" s="175" t="s">
        <v>1883</v>
      </c>
    </row>
    <row r="155" s="22" customFormat="true" ht="24.15" hidden="false" customHeight="true" outlineLevel="0" collapsed="false">
      <c r="B155" s="23"/>
      <c r="C155" s="201" t="s">
        <v>496</v>
      </c>
      <c r="D155" s="201" t="s">
        <v>487</v>
      </c>
      <c r="E155" s="202" t="s">
        <v>1884</v>
      </c>
      <c r="F155" s="203" t="s">
        <v>1885</v>
      </c>
      <c r="G155" s="204" t="s">
        <v>494</v>
      </c>
      <c r="H155" s="205" t="n">
        <v>10</v>
      </c>
      <c r="I155" s="206"/>
      <c r="J155" s="207" t="n">
        <f aca="false">ROUND(I155*H155,2)</f>
        <v>0</v>
      </c>
      <c r="K155" s="203" t="s">
        <v>314</v>
      </c>
      <c r="L155" s="208"/>
      <c r="M155" s="209"/>
      <c r="N155" s="210" t="s">
        <v>47</v>
      </c>
      <c r="P155" s="173" t="n">
        <f aca="false">O155*H155</f>
        <v>0</v>
      </c>
      <c r="Q155" s="173" t="n">
        <v>5E-005</v>
      </c>
      <c r="R155" s="173" t="n">
        <f aca="false">Q155*H155</f>
        <v>0.0005</v>
      </c>
      <c r="S155" s="173" t="n">
        <v>0</v>
      </c>
      <c r="T155" s="174" t="n">
        <f aca="false">S155*H155</f>
        <v>0</v>
      </c>
      <c r="AR155" s="175" t="s">
        <v>508</v>
      </c>
      <c r="AT155" s="175" t="s">
        <v>487</v>
      </c>
      <c r="AU155" s="175" t="s">
        <v>327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414</v>
      </c>
      <c r="BM155" s="175" t="s">
        <v>1886</v>
      </c>
    </row>
    <row r="156" s="22" customFormat="true" ht="19.2" hidden="false" customHeight="false" outlineLevel="0" collapsed="false">
      <c r="B156" s="23"/>
      <c r="D156" s="179" t="s">
        <v>1218</v>
      </c>
      <c r="F156" s="225" t="s">
        <v>1887</v>
      </c>
      <c r="I156" s="226"/>
      <c r="L156" s="23"/>
      <c r="M156" s="211"/>
      <c r="T156" s="57"/>
      <c r="AT156" s="3" t="s">
        <v>1218</v>
      </c>
      <c r="AU156" s="3" t="s">
        <v>327</v>
      </c>
    </row>
    <row r="157" s="22" customFormat="true" ht="37.95" hidden="false" customHeight="true" outlineLevel="0" collapsed="false">
      <c r="B157" s="23"/>
      <c r="C157" s="164" t="s">
        <v>500</v>
      </c>
      <c r="D157" s="164" t="s">
        <v>310</v>
      </c>
      <c r="E157" s="165" t="s">
        <v>1888</v>
      </c>
      <c r="F157" s="166" t="s">
        <v>1889</v>
      </c>
      <c r="G157" s="167" t="s">
        <v>494</v>
      </c>
      <c r="H157" s="168" t="n">
        <v>40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414</v>
      </c>
      <c r="AT157" s="175" t="s">
        <v>310</v>
      </c>
      <c r="AU157" s="175" t="s">
        <v>327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414</v>
      </c>
      <c r="BM157" s="175" t="s">
        <v>1890</v>
      </c>
    </row>
    <row r="158" s="22" customFormat="true" ht="24.15" hidden="false" customHeight="true" outlineLevel="0" collapsed="false">
      <c r="B158" s="23"/>
      <c r="C158" s="201" t="s">
        <v>504</v>
      </c>
      <c r="D158" s="201" t="s">
        <v>487</v>
      </c>
      <c r="E158" s="202" t="s">
        <v>1891</v>
      </c>
      <c r="F158" s="203" t="s">
        <v>1892</v>
      </c>
      <c r="G158" s="204" t="s">
        <v>494</v>
      </c>
      <c r="H158" s="205" t="n">
        <v>28</v>
      </c>
      <c r="I158" s="206"/>
      <c r="J158" s="207" t="n">
        <f aca="false">ROUND(I158*H158,2)</f>
        <v>0</v>
      </c>
      <c r="K158" s="203" t="s">
        <v>314</v>
      </c>
      <c r="L158" s="208"/>
      <c r="M158" s="209"/>
      <c r="N158" s="210" t="s">
        <v>47</v>
      </c>
      <c r="P158" s="173" t="n">
        <f aca="false">O158*H158</f>
        <v>0</v>
      </c>
      <c r="Q158" s="173" t="n">
        <v>0.00012</v>
      </c>
      <c r="R158" s="173" t="n">
        <f aca="false">Q158*H158</f>
        <v>0.00336</v>
      </c>
      <c r="S158" s="173" t="n">
        <v>0</v>
      </c>
      <c r="T158" s="174" t="n">
        <f aca="false">S158*H158</f>
        <v>0</v>
      </c>
      <c r="AR158" s="175" t="s">
        <v>508</v>
      </c>
      <c r="AT158" s="175" t="s">
        <v>487</v>
      </c>
      <c r="AU158" s="175" t="s">
        <v>327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414</v>
      </c>
      <c r="BM158" s="175" t="s">
        <v>1893</v>
      </c>
    </row>
    <row r="159" s="22" customFormat="true" ht="19.2" hidden="false" customHeight="false" outlineLevel="0" collapsed="false">
      <c r="B159" s="23"/>
      <c r="D159" s="179" t="s">
        <v>1218</v>
      </c>
      <c r="F159" s="225" t="s">
        <v>1894</v>
      </c>
      <c r="I159" s="226"/>
      <c r="L159" s="23"/>
      <c r="M159" s="211"/>
      <c r="T159" s="57"/>
      <c r="AT159" s="3" t="s">
        <v>1218</v>
      </c>
      <c r="AU159" s="3" t="s">
        <v>327</v>
      </c>
    </row>
    <row r="160" s="22" customFormat="true" ht="21.75" hidden="false" customHeight="true" outlineLevel="0" collapsed="false">
      <c r="B160" s="23"/>
      <c r="C160" s="201" t="s">
        <v>508</v>
      </c>
      <c r="D160" s="201" t="s">
        <v>487</v>
      </c>
      <c r="E160" s="202" t="s">
        <v>1895</v>
      </c>
      <c r="F160" s="203" t="s">
        <v>1896</v>
      </c>
      <c r="G160" s="204" t="s">
        <v>494</v>
      </c>
      <c r="H160" s="205" t="n">
        <v>12</v>
      </c>
      <c r="I160" s="206"/>
      <c r="J160" s="207" t="n">
        <f aca="false">ROUND(I160*H160,2)</f>
        <v>0</v>
      </c>
      <c r="K160" s="203"/>
      <c r="L160" s="208"/>
      <c r="M160" s="209"/>
      <c r="N160" s="210" t="s">
        <v>47</v>
      </c>
      <c r="P160" s="173" t="n">
        <f aca="false">O160*H160</f>
        <v>0</v>
      </c>
      <c r="Q160" s="173" t="n">
        <v>0.00012</v>
      </c>
      <c r="R160" s="173" t="n">
        <f aca="false">Q160*H160</f>
        <v>0.00144</v>
      </c>
      <c r="S160" s="173" t="n">
        <v>0</v>
      </c>
      <c r="T160" s="174" t="n">
        <f aca="false">S160*H160</f>
        <v>0</v>
      </c>
      <c r="AR160" s="175" t="s">
        <v>508</v>
      </c>
      <c r="AT160" s="175" t="s">
        <v>487</v>
      </c>
      <c r="AU160" s="175" t="s">
        <v>327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414</v>
      </c>
      <c r="BM160" s="175" t="s">
        <v>1897</v>
      </c>
    </row>
    <row r="161" s="22" customFormat="true" ht="37.95" hidden="false" customHeight="true" outlineLevel="0" collapsed="false">
      <c r="B161" s="23"/>
      <c r="C161" s="164" t="s">
        <v>514</v>
      </c>
      <c r="D161" s="164" t="s">
        <v>310</v>
      </c>
      <c r="E161" s="165" t="s">
        <v>1898</v>
      </c>
      <c r="F161" s="166" t="s">
        <v>1899</v>
      </c>
      <c r="G161" s="167" t="s">
        <v>494</v>
      </c>
      <c r="H161" s="168" t="n">
        <v>7</v>
      </c>
      <c r="I161" s="169"/>
      <c r="J161" s="170" t="n">
        <f aca="false">ROUND(I161*H161,2)</f>
        <v>0</v>
      </c>
      <c r="K161" s="166" t="s">
        <v>314</v>
      </c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414</v>
      </c>
      <c r="AT161" s="175" t="s">
        <v>310</v>
      </c>
      <c r="AU161" s="175" t="s">
        <v>327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414</v>
      </c>
      <c r="BM161" s="175" t="s">
        <v>1900</v>
      </c>
    </row>
    <row r="162" s="22" customFormat="true" ht="24.15" hidden="false" customHeight="true" outlineLevel="0" collapsed="false">
      <c r="B162" s="23"/>
      <c r="C162" s="201" t="s">
        <v>645</v>
      </c>
      <c r="D162" s="201" t="s">
        <v>487</v>
      </c>
      <c r="E162" s="202" t="s">
        <v>1901</v>
      </c>
      <c r="F162" s="203" t="s">
        <v>1902</v>
      </c>
      <c r="G162" s="204" t="s">
        <v>494</v>
      </c>
      <c r="H162" s="205" t="n">
        <v>7</v>
      </c>
      <c r="I162" s="206"/>
      <c r="J162" s="207" t="n">
        <f aca="false">ROUND(I162*H162,2)</f>
        <v>0</v>
      </c>
      <c r="K162" s="203" t="s">
        <v>314</v>
      </c>
      <c r="L162" s="208"/>
      <c r="M162" s="209"/>
      <c r="N162" s="210" t="s">
        <v>47</v>
      </c>
      <c r="P162" s="173" t="n">
        <f aca="false">O162*H162</f>
        <v>0</v>
      </c>
      <c r="Q162" s="173" t="n">
        <v>0.00017</v>
      </c>
      <c r="R162" s="173" t="n">
        <f aca="false">Q162*H162</f>
        <v>0.00119</v>
      </c>
      <c r="S162" s="173" t="n">
        <v>0</v>
      </c>
      <c r="T162" s="174" t="n">
        <f aca="false">S162*H162</f>
        <v>0</v>
      </c>
      <c r="AR162" s="175" t="s">
        <v>508</v>
      </c>
      <c r="AT162" s="175" t="s">
        <v>487</v>
      </c>
      <c r="AU162" s="175" t="s">
        <v>327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414</v>
      </c>
      <c r="BM162" s="175" t="s">
        <v>1903</v>
      </c>
    </row>
    <row r="163" s="22" customFormat="true" ht="19.2" hidden="false" customHeight="false" outlineLevel="0" collapsed="false">
      <c r="B163" s="23"/>
      <c r="D163" s="179" t="s">
        <v>1218</v>
      </c>
      <c r="F163" s="225" t="s">
        <v>1894</v>
      </c>
      <c r="I163" s="226"/>
      <c r="L163" s="23"/>
      <c r="M163" s="211"/>
      <c r="T163" s="57"/>
      <c r="AT163" s="3" t="s">
        <v>1218</v>
      </c>
      <c r="AU163" s="3" t="s">
        <v>327</v>
      </c>
    </row>
    <row r="164" s="22" customFormat="true" ht="33" hidden="false" customHeight="true" outlineLevel="0" collapsed="false">
      <c r="B164" s="23"/>
      <c r="C164" s="164" t="s">
        <v>667</v>
      </c>
      <c r="D164" s="164" t="s">
        <v>310</v>
      </c>
      <c r="E164" s="165" t="s">
        <v>1904</v>
      </c>
      <c r="F164" s="166" t="s">
        <v>1905</v>
      </c>
      <c r="G164" s="167" t="s">
        <v>484</v>
      </c>
      <c r="H164" s="168" t="n">
        <v>12</v>
      </c>
      <c r="I164" s="169"/>
      <c r="J164" s="170" t="n">
        <f aca="false">ROUND(I164*H164,2)</f>
        <v>0</v>
      </c>
      <c r="K164" s="166" t="s">
        <v>314</v>
      </c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414</v>
      </c>
      <c r="AT164" s="175" t="s">
        <v>310</v>
      </c>
      <c r="AU164" s="175" t="s">
        <v>327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414</v>
      </c>
      <c r="BM164" s="175" t="s">
        <v>1906</v>
      </c>
    </row>
    <row r="165" s="22" customFormat="true" ht="44.25" hidden="false" customHeight="true" outlineLevel="0" collapsed="false">
      <c r="B165" s="23"/>
      <c r="C165" s="164" t="s">
        <v>673</v>
      </c>
      <c r="D165" s="164" t="s">
        <v>310</v>
      </c>
      <c r="E165" s="165" t="s">
        <v>1907</v>
      </c>
      <c r="F165" s="166" t="s">
        <v>1908</v>
      </c>
      <c r="G165" s="167" t="s">
        <v>484</v>
      </c>
      <c r="H165" s="168" t="n">
        <v>3</v>
      </c>
      <c r="I165" s="169"/>
      <c r="J165" s="170" t="n">
        <f aca="false">ROUND(I165*H165,2)</f>
        <v>0</v>
      </c>
      <c r="K165" s="166" t="s">
        <v>314</v>
      </c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414</v>
      </c>
      <c r="AT165" s="175" t="s">
        <v>310</v>
      </c>
      <c r="AU165" s="175" t="s">
        <v>327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414</v>
      </c>
      <c r="BM165" s="175" t="s">
        <v>1909</v>
      </c>
    </row>
    <row r="166" s="22" customFormat="true" ht="21.75" hidden="false" customHeight="true" outlineLevel="0" collapsed="false">
      <c r="B166" s="23"/>
      <c r="C166" s="201" t="s">
        <v>746</v>
      </c>
      <c r="D166" s="201" t="s">
        <v>487</v>
      </c>
      <c r="E166" s="202" t="s">
        <v>1910</v>
      </c>
      <c r="F166" s="203" t="s">
        <v>1911</v>
      </c>
      <c r="G166" s="204" t="s">
        <v>484</v>
      </c>
      <c r="H166" s="205" t="n">
        <v>2</v>
      </c>
      <c r="I166" s="206"/>
      <c r="J166" s="207" t="n">
        <f aca="false">ROUND(I166*H166,2)</f>
        <v>0</v>
      </c>
      <c r="K166" s="203"/>
      <c r="L166" s="208"/>
      <c r="M166" s="209"/>
      <c r="N166" s="210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508</v>
      </c>
      <c r="AT166" s="175" t="s">
        <v>487</v>
      </c>
      <c r="AU166" s="175" t="s">
        <v>327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414</v>
      </c>
      <c r="BM166" s="175" t="s">
        <v>1912</v>
      </c>
    </row>
    <row r="167" s="22" customFormat="true" ht="21.75" hidden="false" customHeight="true" outlineLevel="0" collapsed="false">
      <c r="B167" s="23"/>
      <c r="C167" s="201" t="s">
        <v>748</v>
      </c>
      <c r="D167" s="201" t="s">
        <v>487</v>
      </c>
      <c r="E167" s="202" t="s">
        <v>1913</v>
      </c>
      <c r="F167" s="203" t="s">
        <v>1914</v>
      </c>
      <c r="G167" s="204" t="s">
        <v>484</v>
      </c>
      <c r="H167" s="205" t="n">
        <v>1</v>
      </c>
      <c r="I167" s="206"/>
      <c r="J167" s="207" t="n">
        <f aca="false">ROUND(I167*H167,2)</f>
        <v>0</v>
      </c>
      <c r="K167" s="203"/>
      <c r="L167" s="208"/>
      <c r="M167" s="209"/>
      <c r="N167" s="210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508</v>
      </c>
      <c r="AT167" s="175" t="s">
        <v>487</v>
      </c>
      <c r="AU167" s="175" t="s">
        <v>327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414</v>
      </c>
      <c r="BM167" s="175" t="s">
        <v>1915</v>
      </c>
    </row>
    <row r="168" s="152" customFormat="true" ht="20.85" hidden="false" customHeight="true" outlineLevel="0" collapsed="false">
      <c r="B168" s="153"/>
      <c r="D168" s="154" t="s">
        <v>81</v>
      </c>
      <c r="E168" s="162" t="s">
        <v>1916</v>
      </c>
      <c r="F168" s="162" t="s">
        <v>1917</v>
      </c>
      <c r="I168" s="156"/>
      <c r="J168" s="163" t="n">
        <f aca="false">BK168</f>
        <v>0</v>
      </c>
      <c r="L168" s="153"/>
      <c r="M168" s="157"/>
      <c r="P168" s="158" t="n">
        <f aca="false">SUM(P169:P179)</f>
        <v>0</v>
      </c>
      <c r="R168" s="158" t="n">
        <f aca="false">SUM(R169:R179)</f>
        <v>0.00128</v>
      </c>
      <c r="T168" s="159" t="n">
        <f aca="false">SUM(T169:T179)</f>
        <v>0</v>
      </c>
      <c r="AR168" s="154" t="s">
        <v>91</v>
      </c>
      <c r="AT168" s="160" t="s">
        <v>81</v>
      </c>
      <c r="AU168" s="160" t="s">
        <v>91</v>
      </c>
      <c r="AY168" s="154" t="s">
        <v>308</v>
      </c>
      <c r="BK168" s="161" t="n">
        <f aca="false">SUM(BK169:BK179)</f>
        <v>0</v>
      </c>
    </row>
    <row r="169" s="22" customFormat="true" ht="49.2" hidden="false" customHeight="true" outlineLevel="0" collapsed="false">
      <c r="B169" s="23"/>
      <c r="C169" s="164" t="s">
        <v>89</v>
      </c>
      <c r="D169" s="164" t="s">
        <v>310</v>
      </c>
      <c r="E169" s="165" t="s">
        <v>1918</v>
      </c>
      <c r="F169" s="166" t="s">
        <v>1919</v>
      </c>
      <c r="G169" s="167" t="s">
        <v>484</v>
      </c>
      <c r="H169" s="168" t="n">
        <v>5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414</v>
      </c>
      <c r="AT169" s="175" t="s">
        <v>310</v>
      </c>
      <c r="AU169" s="175" t="s">
        <v>327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414</v>
      </c>
      <c r="BM169" s="175" t="s">
        <v>1920</v>
      </c>
    </row>
    <row r="170" s="22" customFormat="true" ht="21.75" hidden="false" customHeight="true" outlineLevel="0" collapsed="false">
      <c r="B170" s="23"/>
      <c r="C170" s="201" t="s">
        <v>91</v>
      </c>
      <c r="D170" s="201" t="s">
        <v>487</v>
      </c>
      <c r="E170" s="202" t="s">
        <v>1921</v>
      </c>
      <c r="F170" s="203" t="s">
        <v>1922</v>
      </c>
      <c r="G170" s="204" t="s">
        <v>484</v>
      </c>
      <c r="H170" s="205" t="n">
        <v>5</v>
      </c>
      <c r="I170" s="206"/>
      <c r="J170" s="207" t="n">
        <f aca="false">ROUND(I170*H170,2)</f>
        <v>0</v>
      </c>
      <c r="K170" s="203"/>
      <c r="L170" s="208"/>
      <c r="M170" s="209"/>
      <c r="N170" s="210" t="s">
        <v>47</v>
      </c>
      <c r="P170" s="173" t="n">
        <f aca="false">O170*H170</f>
        <v>0</v>
      </c>
      <c r="Q170" s="173" t="n">
        <v>3E-005</v>
      </c>
      <c r="R170" s="173" t="n">
        <f aca="false">Q170*H170</f>
        <v>0.00015</v>
      </c>
      <c r="S170" s="173" t="n">
        <v>0</v>
      </c>
      <c r="T170" s="174" t="n">
        <f aca="false">S170*H170</f>
        <v>0</v>
      </c>
      <c r="AR170" s="175" t="s">
        <v>508</v>
      </c>
      <c r="AT170" s="175" t="s">
        <v>487</v>
      </c>
      <c r="AU170" s="175" t="s">
        <v>327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414</v>
      </c>
      <c r="BM170" s="175" t="s">
        <v>1923</v>
      </c>
    </row>
    <row r="171" s="22" customFormat="true" ht="49.2" hidden="false" customHeight="true" outlineLevel="0" collapsed="false">
      <c r="B171" s="23"/>
      <c r="C171" s="164" t="s">
        <v>327</v>
      </c>
      <c r="D171" s="164" t="s">
        <v>310</v>
      </c>
      <c r="E171" s="165" t="s">
        <v>1918</v>
      </c>
      <c r="F171" s="166" t="s">
        <v>1919</v>
      </c>
      <c r="G171" s="167" t="s">
        <v>484</v>
      </c>
      <c r="H171" s="168" t="n">
        <v>1</v>
      </c>
      <c r="I171" s="169"/>
      <c r="J171" s="170" t="n">
        <f aca="false">ROUND(I171*H171,2)</f>
        <v>0</v>
      </c>
      <c r="K171" s="166" t="s">
        <v>314</v>
      </c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414</v>
      </c>
      <c r="AT171" s="175" t="s">
        <v>310</v>
      </c>
      <c r="AU171" s="175" t="s">
        <v>327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414</v>
      </c>
      <c r="BM171" s="175" t="s">
        <v>1924</v>
      </c>
    </row>
    <row r="172" s="22" customFormat="true" ht="16.5" hidden="false" customHeight="true" outlineLevel="0" collapsed="false">
      <c r="B172" s="23"/>
      <c r="C172" s="201" t="s">
        <v>315</v>
      </c>
      <c r="D172" s="201" t="s">
        <v>487</v>
      </c>
      <c r="E172" s="202" t="s">
        <v>1925</v>
      </c>
      <c r="F172" s="203" t="s">
        <v>1926</v>
      </c>
      <c r="G172" s="204" t="s">
        <v>484</v>
      </c>
      <c r="H172" s="205" t="n">
        <v>1</v>
      </c>
      <c r="I172" s="206"/>
      <c r="J172" s="207" t="n">
        <f aca="false">ROUND(I172*H172,2)</f>
        <v>0</v>
      </c>
      <c r="K172" s="203"/>
      <c r="L172" s="208"/>
      <c r="M172" s="209"/>
      <c r="N172" s="210" t="s">
        <v>47</v>
      </c>
      <c r="P172" s="173" t="n">
        <f aca="false">O172*H172</f>
        <v>0</v>
      </c>
      <c r="Q172" s="173" t="n">
        <v>3E-005</v>
      </c>
      <c r="R172" s="173" t="n">
        <f aca="false">Q172*H172</f>
        <v>3E-005</v>
      </c>
      <c r="S172" s="173" t="n">
        <v>0</v>
      </c>
      <c r="T172" s="174" t="n">
        <f aca="false">S172*H172</f>
        <v>0</v>
      </c>
      <c r="AR172" s="175" t="s">
        <v>508</v>
      </c>
      <c r="AT172" s="175" t="s">
        <v>487</v>
      </c>
      <c r="AU172" s="175" t="s">
        <v>327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414</v>
      </c>
      <c r="BM172" s="175" t="s">
        <v>1927</v>
      </c>
    </row>
    <row r="173" s="22" customFormat="true" ht="44.25" hidden="false" customHeight="true" outlineLevel="0" collapsed="false">
      <c r="B173" s="23"/>
      <c r="C173" s="164" t="s">
        <v>752</v>
      </c>
      <c r="D173" s="164" t="s">
        <v>310</v>
      </c>
      <c r="E173" s="165" t="s">
        <v>1928</v>
      </c>
      <c r="F173" s="166" t="s">
        <v>1929</v>
      </c>
      <c r="G173" s="167" t="s">
        <v>484</v>
      </c>
      <c r="H173" s="168" t="n">
        <v>1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414</v>
      </c>
      <c r="AT173" s="175" t="s">
        <v>310</v>
      </c>
      <c r="AU173" s="175" t="s">
        <v>327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414</v>
      </c>
      <c r="BM173" s="175" t="s">
        <v>1930</v>
      </c>
    </row>
    <row r="174" s="22" customFormat="true" ht="16.5" hidden="false" customHeight="true" outlineLevel="0" collapsed="false">
      <c r="B174" s="23"/>
      <c r="C174" s="201" t="s">
        <v>750</v>
      </c>
      <c r="D174" s="201" t="s">
        <v>487</v>
      </c>
      <c r="E174" s="202" t="s">
        <v>1931</v>
      </c>
      <c r="F174" s="203" t="s">
        <v>1932</v>
      </c>
      <c r="G174" s="204" t="s">
        <v>484</v>
      </c>
      <c r="H174" s="205" t="n">
        <v>1</v>
      </c>
      <c r="I174" s="206"/>
      <c r="J174" s="207" t="n">
        <f aca="false">ROUND(I174*H174,2)</f>
        <v>0</v>
      </c>
      <c r="K174" s="203"/>
      <c r="L174" s="208"/>
      <c r="M174" s="209"/>
      <c r="N174" s="210" t="s">
        <v>47</v>
      </c>
      <c r="P174" s="173" t="n">
        <f aca="false">O174*H174</f>
        <v>0</v>
      </c>
      <c r="Q174" s="173" t="n">
        <v>8E-005</v>
      </c>
      <c r="R174" s="173" t="n">
        <f aca="false">Q174*H174</f>
        <v>8E-005</v>
      </c>
      <c r="S174" s="173" t="n">
        <v>0</v>
      </c>
      <c r="T174" s="174" t="n">
        <f aca="false">S174*H174</f>
        <v>0</v>
      </c>
      <c r="AR174" s="175" t="s">
        <v>508</v>
      </c>
      <c r="AT174" s="175" t="s">
        <v>487</v>
      </c>
      <c r="AU174" s="175" t="s">
        <v>327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414</v>
      </c>
      <c r="BM174" s="175" t="s">
        <v>1933</v>
      </c>
    </row>
    <row r="175" s="22" customFormat="true" ht="24.15" hidden="false" customHeight="true" outlineLevel="0" collapsed="false">
      <c r="B175" s="23"/>
      <c r="C175" s="164" t="s">
        <v>423</v>
      </c>
      <c r="D175" s="164" t="s">
        <v>310</v>
      </c>
      <c r="E175" s="165" t="s">
        <v>1934</v>
      </c>
      <c r="F175" s="166" t="s">
        <v>1935</v>
      </c>
      <c r="G175" s="167" t="s">
        <v>484</v>
      </c>
      <c r="H175" s="168" t="n">
        <v>3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414</v>
      </c>
      <c r="AT175" s="175" t="s">
        <v>310</v>
      </c>
      <c r="AU175" s="175" t="s">
        <v>327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414</v>
      </c>
      <c r="BM175" s="175" t="s">
        <v>1936</v>
      </c>
    </row>
    <row r="176" s="22" customFormat="true" ht="16.5" hidden="false" customHeight="true" outlineLevel="0" collapsed="false">
      <c r="B176" s="23"/>
      <c r="C176" s="201" t="s">
        <v>427</v>
      </c>
      <c r="D176" s="201" t="s">
        <v>487</v>
      </c>
      <c r="E176" s="202" t="s">
        <v>1937</v>
      </c>
      <c r="F176" s="203" t="s">
        <v>1938</v>
      </c>
      <c r="G176" s="204" t="s">
        <v>484</v>
      </c>
      <c r="H176" s="205" t="n">
        <v>2</v>
      </c>
      <c r="I176" s="206"/>
      <c r="J176" s="207" t="n">
        <f aca="false">ROUND(I176*H176,2)</f>
        <v>0</v>
      </c>
      <c r="K176" s="203"/>
      <c r="L176" s="208"/>
      <c r="M176" s="209"/>
      <c r="N176" s="210" t="s">
        <v>47</v>
      </c>
      <c r="P176" s="173" t="n">
        <f aca="false">O176*H176</f>
        <v>0</v>
      </c>
      <c r="Q176" s="173" t="n">
        <v>0.00034</v>
      </c>
      <c r="R176" s="173" t="n">
        <f aca="false">Q176*H176</f>
        <v>0.00068</v>
      </c>
      <c r="S176" s="173" t="n">
        <v>0</v>
      </c>
      <c r="T176" s="174" t="n">
        <f aca="false">S176*H176</f>
        <v>0</v>
      </c>
      <c r="AR176" s="175" t="s">
        <v>508</v>
      </c>
      <c r="AT176" s="175" t="s">
        <v>487</v>
      </c>
      <c r="AU176" s="175" t="s">
        <v>327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414</v>
      </c>
      <c r="BM176" s="175" t="s">
        <v>1939</v>
      </c>
    </row>
    <row r="177" s="22" customFormat="true" ht="16.5" hidden="false" customHeight="true" outlineLevel="0" collapsed="false">
      <c r="B177" s="23"/>
      <c r="C177" s="201" t="s">
        <v>754</v>
      </c>
      <c r="D177" s="201" t="s">
        <v>487</v>
      </c>
      <c r="E177" s="202" t="s">
        <v>1940</v>
      </c>
      <c r="F177" s="203" t="s">
        <v>1941</v>
      </c>
      <c r="G177" s="204" t="s">
        <v>484</v>
      </c>
      <c r="H177" s="205" t="n">
        <v>1</v>
      </c>
      <c r="I177" s="206"/>
      <c r="J177" s="207" t="n">
        <f aca="false">ROUND(I177*H177,2)</f>
        <v>0</v>
      </c>
      <c r="K177" s="203"/>
      <c r="L177" s="208"/>
      <c r="M177" s="209"/>
      <c r="N177" s="210" t="s">
        <v>47</v>
      </c>
      <c r="P177" s="173" t="n">
        <f aca="false">O177*H177</f>
        <v>0</v>
      </c>
      <c r="Q177" s="173" t="n">
        <v>0.00034</v>
      </c>
      <c r="R177" s="173" t="n">
        <f aca="false">Q177*H177</f>
        <v>0.00034</v>
      </c>
      <c r="S177" s="173" t="n">
        <v>0</v>
      </c>
      <c r="T177" s="174" t="n">
        <f aca="false">S177*H177</f>
        <v>0</v>
      </c>
      <c r="AR177" s="175" t="s">
        <v>508</v>
      </c>
      <c r="AT177" s="175" t="s">
        <v>487</v>
      </c>
      <c r="AU177" s="175" t="s">
        <v>327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414</v>
      </c>
      <c r="BM177" s="175" t="s">
        <v>1942</v>
      </c>
    </row>
    <row r="178" s="22" customFormat="true" ht="16.5" hidden="false" customHeight="true" outlineLevel="0" collapsed="false">
      <c r="B178" s="23"/>
      <c r="C178" s="164" t="s">
        <v>475</v>
      </c>
      <c r="D178" s="164" t="s">
        <v>310</v>
      </c>
      <c r="E178" s="165" t="s">
        <v>1943</v>
      </c>
      <c r="F178" s="166" t="s">
        <v>1944</v>
      </c>
      <c r="G178" s="167" t="s">
        <v>484</v>
      </c>
      <c r="H178" s="168" t="n">
        <v>1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414</v>
      </c>
      <c r="AT178" s="175" t="s">
        <v>310</v>
      </c>
      <c r="AU178" s="175" t="s">
        <v>327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414</v>
      </c>
      <c r="BM178" s="175" t="s">
        <v>1945</v>
      </c>
    </row>
    <row r="179" s="22" customFormat="true" ht="16.5" hidden="false" customHeight="true" outlineLevel="0" collapsed="false">
      <c r="B179" s="23"/>
      <c r="C179" s="201" t="s">
        <v>481</v>
      </c>
      <c r="D179" s="201" t="s">
        <v>487</v>
      </c>
      <c r="E179" s="202" t="s">
        <v>1946</v>
      </c>
      <c r="F179" s="203" t="s">
        <v>1947</v>
      </c>
      <c r="G179" s="204" t="s">
        <v>484</v>
      </c>
      <c r="H179" s="205" t="n">
        <v>1</v>
      </c>
      <c r="I179" s="206"/>
      <c r="J179" s="207" t="n">
        <f aca="false">ROUND(I179*H179,2)</f>
        <v>0</v>
      </c>
      <c r="K179" s="203"/>
      <c r="L179" s="208"/>
      <c r="M179" s="209"/>
      <c r="N179" s="210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508</v>
      </c>
      <c r="AT179" s="175" t="s">
        <v>487</v>
      </c>
      <c r="AU179" s="175" t="s">
        <v>327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414</v>
      </c>
      <c r="BM179" s="175" t="s">
        <v>1948</v>
      </c>
    </row>
    <row r="180" s="152" customFormat="true" ht="25.95" hidden="false" customHeight="true" outlineLevel="0" collapsed="false">
      <c r="B180" s="153"/>
      <c r="D180" s="154" t="s">
        <v>81</v>
      </c>
      <c r="E180" s="155" t="s">
        <v>487</v>
      </c>
      <c r="F180" s="155" t="s">
        <v>1949</v>
      </c>
      <c r="I180" s="156"/>
      <c r="J180" s="142" t="n">
        <f aca="false">BK180</f>
        <v>0</v>
      </c>
      <c r="L180" s="153"/>
      <c r="M180" s="157"/>
      <c r="P180" s="158" t="n">
        <f aca="false">P181</f>
        <v>0</v>
      </c>
      <c r="R180" s="158" t="n">
        <f aca="false">R181</f>
        <v>0</v>
      </c>
      <c r="T180" s="159" t="n">
        <f aca="false">T181</f>
        <v>0</v>
      </c>
      <c r="AR180" s="154" t="s">
        <v>327</v>
      </c>
      <c r="AT180" s="160" t="s">
        <v>81</v>
      </c>
      <c r="AU180" s="160" t="s">
        <v>82</v>
      </c>
      <c r="AY180" s="154" t="s">
        <v>308</v>
      </c>
      <c r="BK180" s="161" t="n">
        <f aca="false">BK181</f>
        <v>0</v>
      </c>
    </row>
    <row r="181" s="152" customFormat="true" ht="22.95" hidden="false" customHeight="true" outlineLevel="0" collapsed="false">
      <c r="B181" s="153"/>
      <c r="D181" s="154" t="s">
        <v>81</v>
      </c>
      <c r="E181" s="162" t="s">
        <v>1950</v>
      </c>
      <c r="F181" s="162" t="s">
        <v>1951</v>
      </c>
      <c r="I181" s="156"/>
      <c r="J181" s="163" t="n">
        <f aca="false">BK181</f>
        <v>0</v>
      </c>
      <c r="L181" s="153"/>
      <c r="M181" s="157"/>
      <c r="P181" s="158" t="n">
        <f aca="false">SUM(P182:P183)</f>
        <v>0</v>
      </c>
      <c r="R181" s="158" t="n">
        <f aca="false">SUM(R182:R183)</f>
        <v>0</v>
      </c>
      <c r="T181" s="159" t="n">
        <f aca="false">SUM(T182:T183)</f>
        <v>0</v>
      </c>
      <c r="AR181" s="154" t="s">
        <v>327</v>
      </c>
      <c r="AT181" s="160" t="s">
        <v>81</v>
      </c>
      <c r="AU181" s="160" t="s">
        <v>89</v>
      </c>
      <c r="AY181" s="154" t="s">
        <v>308</v>
      </c>
      <c r="BK181" s="161" t="n">
        <f aca="false">SUM(BK182:BK183)</f>
        <v>0</v>
      </c>
    </row>
    <row r="182" s="22" customFormat="true" ht="49.2" hidden="false" customHeight="true" outlineLevel="0" collapsed="false">
      <c r="B182" s="23"/>
      <c r="C182" s="164" t="s">
        <v>723</v>
      </c>
      <c r="D182" s="164" t="s">
        <v>310</v>
      </c>
      <c r="E182" s="165" t="s">
        <v>1952</v>
      </c>
      <c r="F182" s="166" t="s">
        <v>1953</v>
      </c>
      <c r="G182" s="167" t="s">
        <v>1954</v>
      </c>
      <c r="H182" s="168" t="n">
        <v>1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714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714</v>
      </c>
      <c r="BM182" s="175" t="s">
        <v>1955</v>
      </c>
    </row>
    <row r="183" s="22" customFormat="true" ht="37.95" hidden="false" customHeight="true" outlineLevel="0" collapsed="false">
      <c r="B183" s="23"/>
      <c r="C183" s="164" t="s">
        <v>725</v>
      </c>
      <c r="D183" s="164" t="s">
        <v>310</v>
      </c>
      <c r="E183" s="165" t="s">
        <v>1956</v>
      </c>
      <c r="F183" s="166" t="s">
        <v>1957</v>
      </c>
      <c r="G183" s="167" t="s">
        <v>1958</v>
      </c>
      <c r="H183" s="168" t="n">
        <v>1</v>
      </c>
      <c r="I183" s="169"/>
      <c r="J183" s="170" t="n">
        <f aca="false">ROUND(I183*H183,2)</f>
        <v>0</v>
      </c>
      <c r="K183" s="166" t="s">
        <v>314</v>
      </c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714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714</v>
      </c>
      <c r="BM183" s="175" t="s">
        <v>1959</v>
      </c>
    </row>
    <row r="184" s="152" customFormat="true" ht="25.95" hidden="false" customHeight="true" outlineLevel="0" collapsed="false">
      <c r="B184" s="153"/>
      <c r="D184" s="154" t="s">
        <v>81</v>
      </c>
      <c r="E184" s="155" t="s">
        <v>264</v>
      </c>
      <c r="F184" s="155" t="s">
        <v>1960</v>
      </c>
      <c r="I184" s="156"/>
      <c r="J184" s="142" t="n">
        <f aca="false">BK184</f>
        <v>0</v>
      </c>
      <c r="L184" s="153"/>
      <c r="M184" s="157"/>
      <c r="P184" s="158" t="n">
        <f aca="false">P185</f>
        <v>0</v>
      </c>
      <c r="R184" s="158" t="n">
        <f aca="false">R185</f>
        <v>0</v>
      </c>
      <c r="T184" s="159" t="n">
        <f aca="false">T185</f>
        <v>0</v>
      </c>
      <c r="AR184" s="154" t="s">
        <v>334</v>
      </c>
      <c r="AT184" s="160" t="s">
        <v>81</v>
      </c>
      <c r="AU184" s="160" t="s">
        <v>82</v>
      </c>
      <c r="AY184" s="154" t="s">
        <v>308</v>
      </c>
      <c r="BK184" s="161" t="n">
        <f aca="false">BK185</f>
        <v>0</v>
      </c>
    </row>
    <row r="185" s="152" customFormat="true" ht="22.95" hidden="false" customHeight="true" outlineLevel="0" collapsed="false">
      <c r="B185" s="153"/>
      <c r="D185" s="154" t="s">
        <v>81</v>
      </c>
      <c r="E185" s="162" t="s">
        <v>1961</v>
      </c>
      <c r="F185" s="162" t="s">
        <v>1962</v>
      </c>
      <c r="I185" s="156"/>
      <c r="J185" s="163" t="n">
        <f aca="false">BK185</f>
        <v>0</v>
      </c>
      <c r="L185" s="153"/>
      <c r="M185" s="157"/>
      <c r="P185" s="158" t="n">
        <f aca="false">P186</f>
        <v>0</v>
      </c>
      <c r="R185" s="158" t="n">
        <f aca="false">R186</f>
        <v>0</v>
      </c>
      <c r="T185" s="159" t="n">
        <f aca="false">T186</f>
        <v>0</v>
      </c>
      <c r="AR185" s="154" t="s">
        <v>334</v>
      </c>
      <c r="AT185" s="160" t="s">
        <v>81</v>
      </c>
      <c r="AU185" s="160" t="s">
        <v>89</v>
      </c>
      <c r="AY185" s="154" t="s">
        <v>308</v>
      </c>
      <c r="BK185" s="161" t="n">
        <f aca="false">BK186</f>
        <v>0</v>
      </c>
    </row>
    <row r="186" s="22" customFormat="true" ht="16.5" hidden="false" customHeight="true" outlineLevel="0" collapsed="false">
      <c r="B186" s="23"/>
      <c r="C186" s="164" t="s">
        <v>727</v>
      </c>
      <c r="D186" s="164" t="s">
        <v>310</v>
      </c>
      <c r="E186" s="165" t="s">
        <v>1963</v>
      </c>
      <c r="F186" s="166" t="s">
        <v>1964</v>
      </c>
      <c r="G186" s="167" t="s">
        <v>1965</v>
      </c>
      <c r="H186" s="168" t="n">
        <v>1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1966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1966</v>
      </c>
      <c r="BM186" s="175" t="s">
        <v>1967</v>
      </c>
    </row>
    <row r="187" s="22" customFormat="true" ht="49.95" hidden="false" customHeight="true" outlineLevel="0" collapsed="false">
      <c r="B187" s="23"/>
      <c r="E187" s="155" t="s">
        <v>518</v>
      </c>
      <c r="F187" s="155" t="s">
        <v>519</v>
      </c>
      <c r="J187" s="142" t="n">
        <f aca="false">BK187</f>
        <v>0</v>
      </c>
      <c r="L187" s="23"/>
      <c r="M187" s="211"/>
      <c r="T187" s="57"/>
      <c r="AT187" s="3" t="s">
        <v>81</v>
      </c>
      <c r="AU187" s="3" t="s">
        <v>82</v>
      </c>
      <c r="AY187" s="3" t="s">
        <v>520</v>
      </c>
      <c r="BK187" s="176" t="n">
        <f aca="false">SUM(BK188:BK192)</f>
        <v>0</v>
      </c>
    </row>
    <row r="188" s="22" customFormat="true" ht="16.35" hidden="false" customHeight="true" outlineLevel="0" collapsed="false">
      <c r="B188" s="23"/>
      <c r="C188" s="212"/>
      <c r="D188" s="213" t="s">
        <v>310</v>
      </c>
      <c r="E188" s="214"/>
      <c r="F188" s="215"/>
      <c r="G188" s="216"/>
      <c r="H188" s="217"/>
      <c r="I188" s="218"/>
      <c r="J188" s="219" t="n">
        <f aca="false">BK188</f>
        <v>0</v>
      </c>
      <c r="K188" s="220"/>
      <c r="L188" s="23"/>
      <c r="M188" s="221"/>
      <c r="N188" s="222" t="s">
        <v>47</v>
      </c>
      <c r="T188" s="57"/>
      <c r="AT188" s="3" t="s">
        <v>520</v>
      </c>
      <c r="AU188" s="3" t="s">
        <v>89</v>
      </c>
      <c r="AY188" s="3" t="s">
        <v>520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I188*H188</f>
        <v>0</v>
      </c>
    </row>
    <row r="189" s="22" customFormat="true" ht="16.35" hidden="false" customHeight="true" outlineLevel="0" collapsed="false">
      <c r="B189" s="23"/>
      <c r="C189" s="212"/>
      <c r="D189" s="213" t="s">
        <v>310</v>
      </c>
      <c r="E189" s="214"/>
      <c r="F189" s="215"/>
      <c r="G189" s="216"/>
      <c r="H189" s="217"/>
      <c r="I189" s="218"/>
      <c r="J189" s="219" t="n">
        <f aca="false">BK189</f>
        <v>0</v>
      </c>
      <c r="K189" s="220"/>
      <c r="L189" s="23"/>
      <c r="M189" s="221"/>
      <c r="N189" s="222" t="s">
        <v>47</v>
      </c>
      <c r="T189" s="57"/>
      <c r="AT189" s="3" t="s">
        <v>520</v>
      </c>
      <c r="AU189" s="3" t="s">
        <v>89</v>
      </c>
      <c r="AY189" s="3" t="s">
        <v>520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I189*H189</f>
        <v>0</v>
      </c>
    </row>
    <row r="190" s="22" customFormat="true" ht="16.35" hidden="false" customHeight="true" outlineLevel="0" collapsed="false">
      <c r="B190" s="23"/>
      <c r="C190" s="212"/>
      <c r="D190" s="213" t="s">
        <v>310</v>
      </c>
      <c r="E190" s="214"/>
      <c r="F190" s="215"/>
      <c r="G190" s="216"/>
      <c r="H190" s="217"/>
      <c r="I190" s="218"/>
      <c r="J190" s="219" t="n">
        <f aca="false">BK190</f>
        <v>0</v>
      </c>
      <c r="K190" s="220"/>
      <c r="L190" s="23"/>
      <c r="M190" s="221"/>
      <c r="N190" s="222" t="s">
        <v>47</v>
      </c>
      <c r="T190" s="57"/>
      <c r="AT190" s="3" t="s">
        <v>520</v>
      </c>
      <c r="AU190" s="3" t="s">
        <v>89</v>
      </c>
      <c r="AY190" s="3" t="s">
        <v>520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I190*H190</f>
        <v>0</v>
      </c>
    </row>
    <row r="191" s="22" customFormat="true" ht="16.35" hidden="false" customHeight="true" outlineLevel="0" collapsed="false">
      <c r="B191" s="23"/>
      <c r="C191" s="212"/>
      <c r="D191" s="213" t="s">
        <v>310</v>
      </c>
      <c r="E191" s="214"/>
      <c r="F191" s="215"/>
      <c r="G191" s="216"/>
      <c r="H191" s="217"/>
      <c r="I191" s="218"/>
      <c r="J191" s="219" t="n">
        <f aca="false">BK191</f>
        <v>0</v>
      </c>
      <c r="K191" s="220"/>
      <c r="L191" s="23"/>
      <c r="M191" s="221"/>
      <c r="N191" s="222" t="s">
        <v>47</v>
      </c>
      <c r="T191" s="57"/>
      <c r="AT191" s="3" t="s">
        <v>520</v>
      </c>
      <c r="AU191" s="3" t="s">
        <v>89</v>
      </c>
      <c r="AY191" s="3" t="s">
        <v>520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I191*H191</f>
        <v>0</v>
      </c>
    </row>
    <row r="192" s="22" customFormat="true" ht="16.35" hidden="false" customHeight="true" outlineLevel="0" collapsed="false">
      <c r="B192" s="23"/>
      <c r="C192" s="212"/>
      <c r="D192" s="213" t="s">
        <v>310</v>
      </c>
      <c r="E192" s="214"/>
      <c r="F192" s="215"/>
      <c r="G192" s="216"/>
      <c r="H192" s="217"/>
      <c r="I192" s="218"/>
      <c r="J192" s="219" t="n">
        <f aca="false">BK192</f>
        <v>0</v>
      </c>
      <c r="K192" s="220"/>
      <c r="L192" s="23"/>
      <c r="M192" s="221"/>
      <c r="N192" s="222" t="s">
        <v>47</v>
      </c>
      <c r="O192" s="223"/>
      <c r="P192" s="223"/>
      <c r="Q192" s="223"/>
      <c r="R192" s="223"/>
      <c r="S192" s="223"/>
      <c r="T192" s="224"/>
      <c r="AT192" s="3" t="s">
        <v>520</v>
      </c>
      <c r="AU192" s="3" t="s">
        <v>89</v>
      </c>
      <c r="AY192" s="3" t="s">
        <v>520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I192*H192</f>
        <v>0</v>
      </c>
    </row>
    <row r="193" s="22" customFormat="true" ht="6.9" hidden="false" customHeight="true" outlineLevel="0" collapsed="false">
      <c r="B193" s="41"/>
      <c r="C193" s="42"/>
      <c r="D193" s="42"/>
      <c r="E193" s="42"/>
      <c r="F193" s="42"/>
      <c r="G193" s="42"/>
      <c r="H193" s="42"/>
      <c r="I193" s="42"/>
      <c r="J193" s="42"/>
      <c r="K193" s="42"/>
      <c r="L193" s="23"/>
    </row>
  </sheetData>
  <sheetProtection algorithmName="SHA-512" hashValue="mSECwj9Z73O9/oKSRMmNb6UeNqYLIY/c+qIWVwW67+o69Kj4YBiat0WrhFDdkV3JCaxiW5d5gk60zy4DaASW+g==" saltValue="Qc08Cfs7HoniuV6RbTZGlzn13E09k0gBDy+ymx/A+OmfkqwU8hJSJPHwqN1sKJyRnrW9kYWT3eyE7LwDSYs2/A==" spinCount="100000" sheet="true" objects="true" scenarios="true" formatColumns="false" formatRows="false" autoFilter="false"/>
  <autoFilter ref="C130:K19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</mergeCells>
  <dataValidations count="2">
    <dataValidation allowBlank="true" error="Povoleny jsou hodnoty K, M." operator="between" showDropDown="false" showErrorMessage="true" showInputMessage="true" sqref="D188:D19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88:N19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321"/>
  <sheetViews>
    <sheetView showFormulas="false" showGridLines="false" showRowColHeaders="true" showZeros="true" rightToLeft="false" tabSelected="false" showOutlineSymbols="true" defaultGridColor="true" view="normal" topLeftCell="A298" colorId="64" zoomScale="100" zoomScaleNormal="100" zoomScalePageLayoutView="100" workbookViewId="0">
      <selection pane="topLeft" activeCell="A298" activeCellId="0" sqref="A298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139</v>
      </c>
      <c r="AZ2" s="107" t="s">
        <v>874</v>
      </c>
      <c r="BA2" s="107"/>
      <c r="BB2" s="107"/>
      <c r="BC2" s="107" t="s">
        <v>1977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1034</v>
      </c>
      <c r="BA3" s="107"/>
      <c r="BB3" s="107"/>
      <c r="BC3" s="107" t="s">
        <v>1978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1979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1980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ROUND(J133,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ROUND((ROUND((SUM(BE133:BE314)),  2) + SUM(BE316:BE320)), 2)</f>
        <v>0</v>
      </c>
      <c r="I35" s="119" t="n">
        <v>0.21</v>
      </c>
      <c r="J35" s="100" t="n">
        <f aca="false">ROUND((ROUND(((SUM(BE133:BE314))*I35),  2) + (SUM(BE316:BE320)*I35)),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ROUND((ROUND((SUM(BF133:BF314)),  2) + SUM(BF316:BF320)), 2)</f>
        <v>0</v>
      </c>
      <c r="I36" s="119" t="n">
        <v>0.15</v>
      </c>
      <c r="J36" s="100" t="n">
        <f aca="false">ROUND((ROUND(((SUM(BF133:BF314))*I36),  2) + (SUM(BF316:BF320)*I36)),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ROUND((ROUND((SUM(BG133:BG314)),  2) + SUM(BG316:BG320)),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ROUND((ROUND((SUM(BH133:BH314)),  2) + SUM(BH316:BH320)),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ROUND((ROUND((SUM(BI133:BI314)),  2) + SUM(BI316:BI320)),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1979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2.3.1a - Převlékárna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J133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J134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J135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J162</f>
        <v>0</v>
      </c>
      <c r="L101" s="137"/>
    </row>
    <row r="102" s="95" customFormat="true" ht="19.95" hidden="false" customHeight="true" outlineLevel="0" collapsed="false">
      <c r="B102" s="137"/>
      <c r="D102" s="138" t="s">
        <v>290</v>
      </c>
      <c r="E102" s="139"/>
      <c r="F102" s="139"/>
      <c r="G102" s="139"/>
      <c r="H102" s="139"/>
      <c r="I102" s="139"/>
      <c r="J102" s="140" t="n">
        <f aca="false">J191</f>
        <v>0</v>
      </c>
      <c r="L102" s="137"/>
    </row>
    <row r="103" s="95" customFormat="true" ht="19.95" hidden="false" customHeight="true" outlineLevel="0" collapsed="false">
      <c r="B103" s="137"/>
      <c r="D103" s="138" t="s">
        <v>291</v>
      </c>
      <c r="E103" s="139"/>
      <c r="F103" s="139"/>
      <c r="G103" s="139"/>
      <c r="H103" s="139"/>
      <c r="I103" s="139"/>
      <c r="J103" s="140" t="n">
        <f aca="false">J194</f>
        <v>0</v>
      </c>
      <c r="L103" s="137"/>
    </row>
    <row r="104" s="132" customFormat="true" ht="24.9" hidden="false" customHeight="true" outlineLevel="0" collapsed="false">
      <c r="B104" s="133"/>
      <c r="D104" s="134" t="s">
        <v>881</v>
      </c>
      <c r="E104" s="135"/>
      <c r="F104" s="135"/>
      <c r="G104" s="135"/>
      <c r="H104" s="135"/>
      <c r="I104" s="135"/>
      <c r="J104" s="136" t="n">
        <f aca="false">J196</f>
        <v>0</v>
      </c>
      <c r="L104" s="133"/>
    </row>
    <row r="105" s="95" customFormat="true" ht="19.95" hidden="false" customHeight="true" outlineLevel="0" collapsed="false">
      <c r="B105" s="137"/>
      <c r="D105" s="138" t="s">
        <v>1040</v>
      </c>
      <c r="E105" s="139"/>
      <c r="F105" s="139"/>
      <c r="G105" s="139"/>
      <c r="H105" s="139"/>
      <c r="I105" s="139"/>
      <c r="J105" s="140" t="n">
        <f aca="false">J197</f>
        <v>0</v>
      </c>
      <c r="L105" s="137"/>
    </row>
    <row r="106" s="95" customFormat="true" ht="19.95" hidden="false" customHeight="true" outlineLevel="0" collapsed="false">
      <c r="B106" s="137"/>
      <c r="D106" s="138" t="s">
        <v>1041</v>
      </c>
      <c r="E106" s="139"/>
      <c r="F106" s="139"/>
      <c r="G106" s="139"/>
      <c r="H106" s="139"/>
      <c r="I106" s="139"/>
      <c r="J106" s="140" t="n">
        <f aca="false">J253</f>
        <v>0</v>
      </c>
      <c r="L106" s="137"/>
    </row>
    <row r="107" s="95" customFormat="true" ht="19.95" hidden="false" customHeight="true" outlineLevel="0" collapsed="false">
      <c r="B107" s="137"/>
      <c r="D107" s="138" t="s">
        <v>882</v>
      </c>
      <c r="E107" s="139"/>
      <c r="F107" s="139"/>
      <c r="G107" s="139"/>
      <c r="H107" s="139"/>
      <c r="I107" s="139"/>
      <c r="J107" s="140" t="n">
        <f aca="false">J268</f>
        <v>0</v>
      </c>
      <c r="L107" s="137"/>
    </row>
    <row r="108" s="95" customFormat="true" ht="19.95" hidden="false" customHeight="true" outlineLevel="0" collapsed="false">
      <c r="B108" s="137"/>
      <c r="D108" s="138" t="s">
        <v>1043</v>
      </c>
      <c r="E108" s="139"/>
      <c r="F108" s="139"/>
      <c r="G108" s="139"/>
      <c r="H108" s="139"/>
      <c r="I108" s="139"/>
      <c r="J108" s="140" t="n">
        <f aca="false">J302</f>
        <v>0</v>
      </c>
      <c r="L108" s="137"/>
    </row>
    <row r="109" s="95" customFormat="true" ht="19.95" hidden="false" customHeight="true" outlineLevel="0" collapsed="false">
      <c r="B109" s="137"/>
      <c r="D109" s="138" t="s">
        <v>1044</v>
      </c>
      <c r="E109" s="139"/>
      <c r="F109" s="139"/>
      <c r="G109" s="139"/>
      <c r="H109" s="139"/>
      <c r="I109" s="139"/>
      <c r="J109" s="140" t="n">
        <f aca="false">J308</f>
        <v>0</v>
      </c>
      <c r="L109" s="137"/>
    </row>
    <row r="110" s="95" customFormat="true" ht="19.95" hidden="false" customHeight="true" outlineLevel="0" collapsed="false">
      <c r="B110" s="137"/>
      <c r="D110" s="138" t="s">
        <v>883</v>
      </c>
      <c r="E110" s="139"/>
      <c r="F110" s="139"/>
      <c r="G110" s="139"/>
      <c r="H110" s="139"/>
      <c r="I110" s="139"/>
      <c r="J110" s="140" t="n">
        <f aca="false">J312</f>
        <v>0</v>
      </c>
      <c r="L110" s="137"/>
    </row>
    <row r="111" s="132" customFormat="true" ht="21.75" hidden="false" customHeight="true" outlineLevel="0" collapsed="false">
      <c r="B111" s="133"/>
      <c r="D111" s="141" t="s">
        <v>292</v>
      </c>
      <c r="J111" s="142" t="n">
        <f aca="false">J315</f>
        <v>0</v>
      </c>
      <c r="L111" s="133"/>
    </row>
    <row r="112" s="22" customFormat="true" ht="21.75" hidden="false" customHeight="true" outlineLevel="0" collapsed="false">
      <c r="B112" s="23"/>
      <c r="L112" s="23"/>
    </row>
    <row r="113" s="22" customFormat="true" ht="6.9" hidden="false" customHeight="true" outlineLevel="0" collapsed="false"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23"/>
    </row>
    <row r="117" s="22" customFormat="true" ht="6.9" hidden="false" customHeight="true" outlineLevel="0" collapsed="false"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23"/>
    </row>
    <row r="118" s="22" customFormat="true" ht="24.9" hidden="false" customHeight="true" outlineLevel="0" collapsed="false">
      <c r="B118" s="23"/>
      <c r="C118" s="7" t="s">
        <v>293</v>
      </c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15</v>
      </c>
      <c r="L120" s="23"/>
    </row>
    <row r="121" s="22" customFormat="true" ht="16.5" hidden="false" customHeight="true" outlineLevel="0" collapsed="false">
      <c r="B121" s="23"/>
      <c r="E121" s="109" t="str">
        <f aca="false">E7</f>
        <v>Koupaliště Rosice</v>
      </c>
      <c r="F121" s="109"/>
      <c r="G121" s="109"/>
      <c r="H121" s="109"/>
      <c r="L121" s="23"/>
    </row>
    <row r="122" customFormat="false" ht="12" hidden="false" customHeight="true" outlineLevel="0" collapsed="false">
      <c r="B122" s="6"/>
      <c r="C122" s="15" t="s">
        <v>278</v>
      </c>
      <c r="L122" s="6"/>
    </row>
    <row r="123" s="22" customFormat="true" ht="16.5" hidden="false" customHeight="true" outlineLevel="0" collapsed="false">
      <c r="B123" s="23"/>
      <c r="E123" s="109" t="s">
        <v>1979</v>
      </c>
      <c r="F123" s="109"/>
      <c r="G123" s="109"/>
      <c r="H123" s="109"/>
      <c r="L123" s="23"/>
    </row>
    <row r="124" s="22" customFormat="true" ht="12" hidden="false" customHeight="true" outlineLevel="0" collapsed="false">
      <c r="B124" s="23"/>
      <c r="C124" s="15" t="s">
        <v>280</v>
      </c>
      <c r="L124" s="23"/>
    </row>
    <row r="125" s="22" customFormat="true" ht="16.5" hidden="false" customHeight="true" outlineLevel="0" collapsed="false">
      <c r="B125" s="23"/>
      <c r="E125" s="110" t="str">
        <f aca="false">E11</f>
        <v>2.3.1a - Převlékárna</v>
      </c>
      <c r="F125" s="110"/>
      <c r="G125" s="110"/>
      <c r="H125" s="110"/>
      <c r="L125" s="23"/>
    </row>
    <row r="126" s="22" customFormat="true" ht="6.9" hidden="false" customHeight="true" outlineLevel="0" collapsed="false">
      <c r="B126" s="23"/>
      <c r="L126" s="23"/>
    </row>
    <row r="127" s="22" customFormat="true" ht="12" hidden="false" customHeight="true" outlineLevel="0" collapsed="false">
      <c r="B127" s="23"/>
      <c r="C127" s="15" t="s">
        <v>19</v>
      </c>
      <c r="F127" s="16" t="str">
        <f aca="false">F14</f>
        <v>Rosice</v>
      </c>
      <c r="I127" s="15" t="s">
        <v>21</v>
      </c>
      <c r="J127" s="111" t="str">
        <f aca="false">IF(J14="","",J14)</f>
        <v>6. 9. 2021</v>
      </c>
      <c r="L127" s="23"/>
    </row>
    <row r="128" s="22" customFormat="true" ht="6.9" hidden="false" customHeight="true" outlineLevel="0" collapsed="false">
      <c r="B128" s="23"/>
      <c r="L128" s="23"/>
    </row>
    <row r="129" s="22" customFormat="true" ht="25.65" hidden="false" customHeight="true" outlineLevel="0" collapsed="false">
      <c r="B129" s="23"/>
      <c r="C129" s="15" t="s">
        <v>23</v>
      </c>
      <c r="F129" s="16" t="str">
        <f aca="false">E17</f>
        <v>Město Rosice</v>
      </c>
      <c r="I129" s="15" t="s">
        <v>31</v>
      </c>
      <c r="J129" s="128" t="str">
        <f aca="false">E23</f>
        <v>Ing. arch. Kristýna Shromáždilová</v>
      </c>
      <c r="L129" s="23"/>
    </row>
    <row r="130" s="22" customFormat="true" ht="25.65" hidden="false" customHeight="true" outlineLevel="0" collapsed="false">
      <c r="B130" s="23"/>
      <c r="C130" s="15" t="s">
        <v>29</v>
      </c>
      <c r="F130" s="16" t="str">
        <f aca="false">IF(E20="","",E20)</f>
        <v>Vyplň údaj</v>
      </c>
      <c r="I130" s="15" t="s">
        <v>36</v>
      </c>
      <c r="J130" s="128" t="str">
        <f aca="false">E26</f>
        <v>STAGA stavební agentura s.r.o.</v>
      </c>
      <c r="L130" s="23"/>
    </row>
    <row r="131" s="22" customFormat="true" ht="10.35" hidden="false" customHeight="true" outlineLevel="0" collapsed="false">
      <c r="B131" s="23"/>
      <c r="L131" s="23"/>
    </row>
    <row r="132" s="143" customFormat="true" ht="29.25" hidden="false" customHeight="true" outlineLevel="0" collapsed="false">
      <c r="B132" s="144"/>
      <c r="C132" s="145" t="s">
        <v>294</v>
      </c>
      <c r="D132" s="146" t="s">
        <v>67</v>
      </c>
      <c r="E132" s="146" t="s">
        <v>63</v>
      </c>
      <c r="F132" s="146" t="s">
        <v>64</v>
      </c>
      <c r="G132" s="146" t="s">
        <v>295</v>
      </c>
      <c r="H132" s="146" t="s">
        <v>296</v>
      </c>
      <c r="I132" s="146" t="s">
        <v>297</v>
      </c>
      <c r="J132" s="146" t="s">
        <v>284</v>
      </c>
      <c r="K132" s="147" t="s">
        <v>298</v>
      </c>
      <c r="L132" s="144"/>
      <c r="M132" s="64"/>
      <c r="N132" s="65" t="s">
        <v>46</v>
      </c>
      <c r="O132" s="65" t="s">
        <v>299</v>
      </c>
      <c r="P132" s="65" t="s">
        <v>300</v>
      </c>
      <c r="Q132" s="65" t="s">
        <v>301</v>
      </c>
      <c r="R132" s="65" t="s">
        <v>302</v>
      </c>
      <c r="S132" s="65" t="s">
        <v>303</v>
      </c>
      <c r="T132" s="66" t="s">
        <v>304</v>
      </c>
    </row>
    <row r="133" s="22" customFormat="true" ht="22.95" hidden="false" customHeight="true" outlineLevel="0" collapsed="false">
      <c r="B133" s="23"/>
      <c r="C133" s="70" t="s">
        <v>305</v>
      </c>
      <c r="J133" s="148" t="n">
        <f aca="false">BK133</f>
        <v>0</v>
      </c>
      <c r="L133" s="23"/>
      <c r="M133" s="67"/>
      <c r="N133" s="55"/>
      <c r="O133" s="55"/>
      <c r="P133" s="149" t="n">
        <f aca="false">P134+P196+P315</f>
        <v>0</v>
      </c>
      <c r="Q133" s="55"/>
      <c r="R133" s="149" t="n">
        <f aca="false">R134+R196+R315</f>
        <v>3.67573281</v>
      </c>
      <c r="S133" s="55"/>
      <c r="T133" s="150" t="n">
        <f aca="false">T134+T196+T315</f>
        <v>0</v>
      </c>
      <c r="AT133" s="3" t="s">
        <v>81</v>
      </c>
      <c r="AU133" s="3" t="s">
        <v>286</v>
      </c>
      <c r="BK133" s="151" t="n">
        <f aca="false">BK134+BK196+BK315</f>
        <v>0</v>
      </c>
    </row>
    <row r="134" s="152" customFormat="true" ht="25.95" hidden="false" customHeight="true" outlineLevel="0" collapsed="false">
      <c r="B134" s="153"/>
      <c r="D134" s="154" t="s">
        <v>81</v>
      </c>
      <c r="E134" s="155" t="s">
        <v>306</v>
      </c>
      <c r="F134" s="155" t="s">
        <v>307</v>
      </c>
      <c r="I134" s="156"/>
      <c r="J134" s="142" t="n">
        <f aca="false">BK134</f>
        <v>0</v>
      </c>
      <c r="L134" s="153"/>
      <c r="M134" s="157"/>
      <c r="P134" s="158" t="n">
        <f aca="false">P135+P162+P191+P194</f>
        <v>0</v>
      </c>
      <c r="R134" s="158" t="n">
        <f aca="false">R135+R162+R191+R194</f>
        <v>3.22249796</v>
      </c>
      <c r="T134" s="159" t="n">
        <f aca="false">T135+T162+T191+T194</f>
        <v>0</v>
      </c>
      <c r="AR134" s="154" t="s">
        <v>89</v>
      </c>
      <c r="AT134" s="160" t="s">
        <v>81</v>
      </c>
      <c r="AU134" s="160" t="s">
        <v>82</v>
      </c>
      <c r="AY134" s="154" t="s">
        <v>308</v>
      </c>
      <c r="BK134" s="161" t="n">
        <f aca="false">BK135+BK162+BK191+BK194</f>
        <v>0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89</v>
      </c>
      <c r="F135" s="162" t="s">
        <v>309</v>
      </c>
      <c r="I135" s="156"/>
      <c r="J135" s="163" t="n">
        <f aca="false">BK135</f>
        <v>0</v>
      </c>
      <c r="L135" s="153"/>
      <c r="M135" s="157"/>
      <c r="P135" s="158" t="n">
        <f aca="false">SUM(P136:P161)</f>
        <v>0</v>
      </c>
      <c r="R135" s="158" t="n">
        <f aca="false">SUM(R136:R161)</f>
        <v>0</v>
      </c>
      <c r="T135" s="159" t="n">
        <f aca="false">SUM(T136:T161)</f>
        <v>0</v>
      </c>
      <c r="AR135" s="154" t="s">
        <v>89</v>
      </c>
      <c r="AT135" s="160" t="s">
        <v>81</v>
      </c>
      <c r="AU135" s="160" t="s">
        <v>89</v>
      </c>
      <c r="AY135" s="154" t="s">
        <v>308</v>
      </c>
      <c r="BK135" s="161" t="n">
        <f aca="false">SUM(BK136:BK161)</f>
        <v>0</v>
      </c>
    </row>
    <row r="136" s="22" customFormat="true" ht="24.15" hidden="false" customHeight="true" outlineLevel="0" collapsed="false">
      <c r="B136" s="23"/>
      <c r="C136" s="164" t="s">
        <v>89</v>
      </c>
      <c r="D136" s="164" t="s">
        <v>310</v>
      </c>
      <c r="E136" s="165" t="s">
        <v>885</v>
      </c>
      <c r="F136" s="166" t="s">
        <v>886</v>
      </c>
      <c r="G136" s="167" t="s">
        <v>313</v>
      </c>
      <c r="H136" s="168" t="n">
        <v>8.74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1981</v>
      </c>
    </row>
    <row r="137" s="177" customFormat="true" ht="10.2" hidden="false" customHeight="false" outlineLevel="0" collapsed="false">
      <c r="B137" s="178"/>
      <c r="D137" s="179" t="s">
        <v>317</v>
      </c>
      <c r="E137" s="180"/>
      <c r="F137" s="181" t="s">
        <v>318</v>
      </c>
      <c r="H137" s="180"/>
      <c r="I137" s="182"/>
      <c r="L137" s="178"/>
      <c r="M137" s="183"/>
      <c r="T137" s="184"/>
      <c r="AT137" s="180" t="s">
        <v>317</v>
      </c>
      <c r="AU137" s="180" t="s">
        <v>91</v>
      </c>
      <c r="AV137" s="177" t="s">
        <v>89</v>
      </c>
      <c r="AW137" s="177" t="s">
        <v>35</v>
      </c>
      <c r="AX137" s="177" t="s">
        <v>82</v>
      </c>
      <c r="AY137" s="180" t="s">
        <v>308</v>
      </c>
    </row>
    <row r="138" s="177" customFormat="true" ht="10.2" hidden="false" customHeight="false" outlineLevel="0" collapsed="false">
      <c r="B138" s="178"/>
      <c r="D138" s="179" t="s">
        <v>317</v>
      </c>
      <c r="E138" s="180"/>
      <c r="F138" s="181" t="s">
        <v>888</v>
      </c>
      <c r="H138" s="180"/>
      <c r="I138" s="182"/>
      <c r="L138" s="178"/>
      <c r="M138" s="183"/>
      <c r="T138" s="184"/>
      <c r="AT138" s="180" t="s">
        <v>317</v>
      </c>
      <c r="AU138" s="180" t="s">
        <v>91</v>
      </c>
      <c r="AV138" s="177" t="s">
        <v>89</v>
      </c>
      <c r="AW138" s="177" t="s">
        <v>35</v>
      </c>
      <c r="AX138" s="177" t="s">
        <v>82</v>
      </c>
      <c r="AY138" s="180" t="s">
        <v>308</v>
      </c>
    </row>
    <row r="139" s="185" customFormat="true" ht="10.2" hidden="false" customHeight="false" outlineLevel="0" collapsed="false">
      <c r="B139" s="186"/>
      <c r="D139" s="179" t="s">
        <v>317</v>
      </c>
      <c r="E139" s="187"/>
      <c r="F139" s="188" t="s">
        <v>1982</v>
      </c>
      <c r="H139" s="189" t="n">
        <v>8.74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35</v>
      </c>
      <c r="AX139" s="185" t="s">
        <v>82</v>
      </c>
      <c r="AY139" s="187" t="s">
        <v>308</v>
      </c>
    </row>
    <row r="140" s="193" customFormat="true" ht="10.2" hidden="false" customHeight="false" outlineLevel="0" collapsed="false">
      <c r="B140" s="194"/>
      <c r="D140" s="179" t="s">
        <v>317</v>
      </c>
      <c r="E140" s="195"/>
      <c r="F140" s="196" t="s">
        <v>321</v>
      </c>
      <c r="H140" s="197" t="n">
        <v>8.74</v>
      </c>
      <c r="I140" s="198"/>
      <c r="L140" s="194"/>
      <c r="M140" s="199"/>
      <c r="T140" s="200"/>
      <c r="AT140" s="195" t="s">
        <v>317</v>
      </c>
      <c r="AU140" s="195" t="s">
        <v>91</v>
      </c>
      <c r="AV140" s="193" t="s">
        <v>315</v>
      </c>
      <c r="AW140" s="193" t="s">
        <v>35</v>
      </c>
      <c r="AX140" s="193" t="s">
        <v>89</v>
      </c>
      <c r="AY140" s="195" t="s">
        <v>308</v>
      </c>
    </row>
    <row r="141" s="22" customFormat="true" ht="24.15" hidden="false" customHeight="true" outlineLevel="0" collapsed="false">
      <c r="B141" s="23"/>
      <c r="C141" s="164" t="s">
        <v>91</v>
      </c>
      <c r="D141" s="164" t="s">
        <v>310</v>
      </c>
      <c r="E141" s="165" t="s">
        <v>322</v>
      </c>
      <c r="F141" s="166" t="s">
        <v>323</v>
      </c>
      <c r="G141" s="167" t="s">
        <v>324</v>
      </c>
      <c r="H141" s="168" t="n">
        <v>1.311</v>
      </c>
      <c r="I141" s="169"/>
      <c r="J141" s="170" t="n">
        <f aca="false">ROUND(I141*H141,2)</f>
        <v>0</v>
      </c>
      <c r="K141" s="166" t="s">
        <v>314</v>
      </c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315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315</v>
      </c>
      <c r="BM141" s="175" t="s">
        <v>1983</v>
      </c>
    </row>
    <row r="142" s="185" customFormat="true" ht="10.2" hidden="false" customHeight="false" outlineLevel="0" collapsed="false">
      <c r="B142" s="186"/>
      <c r="D142" s="179" t="s">
        <v>317</v>
      </c>
      <c r="F142" s="188" t="s">
        <v>1984</v>
      </c>
      <c r="H142" s="189" t="n">
        <v>1.311</v>
      </c>
      <c r="I142" s="190"/>
      <c r="L142" s="186"/>
      <c r="M142" s="191"/>
      <c r="T142" s="192"/>
      <c r="AT142" s="187" t="s">
        <v>317</v>
      </c>
      <c r="AU142" s="187" t="s">
        <v>91</v>
      </c>
      <c r="AV142" s="185" t="s">
        <v>91</v>
      </c>
      <c r="AW142" s="185" t="s">
        <v>3</v>
      </c>
      <c r="AX142" s="185" t="s">
        <v>89</v>
      </c>
      <c r="AY142" s="187" t="s">
        <v>308</v>
      </c>
    </row>
    <row r="143" s="22" customFormat="true" ht="37.95" hidden="false" customHeight="true" outlineLevel="0" collapsed="false">
      <c r="B143" s="23"/>
      <c r="C143" s="164" t="s">
        <v>327</v>
      </c>
      <c r="D143" s="164" t="s">
        <v>310</v>
      </c>
      <c r="E143" s="165" t="s">
        <v>328</v>
      </c>
      <c r="F143" s="166" t="s">
        <v>329</v>
      </c>
      <c r="G143" s="167" t="s">
        <v>324</v>
      </c>
      <c r="H143" s="168" t="n">
        <v>1.311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315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315</v>
      </c>
      <c r="BM143" s="175" t="s">
        <v>1985</v>
      </c>
    </row>
    <row r="144" s="185" customFormat="true" ht="10.2" hidden="false" customHeight="false" outlineLevel="0" collapsed="false">
      <c r="B144" s="186"/>
      <c r="D144" s="179" t="s">
        <v>317</v>
      </c>
      <c r="F144" s="188" t="s">
        <v>1984</v>
      </c>
      <c r="H144" s="189" t="n">
        <v>1.311</v>
      </c>
      <c r="I144" s="190"/>
      <c r="L144" s="186"/>
      <c r="M144" s="191"/>
      <c r="T144" s="192"/>
      <c r="AT144" s="187" t="s">
        <v>317</v>
      </c>
      <c r="AU144" s="187" t="s">
        <v>91</v>
      </c>
      <c r="AV144" s="185" t="s">
        <v>91</v>
      </c>
      <c r="AW144" s="185" t="s">
        <v>3</v>
      </c>
      <c r="AX144" s="185" t="s">
        <v>89</v>
      </c>
      <c r="AY144" s="187" t="s">
        <v>308</v>
      </c>
    </row>
    <row r="145" s="22" customFormat="true" ht="33" hidden="false" customHeight="true" outlineLevel="0" collapsed="false">
      <c r="B145" s="23"/>
      <c r="C145" s="164" t="s">
        <v>315</v>
      </c>
      <c r="D145" s="164" t="s">
        <v>310</v>
      </c>
      <c r="E145" s="165" t="s">
        <v>331</v>
      </c>
      <c r="F145" s="166" t="s">
        <v>332</v>
      </c>
      <c r="G145" s="167" t="s">
        <v>324</v>
      </c>
      <c r="H145" s="168" t="n">
        <v>1.311</v>
      </c>
      <c r="I145" s="169"/>
      <c r="J145" s="170" t="n">
        <f aca="false">ROUND(I145*H145,2)</f>
        <v>0</v>
      </c>
      <c r="K145" s="166" t="s">
        <v>314</v>
      </c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315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315</v>
      </c>
      <c r="BM145" s="175" t="s">
        <v>1986</v>
      </c>
    </row>
    <row r="146" s="185" customFormat="true" ht="10.2" hidden="false" customHeight="false" outlineLevel="0" collapsed="false">
      <c r="B146" s="186"/>
      <c r="D146" s="179" t="s">
        <v>317</v>
      </c>
      <c r="F146" s="188" t="s">
        <v>1984</v>
      </c>
      <c r="H146" s="189" t="n">
        <v>1.311</v>
      </c>
      <c r="I146" s="190"/>
      <c r="L146" s="186"/>
      <c r="M146" s="191"/>
      <c r="T146" s="192"/>
      <c r="AT146" s="187" t="s">
        <v>317</v>
      </c>
      <c r="AU146" s="187" t="s">
        <v>91</v>
      </c>
      <c r="AV146" s="185" t="s">
        <v>91</v>
      </c>
      <c r="AW146" s="185" t="s">
        <v>3</v>
      </c>
      <c r="AX146" s="185" t="s">
        <v>89</v>
      </c>
      <c r="AY146" s="187" t="s">
        <v>308</v>
      </c>
    </row>
    <row r="147" s="22" customFormat="true" ht="49.2" hidden="false" customHeight="true" outlineLevel="0" collapsed="false">
      <c r="B147" s="23"/>
      <c r="C147" s="164" t="s">
        <v>334</v>
      </c>
      <c r="D147" s="164" t="s">
        <v>310</v>
      </c>
      <c r="E147" s="165" t="s">
        <v>1987</v>
      </c>
      <c r="F147" s="166" t="s">
        <v>1988</v>
      </c>
      <c r="G147" s="167" t="s">
        <v>324</v>
      </c>
      <c r="H147" s="168" t="n">
        <v>0.878</v>
      </c>
      <c r="I147" s="169"/>
      <c r="J147" s="170" t="n">
        <f aca="false">ROUND(I147*H147,2)</f>
        <v>0</v>
      </c>
      <c r="K147" s="166" t="s">
        <v>314</v>
      </c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315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315</v>
      </c>
      <c r="BM147" s="175" t="s">
        <v>1989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318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77" customFormat="true" ht="10.2" hidden="false" customHeight="false" outlineLevel="0" collapsed="false">
      <c r="B149" s="178"/>
      <c r="D149" s="179" t="s">
        <v>317</v>
      </c>
      <c r="E149" s="180"/>
      <c r="F149" s="181" t="s">
        <v>898</v>
      </c>
      <c r="H149" s="180"/>
      <c r="I149" s="182"/>
      <c r="L149" s="178"/>
      <c r="M149" s="183"/>
      <c r="T149" s="184"/>
      <c r="AT149" s="180" t="s">
        <v>317</v>
      </c>
      <c r="AU149" s="180" t="s">
        <v>91</v>
      </c>
      <c r="AV149" s="177" t="s">
        <v>89</v>
      </c>
      <c r="AW149" s="177" t="s">
        <v>35</v>
      </c>
      <c r="AX149" s="177" t="s">
        <v>82</v>
      </c>
      <c r="AY149" s="180" t="s">
        <v>308</v>
      </c>
    </row>
    <row r="150" s="185" customFormat="true" ht="10.2" hidden="false" customHeight="false" outlineLevel="0" collapsed="false">
      <c r="B150" s="186"/>
      <c r="D150" s="179" t="s">
        <v>317</v>
      </c>
      <c r="E150" s="187"/>
      <c r="F150" s="188" t="s">
        <v>1990</v>
      </c>
      <c r="H150" s="189" t="n">
        <v>0.878</v>
      </c>
      <c r="I150" s="190"/>
      <c r="L150" s="186"/>
      <c r="M150" s="191"/>
      <c r="T150" s="192"/>
      <c r="AT150" s="187" t="s">
        <v>317</v>
      </c>
      <c r="AU150" s="187" t="s">
        <v>91</v>
      </c>
      <c r="AV150" s="185" t="s">
        <v>91</v>
      </c>
      <c r="AW150" s="185" t="s">
        <v>35</v>
      </c>
      <c r="AX150" s="185" t="s">
        <v>82</v>
      </c>
      <c r="AY150" s="187" t="s">
        <v>308</v>
      </c>
    </row>
    <row r="151" s="193" customFormat="true" ht="10.2" hidden="false" customHeight="false" outlineLevel="0" collapsed="false">
      <c r="B151" s="194"/>
      <c r="D151" s="179" t="s">
        <v>317</v>
      </c>
      <c r="E151" s="195" t="s">
        <v>874</v>
      </c>
      <c r="F151" s="196" t="s">
        <v>321</v>
      </c>
      <c r="H151" s="197" t="n">
        <v>0.878</v>
      </c>
      <c r="I151" s="198"/>
      <c r="L151" s="194"/>
      <c r="M151" s="199"/>
      <c r="T151" s="200"/>
      <c r="AT151" s="195" t="s">
        <v>317</v>
      </c>
      <c r="AU151" s="195" t="s">
        <v>91</v>
      </c>
      <c r="AV151" s="193" t="s">
        <v>315</v>
      </c>
      <c r="AW151" s="193" t="s">
        <v>35</v>
      </c>
      <c r="AX151" s="193" t="s">
        <v>89</v>
      </c>
      <c r="AY151" s="195" t="s">
        <v>308</v>
      </c>
    </row>
    <row r="152" s="22" customFormat="true" ht="62.7" hidden="false" customHeight="true" outlineLevel="0" collapsed="false">
      <c r="B152" s="23"/>
      <c r="C152" s="164" t="s">
        <v>340</v>
      </c>
      <c r="D152" s="164" t="s">
        <v>310</v>
      </c>
      <c r="E152" s="165" t="s">
        <v>901</v>
      </c>
      <c r="F152" s="166" t="s">
        <v>902</v>
      </c>
      <c r="G152" s="167" t="s">
        <v>324</v>
      </c>
      <c r="H152" s="168" t="n">
        <v>0.878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1991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318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77" customFormat="true" ht="10.2" hidden="false" customHeight="false" outlineLevel="0" collapsed="false">
      <c r="B154" s="178"/>
      <c r="D154" s="179" t="s">
        <v>317</v>
      </c>
      <c r="E154" s="180"/>
      <c r="F154" s="181" t="s">
        <v>904</v>
      </c>
      <c r="H154" s="180"/>
      <c r="I154" s="182"/>
      <c r="L154" s="178"/>
      <c r="M154" s="183"/>
      <c r="T154" s="184"/>
      <c r="AT154" s="180" t="s">
        <v>317</v>
      </c>
      <c r="AU154" s="180" t="s">
        <v>91</v>
      </c>
      <c r="AV154" s="177" t="s">
        <v>89</v>
      </c>
      <c r="AW154" s="177" t="s">
        <v>35</v>
      </c>
      <c r="AX154" s="177" t="s">
        <v>82</v>
      </c>
      <c r="AY154" s="180" t="s">
        <v>308</v>
      </c>
    </row>
    <row r="155" s="185" customFormat="true" ht="10.2" hidden="false" customHeight="false" outlineLevel="0" collapsed="false">
      <c r="B155" s="186"/>
      <c r="D155" s="179" t="s">
        <v>317</v>
      </c>
      <c r="E155" s="187"/>
      <c r="F155" s="188" t="s">
        <v>905</v>
      </c>
      <c r="H155" s="189" t="n">
        <v>0.878</v>
      </c>
      <c r="I155" s="190"/>
      <c r="L155" s="186"/>
      <c r="M155" s="191"/>
      <c r="T155" s="192"/>
      <c r="AT155" s="187" t="s">
        <v>317</v>
      </c>
      <c r="AU155" s="187" t="s">
        <v>91</v>
      </c>
      <c r="AV155" s="185" t="s">
        <v>91</v>
      </c>
      <c r="AW155" s="185" t="s">
        <v>35</v>
      </c>
      <c r="AX155" s="185" t="s">
        <v>82</v>
      </c>
      <c r="AY155" s="187" t="s">
        <v>308</v>
      </c>
    </row>
    <row r="156" s="193" customFormat="true" ht="10.2" hidden="false" customHeight="false" outlineLevel="0" collapsed="false">
      <c r="B156" s="194"/>
      <c r="D156" s="179" t="s">
        <v>317</v>
      </c>
      <c r="E156" s="195"/>
      <c r="F156" s="196" t="s">
        <v>321</v>
      </c>
      <c r="H156" s="197" t="n">
        <v>0.878</v>
      </c>
      <c r="I156" s="198"/>
      <c r="L156" s="194"/>
      <c r="M156" s="199"/>
      <c r="T156" s="200"/>
      <c r="AT156" s="195" t="s">
        <v>317</v>
      </c>
      <c r="AU156" s="195" t="s">
        <v>91</v>
      </c>
      <c r="AV156" s="193" t="s">
        <v>315</v>
      </c>
      <c r="AW156" s="193" t="s">
        <v>35</v>
      </c>
      <c r="AX156" s="193" t="s">
        <v>89</v>
      </c>
      <c r="AY156" s="195" t="s">
        <v>308</v>
      </c>
    </row>
    <row r="157" s="22" customFormat="true" ht="37.95" hidden="false" customHeight="true" outlineLevel="0" collapsed="false">
      <c r="B157" s="23"/>
      <c r="C157" s="164" t="s">
        <v>347</v>
      </c>
      <c r="D157" s="164" t="s">
        <v>310</v>
      </c>
      <c r="E157" s="165" t="s">
        <v>906</v>
      </c>
      <c r="F157" s="166" t="s">
        <v>349</v>
      </c>
      <c r="G157" s="167" t="s">
        <v>324</v>
      </c>
      <c r="H157" s="168" t="n">
        <v>0.878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315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315</v>
      </c>
      <c r="BM157" s="175" t="s">
        <v>1992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318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77" customFormat="true" ht="10.2" hidden="false" customHeight="false" outlineLevel="0" collapsed="false">
      <c r="B159" s="178"/>
      <c r="D159" s="179" t="s">
        <v>317</v>
      </c>
      <c r="E159" s="180"/>
      <c r="F159" s="181" t="s">
        <v>908</v>
      </c>
      <c r="H159" s="180"/>
      <c r="I159" s="182"/>
      <c r="L159" s="178"/>
      <c r="M159" s="183"/>
      <c r="T159" s="184"/>
      <c r="AT159" s="180" t="s">
        <v>317</v>
      </c>
      <c r="AU159" s="180" t="s">
        <v>91</v>
      </c>
      <c r="AV159" s="177" t="s">
        <v>89</v>
      </c>
      <c r="AW159" s="177" t="s">
        <v>35</v>
      </c>
      <c r="AX159" s="177" t="s">
        <v>82</v>
      </c>
      <c r="AY159" s="180" t="s">
        <v>308</v>
      </c>
    </row>
    <row r="160" s="185" customFormat="true" ht="10.2" hidden="false" customHeight="false" outlineLevel="0" collapsed="false">
      <c r="B160" s="186"/>
      <c r="D160" s="179" t="s">
        <v>317</v>
      </c>
      <c r="E160" s="187"/>
      <c r="F160" s="188" t="s">
        <v>905</v>
      </c>
      <c r="H160" s="189" t="n">
        <v>0.878</v>
      </c>
      <c r="I160" s="190"/>
      <c r="L160" s="186"/>
      <c r="M160" s="191"/>
      <c r="T160" s="192"/>
      <c r="AT160" s="187" t="s">
        <v>317</v>
      </c>
      <c r="AU160" s="187" t="s">
        <v>91</v>
      </c>
      <c r="AV160" s="185" t="s">
        <v>91</v>
      </c>
      <c r="AW160" s="185" t="s">
        <v>35</v>
      </c>
      <c r="AX160" s="185" t="s">
        <v>82</v>
      </c>
      <c r="AY160" s="187" t="s">
        <v>308</v>
      </c>
    </row>
    <row r="161" s="193" customFormat="true" ht="10.2" hidden="false" customHeight="false" outlineLevel="0" collapsed="false">
      <c r="B161" s="194"/>
      <c r="D161" s="179" t="s">
        <v>317</v>
      </c>
      <c r="E161" s="195"/>
      <c r="F161" s="196" t="s">
        <v>321</v>
      </c>
      <c r="H161" s="197" t="n">
        <v>0.878</v>
      </c>
      <c r="I161" s="198"/>
      <c r="L161" s="194"/>
      <c r="M161" s="199"/>
      <c r="T161" s="200"/>
      <c r="AT161" s="195" t="s">
        <v>317</v>
      </c>
      <c r="AU161" s="195" t="s">
        <v>91</v>
      </c>
      <c r="AV161" s="193" t="s">
        <v>315</v>
      </c>
      <c r="AW161" s="193" t="s">
        <v>35</v>
      </c>
      <c r="AX161" s="193" t="s">
        <v>89</v>
      </c>
      <c r="AY161" s="195" t="s">
        <v>308</v>
      </c>
    </row>
    <row r="162" s="152" customFormat="true" ht="22.95" hidden="false" customHeight="true" outlineLevel="0" collapsed="false">
      <c r="B162" s="153"/>
      <c r="D162" s="154" t="s">
        <v>81</v>
      </c>
      <c r="E162" s="162" t="s">
        <v>91</v>
      </c>
      <c r="F162" s="162" t="s">
        <v>380</v>
      </c>
      <c r="I162" s="156"/>
      <c r="J162" s="163" t="n">
        <f aca="false">BK162</f>
        <v>0</v>
      </c>
      <c r="L162" s="153"/>
      <c r="M162" s="157"/>
      <c r="P162" s="158" t="n">
        <f aca="false">SUM(P163:P190)</f>
        <v>0</v>
      </c>
      <c r="R162" s="158" t="n">
        <f aca="false">SUM(R163:R190)</f>
        <v>3.22190296</v>
      </c>
      <c r="T162" s="159" t="n">
        <f aca="false">SUM(T163:T190)</f>
        <v>0</v>
      </c>
      <c r="AR162" s="154" t="s">
        <v>89</v>
      </c>
      <c r="AT162" s="160" t="s">
        <v>81</v>
      </c>
      <c r="AU162" s="160" t="s">
        <v>89</v>
      </c>
      <c r="AY162" s="154" t="s">
        <v>308</v>
      </c>
      <c r="BK162" s="161" t="n">
        <f aca="false">SUM(BK163:BK190)</f>
        <v>0</v>
      </c>
    </row>
    <row r="163" s="22" customFormat="true" ht="37.95" hidden="false" customHeight="true" outlineLevel="0" collapsed="false">
      <c r="B163" s="23"/>
      <c r="C163" s="164" t="s">
        <v>352</v>
      </c>
      <c r="D163" s="164" t="s">
        <v>310</v>
      </c>
      <c r="E163" s="165" t="s">
        <v>846</v>
      </c>
      <c r="F163" s="166" t="s">
        <v>847</v>
      </c>
      <c r="G163" s="167" t="s">
        <v>313</v>
      </c>
      <c r="H163" s="168" t="n">
        <v>7.025</v>
      </c>
      <c r="I163" s="169"/>
      <c r="J163" s="170" t="n">
        <f aca="false">ROUND(I163*H163,2)</f>
        <v>0</v>
      </c>
      <c r="K163" s="166" t="s">
        <v>314</v>
      </c>
      <c r="L163" s="23"/>
      <c r="M163" s="171"/>
      <c r="N163" s="172" t="s">
        <v>47</v>
      </c>
      <c r="P163" s="173" t="n">
        <f aca="false">O163*H163</f>
        <v>0</v>
      </c>
      <c r="Q163" s="173" t="n">
        <v>0.0001</v>
      </c>
      <c r="R163" s="173" t="n">
        <f aca="false">Q163*H163</f>
        <v>0.0007025</v>
      </c>
      <c r="S163" s="173" t="n">
        <v>0</v>
      </c>
      <c r="T163" s="174" t="n">
        <f aca="false">S163*H163</f>
        <v>0</v>
      </c>
      <c r="AR163" s="175" t="s">
        <v>315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315</v>
      </c>
      <c r="BM163" s="175" t="s">
        <v>1993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318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77" customFormat="true" ht="10.2" hidden="false" customHeight="false" outlineLevel="0" collapsed="false">
      <c r="B165" s="178"/>
      <c r="D165" s="179" t="s">
        <v>317</v>
      </c>
      <c r="E165" s="180"/>
      <c r="F165" s="181" t="s">
        <v>1087</v>
      </c>
      <c r="H165" s="180"/>
      <c r="I165" s="182"/>
      <c r="L165" s="178"/>
      <c r="M165" s="183"/>
      <c r="T165" s="184"/>
      <c r="AT165" s="180" t="s">
        <v>317</v>
      </c>
      <c r="AU165" s="180" t="s">
        <v>91</v>
      </c>
      <c r="AV165" s="177" t="s">
        <v>89</v>
      </c>
      <c r="AW165" s="177" t="s">
        <v>35</v>
      </c>
      <c r="AX165" s="177" t="s">
        <v>82</v>
      </c>
      <c r="AY165" s="180" t="s">
        <v>308</v>
      </c>
    </row>
    <row r="166" s="185" customFormat="true" ht="10.2" hidden="false" customHeight="false" outlineLevel="0" collapsed="false">
      <c r="B166" s="186"/>
      <c r="D166" s="179" t="s">
        <v>317</v>
      </c>
      <c r="E166" s="187"/>
      <c r="F166" s="188" t="s">
        <v>1994</v>
      </c>
      <c r="H166" s="189" t="n">
        <v>7.025</v>
      </c>
      <c r="I166" s="190"/>
      <c r="L166" s="186"/>
      <c r="M166" s="191"/>
      <c r="T166" s="192"/>
      <c r="AT166" s="187" t="s">
        <v>317</v>
      </c>
      <c r="AU166" s="187" t="s">
        <v>91</v>
      </c>
      <c r="AV166" s="185" t="s">
        <v>91</v>
      </c>
      <c r="AW166" s="185" t="s">
        <v>35</v>
      </c>
      <c r="AX166" s="185" t="s">
        <v>82</v>
      </c>
      <c r="AY166" s="187" t="s">
        <v>308</v>
      </c>
    </row>
    <row r="167" s="193" customFormat="true" ht="10.2" hidden="false" customHeight="false" outlineLevel="0" collapsed="false">
      <c r="B167" s="194"/>
      <c r="D167" s="179" t="s">
        <v>317</v>
      </c>
      <c r="E167" s="195"/>
      <c r="F167" s="196" t="s">
        <v>321</v>
      </c>
      <c r="H167" s="197" t="n">
        <v>7.025</v>
      </c>
      <c r="I167" s="198"/>
      <c r="L167" s="194"/>
      <c r="M167" s="199"/>
      <c r="T167" s="200"/>
      <c r="AT167" s="195" t="s">
        <v>317</v>
      </c>
      <c r="AU167" s="195" t="s">
        <v>91</v>
      </c>
      <c r="AV167" s="193" t="s">
        <v>315</v>
      </c>
      <c r="AW167" s="193" t="s">
        <v>35</v>
      </c>
      <c r="AX167" s="193" t="s">
        <v>89</v>
      </c>
      <c r="AY167" s="195" t="s">
        <v>308</v>
      </c>
    </row>
    <row r="168" s="22" customFormat="true" ht="24.15" hidden="false" customHeight="true" outlineLevel="0" collapsed="false">
      <c r="B168" s="23"/>
      <c r="C168" s="201" t="s">
        <v>357</v>
      </c>
      <c r="D168" s="201" t="s">
        <v>487</v>
      </c>
      <c r="E168" s="202" t="s">
        <v>1995</v>
      </c>
      <c r="F168" s="203" t="s">
        <v>1996</v>
      </c>
      <c r="G168" s="204" t="s">
        <v>313</v>
      </c>
      <c r="H168" s="205" t="n">
        <v>8.079</v>
      </c>
      <c r="I168" s="206"/>
      <c r="J168" s="207" t="n">
        <f aca="false">ROUND(I168*H168,2)</f>
        <v>0</v>
      </c>
      <c r="K168" s="203" t="s">
        <v>314</v>
      </c>
      <c r="L168" s="208"/>
      <c r="M168" s="209"/>
      <c r="N168" s="210" t="s">
        <v>47</v>
      </c>
      <c r="P168" s="173" t="n">
        <f aca="false">O168*H168</f>
        <v>0</v>
      </c>
      <c r="Q168" s="173" t="n">
        <v>0.0002</v>
      </c>
      <c r="R168" s="173" t="n">
        <f aca="false">Q168*H168</f>
        <v>0.0016158</v>
      </c>
      <c r="S168" s="173" t="n">
        <v>0</v>
      </c>
      <c r="T168" s="174" t="n">
        <f aca="false">S168*H168</f>
        <v>0</v>
      </c>
      <c r="AR168" s="175" t="s">
        <v>352</v>
      </c>
      <c r="AT168" s="175" t="s">
        <v>487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315</v>
      </c>
      <c r="BM168" s="175" t="s">
        <v>1997</v>
      </c>
    </row>
    <row r="169" s="185" customFormat="true" ht="10.2" hidden="false" customHeight="false" outlineLevel="0" collapsed="false">
      <c r="B169" s="186"/>
      <c r="D169" s="179" t="s">
        <v>317</v>
      </c>
      <c r="F169" s="188" t="s">
        <v>1998</v>
      </c>
      <c r="H169" s="189" t="n">
        <v>8.079</v>
      </c>
      <c r="I169" s="190"/>
      <c r="L169" s="186"/>
      <c r="M169" s="191"/>
      <c r="T169" s="192"/>
      <c r="AT169" s="187" t="s">
        <v>317</v>
      </c>
      <c r="AU169" s="187" t="s">
        <v>91</v>
      </c>
      <c r="AV169" s="185" t="s">
        <v>91</v>
      </c>
      <c r="AW169" s="185" t="s">
        <v>3</v>
      </c>
      <c r="AX169" s="185" t="s">
        <v>89</v>
      </c>
      <c r="AY169" s="187" t="s">
        <v>308</v>
      </c>
    </row>
    <row r="170" s="22" customFormat="true" ht="37.95" hidden="false" customHeight="true" outlineLevel="0" collapsed="false">
      <c r="B170" s="23"/>
      <c r="C170" s="164" t="s">
        <v>363</v>
      </c>
      <c r="D170" s="164" t="s">
        <v>310</v>
      </c>
      <c r="E170" s="165" t="s">
        <v>382</v>
      </c>
      <c r="F170" s="166" t="s">
        <v>383</v>
      </c>
      <c r="G170" s="167" t="s">
        <v>324</v>
      </c>
      <c r="H170" s="168" t="n">
        <v>0.878</v>
      </c>
      <c r="I170" s="169"/>
      <c r="J170" s="170" t="n">
        <f aca="false">ROUND(I170*H170,2)</f>
        <v>0</v>
      </c>
      <c r="K170" s="166" t="s">
        <v>314</v>
      </c>
      <c r="L170" s="23"/>
      <c r="M170" s="171"/>
      <c r="N170" s="172" t="s">
        <v>47</v>
      </c>
      <c r="P170" s="173" t="n">
        <f aca="false">O170*H170</f>
        <v>0</v>
      </c>
      <c r="Q170" s="173" t="n">
        <v>2.16</v>
      </c>
      <c r="R170" s="173" t="n">
        <f aca="false">Q170*H170</f>
        <v>1.89648</v>
      </c>
      <c r="S170" s="173" t="n">
        <v>0</v>
      </c>
      <c r="T170" s="174" t="n">
        <f aca="false">S170*H170</f>
        <v>0</v>
      </c>
      <c r="AR170" s="175" t="s">
        <v>315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315</v>
      </c>
      <c r="BM170" s="175" t="s">
        <v>1999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318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77" customFormat="true" ht="10.2" hidden="false" customHeight="false" outlineLevel="0" collapsed="false">
      <c r="B172" s="178"/>
      <c r="D172" s="179" t="s">
        <v>317</v>
      </c>
      <c r="E172" s="180"/>
      <c r="F172" s="181" t="s">
        <v>1093</v>
      </c>
      <c r="H172" s="180"/>
      <c r="I172" s="182"/>
      <c r="L172" s="178"/>
      <c r="M172" s="183"/>
      <c r="T172" s="184"/>
      <c r="AT172" s="180" t="s">
        <v>317</v>
      </c>
      <c r="AU172" s="180" t="s">
        <v>91</v>
      </c>
      <c r="AV172" s="177" t="s">
        <v>89</v>
      </c>
      <c r="AW172" s="177" t="s">
        <v>35</v>
      </c>
      <c r="AX172" s="177" t="s">
        <v>82</v>
      </c>
      <c r="AY172" s="180" t="s">
        <v>308</v>
      </c>
    </row>
    <row r="173" s="185" customFormat="true" ht="10.2" hidden="false" customHeight="false" outlineLevel="0" collapsed="false">
      <c r="B173" s="186"/>
      <c r="D173" s="179" t="s">
        <v>317</v>
      </c>
      <c r="E173" s="187"/>
      <c r="F173" s="188" t="s">
        <v>2000</v>
      </c>
      <c r="H173" s="189" t="n">
        <v>0.878</v>
      </c>
      <c r="I173" s="190"/>
      <c r="L173" s="186"/>
      <c r="M173" s="191"/>
      <c r="T173" s="192"/>
      <c r="AT173" s="187" t="s">
        <v>317</v>
      </c>
      <c r="AU173" s="187" t="s">
        <v>91</v>
      </c>
      <c r="AV173" s="185" t="s">
        <v>91</v>
      </c>
      <c r="AW173" s="185" t="s">
        <v>35</v>
      </c>
      <c r="AX173" s="185" t="s">
        <v>82</v>
      </c>
      <c r="AY173" s="187" t="s">
        <v>308</v>
      </c>
    </row>
    <row r="174" s="193" customFormat="true" ht="10.2" hidden="false" customHeight="false" outlineLevel="0" collapsed="false">
      <c r="B174" s="194"/>
      <c r="D174" s="179" t="s">
        <v>317</v>
      </c>
      <c r="E174" s="195"/>
      <c r="F174" s="196" t="s">
        <v>321</v>
      </c>
      <c r="H174" s="197" t="n">
        <v>0.878</v>
      </c>
      <c r="I174" s="198"/>
      <c r="L174" s="194"/>
      <c r="M174" s="199"/>
      <c r="T174" s="200"/>
      <c r="AT174" s="195" t="s">
        <v>317</v>
      </c>
      <c r="AU174" s="195" t="s">
        <v>91</v>
      </c>
      <c r="AV174" s="193" t="s">
        <v>315</v>
      </c>
      <c r="AW174" s="193" t="s">
        <v>35</v>
      </c>
      <c r="AX174" s="193" t="s">
        <v>89</v>
      </c>
      <c r="AY174" s="195" t="s">
        <v>308</v>
      </c>
    </row>
    <row r="175" s="22" customFormat="true" ht="33" hidden="false" customHeight="true" outlineLevel="0" collapsed="false">
      <c r="B175" s="23"/>
      <c r="C175" s="164" t="s">
        <v>367</v>
      </c>
      <c r="D175" s="164" t="s">
        <v>310</v>
      </c>
      <c r="E175" s="165" t="s">
        <v>1095</v>
      </c>
      <c r="F175" s="166" t="s">
        <v>1096</v>
      </c>
      <c r="G175" s="167" t="s">
        <v>324</v>
      </c>
      <c r="H175" s="168" t="n">
        <v>0.527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2.45329</v>
      </c>
      <c r="R175" s="173" t="n">
        <f aca="false">Q175*H175</f>
        <v>1.29288383</v>
      </c>
      <c r="S175" s="173" t="n">
        <v>0</v>
      </c>
      <c r="T175" s="174" t="n">
        <f aca="false">S175*H175</f>
        <v>0</v>
      </c>
      <c r="AR175" s="175" t="s">
        <v>315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315</v>
      </c>
      <c r="BM175" s="175" t="s">
        <v>2001</v>
      </c>
    </row>
    <row r="176" s="177" customFormat="true" ht="10.2" hidden="false" customHeight="false" outlineLevel="0" collapsed="false">
      <c r="B176" s="178"/>
      <c r="D176" s="179" t="s">
        <v>317</v>
      </c>
      <c r="E176" s="180"/>
      <c r="F176" s="181" t="s">
        <v>318</v>
      </c>
      <c r="H176" s="180"/>
      <c r="I176" s="182"/>
      <c r="L176" s="178"/>
      <c r="M176" s="183"/>
      <c r="T176" s="184"/>
      <c r="AT176" s="180" t="s">
        <v>317</v>
      </c>
      <c r="AU176" s="180" t="s">
        <v>91</v>
      </c>
      <c r="AV176" s="177" t="s">
        <v>89</v>
      </c>
      <c r="AW176" s="177" t="s">
        <v>35</v>
      </c>
      <c r="AX176" s="177" t="s">
        <v>82</v>
      </c>
      <c r="AY176" s="180" t="s">
        <v>308</v>
      </c>
    </row>
    <row r="177" s="177" customFormat="true" ht="10.2" hidden="false" customHeight="false" outlineLevel="0" collapsed="false">
      <c r="B177" s="178"/>
      <c r="D177" s="179" t="s">
        <v>317</v>
      </c>
      <c r="E177" s="180"/>
      <c r="F177" s="181" t="s">
        <v>1098</v>
      </c>
      <c r="H177" s="180"/>
      <c r="I177" s="182"/>
      <c r="L177" s="178"/>
      <c r="M177" s="183"/>
      <c r="T177" s="184"/>
      <c r="AT177" s="180" t="s">
        <v>317</v>
      </c>
      <c r="AU177" s="180" t="s">
        <v>91</v>
      </c>
      <c r="AV177" s="177" t="s">
        <v>89</v>
      </c>
      <c r="AW177" s="177" t="s">
        <v>35</v>
      </c>
      <c r="AX177" s="177" t="s">
        <v>82</v>
      </c>
      <c r="AY177" s="180" t="s">
        <v>308</v>
      </c>
    </row>
    <row r="178" s="185" customFormat="true" ht="10.2" hidden="false" customHeight="false" outlineLevel="0" collapsed="false">
      <c r="B178" s="186"/>
      <c r="D178" s="179" t="s">
        <v>317</v>
      </c>
      <c r="E178" s="187"/>
      <c r="F178" s="188" t="s">
        <v>2002</v>
      </c>
      <c r="H178" s="189" t="n">
        <v>0.527</v>
      </c>
      <c r="I178" s="190"/>
      <c r="L178" s="186"/>
      <c r="M178" s="191"/>
      <c r="T178" s="192"/>
      <c r="AT178" s="187" t="s">
        <v>317</v>
      </c>
      <c r="AU178" s="187" t="s">
        <v>91</v>
      </c>
      <c r="AV178" s="185" t="s">
        <v>91</v>
      </c>
      <c r="AW178" s="185" t="s">
        <v>35</v>
      </c>
      <c r="AX178" s="185" t="s">
        <v>82</v>
      </c>
      <c r="AY178" s="187" t="s">
        <v>308</v>
      </c>
    </row>
    <row r="179" s="193" customFormat="true" ht="10.2" hidden="false" customHeight="false" outlineLevel="0" collapsed="false">
      <c r="B179" s="194"/>
      <c r="D179" s="179" t="s">
        <v>317</v>
      </c>
      <c r="E179" s="195"/>
      <c r="F179" s="196" t="s">
        <v>321</v>
      </c>
      <c r="H179" s="197" t="n">
        <v>0.527</v>
      </c>
      <c r="I179" s="198"/>
      <c r="L179" s="194"/>
      <c r="M179" s="199"/>
      <c r="T179" s="200"/>
      <c r="AT179" s="195" t="s">
        <v>317</v>
      </c>
      <c r="AU179" s="195" t="s">
        <v>91</v>
      </c>
      <c r="AV179" s="193" t="s">
        <v>315</v>
      </c>
      <c r="AW179" s="193" t="s">
        <v>35</v>
      </c>
      <c r="AX179" s="193" t="s">
        <v>89</v>
      </c>
      <c r="AY179" s="195" t="s">
        <v>308</v>
      </c>
    </row>
    <row r="180" s="22" customFormat="true" ht="16.5" hidden="false" customHeight="true" outlineLevel="0" collapsed="false">
      <c r="B180" s="23"/>
      <c r="C180" s="164" t="s">
        <v>374</v>
      </c>
      <c r="D180" s="164" t="s">
        <v>310</v>
      </c>
      <c r="E180" s="165" t="s">
        <v>415</v>
      </c>
      <c r="F180" s="166" t="s">
        <v>416</v>
      </c>
      <c r="G180" s="167" t="s">
        <v>313</v>
      </c>
      <c r="H180" s="168" t="n">
        <v>4.06</v>
      </c>
      <c r="I180" s="169"/>
      <c r="J180" s="170" t="n">
        <f aca="false">ROUND(I180*H180,2)</f>
        <v>0</v>
      </c>
      <c r="K180" s="166" t="s">
        <v>314</v>
      </c>
      <c r="L180" s="23"/>
      <c r="M180" s="171"/>
      <c r="N180" s="172" t="s">
        <v>47</v>
      </c>
      <c r="P180" s="173" t="n">
        <f aca="false">O180*H180</f>
        <v>0</v>
      </c>
      <c r="Q180" s="173" t="n">
        <v>0.00247</v>
      </c>
      <c r="R180" s="173" t="n">
        <f aca="false">Q180*H180</f>
        <v>0.0100282</v>
      </c>
      <c r="S180" s="173" t="n">
        <v>0</v>
      </c>
      <c r="T180" s="174" t="n">
        <f aca="false">S180*H180</f>
        <v>0</v>
      </c>
      <c r="AR180" s="175" t="s">
        <v>315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315</v>
      </c>
      <c r="BM180" s="175" t="s">
        <v>2003</v>
      </c>
    </row>
    <row r="181" s="177" customFormat="true" ht="10.2" hidden="false" customHeight="false" outlineLevel="0" collapsed="false">
      <c r="B181" s="178"/>
      <c r="D181" s="179" t="s">
        <v>317</v>
      </c>
      <c r="E181" s="180"/>
      <c r="F181" s="181" t="s">
        <v>318</v>
      </c>
      <c r="H181" s="180"/>
      <c r="I181" s="182"/>
      <c r="L181" s="178"/>
      <c r="M181" s="183"/>
      <c r="T181" s="184"/>
      <c r="AT181" s="180" t="s">
        <v>317</v>
      </c>
      <c r="AU181" s="180" t="s">
        <v>91</v>
      </c>
      <c r="AV181" s="177" t="s">
        <v>89</v>
      </c>
      <c r="AW181" s="177" t="s">
        <v>35</v>
      </c>
      <c r="AX181" s="177" t="s">
        <v>82</v>
      </c>
      <c r="AY181" s="180" t="s">
        <v>308</v>
      </c>
    </row>
    <row r="182" s="177" customFormat="true" ht="10.2" hidden="false" customHeight="false" outlineLevel="0" collapsed="false">
      <c r="B182" s="178"/>
      <c r="D182" s="179" t="s">
        <v>317</v>
      </c>
      <c r="E182" s="180"/>
      <c r="F182" s="181" t="s">
        <v>418</v>
      </c>
      <c r="H182" s="180"/>
      <c r="I182" s="182"/>
      <c r="L182" s="178"/>
      <c r="M182" s="183"/>
      <c r="T182" s="184"/>
      <c r="AT182" s="180" t="s">
        <v>317</v>
      </c>
      <c r="AU182" s="180" t="s">
        <v>91</v>
      </c>
      <c r="AV182" s="177" t="s">
        <v>89</v>
      </c>
      <c r="AW182" s="177" t="s">
        <v>35</v>
      </c>
      <c r="AX182" s="177" t="s">
        <v>82</v>
      </c>
      <c r="AY182" s="180" t="s">
        <v>308</v>
      </c>
    </row>
    <row r="183" s="185" customFormat="true" ht="10.2" hidden="false" customHeight="false" outlineLevel="0" collapsed="false">
      <c r="B183" s="186"/>
      <c r="D183" s="179" t="s">
        <v>317</v>
      </c>
      <c r="E183" s="187"/>
      <c r="F183" s="188" t="s">
        <v>2004</v>
      </c>
      <c r="H183" s="189" t="n">
        <v>4.06</v>
      </c>
      <c r="I183" s="190"/>
      <c r="L183" s="186"/>
      <c r="M183" s="191"/>
      <c r="T183" s="192"/>
      <c r="AT183" s="187" t="s">
        <v>317</v>
      </c>
      <c r="AU183" s="187" t="s">
        <v>91</v>
      </c>
      <c r="AV183" s="185" t="s">
        <v>91</v>
      </c>
      <c r="AW183" s="185" t="s">
        <v>35</v>
      </c>
      <c r="AX183" s="185" t="s">
        <v>82</v>
      </c>
      <c r="AY183" s="187" t="s">
        <v>308</v>
      </c>
    </row>
    <row r="184" s="193" customFormat="true" ht="10.2" hidden="false" customHeight="false" outlineLevel="0" collapsed="false">
      <c r="B184" s="194"/>
      <c r="D184" s="179" t="s">
        <v>317</v>
      </c>
      <c r="E184" s="195"/>
      <c r="F184" s="196" t="s">
        <v>321</v>
      </c>
      <c r="H184" s="197" t="n">
        <v>4.06</v>
      </c>
      <c r="I184" s="198"/>
      <c r="L184" s="194"/>
      <c r="M184" s="199"/>
      <c r="T184" s="200"/>
      <c r="AT184" s="195" t="s">
        <v>317</v>
      </c>
      <c r="AU184" s="195" t="s">
        <v>91</v>
      </c>
      <c r="AV184" s="193" t="s">
        <v>315</v>
      </c>
      <c r="AW184" s="193" t="s">
        <v>35</v>
      </c>
      <c r="AX184" s="193" t="s">
        <v>89</v>
      </c>
      <c r="AY184" s="195" t="s">
        <v>308</v>
      </c>
    </row>
    <row r="185" s="22" customFormat="true" ht="16.5" hidden="false" customHeight="true" outlineLevel="0" collapsed="false">
      <c r="B185" s="23"/>
      <c r="C185" s="164" t="s">
        <v>381</v>
      </c>
      <c r="D185" s="164" t="s">
        <v>310</v>
      </c>
      <c r="E185" s="165" t="s">
        <v>424</v>
      </c>
      <c r="F185" s="166" t="s">
        <v>425</v>
      </c>
      <c r="G185" s="167" t="s">
        <v>313</v>
      </c>
      <c r="H185" s="168" t="n">
        <v>4.06</v>
      </c>
      <c r="I185" s="169"/>
      <c r="J185" s="170" t="n">
        <f aca="false">ROUND(I185*H185,2)</f>
        <v>0</v>
      </c>
      <c r="K185" s="166" t="s">
        <v>314</v>
      </c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315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315</v>
      </c>
      <c r="BM185" s="175" t="s">
        <v>2005</v>
      </c>
    </row>
    <row r="186" s="22" customFormat="true" ht="24.15" hidden="false" customHeight="true" outlineLevel="0" collapsed="false">
      <c r="B186" s="23"/>
      <c r="C186" s="164" t="s">
        <v>393</v>
      </c>
      <c r="D186" s="164" t="s">
        <v>310</v>
      </c>
      <c r="E186" s="165" t="s">
        <v>1102</v>
      </c>
      <c r="F186" s="166" t="s">
        <v>1103</v>
      </c>
      <c r="G186" s="167" t="s">
        <v>370</v>
      </c>
      <c r="H186" s="168" t="n">
        <v>0.019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1.06277</v>
      </c>
      <c r="R186" s="173" t="n">
        <f aca="false">Q186*H186</f>
        <v>0.02019263</v>
      </c>
      <c r="S186" s="173" t="n">
        <v>0</v>
      </c>
      <c r="T186" s="174" t="n">
        <f aca="false">S186*H186</f>
        <v>0</v>
      </c>
      <c r="AR186" s="175" t="s">
        <v>315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315</v>
      </c>
      <c r="BM186" s="175" t="s">
        <v>2006</v>
      </c>
    </row>
    <row r="187" s="177" customFormat="true" ht="10.2" hidden="false" customHeight="false" outlineLevel="0" collapsed="false">
      <c r="B187" s="178"/>
      <c r="D187" s="179" t="s">
        <v>317</v>
      </c>
      <c r="E187" s="180"/>
      <c r="F187" s="181" t="s">
        <v>318</v>
      </c>
      <c r="H187" s="180"/>
      <c r="I187" s="182"/>
      <c r="L187" s="178"/>
      <c r="M187" s="183"/>
      <c r="T187" s="184"/>
      <c r="AT187" s="180" t="s">
        <v>317</v>
      </c>
      <c r="AU187" s="180" t="s">
        <v>91</v>
      </c>
      <c r="AV187" s="177" t="s">
        <v>89</v>
      </c>
      <c r="AW187" s="177" t="s">
        <v>35</v>
      </c>
      <c r="AX187" s="177" t="s">
        <v>82</v>
      </c>
      <c r="AY187" s="180" t="s">
        <v>308</v>
      </c>
    </row>
    <row r="188" s="177" customFormat="true" ht="10.2" hidden="false" customHeight="false" outlineLevel="0" collapsed="false">
      <c r="B188" s="178"/>
      <c r="D188" s="179" t="s">
        <v>317</v>
      </c>
      <c r="E188" s="180"/>
      <c r="F188" s="181" t="s">
        <v>1105</v>
      </c>
      <c r="H188" s="180"/>
      <c r="I188" s="182"/>
      <c r="L188" s="178"/>
      <c r="M188" s="183"/>
      <c r="T188" s="184"/>
      <c r="AT188" s="180" t="s">
        <v>317</v>
      </c>
      <c r="AU188" s="180" t="s">
        <v>91</v>
      </c>
      <c r="AV188" s="177" t="s">
        <v>89</v>
      </c>
      <c r="AW188" s="177" t="s">
        <v>35</v>
      </c>
      <c r="AX188" s="177" t="s">
        <v>82</v>
      </c>
      <c r="AY188" s="180" t="s">
        <v>308</v>
      </c>
    </row>
    <row r="189" s="185" customFormat="true" ht="10.2" hidden="false" customHeight="false" outlineLevel="0" collapsed="false">
      <c r="B189" s="186"/>
      <c r="D189" s="179" t="s">
        <v>317</v>
      </c>
      <c r="E189" s="187"/>
      <c r="F189" s="188" t="s">
        <v>2007</v>
      </c>
      <c r="H189" s="189" t="n">
        <v>0.019</v>
      </c>
      <c r="I189" s="190"/>
      <c r="L189" s="186"/>
      <c r="M189" s="191"/>
      <c r="T189" s="192"/>
      <c r="AT189" s="187" t="s">
        <v>317</v>
      </c>
      <c r="AU189" s="187" t="s">
        <v>91</v>
      </c>
      <c r="AV189" s="185" t="s">
        <v>91</v>
      </c>
      <c r="AW189" s="185" t="s">
        <v>35</v>
      </c>
      <c r="AX189" s="185" t="s">
        <v>82</v>
      </c>
      <c r="AY189" s="187" t="s">
        <v>308</v>
      </c>
    </row>
    <row r="190" s="193" customFormat="true" ht="10.2" hidden="false" customHeight="false" outlineLevel="0" collapsed="false">
      <c r="B190" s="194"/>
      <c r="D190" s="179" t="s">
        <v>317</v>
      </c>
      <c r="E190" s="195"/>
      <c r="F190" s="196" t="s">
        <v>321</v>
      </c>
      <c r="H190" s="197" t="n">
        <v>0.019</v>
      </c>
      <c r="I190" s="198"/>
      <c r="L190" s="194"/>
      <c r="M190" s="199"/>
      <c r="T190" s="200"/>
      <c r="AT190" s="195" t="s">
        <v>317</v>
      </c>
      <c r="AU190" s="195" t="s">
        <v>91</v>
      </c>
      <c r="AV190" s="193" t="s">
        <v>315</v>
      </c>
      <c r="AW190" s="193" t="s">
        <v>35</v>
      </c>
      <c r="AX190" s="193" t="s">
        <v>89</v>
      </c>
      <c r="AY190" s="195" t="s">
        <v>308</v>
      </c>
    </row>
    <row r="191" s="152" customFormat="true" ht="22.95" hidden="false" customHeight="true" outlineLevel="0" collapsed="false">
      <c r="B191" s="153"/>
      <c r="D191" s="154" t="s">
        <v>81</v>
      </c>
      <c r="E191" s="162" t="s">
        <v>357</v>
      </c>
      <c r="F191" s="162" t="s">
        <v>480</v>
      </c>
      <c r="I191" s="156"/>
      <c r="J191" s="163" t="n">
        <f aca="false">BK191</f>
        <v>0</v>
      </c>
      <c r="L191" s="153"/>
      <c r="M191" s="157"/>
      <c r="P191" s="158" t="n">
        <f aca="false">SUM(P192:P193)</f>
        <v>0</v>
      </c>
      <c r="R191" s="158" t="n">
        <f aca="false">SUM(R192:R193)</f>
        <v>0.000595</v>
      </c>
      <c r="T191" s="159" t="n">
        <f aca="false">SUM(T192:T193)</f>
        <v>0</v>
      </c>
      <c r="AR191" s="154" t="s">
        <v>89</v>
      </c>
      <c r="AT191" s="160" t="s">
        <v>81</v>
      </c>
      <c r="AU191" s="160" t="s">
        <v>89</v>
      </c>
      <c r="AY191" s="154" t="s">
        <v>308</v>
      </c>
      <c r="BK191" s="161" t="n">
        <f aca="false">SUM(BK192:BK193)</f>
        <v>0</v>
      </c>
    </row>
    <row r="192" s="22" customFormat="true" ht="37.95" hidden="false" customHeight="true" outlineLevel="0" collapsed="false">
      <c r="B192" s="23"/>
      <c r="C192" s="164" t="s">
        <v>7</v>
      </c>
      <c r="D192" s="164" t="s">
        <v>310</v>
      </c>
      <c r="E192" s="165" t="s">
        <v>961</v>
      </c>
      <c r="F192" s="166" t="s">
        <v>962</v>
      </c>
      <c r="G192" s="167" t="s">
        <v>313</v>
      </c>
      <c r="H192" s="168" t="n">
        <v>3.5</v>
      </c>
      <c r="I192" s="169"/>
      <c r="J192" s="170" t="n">
        <f aca="false">ROUND(I192*H192,2)</f>
        <v>0</v>
      </c>
      <c r="K192" s="166" t="s">
        <v>314</v>
      </c>
      <c r="L192" s="23"/>
      <c r="M192" s="171"/>
      <c r="N192" s="172" t="s">
        <v>47</v>
      </c>
      <c r="P192" s="173" t="n">
        <f aca="false">O192*H192</f>
        <v>0</v>
      </c>
      <c r="Q192" s="173" t="n">
        <v>0.00013</v>
      </c>
      <c r="R192" s="173" t="n">
        <f aca="false">Q192*H192</f>
        <v>0.000455</v>
      </c>
      <c r="S192" s="173" t="n">
        <v>0</v>
      </c>
      <c r="T192" s="174" t="n">
        <f aca="false">S192*H192</f>
        <v>0</v>
      </c>
      <c r="AR192" s="175" t="s">
        <v>315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315</v>
      </c>
      <c r="BM192" s="175" t="s">
        <v>2008</v>
      </c>
    </row>
    <row r="193" s="22" customFormat="true" ht="37.95" hidden="false" customHeight="true" outlineLevel="0" collapsed="false">
      <c r="B193" s="23"/>
      <c r="C193" s="164" t="s">
        <v>414</v>
      </c>
      <c r="D193" s="164" t="s">
        <v>310</v>
      </c>
      <c r="E193" s="165" t="s">
        <v>1136</v>
      </c>
      <c r="F193" s="166" t="s">
        <v>1137</v>
      </c>
      <c r="G193" s="167" t="s">
        <v>313</v>
      </c>
      <c r="H193" s="168" t="n">
        <v>3.5</v>
      </c>
      <c r="I193" s="169"/>
      <c r="J193" s="170" t="n">
        <f aca="false">ROUND(I193*H193,2)</f>
        <v>0</v>
      </c>
      <c r="K193" s="166" t="s">
        <v>314</v>
      </c>
      <c r="L193" s="23"/>
      <c r="M193" s="171"/>
      <c r="N193" s="172" t="s">
        <v>47</v>
      </c>
      <c r="P193" s="173" t="n">
        <f aca="false">O193*H193</f>
        <v>0</v>
      </c>
      <c r="Q193" s="173" t="n">
        <v>4E-005</v>
      </c>
      <c r="R193" s="173" t="n">
        <f aca="false">Q193*H193</f>
        <v>0.00014</v>
      </c>
      <c r="S193" s="173" t="n">
        <v>0</v>
      </c>
      <c r="T193" s="174" t="n">
        <f aca="false">S193*H193</f>
        <v>0</v>
      </c>
      <c r="AR193" s="175" t="s">
        <v>315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315</v>
      </c>
      <c r="BM193" s="175" t="s">
        <v>2009</v>
      </c>
    </row>
    <row r="194" s="152" customFormat="true" ht="22.95" hidden="false" customHeight="true" outlineLevel="0" collapsed="false">
      <c r="B194" s="153"/>
      <c r="D194" s="154" t="s">
        <v>81</v>
      </c>
      <c r="E194" s="162" t="s">
        <v>512</v>
      </c>
      <c r="F194" s="162" t="s">
        <v>513</v>
      </c>
      <c r="I194" s="156"/>
      <c r="J194" s="163" t="n">
        <f aca="false">BK194</f>
        <v>0</v>
      </c>
      <c r="L194" s="153"/>
      <c r="M194" s="157"/>
      <c r="P194" s="158" t="n">
        <f aca="false">P195</f>
        <v>0</v>
      </c>
      <c r="R194" s="158" t="n">
        <f aca="false">R195</f>
        <v>0</v>
      </c>
      <c r="T194" s="159" t="n">
        <f aca="false">T195</f>
        <v>0</v>
      </c>
      <c r="AR194" s="154" t="s">
        <v>89</v>
      </c>
      <c r="AT194" s="160" t="s">
        <v>81</v>
      </c>
      <c r="AU194" s="160" t="s">
        <v>89</v>
      </c>
      <c r="AY194" s="154" t="s">
        <v>308</v>
      </c>
      <c r="BK194" s="161" t="n">
        <f aca="false">BK195</f>
        <v>0</v>
      </c>
    </row>
    <row r="195" s="22" customFormat="true" ht="55.5" hidden="false" customHeight="true" outlineLevel="0" collapsed="false">
      <c r="B195" s="23"/>
      <c r="C195" s="164" t="s">
        <v>423</v>
      </c>
      <c r="D195" s="164" t="s">
        <v>310</v>
      </c>
      <c r="E195" s="165" t="s">
        <v>870</v>
      </c>
      <c r="F195" s="166" t="s">
        <v>871</v>
      </c>
      <c r="G195" s="167" t="s">
        <v>370</v>
      </c>
      <c r="H195" s="168" t="n">
        <v>3.222</v>
      </c>
      <c r="I195" s="169"/>
      <c r="J195" s="170" t="n">
        <f aca="false">ROUND(I195*H195,2)</f>
        <v>0</v>
      </c>
      <c r="K195" s="166" t="s">
        <v>314</v>
      </c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315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315</v>
      </c>
      <c r="BM195" s="175" t="s">
        <v>2010</v>
      </c>
    </row>
    <row r="196" s="152" customFormat="true" ht="25.95" hidden="false" customHeight="true" outlineLevel="0" collapsed="false">
      <c r="B196" s="153"/>
      <c r="D196" s="154" t="s">
        <v>81</v>
      </c>
      <c r="E196" s="155" t="s">
        <v>988</v>
      </c>
      <c r="F196" s="155" t="s">
        <v>989</v>
      </c>
      <c r="I196" s="156"/>
      <c r="J196" s="142" t="n">
        <f aca="false">BK196</f>
        <v>0</v>
      </c>
      <c r="L196" s="153"/>
      <c r="M196" s="157"/>
      <c r="P196" s="158" t="n">
        <f aca="false">P197+P253+P268+P302+P308+P312</f>
        <v>0</v>
      </c>
      <c r="R196" s="158" t="n">
        <f aca="false">R197+R253+R268+R302+R308+R312</f>
        <v>0.45323485</v>
      </c>
      <c r="T196" s="159" t="n">
        <f aca="false">T197+T253+T268+T302+T308+T312</f>
        <v>0</v>
      </c>
      <c r="AR196" s="154" t="s">
        <v>91</v>
      </c>
      <c r="AT196" s="160" t="s">
        <v>81</v>
      </c>
      <c r="AU196" s="160" t="s">
        <v>82</v>
      </c>
      <c r="AY196" s="154" t="s">
        <v>308</v>
      </c>
      <c r="BK196" s="161" t="n">
        <f aca="false">BK197+BK253+BK268+BK302+BK308+BK312</f>
        <v>0</v>
      </c>
    </row>
    <row r="197" s="152" customFormat="true" ht="22.95" hidden="false" customHeight="true" outlineLevel="0" collapsed="false">
      <c r="B197" s="153"/>
      <c r="D197" s="154" t="s">
        <v>81</v>
      </c>
      <c r="E197" s="162" t="s">
        <v>1183</v>
      </c>
      <c r="F197" s="162" t="s">
        <v>1184</v>
      </c>
      <c r="I197" s="156"/>
      <c r="J197" s="163" t="n">
        <f aca="false">BK197</f>
        <v>0</v>
      </c>
      <c r="L197" s="153"/>
      <c r="M197" s="157"/>
      <c r="P197" s="158" t="n">
        <f aca="false">SUM(P198:P252)</f>
        <v>0</v>
      </c>
      <c r="R197" s="158" t="n">
        <f aca="false">SUM(R198:R252)</f>
        <v>0.29320311</v>
      </c>
      <c r="T197" s="159" t="n">
        <f aca="false">SUM(T198:T252)</f>
        <v>0</v>
      </c>
      <c r="AR197" s="154" t="s">
        <v>91</v>
      </c>
      <c r="AT197" s="160" t="s">
        <v>81</v>
      </c>
      <c r="AU197" s="160" t="s">
        <v>89</v>
      </c>
      <c r="AY197" s="154" t="s">
        <v>308</v>
      </c>
      <c r="BK197" s="161" t="n">
        <f aca="false">SUM(BK198:BK252)</f>
        <v>0</v>
      </c>
    </row>
    <row r="198" s="22" customFormat="true" ht="33" hidden="false" customHeight="true" outlineLevel="0" collapsed="false">
      <c r="B198" s="23"/>
      <c r="C198" s="164" t="s">
        <v>427</v>
      </c>
      <c r="D198" s="164" t="s">
        <v>310</v>
      </c>
      <c r="E198" s="165" t="s">
        <v>1185</v>
      </c>
      <c r="F198" s="166" t="s">
        <v>1186</v>
      </c>
      <c r="G198" s="167" t="s">
        <v>313</v>
      </c>
      <c r="H198" s="168" t="n">
        <v>3.159</v>
      </c>
      <c r="I198" s="169"/>
      <c r="J198" s="170" t="n">
        <f aca="false">ROUND(I198*H198,2)</f>
        <v>0</v>
      </c>
      <c r="K198" s="166" t="s">
        <v>314</v>
      </c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414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414</v>
      </c>
      <c r="BM198" s="175" t="s">
        <v>2011</v>
      </c>
    </row>
    <row r="199" s="177" customFormat="true" ht="10.2" hidden="false" customHeight="false" outlineLevel="0" collapsed="false">
      <c r="B199" s="178"/>
      <c r="D199" s="179" t="s">
        <v>317</v>
      </c>
      <c r="E199" s="180"/>
      <c r="F199" s="181" t="s">
        <v>318</v>
      </c>
      <c r="H199" s="180"/>
      <c r="I199" s="182"/>
      <c r="L199" s="178"/>
      <c r="M199" s="183"/>
      <c r="T199" s="184"/>
      <c r="AT199" s="180" t="s">
        <v>317</v>
      </c>
      <c r="AU199" s="180" t="s">
        <v>91</v>
      </c>
      <c r="AV199" s="177" t="s">
        <v>89</v>
      </c>
      <c r="AW199" s="177" t="s">
        <v>35</v>
      </c>
      <c r="AX199" s="177" t="s">
        <v>82</v>
      </c>
      <c r="AY199" s="180" t="s">
        <v>308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1188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77" customFormat="true" ht="10.2" hidden="false" customHeight="false" outlineLevel="0" collapsed="false">
      <c r="B201" s="178"/>
      <c r="D201" s="179" t="s">
        <v>317</v>
      </c>
      <c r="E201" s="180"/>
      <c r="F201" s="181" t="s">
        <v>1189</v>
      </c>
      <c r="H201" s="180"/>
      <c r="I201" s="182"/>
      <c r="L201" s="178"/>
      <c r="M201" s="183"/>
      <c r="T201" s="184"/>
      <c r="AT201" s="180" t="s">
        <v>317</v>
      </c>
      <c r="AU201" s="180" t="s">
        <v>91</v>
      </c>
      <c r="AV201" s="177" t="s">
        <v>89</v>
      </c>
      <c r="AW201" s="177" t="s">
        <v>35</v>
      </c>
      <c r="AX201" s="177" t="s">
        <v>82</v>
      </c>
      <c r="AY201" s="180" t="s">
        <v>308</v>
      </c>
    </row>
    <row r="202" s="185" customFormat="true" ht="10.2" hidden="false" customHeight="false" outlineLevel="0" collapsed="false">
      <c r="B202" s="186"/>
      <c r="D202" s="179" t="s">
        <v>317</v>
      </c>
      <c r="E202" s="187"/>
      <c r="F202" s="188" t="s">
        <v>1190</v>
      </c>
      <c r="H202" s="189" t="n">
        <v>3.159</v>
      </c>
      <c r="I202" s="190"/>
      <c r="L202" s="186"/>
      <c r="M202" s="191"/>
      <c r="T202" s="192"/>
      <c r="AT202" s="187" t="s">
        <v>317</v>
      </c>
      <c r="AU202" s="187" t="s">
        <v>91</v>
      </c>
      <c r="AV202" s="185" t="s">
        <v>91</v>
      </c>
      <c r="AW202" s="185" t="s">
        <v>35</v>
      </c>
      <c r="AX202" s="185" t="s">
        <v>82</v>
      </c>
      <c r="AY202" s="187" t="s">
        <v>308</v>
      </c>
    </row>
    <row r="203" s="193" customFormat="true" ht="10.2" hidden="false" customHeight="false" outlineLevel="0" collapsed="false">
      <c r="B203" s="194"/>
      <c r="D203" s="179" t="s">
        <v>317</v>
      </c>
      <c r="E203" s="195"/>
      <c r="F203" s="196" t="s">
        <v>321</v>
      </c>
      <c r="H203" s="197" t="n">
        <v>3.159</v>
      </c>
      <c r="I203" s="198"/>
      <c r="L203" s="194"/>
      <c r="M203" s="199"/>
      <c r="T203" s="200"/>
      <c r="AT203" s="195" t="s">
        <v>317</v>
      </c>
      <c r="AU203" s="195" t="s">
        <v>91</v>
      </c>
      <c r="AV203" s="193" t="s">
        <v>315</v>
      </c>
      <c r="AW203" s="193" t="s">
        <v>35</v>
      </c>
      <c r="AX203" s="193" t="s">
        <v>89</v>
      </c>
      <c r="AY203" s="195" t="s">
        <v>308</v>
      </c>
    </row>
    <row r="204" s="22" customFormat="true" ht="49.2" hidden="false" customHeight="true" outlineLevel="0" collapsed="false">
      <c r="B204" s="23"/>
      <c r="C204" s="201" t="s">
        <v>433</v>
      </c>
      <c r="D204" s="201" t="s">
        <v>487</v>
      </c>
      <c r="E204" s="202" t="s">
        <v>1191</v>
      </c>
      <c r="F204" s="203" t="s">
        <v>1192</v>
      </c>
      <c r="G204" s="204" t="s">
        <v>313</v>
      </c>
      <c r="H204" s="205" t="n">
        <v>3.633</v>
      </c>
      <c r="I204" s="206"/>
      <c r="J204" s="207" t="n">
        <f aca="false">ROUND(I204*H204,2)</f>
        <v>0</v>
      </c>
      <c r="K204" s="203" t="s">
        <v>314</v>
      </c>
      <c r="L204" s="208"/>
      <c r="M204" s="209"/>
      <c r="N204" s="210" t="s">
        <v>47</v>
      </c>
      <c r="P204" s="173" t="n">
        <f aca="false">O204*H204</f>
        <v>0</v>
      </c>
      <c r="Q204" s="173" t="n">
        <v>0.004</v>
      </c>
      <c r="R204" s="173" t="n">
        <f aca="false">Q204*H204</f>
        <v>0.014532</v>
      </c>
      <c r="S204" s="173" t="n">
        <v>0</v>
      </c>
      <c r="T204" s="174" t="n">
        <f aca="false">S204*H204</f>
        <v>0</v>
      </c>
      <c r="AR204" s="175" t="s">
        <v>508</v>
      </c>
      <c r="AT204" s="175" t="s">
        <v>487</v>
      </c>
      <c r="AU204" s="175" t="s">
        <v>91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414</v>
      </c>
      <c r="BM204" s="175" t="s">
        <v>2012</v>
      </c>
    </row>
    <row r="205" s="185" customFormat="true" ht="10.2" hidden="false" customHeight="false" outlineLevel="0" collapsed="false">
      <c r="B205" s="186"/>
      <c r="D205" s="179" t="s">
        <v>317</v>
      </c>
      <c r="F205" s="188" t="s">
        <v>2013</v>
      </c>
      <c r="H205" s="189" t="n">
        <v>3.633</v>
      </c>
      <c r="I205" s="190"/>
      <c r="L205" s="186"/>
      <c r="M205" s="191"/>
      <c r="T205" s="192"/>
      <c r="AT205" s="187" t="s">
        <v>317</v>
      </c>
      <c r="AU205" s="187" t="s">
        <v>91</v>
      </c>
      <c r="AV205" s="185" t="s">
        <v>91</v>
      </c>
      <c r="AW205" s="185" t="s">
        <v>3</v>
      </c>
      <c r="AX205" s="185" t="s">
        <v>89</v>
      </c>
      <c r="AY205" s="187" t="s">
        <v>308</v>
      </c>
    </row>
    <row r="206" s="22" customFormat="true" ht="33" hidden="false" customHeight="true" outlineLevel="0" collapsed="false">
      <c r="B206" s="23"/>
      <c r="C206" s="164" t="s">
        <v>443</v>
      </c>
      <c r="D206" s="164" t="s">
        <v>310</v>
      </c>
      <c r="E206" s="165" t="s">
        <v>1195</v>
      </c>
      <c r="F206" s="166" t="s">
        <v>1196</v>
      </c>
      <c r="G206" s="167" t="s">
        <v>313</v>
      </c>
      <c r="H206" s="168" t="n">
        <v>3.159</v>
      </c>
      <c r="I206" s="169"/>
      <c r="J206" s="170" t="n">
        <f aca="false">ROUND(I206*H206,2)</f>
        <v>0</v>
      </c>
      <c r="K206" s="166" t="s">
        <v>314</v>
      </c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414</v>
      </c>
      <c r="AT206" s="175" t="s">
        <v>310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414</v>
      </c>
      <c r="BM206" s="175" t="s">
        <v>2014</v>
      </c>
    </row>
    <row r="207" s="177" customFormat="true" ht="10.2" hidden="false" customHeight="false" outlineLevel="0" collapsed="false">
      <c r="B207" s="178"/>
      <c r="D207" s="179" t="s">
        <v>317</v>
      </c>
      <c r="E207" s="180"/>
      <c r="F207" s="181" t="s">
        <v>318</v>
      </c>
      <c r="H207" s="180"/>
      <c r="I207" s="182"/>
      <c r="L207" s="178"/>
      <c r="M207" s="183"/>
      <c r="T207" s="184"/>
      <c r="AT207" s="180" t="s">
        <v>317</v>
      </c>
      <c r="AU207" s="180" t="s">
        <v>91</v>
      </c>
      <c r="AV207" s="177" t="s">
        <v>89</v>
      </c>
      <c r="AW207" s="177" t="s">
        <v>35</v>
      </c>
      <c r="AX207" s="177" t="s">
        <v>82</v>
      </c>
      <c r="AY207" s="180" t="s">
        <v>308</v>
      </c>
    </row>
    <row r="208" s="177" customFormat="true" ht="10.2" hidden="false" customHeight="false" outlineLevel="0" collapsed="false">
      <c r="B208" s="178"/>
      <c r="D208" s="179" t="s">
        <v>317</v>
      </c>
      <c r="E208" s="180"/>
      <c r="F208" s="181" t="s">
        <v>1198</v>
      </c>
      <c r="H208" s="180"/>
      <c r="I208" s="182"/>
      <c r="L208" s="178"/>
      <c r="M208" s="183"/>
      <c r="T208" s="184"/>
      <c r="AT208" s="180" t="s">
        <v>317</v>
      </c>
      <c r="AU208" s="180" t="s">
        <v>91</v>
      </c>
      <c r="AV208" s="177" t="s">
        <v>89</v>
      </c>
      <c r="AW208" s="177" t="s">
        <v>35</v>
      </c>
      <c r="AX208" s="177" t="s">
        <v>82</v>
      </c>
      <c r="AY208" s="180" t="s">
        <v>308</v>
      </c>
    </row>
    <row r="209" s="177" customFormat="true" ht="10.2" hidden="false" customHeight="false" outlineLevel="0" collapsed="false">
      <c r="B209" s="178"/>
      <c r="D209" s="179" t="s">
        <v>317</v>
      </c>
      <c r="E209" s="180"/>
      <c r="F209" s="181" t="s">
        <v>1189</v>
      </c>
      <c r="H209" s="180"/>
      <c r="I209" s="182"/>
      <c r="L209" s="178"/>
      <c r="M209" s="183"/>
      <c r="T209" s="184"/>
      <c r="AT209" s="180" t="s">
        <v>317</v>
      </c>
      <c r="AU209" s="180" t="s">
        <v>91</v>
      </c>
      <c r="AV209" s="177" t="s">
        <v>89</v>
      </c>
      <c r="AW209" s="177" t="s">
        <v>35</v>
      </c>
      <c r="AX209" s="177" t="s">
        <v>82</v>
      </c>
      <c r="AY209" s="180" t="s">
        <v>308</v>
      </c>
    </row>
    <row r="210" s="185" customFormat="true" ht="10.2" hidden="false" customHeight="false" outlineLevel="0" collapsed="false">
      <c r="B210" s="186"/>
      <c r="D210" s="179" t="s">
        <v>317</v>
      </c>
      <c r="E210" s="187"/>
      <c r="F210" s="188" t="s">
        <v>1190</v>
      </c>
      <c r="H210" s="189" t="n">
        <v>3.159</v>
      </c>
      <c r="I210" s="190"/>
      <c r="L210" s="186"/>
      <c r="M210" s="191"/>
      <c r="T210" s="192"/>
      <c r="AT210" s="187" t="s">
        <v>317</v>
      </c>
      <c r="AU210" s="187" t="s">
        <v>91</v>
      </c>
      <c r="AV210" s="185" t="s">
        <v>91</v>
      </c>
      <c r="AW210" s="185" t="s">
        <v>35</v>
      </c>
      <c r="AX210" s="185" t="s">
        <v>82</v>
      </c>
      <c r="AY210" s="187" t="s">
        <v>308</v>
      </c>
    </row>
    <row r="211" s="193" customFormat="true" ht="10.2" hidden="false" customHeight="false" outlineLevel="0" collapsed="false">
      <c r="B211" s="194"/>
      <c r="D211" s="179" t="s">
        <v>317</v>
      </c>
      <c r="E211" s="195"/>
      <c r="F211" s="196" t="s">
        <v>321</v>
      </c>
      <c r="H211" s="197" t="n">
        <v>3.159</v>
      </c>
      <c r="I211" s="198"/>
      <c r="L211" s="194"/>
      <c r="M211" s="199"/>
      <c r="T211" s="200"/>
      <c r="AT211" s="195" t="s">
        <v>317</v>
      </c>
      <c r="AU211" s="195" t="s">
        <v>91</v>
      </c>
      <c r="AV211" s="193" t="s">
        <v>315</v>
      </c>
      <c r="AW211" s="193" t="s">
        <v>35</v>
      </c>
      <c r="AX211" s="193" t="s">
        <v>89</v>
      </c>
      <c r="AY211" s="195" t="s">
        <v>308</v>
      </c>
    </row>
    <row r="212" s="22" customFormat="true" ht="24.15" hidden="false" customHeight="true" outlineLevel="0" collapsed="false">
      <c r="B212" s="23"/>
      <c r="C212" s="201" t="s">
        <v>6</v>
      </c>
      <c r="D212" s="201" t="s">
        <v>487</v>
      </c>
      <c r="E212" s="202" t="s">
        <v>852</v>
      </c>
      <c r="F212" s="203" t="s">
        <v>853</v>
      </c>
      <c r="G212" s="204" t="s">
        <v>313</v>
      </c>
      <c r="H212" s="205" t="n">
        <v>3.475</v>
      </c>
      <c r="I212" s="206"/>
      <c r="J212" s="207" t="n">
        <f aca="false">ROUND(I212*H212,2)</f>
        <v>0</v>
      </c>
      <c r="K212" s="203" t="s">
        <v>314</v>
      </c>
      <c r="L212" s="208"/>
      <c r="M212" s="209"/>
      <c r="N212" s="210" t="s">
        <v>47</v>
      </c>
      <c r="P212" s="173" t="n">
        <f aca="false">O212*H212</f>
        <v>0</v>
      </c>
      <c r="Q212" s="173" t="n">
        <v>0.0003</v>
      </c>
      <c r="R212" s="173" t="n">
        <f aca="false">Q212*H212</f>
        <v>0.0010425</v>
      </c>
      <c r="S212" s="173" t="n">
        <v>0</v>
      </c>
      <c r="T212" s="174" t="n">
        <f aca="false">S212*H212</f>
        <v>0</v>
      </c>
      <c r="AR212" s="175" t="s">
        <v>508</v>
      </c>
      <c r="AT212" s="175" t="s">
        <v>487</v>
      </c>
      <c r="AU212" s="175" t="s">
        <v>91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414</v>
      </c>
      <c r="BM212" s="175" t="s">
        <v>2015</v>
      </c>
    </row>
    <row r="213" s="185" customFormat="true" ht="10.2" hidden="false" customHeight="false" outlineLevel="0" collapsed="false">
      <c r="B213" s="186"/>
      <c r="D213" s="179" t="s">
        <v>317</v>
      </c>
      <c r="F213" s="188" t="s">
        <v>2016</v>
      </c>
      <c r="H213" s="189" t="n">
        <v>3.475</v>
      </c>
      <c r="I213" s="190"/>
      <c r="L213" s="186"/>
      <c r="M213" s="191"/>
      <c r="T213" s="192"/>
      <c r="AT213" s="187" t="s">
        <v>317</v>
      </c>
      <c r="AU213" s="187" t="s">
        <v>91</v>
      </c>
      <c r="AV213" s="185" t="s">
        <v>91</v>
      </c>
      <c r="AW213" s="185" t="s">
        <v>3</v>
      </c>
      <c r="AX213" s="185" t="s">
        <v>89</v>
      </c>
      <c r="AY213" s="187" t="s">
        <v>308</v>
      </c>
    </row>
    <row r="214" s="22" customFormat="true" ht="49.2" hidden="false" customHeight="true" outlineLevel="0" collapsed="false">
      <c r="B214" s="23"/>
      <c r="C214" s="164" t="s">
        <v>455</v>
      </c>
      <c r="D214" s="164" t="s">
        <v>310</v>
      </c>
      <c r="E214" s="165" t="s">
        <v>1201</v>
      </c>
      <c r="F214" s="166" t="s">
        <v>1202</v>
      </c>
      <c r="G214" s="167" t="s">
        <v>313</v>
      </c>
      <c r="H214" s="168" t="n">
        <v>3.159</v>
      </c>
      <c r="I214" s="169"/>
      <c r="J214" s="170" t="n">
        <f aca="false">ROUND(I214*H214,2)</f>
        <v>0</v>
      </c>
      <c r="K214" s="166"/>
      <c r="L214" s="23"/>
      <c r="M214" s="171"/>
      <c r="N214" s="172" t="s">
        <v>47</v>
      </c>
      <c r="P214" s="173" t="n">
        <f aca="false">O214*H214</f>
        <v>0</v>
      </c>
      <c r="Q214" s="173" t="n">
        <v>0</v>
      </c>
      <c r="R214" s="173" t="n">
        <f aca="false">Q214*H214</f>
        <v>0</v>
      </c>
      <c r="S214" s="173" t="n">
        <v>0</v>
      </c>
      <c r="T214" s="174" t="n">
        <f aca="false">S214*H214</f>
        <v>0</v>
      </c>
      <c r="AR214" s="175" t="s">
        <v>414</v>
      </c>
      <c r="AT214" s="175" t="s">
        <v>310</v>
      </c>
      <c r="AU214" s="175" t="s">
        <v>91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414</v>
      </c>
      <c r="BM214" s="175" t="s">
        <v>2017</v>
      </c>
    </row>
    <row r="215" s="177" customFormat="true" ht="10.2" hidden="false" customHeight="false" outlineLevel="0" collapsed="false">
      <c r="B215" s="178"/>
      <c r="D215" s="179" t="s">
        <v>317</v>
      </c>
      <c r="E215" s="180"/>
      <c r="F215" s="181" t="s">
        <v>318</v>
      </c>
      <c r="H215" s="180"/>
      <c r="I215" s="182"/>
      <c r="L215" s="178"/>
      <c r="M215" s="183"/>
      <c r="T215" s="184"/>
      <c r="AT215" s="180" t="s">
        <v>317</v>
      </c>
      <c r="AU215" s="180" t="s">
        <v>91</v>
      </c>
      <c r="AV215" s="177" t="s">
        <v>89</v>
      </c>
      <c r="AW215" s="177" t="s">
        <v>35</v>
      </c>
      <c r="AX215" s="177" t="s">
        <v>82</v>
      </c>
      <c r="AY215" s="180" t="s">
        <v>308</v>
      </c>
    </row>
    <row r="216" s="177" customFormat="true" ht="10.2" hidden="false" customHeight="false" outlineLevel="0" collapsed="false">
      <c r="B216" s="178"/>
      <c r="D216" s="179" t="s">
        <v>317</v>
      </c>
      <c r="E216" s="180"/>
      <c r="F216" s="181" t="s">
        <v>1204</v>
      </c>
      <c r="H216" s="180"/>
      <c r="I216" s="182"/>
      <c r="L216" s="178"/>
      <c r="M216" s="183"/>
      <c r="T216" s="184"/>
      <c r="AT216" s="180" t="s">
        <v>317</v>
      </c>
      <c r="AU216" s="180" t="s">
        <v>91</v>
      </c>
      <c r="AV216" s="177" t="s">
        <v>89</v>
      </c>
      <c r="AW216" s="177" t="s">
        <v>35</v>
      </c>
      <c r="AX216" s="177" t="s">
        <v>82</v>
      </c>
      <c r="AY216" s="180" t="s">
        <v>308</v>
      </c>
    </row>
    <row r="217" s="177" customFormat="true" ht="10.2" hidden="false" customHeight="false" outlineLevel="0" collapsed="false">
      <c r="B217" s="178"/>
      <c r="D217" s="179" t="s">
        <v>317</v>
      </c>
      <c r="E217" s="180"/>
      <c r="F217" s="181" t="s">
        <v>1189</v>
      </c>
      <c r="H217" s="180"/>
      <c r="I217" s="182"/>
      <c r="L217" s="178"/>
      <c r="M217" s="183"/>
      <c r="T217" s="184"/>
      <c r="AT217" s="180" t="s">
        <v>317</v>
      </c>
      <c r="AU217" s="180" t="s">
        <v>91</v>
      </c>
      <c r="AV217" s="177" t="s">
        <v>89</v>
      </c>
      <c r="AW217" s="177" t="s">
        <v>35</v>
      </c>
      <c r="AX217" s="177" t="s">
        <v>82</v>
      </c>
      <c r="AY217" s="180" t="s">
        <v>308</v>
      </c>
    </row>
    <row r="218" s="185" customFormat="true" ht="10.2" hidden="false" customHeight="false" outlineLevel="0" collapsed="false">
      <c r="B218" s="186"/>
      <c r="D218" s="179" t="s">
        <v>317</v>
      </c>
      <c r="E218" s="187"/>
      <c r="F218" s="188" t="s">
        <v>2018</v>
      </c>
      <c r="H218" s="189" t="n">
        <v>3.159</v>
      </c>
      <c r="I218" s="190"/>
      <c r="L218" s="186"/>
      <c r="M218" s="191"/>
      <c r="T218" s="192"/>
      <c r="AT218" s="187" t="s">
        <v>317</v>
      </c>
      <c r="AU218" s="187" t="s">
        <v>91</v>
      </c>
      <c r="AV218" s="185" t="s">
        <v>91</v>
      </c>
      <c r="AW218" s="185" t="s">
        <v>35</v>
      </c>
      <c r="AX218" s="185" t="s">
        <v>82</v>
      </c>
      <c r="AY218" s="187" t="s">
        <v>308</v>
      </c>
    </row>
    <row r="219" s="193" customFormat="true" ht="10.2" hidden="false" customHeight="false" outlineLevel="0" collapsed="false">
      <c r="B219" s="194"/>
      <c r="D219" s="179" t="s">
        <v>317</v>
      </c>
      <c r="E219" s="195" t="s">
        <v>1034</v>
      </c>
      <c r="F219" s="196" t="s">
        <v>321</v>
      </c>
      <c r="H219" s="197" t="n">
        <v>3.159</v>
      </c>
      <c r="I219" s="198"/>
      <c r="L219" s="194"/>
      <c r="M219" s="199"/>
      <c r="T219" s="200"/>
      <c r="AT219" s="195" t="s">
        <v>317</v>
      </c>
      <c r="AU219" s="195" t="s">
        <v>91</v>
      </c>
      <c r="AV219" s="193" t="s">
        <v>315</v>
      </c>
      <c r="AW219" s="193" t="s">
        <v>35</v>
      </c>
      <c r="AX219" s="193" t="s">
        <v>89</v>
      </c>
      <c r="AY219" s="195" t="s">
        <v>308</v>
      </c>
    </row>
    <row r="220" s="22" customFormat="true" ht="49.2" hidden="false" customHeight="true" outlineLevel="0" collapsed="false">
      <c r="B220" s="23"/>
      <c r="C220" s="164" t="s">
        <v>461</v>
      </c>
      <c r="D220" s="164" t="s">
        <v>310</v>
      </c>
      <c r="E220" s="165" t="s">
        <v>1206</v>
      </c>
      <c r="F220" s="166" t="s">
        <v>1207</v>
      </c>
      <c r="G220" s="167" t="s">
        <v>313</v>
      </c>
      <c r="H220" s="168" t="n">
        <v>0.774</v>
      </c>
      <c r="I220" s="169"/>
      <c r="J220" s="170" t="n">
        <f aca="false">ROUND(I220*H220,2)</f>
        <v>0</v>
      </c>
      <c r="K220" s="166" t="s">
        <v>314</v>
      </c>
      <c r="L220" s="23"/>
      <c r="M220" s="171"/>
      <c r="N220" s="172" t="s">
        <v>47</v>
      </c>
      <c r="P220" s="173" t="n">
        <f aca="false">O220*H220</f>
        <v>0</v>
      </c>
      <c r="Q220" s="173" t="n">
        <v>3E-005</v>
      </c>
      <c r="R220" s="173" t="n">
        <f aca="false">Q220*H220</f>
        <v>2.322E-005</v>
      </c>
      <c r="S220" s="173" t="n">
        <v>0</v>
      </c>
      <c r="T220" s="174" t="n">
        <f aca="false">S220*H220</f>
        <v>0</v>
      </c>
      <c r="AR220" s="175" t="s">
        <v>414</v>
      </c>
      <c r="AT220" s="175" t="s">
        <v>310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414</v>
      </c>
      <c r="BM220" s="175" t="s">
        <v>2019</v>
      </c>
    </row>
    <row r="221" s="177" customFormat="true" ht="10.2" hidden="false" customHeight="false" outlineLevel="0" collapsed="false">
      <c r="B221" s="178"/>
      <c r="D221" s="179" t="s">
        <v>317</v>
      </c>
      <c r="E221" s="180"/>
      <c r="F221" s="181" t="s">
        <v>318</v>
      </c>
      <c r="H221" s="180"/>
      <c r="I221" s="182"/>
      <c r="L221" s="178"/>
      <c r="M221" s="183"/>
      <c r="T221" s="184"/>
      <c r="AT221" s="180" t="s">
        <v>317</v>
      </c>
      <c r="AU221" s="180" t="s">
        <v>91</v>
      </c>
      <c r="AV221" s="177" t="s">
        <v>89</v>
      </c>
      <c r="AW221" s="177" t="s">
        <v>35</v>
      </c>
      <c r="AX221" s="177" t="s">
        <v>82</v>
      </c>
      <c r="AY221" s="180" t="s">
        <v>308</v>
      </c>
    </row>
    <row r="222" s="177" customFormat="true" ht="10.2" hidden="false" customHeight="false" outlineLevel="0" collapsed="false">
      <c r="B222" s="178"/>
      <c r="D222" s="179" t="s">
        <v>317</v>
      </c>
      <c r="E222" s="180"/>
      <c r="F222" s="181" t="s">
        <v>1209</v>
      </c>
      <c r="H222" s="180"/>
      <c r="I222" s="182"/>
      <c r="L222" s="178"/>
      <c r="M222" s="183"/>
      <c r="T222" s="184"/>
      <c r="AT222" s="180" t="s">
        <v>317</v>
      </c>
      <c r="AU222" s="180" t="s">
        <v>91</v>
      </c>
      <c r="AV222" s="177" t="s">
        <v>89</v>
      </c>
      <c r="AW222" s="177" t="s">
        <v>35</v>
      </c>
      <c r="AX222" s="177" t="s">
        <v>82</v>
      </c>
      <c r="AY222" s="180" t="s">
        <v>308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1189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85" customFormat="true" ht="10.2" hidden="false" customHeight="false" outlineLevel="0" collapsed="false">
      <c r="B224" s="186"/>
      <c r="D224" s="179" t="s">
        <v>317</v>
      </c>
      <c r="E224" s="187"/>
      <c r="F224" s="188" t="s">
        <v>2020</v>
      </c>
      <c r="H224" s="189" t="n">
        <v>0.774</v>
      </c>
      <c r="I224" s="190"/>
      <c r="L224" s="186"/>
      <c r="M224" s="191"/>
      <c r="T224" s="192"/>
      <c r="AT224" s="187" t="s">
        <v>317</v>
      </c>
      <c r="AU224" s="187" t="s">
        <v>91</v>
      </c>
      <c r="AV224" s="185" t="s">
        <v>91</v>
      </c>
      <c r="AW224" s="185" t="s">
        <v>35</v>
      </c>
      <c r="AX224" s="185" t="s">
        <v>82</v>
      </c>
      <c r="AY224" s="187" t="s">
        <v>308</v>
      </c>
    </row>
    <row r="225" s="193" customFormat="true" ht="10.2" hidden="false" customHeight="false" outlineLevel="0" collapsed="false">
      <c r="B225" s="194"/>
      <c r="D225" s="179" t="s">
        <v>317</v>
      </c>
      <c r="E225" s="195"/>
      <c r="F225" s="196" t="s">
        <v>321</v>
      </c>
      <c r="H225" s="197" t="n">
        <v>0.774</v>
      </c>
      <c r="I225" s="198"/>
      <c r="L225" s="194"/>
      <c r="M225" s="199"/>
      <c r="T225" s="200"/>
      <c r="AT225" s="195" t="s">
        <v>317</v>
      </c>
      <c r="AU225" s="195" t="s">
        <v>91</v>
      </c>
      <c r="AV225" s="193" t="s">
        <v>315</v>
      </c>
      <c r="AW225" s="193" t="s">
        <v>35</v>
      </c>
      <c r="AX225" s="193" t="s">
        <v>89</v>
      </c>
      <c r="AY225" s="195" t="s">
        <v>308</v>
      </c>
    </row>
    <row r="226" s="22" customFormat="true" ht="33" hidden="false" customHeight="true" outlineLevel="0" collapsed="false">
      <c r="B226" s="23"/>
      <c r="C226" s="201" t="s">
        <v>471</v>
      </c>
      <c r="D226" s="201" t="s">
        <v>487</v>
      </c>
      <c r="E226" s="202" t="s">
        <v>1211</v>
      </c>
      <c r="F226" s="203" t="s">
        <v>1212</v>
      </c>
      <c r="G226" s="204" t="s">
        <v>313</v>
      </c>
      <c r="H226" s="205" t="n">
        <v>4.326</v>
      </c>
      <c r="I226" s="206"/>
      <c r="J226" s="207" t="n">
        <f aca="false">ROUND(I226*H226,2)</f>
        <v>0</v>
      </c>
      <c r="K226" s="203" t="s">
        <v>314</v>
      </c>
      <c r="L226" s="208"/>
      <c r="M226" s="209"/>
      <c r="N226" s="210" t="s">
        <v>47</v>
      </c>
      <c r="P226" s="173" t="n">
        <f aca="false">O226*H226</f>
        <v>0</v>
      </c>
      <c r="Q226" s="173" t="n">
        <v>0.0025</v>
      </c>
      <c r="R226" s="173" t="n">
        <f aca="false">Q226*H226</f>
        <v>0.010815</v>
      </c>
      <c r="S226" s="173" t="n">
        <v>0</v>
      </c>
      <c r="T226" s="174" t="n">
        <f aca="false">S226*H226</f>
        <v>0</v>
      </c>
      <c r="AR226" s="175" t="s">
        <v>508</v>
      </c>
      <c r="AT226" s="175" t="s">
        <v>487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414</v>
      </c>
      <c r="BM226" s="175" t="s">
        <v>2021</v>
      </c>
    </row>
    <row r="227" s="185" customFormat="true" ht="10.2" hidden="false" customHeight="false" outlineLevel="0" collapsed="false">
      <c r="B227" s="186"/>
      <c r="D227" s="179" t="s">
        <v>317</v>
      </c>
      <c r="F227" s="188" t="s">
        <v>2022</v>
      </c>
      <c r="H227" s="189" t="n">
        <v>4.326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</v>
      </c>
      <c r="AX227" s="185" t="s">
        <v>89</v>
      </c>
      <c r="AY227" s="187" t="s">
        <v>308</v>
      </c>
    </row>
    <row r="228" s="22" customFormat="true" ht="16.5" hidden="false" customHeight="true" outlineLevel="0" collapsed="false">
      <c r="B228" s="23"/>
      <c r="C228" s="201" t="s">
        <v>475</v>
      </c>
      <c r="D228" s="201" t="s">
        <v>487</v>
      </c>
      <c r="E228" s="202" t="s">
        <v>1215</v>
      </c>
      <c r="F228" s="203" t="s">
        <v>1216</v>
      </c>
      <c r="G228" s="204" t="s">
        <v>478</v>
      </c>
      <c r="H228" s="205" t="n">
        <v>1</v>
      </c>
      <c r="I228" s="206"/>
      <c r="J228" s="207" t="n">
        <f aca="false">ROUND(I228*H228,2)</f>
        <v>0</v>
      </c>
      <c r="K228" s="203"/>
      <c r="L228" s="208"/>
      <c r="M228" s="209"/>
      <c r="N228" s="210" t="s">
        <v>47</v>
      </c>
      <c r="P228" s="173" t="n">
        <f aca="false">O228*H228</f>
        <v>0</v>
      </c>
      <c r="Q228" s="173" t="n">
        <v>0.00181</v>
      </c>
      <c r="R228" s="173" t="n">
        <f aca="false">Q228*H228</f>
        <v>0.00181</v>
      </c>
      <c r="S228" s="173" t="n">
        <v>0</v>
      </c>
      <c r="T228" s="174" t="n">
        <f aca="false">S228*H228</f>
        <v>0</v>
      </c>
      <c r="AR228" s="175" t="s">
        <v>508</v>
      </c>
      <c r="AT228" s="175" t="s">
        <v>487</v>
      </c>
      <c r="AU228" s="175" t="s">
        <v>91</v>
      </c>
      <c r="AY228" s="3" t="s">
        <v>308</v>
      </c>
      <c r="BE228" s="176" t="n">
        <f aca="false">IF(N228="základní",J228,0)</f>
        <v>0</v>
      </c>
      <c r="BF228" s="176" t="n">
        <f aca="false">IF(N228="snížená",J228,0)</f>
        <v>0</v>
      </c>
      <c r="BG228" s="176" t="n">
        <f aca="false">IF(N228="zákl. přenesená",J228,0)</f>
        <v>0</v>
      </c>
      <c r="BH228" s="176" t="n">
        <f aca="false">IF(N228="sníž. přenesená",J228,0)</f>
        <v>0</v>
      </c>
      <c r="BI228" s="176" t="n">
        <f aca="false">IF(N228="nulová",J228,0)</f>
        <v>0</v>
      </c>
      <c r="BJ228" s="3" t="s">
        <v>89</v>
      </c>
      <c r="BK228" s="176" t="n">
        <f aca="false">ROUND(I228*H228,2)</f>
        <v>0</v>
      </c>
      <c r="BL228" s="3" t="s">
        <v>414</v>
      </c>
      <c r="BM228" s="175" t="s">
        <v>2023</v>
      </c>
    </row>
    <row r="229" s="22" customFormat="true" ht="57.6" hidden="false" customHeight="false" outlineLevel="0" collapsed="false">
      <c r="B229" s="23"/>
      <c r="D229" s="179" t="s">
        <v>1218</v>
      </c>
      <c r="F229" s="225" t="s">
        <v>1219</v>
      </c>
      <c r="I229" s="226"/>
      <c r="L229" s="23"/>
      <c r="M229" s="211"/>
      <c r="T229" s="57"/>
      <c r="AT229" s="3" t="s">
        <v>1218</v>
      </c>
      <c r="AU229" s="3" t="s">
        <v>91</v>
      </c>
    </row>
    <row r="230" s="22" customFormat="true" ht="33" hidden="false" customHeight="true" outlineLevel="0" collapsed="false">
      <c r="B230" s="23"/>
      <c r="C230" s="164" t="s">
        <v>481</v>
      </c>
      <c r="D230" s="164" t="s">
        <v>310</v>
      </c>
      <c r="E230" s="165" t="s">
        <v>1220</v>
      </c>
      <c r="F230" s="166" t="s">
        <v>1221</v>
      </c>
      <c r="G230" s="167" t="s">
        <v>313</v>
      </c>
      <c r="H230" s="168" t="n">
        <v>3.159</v>
      </c>
      <c r="I230" s="169"/>
      <c r="J230" s="170" t="n">
        <f aca="false">ROUND(I230*H230,2)</f>
        <v>0</v>
      </c>
      <c r="K230" s="166" t="s">
        <v>314</v>
      </c>
      <c r="L230" s="23"/>
      <c r="M230" s="171"/>
      <c r="N230" s="172" t="s">
        <v>47</v>
      </c>
      <c r="P230" s="173" t="n">
        <f aca="false">O230*H230</f>
        <v>0</v>
      </c>
      <c r="Q230" s="173" t="n">
        <v>0</v>
      </c>
      <c r="R230" s="173" t="n">
        <f aca="false">Q230*H230</f>
        <v>0</v>
      </c>
      <c r="S230" s="173" t="n">
        <v>0</v>
      </c>
      <c r="T230" s="174" t="n">
        <f aca="false">S230*H230</f>
        <v>0</v>
      </c>
      <c r="AR230" s="175" t="s">
        <v>414</v>
      </c>
      <c r="AT230" s="175" t="s">
        <v>310</v>
      </c>
      <c r="AU230" s="175" t="s">
        <v>91</v>
      </c>
      <c r="AY230" s="3" t="s">
        <v>308</v>
      </c>
      <c r="BE230" s="176" t="n">
        <f aca="false">IF(N230="základní",J230,0)</f>
        <v>0</v>
      </c>
      <c r="BF230" s="176" t="n">
        <f aca="false">IF(N230="snížená",J230,0)</f>
        <v>0</v>
      </c>
      <c r="BG230" s="176" t="n">
        <f aca="false">IF(N230="zákl. přenesená",J230,0)</f>
        <v>0</v>
      </c>
      <c r="BH230" s="176" t="n">
        <f aca="false">IF(N230="sníž. přenesená",J230,0)</f>
        <v>0</v>
      </c>
      <c r="BI230" s="176" t="n">
        <f aca="false">IF(N230="nulová",J230,0)</f>
        <v>0</v>
      </c>
      <c r="BJ230" s="3" t="s">
        <v>89</v>
      </c>
      <c r="BK230" s="176" t="n">
        <f aca="false">ROUND(I230*H230,2)</f>
        <v>0</v>
      </c>
      <c r="BL230" s="3" t="s">
        <v>414</v>
      </c>
      <c r="BM230" s="175" t="s">
        <v>2024</v>
      </c>
    </row>
    <row r="231" s="177" customFormat="true" ht="10.2" hidden="false" customHeight="false" outlineLevel="0" collapsed="false">
      <c r="B231" s="178"/>
      <c r="D231" s="179" t="s">
        <v>317</v>
      </c>
      <c r="E231" s="180"/>
      <c r="F231" s="181" t="s">
        <v>318</v>
      </c>
      <c r="H231" s="180"/>
      <c r="I231" s="182"/>
      <c r="L231" s="178"/>
      <c r="M231" s="183"/>
      <c r="T231" s="184"/>
      <c r="AT231" s="180" t="s">
        <v>317</v>
      </c>
      <c r="AU231" s="180" t="s">
        <v>91</v>
      </c>
      <c r="AV231" s="177" t="s">
        <v>89</v>
      </c>
      <c r="AW231" s="177" t="s">
        <v>35</v>
      </c>
      <c r="AX231" s="177" t="s">
        <v>82</v>
      </c>
      <c r="AY231" s="180" t="s">
        <v>308</v>
      </c>
    </row>
    <row r="232" s="177" customFormat="true" ht="10.2" hidden="false" customHeight="false" outlineLevel="0" collapsed="false">
      <c r="B232" s="178"/>
      <c r="D232" s="179" t="s">
        <v>317</v>
      </c>
      <c r="E232" s="180"/>
      <c r="F232" s="181" t="s">
        <v>1198</v>
      </c>
      <c r="H232" s="180"/>
      <c r="I232" s="182"/>
      <c r="L232" s="178"/>
      <c r="M232" s="183"/>
      <c r="T232" s="184"/>
      <c r="AT232" s="180" t="s">
        <v>317</v>
      </c>
      <c r="AU232" s="180" t="s">
        <v>91</v>
      </c>
      <c r="AV232" s="177" t="s">
        <v>89</v>
      </c>
      <c r="AW232" s="177" t="s">
        <v>35</v>
      </c>
      <c r="AX232" s="177" t="s">
        <v>82</v>
      </c>
      <c r="AY232" s="180" t="s">
        <v>308</v>
      </c>
    </row>
    <row r="233" s="177" customFormat="true" ht="10.2" hidden="false" customHeight="false" outlineLevel="0" collapsed="false">
      <c r="B233" s="178"/>
      <c r="D233" s="179" t="s">
        <v>317</v>
      </c>
      <c r="E233" s="180"/>
      <c r="F233" s="181" t="s">
        <v>1189</v>
      </c>
      <c r="H233" s="180"/>
      <c r="I233" s="182"/>
      <c r="L233" s="178"/>
      <c r="M233" s="183"/>
      <c r="T233" s="184"/>
      <c r="AT233" s="180" t="s">
        <v>317</v>
      </c>
      <c r="AU233" s="180" t="s">
        <v>91</v>
      </c>
      <c r="AV233" s="177" t="s">
        <v>89</v>
      </c>
      <c r="AW233" s="177" t="s">
        <v>35</v>
      </c>
      <c r="AX233" s="177" t="s">
        <v>82</v>
      </c>
      <c r="AY233" s="180" t="s">
        <v>308</v>
      </c>
    </row>
    <row r="234" s="185" customFormat="true" ht="10.2" hidden="false" customHeight="false" outlineLevel="0" collapsed="false">
      <c r="B234" s="186"/>
      <c r="D234" s="179" t="s">
        <v>317</v>
      </c>
      <c r="E234" s="187"/>
      <c r="F234" s="188" t="s">
        <v>1190</v>
      </c>
      <c r="H234" s="189" t="n">
        <v>3.159</v>
      </c>
      <c r="I234" s="190"/>
      <c r="L234" s="186"/>
      <c r="M234" s="191"/>
      <c r="T234" s="192"/>
      <c r="AT234" s="187" t="s">
        <v>317</v>
      </c>
      <c r="AU234" s="187" t="s">
        <v>91</v>
      </c>
      <c r="AV234" s="185" t="s">
        <v>91</v>
      </c>
      <c r="AW234" s="185" t="s">
        <v>35</v>
      </c>
      <c r="AX234" s="185" t="s">
        <v>82</v>
      </c>
      <c r="AY234" s="187" t="s">
        <v>308</v>
      </c>
    </row>
    <row r="235" s="193" customFormat="true" ht="10.2" hidden="false" customHeight="false" outlineLevel="0" collapsed="false">
      <c r="B235" s="194"/>
      <c r="D235" s="179" t="s">
        <v>317</v>
      </c>
      <c r="E235" s="195"/>
      <c r="F235" s="196" t="s">
        <v>321</v>
      </c>
      <c r="H235" s="197" t="n">
        <v>3.159</v>
      </c>
      <c r="I235" s="198"/>
      <c r="L235" s="194"/>
      <c r="M235" s="199"/>
      <c r="T235" s="200"/>
      <c r="AT235" s="195" t="s">
        <v>317</v>
      </c>
      <c r="AU235" s="195" t="s">
        <v>91</v>
      </c>
      <c r="AV235" s="193" t="s">
        <v>315</v>
      </c>
      <c r="AW235" s="193" t="s">
        <v>35</v>
      </c>
      <c r="AX235" s="193" t="s">
        <v>89</v>
      </c>
      <c r="AY235" s="195" t="s">
        <v>308</v>
      </c>
    </row>
    <row r="236" s="22" customFormat="true" ht="24.15" hidden="false" customHeight="true" outlineLevel="0" collapsed="false">
      <c r="B236" s="23"/>
      <c r="C236" s="201" t="s">
        <v>486</v>
      </c>
      <c r="D236" s="201" t="s">
        <v>487</v>
      </c>
      <c r="E236" s="202" t="s">
        <v>1089</v>
      </c>
      <c r="F236" s="203" t="s">
        <v>1090</v>
      </c>
      <c r="G236" s="204" t="s">
        <v>313</v>
      </c>
      <c r="H236" s="205" t="n">
        <v>3.475</v>
      </c>
      <c r="I236" s="206"/>
      <c r="J236" s="207" t="n">
        <f aca="false">ROUND(I236*H236,2)</f>
        <v>0</v>
      </c>
      <c r="K236" s="203" t="s">
        <v>314</v>
      </c>
      <c r="L236" s="208"/>
      <c r="M236" s="209"/>
      <c r="N236" s="210" t="s">
        <v>47</v>
      </c>
      <c r="P236" s="173" t="n">
        <f aca="false">O236*H236</f>
        <v>0</v>
      </c>
      <c r="Q236" s="173" t="n">
        <v>0.0005</v>
      </c>
      <c r="R236" s="173" t="n">
        <f aca="false">Q236*H236</f>
        <v>0.0017375</v>
      </c>
      <c r="S236" s="173" t="n">
        <v>0</v>
      </c>
      <c r="T236" s="174" t="n">
        <f aca="false">S236*H236</f>
        <v>0</v>
      </c>
      <c r="AR236" s="175" t="s">
        <v>508</v>
      </c>
      <c r="AT236" s="175" t="s">
        <v>487</v>
      </c>
      <c r="AU236" s="175" t="s">
        <v>91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414</v>
      </c>
      <c r="BM236" s="175" t="s">
        <v>2025</v>
      </c>
    </row>
    <row r="237" s="185" customFormat="true" ht="10.2" hidden="false" customHeight="false" outlineLevel="0" collapsed="false">
      <c r="B237" s="186"/>
      <c r="D237" s="179" t="s">
        <v>317</v>
      </c>
      <c r="F237" s="188" t="s">
        <v>2016</v>
      </c>
      <c r="H237" s="189" t="n">
        <v>3.475</v>
      </c>
      <c r="I237" s="190"/>
      <c r="L237" s="186"/>
      <c r="M237" s="191"/>
      <c r="T237" s="192"/>
      <c r="AT237" s="187" t="s">
        <v>317</v>
      </c>
      <c r="AU237" s="187" t="s">
        <v>91</v>
      </c>
      <c r="AV237" s="185" t="s">
        <v>91</v>
      </c>
      <c r="AW237" s="185" t="s">
        <v>3</v>
      </c>
      <c r="AX237" s="185" t="s">
        <v>89</v>
      </c>
      <c r="AY237" s="187" t="s">
        <v>308</v>
      </c>
    </row>
    <row r="238" s="22" customFormat="true" ht="55.5" hidden="false" customHeight="true" outlineLevel="0" collapsed="false">
      <c r="B238" s="23"/>
      <c r="C238" s="164" t="s">
        <v>491</v>
      </c>
      <c r="D238" s="164" t="s">
        <v>310</v>
      </c>
      <c r="E238" s="165" t="s">
        <v>1224</v>
      </c>
      <c r="F238" s="166" t="s">
        <v>1225</v>
      </c>
      <c r="G238" s="167" t="s">
        <v>313</v>
      </c>
      <c r="H238" s="168" t="n">
        <v>3.159</v>
      </c>
      <c r="I238" s="169"/>
      <c r="J238" s="170" t="n">
        <f aca="false">ROUND(I238*H238,2)</f>
        <v>0</v>
      </c>
      <c r="K238" s="166" t="s">
        <v>314</v>
      </c>
      <c r="L238" s="23"/>
      <c r="M238" s="171"/>
      <c r="N238" s="172" t="s">
        <v>47</v>
      </c>
      <c r="P238" s="173" t="n">
        <f aca="false">O238*H238</f>
        <v>0</v>
      </c>
      <c r="Q238" s="173" t="n">
        <v>0.00071</v>
      </c>
      <c r="R238" s="173" t="n">
        <f aca="false">Q238*H238</f>
        <v>0.00224289</v>
      </c>
      <c r="S238" s="173" t="n">
        <v>0</v>
      </c>
      <c r="T238" s="174" t="n">
        <f aca="false">S238*H238</f>
        <v>0</v>
      </c>
      <c r="AR238" s="175" t="s">
        <v>414</v>
      </c>
      <c r="AT238" s="175" t="s">
        <v>310</v>
      </c>
      <c r="AU238" s="175" t="s">
        <v>91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414</v>
      </c>
      <c r="BM238" s="175" t="s">
        <v>2026</v>
      </c>
    </row>
    <row r="239" s="177" customFormat="true" ht="10.2" hidden="false" customHeight="false" outlineLevel="0" collapsed="false">
      <c r="B239" s="178"/>
      <c r="D239" s="179" t="s">
        <v>317</v>
      </c>
      <c r="E239" s="180"/>
      <c r="F239" s="181" t="s">
        <v>318</v>
      </c>
      <c r="H239" s="180"/>
      <c r="I239" s="182"/>
      <c r="L239" s="178"/>
      <c r="M239" s="183"/>
      <c r="T239" s="184"/>
      <c r="AT239" s="180" t="s">
        <v>317</v>
      </c>
      <c r="AU239" s="180" t="s">
        <v>91</v>
      </c>
      <c r="AV239" s="177" t="s">
        <v>89</v>
      </c>
      <c r="AW239" s="177" t="s">
        <v>35</v>
      </c>
      <c r="AX239" s="177" t="s">
        <v>82</v>
      </c>
      <c r="AY239" s="180" t="s">
        <v>308</v>
      </c>
    </row>
    <row r="240" s="177" customFormat="true" ht="10.2" hidden="false" customHeight="false" outlineLevel="0" collapsed="false">
      <c r="B240" s="178"/>
      <c r="D240" s="179" t="s">
        <v>317</v>
      </c>
      <c r="E240" s="180"/>
      <c r="F240" s="181" t="s">
        <v>1227</v>
      </c>
      <c r="H240" s="180"/>
      <c r="I240" s="182"/>
      <c r="L240" s="178"/>
      <c r="M240" s="183"/>
      <c r="T240" s="184"/>
      <c r="AT240" s="180" t="s">
        <v>317</v>
      </c>
      <c r="AU240" s="180" t="s">
        <v>91</v>
      </c>
      <c r="AV240" s="177" t="s">
        <v>89</v>
      </c>
      <c r="AW240" s="177" t="s">
        <v>35</v>
      </c>
      <c r="AX240" s="177" t="s">
        <v>82</v>
      </c>
      <c r="AY240" s="180" t="s">
        <v>308</v>
      </c>
    </row>
    <row r="241" s="177" customFormat="true" ht="10.2" hidden="false" customHeight="false" outlineLevel="0" collapsed="false">
      <c r="B241" s="178"/>
      <c r="D241" s="179" t="s">
        <v>317</v>
      </c>
      <c r="E241" s="180"/>
      <c r="F241" s="181" t="s">
        <v>1189</v>
      </c>
      <c r="H241" s="180"/>
      <c r="I241" s="182"/>
      <c r="L241" s="178"/>
      <c r="M241" s="183"/>
      <c r="T241" s="184"/>
      <c r="AT241" s="180" t="s">
        <v>317</v>
      </c>
      <c r="AU241" s="180" t="s">
        <v>91</v>
      </c>
      <c r="AV241" s="177" t="s">
        <v>89</v>
      </c>
      <c r="AW241" s="177" t="s">
        <v>35</v>
      </c>
      <c r="AX241" s="177" t="s">
        <v>82</v>
      </c>
      <c r="AY241" s="180" t="s">
        <v>308</v>
      </c>
    </row>
    <row r="242" s="185" customFormat="true" ht="10.2" hidden="false" customHeight="false" outlineLevel="0" collapsed="false">
      <c r="B242" s="186"/>
      <c r="D242" s="179" t="s">
        <v>317</v>
      </c>
      <c r="E242" s="187"/>
      <c r="F242" s="188" t="s">
        <v>1190</v>
      </c>
      <c r="H242" s="189" t="n">
        <v>3.159</v>
      </c>
      <c r="I242" s="190"/>
      <c r="L242" s="186"/>
      <c r="M242" s="191"/>
      <c r="T242" s="192"/>
      <c r="AT242" s="187" t="s">
        <v>317</v>
      </c>
      <c r="AU242" s="187" t="s">
        <v>91</v>
      </c>
      <c r="AV242" s="185" t="s">
        <v>91</v>
      </c>
      <c r="AW242" s="185" t="s">
        <v>35</v>
      </c>
      <c r="AX242" s="185" t="s">
        <v>82</v>
      </c>
      <c r="AY242" s="187" t="s">
        <v>308</v>
      </c>
    </row>
    <row r="243" s="193" customFormat="true" ht="10.2" hidden="false" customHeight="false" outlineLevel="0" collapsed="false">
      <c r="B243" s="194"/>
      <c r="D243" s="179" t="s">
        <v>317</v>
      </c>
      <c r="E243" s="195"/>
      <c r="F243" s="196" t="s">
        <v>321</v>
      </c>
      <c r="H243" s="197" t="n">
        <v>3.159</v>
      </c>
      <c r="I243" s="198"/>
      <c r="L243" s="194"/>
      <c r="M243" s="199"/>
      <c r="T243" s="200"/>
      <c r="AT243" s="195" t="s">
        <v>317</v>
      </c>
      <c r="AU243" s="195" t="s">
        <v>91</v>
      </c>
      <c r="AV243" s="193" t="s">
        <v>315</v>
      </c>
      <c r="AW243" s="193" t="s">
        <v>35</v>
      </c>
      <c r="AX243" s="193" t="s">
        <v>89</v>
      </c>
      <c r="AY243" s="195" t="s">
        <v>308</v>
      </c>
    </row>
    <row r="244" s="22" customFormat="true" ht="37.95" hidden="false" customHeight="true" outlineLevel="0" collapsed="false">
      <c r="B244" s="23"/>
      <c r="C244" s="164" t="s">
        <v>496</v>
      </c>
      <c r="D244" s="164" t="s">
        <v>310</v>
      </c>
      <c r="E244" s="165" t="s">
        <v>1228</v>
      </c>
      <c r="F244" s="166" t="s">
        <v>1229</v>
      </c>
      <c r="G244" s="167" t="s">
        <v>313</v>
      </c>
      <c r="H244" s="168" t="n">
        <v>3.159</v>
      </c>
      <c r="I244" s="169"/>
      <c r="J244" s="170" t="n">
        <f aca="false">ROUND(I244*H244,2)</f>
        <v>0</v>
      </c>
      <c r="K244" s="166" t="s">
        <v>314</v>
      </c>
      <c r="L244" s="23"/>
      <c r="M244" s="171"/>
      <c r="N244" s="172" t="s">
        <v>47</v>
      </c>
      <c r="P244" s="173" t="n">
        <f aca="false">O244*H244</f>
        <v>0</v>
      </c>
      <c r="Q244" s="173" t="n">
        <v>0</v>
      </c>
      <c r="R244" s="173" t="n">
        <f aca="false">Q244*H244</f>
        <v>0</v>
      </c>
      <c r="S244" s="173" t="n">
        <v>0</v>
      </c>
      <c r="T244" s="174" t="n">
        <f aca="false">S244*H244</f>
        <v>0</v>
      </c>
      <c r="AR244" s="175" t="s">
        <v>414</v>
      </c>
      <c r="AT244" s="175" t="s">
        <v>310</v>
      </c>
      <c r="AU244" s="175" t="s">
        <v>91</v>
      </c>
      <c r="AY244" s="3" t="s">
        <v>308</v>
      </c>
      <c r="BE244" s="176" t="n">
        <f aca="false">IF(N244="základní",J244,0)</f>
        <v>0</v>
      </c>
      <c r="BF244" s="176" t="n">
        <f aca="false">IF(N244="snížená",J244,0)</f>
        <v>0</v>
      </c>
      <c r="BG244" s="176" t="n">
        <f aca="false">IF(N244="zákl. přenesená",J244,0)</f>
        <v>0</v>
      </c>
      <c r="BH244" s="176" t="n">
        <f aca="false">IF(N244="sníž. přenesená",J244,0)</f>
        <v>0</v>
      </c>
      <c r="BI244" s="176" t="n">
        <f aca="false">IF(N244="nulová",J244,0)</f>
        <v>0</v>
      </c>
      <c r="BJ244" s="3" t="s">
        <v>89</v>
      </c>
      <c r="BK244" s="176" t="n">
        <f aca="false">ROUND(I244*H244,2)</f>
        <v>0</v>
      </c>
      <c r="BL244" s="3" t="s">
        <v>414</v>
      </c>
      <c r="BM244" s="175" t="s">
        <v>2027</v>
      </c>
    </row>
    <row r="245" s="177" customFormat="true" ht="10.2" hidden="false" customHeight="false" outlineLevel="0" collapsed="false">
      <c r="B245" s="178"/>
      <c r="D245" s="179" t="s">
        <v>317</v>
      </c>
      <c r="E245" s="180"/>
      <c r="F245" s="181" t="s">
        <v>318</v>
      </c>
      <c r="H245" s="180"/>
      <c r="I245" s="182"/>
      <c r="L245" s="178"/>
      <c r="M245" s="183"/>
      <c r="T245" s="184"/>
      <c r="AT245" s="180" t="s">
        <v>317</v>
      </c>
      <c r="AU245" s="180" t="s">
        <v>91</v>
      </c>
      <c r="AV245" s="177" t="s">
        <v>89</v>
      </c>
      <c r="AW245" s="177" t="s">
        <v>35</v>
      </c>
      <c r="AX245" s="177" t="s">
        <v>82</v>
      </c>
      <c r="AY245" s="180" t="s">
        <v>308</v>
      </c>
    </row>
    <row r="246" s="177" customFormat="true" ht="10.2" hidden="false" customHeight="false" outlineLevel="0" collapsed="false">
      <c r="B246" s="178"/>
      <c r="D246" s="179" t="s">
        <v>317</v>
      </c>
      <c r="E246" s="180"/>
      <c r="F246" s="181" t="s">
        <v>1231</v>
      </c>
      <c r="H246" s="180"/>
      <c r="I246" s="182"/>
      <c r="L246" s="178"/>
      <c r="M246" s="183"/>
      <c r="T246" s="184"/>
      <c r="AT246" s="180" t="s">
        <v>317</v>
      </c>
      <c r="AU246" s="180" t="s">
        <v>91</v>
      </c>
      <c r="AV246" s="177" t="s">
        <v>89</v>
      </c>
      <c r="AW246" s="177" t="s">
        <v>35</v>
      </c>
      <c r="AX246" s="177" t="s">
        <v>82</v>
      </c>
      <c r="AY246" s="180" t="s">
        <v>308</v>
      </c>
    </row>
    <row r="247" s="177" customFormat="true" ht="10.2" hidden="false" customHeight="false" outlineLevel="0" collapsed="false">
      <c r="B247" s="178"/>
      <c r="D247" s="179" t="s">
        <v>317</v>
      </c>
      <c r="E247" s="180"/>
      <c r="F247" s="181" t="s">
        <v>1189</v>
      </c>
      <c r="H247" s="180"/>
      <c r="I247" s="182"/>
      <c r="L247" s="178"/>
      <c r="M247" s="183"/>
      <c r="T247" s="184"/>
      <c r="AT247" s="180" t="s">
        <v>317</v>
      </c>
      <c r="AU247" s="180" t="s">
        <v>91</v>
      </c>
      <c r="AV247" s="177" t="s">
        <v>89</v>
      </c>
      <c r="AW247" s="177" t="s">
        <v>35</v>
      </c>
      <c r="AX247" s="177" t="s">
        <v>82</v>
      </c>
      <c r="AY247" s="180" t="s">
        <v>308</v>
      </c>
    </row>
    <row r="248" s="185" customFormat="true" ht="10.2" hidden="false" customHeight="false" outlineLevel="0" collapsed="false">
      <c r="B248" s="186"/>
      <c r="D248" s="179" t="s">
        <v>317</v>
      </c>
      <c r="E248" s="187"/>
      <c r="F248" s="188" t="s">
        <v>1190</v>
      </c>
      <c r="H248" s="189" t="n">
        <v>3.159</v>
      </c>
      <c r="I248" s="190"/>
      <c r="L248" s="186"/>
      <c r="M248" s="191"/>
      <c r="T248" s="192"/>
      <c r="AT248" s="187" t="s">
        <v>317</v>
      </c>
      <c r="AU248" s="187" t="s">
        <v>91</v>
      </c>
      <c r="AV248" s="185" t="s">
        <v>91</v>
      </c>
      <c r="AW248" s="185" t="s">
        <v>35</v>
      </c>
      <c r="AX248" s="185" t="s">
        <v>82</v>
      </c>
      <c r="AY248" s="187" t="s">
        <v>308</v>
      </c>
    </row>
    <row r="249" s="193" customFormat="true" ht="10.2" hidden="false" customHeight="false" outlineLevel="0" collapsed="false">
      <c r="B249" s="194"/>
      <c r="D249" s="179" t="s">
        <v>317</v>
      </c>
      <c r="E249" s="195"/>
      <c r="F249" s="196" t="s">
        <v>321</v>
      </c>
      <c r="H249" s="197" t="n">
        <v>3.159</v>
      </c>
      <c r="I249" s="198"/>
      <c r="L249" s="194"/>
      <c r="M249" s="199"/>
      <c r="T249" s="200"/>
      <c r="AT249" s="195" t="s">
        <v>317</v>
      </c>
      <c r="AU249" s="195" t="s">
        <v>91</v>
      </c>
      <c r="AV249" s="193" t="s">
        <v>315</v>
      </c>
      <c r="AW249" s="193" t="s">
        <v>35</v>
      </c>
      <c r="AX249" s="193" t="s">
        <v>89</v>
      </c>
      <c r="AY249" s="195" t="s">
        <v>308</v>
      </c>
    </row>
    <row r="250" s="22" customFormat="true" ht="16.5" hidden="false" customHeight="true" outlineLevel="0" collapsed="false">
      <c r="B250" s="23"/>
      <c r="C250" s="201" t="s">
        <v>500</v>
      </c>
      <c r="D250" s="201" t="s">
        <v>487</v>
      </c>
      <c r="E250" s="202" t="s">
        <v>1232</v>
      </c>
      <c r="F250" s="203" t="s">
        <v>1233</v>
      </c>
      <c r="G250" s="204" t="s">
        <v>370</v>
      </c>
      <c r="H250" s="205" t="n">
        <v>0.261</v>
      </c>
      <c r="I250" s="206"/>
      <c r="J250" s="207" t="n">
        <f aca="false">ROUND(I250*H250,2)</f>
        <v>0</v>
      </c>
      <c r="K250" s="203" t="s">
        <v>314</v>
      </c>
      <c r="L250" s="208"/>
      <c r="M250" s="209"/>
      <c r="N250" s="210" t="s">
        <v>47</v>
      </c>
      <c r="P250" s="173" t="n">
        <f aca="false">O250*H250</f>
        <v>0</v>
      </c>
      <c r="Q250" s="173" t="n">
        <v>1</v>
      </c>
      <c r="R250" s="173" t="n">
        <f aca="false">Q250*H250</f>
        <v>0.261</v>
      </c>
      <c r="S250" s="173" t="n">
        <v>0</v>
      </c>
      <c r="T250" s="174" t="n">
        <f aca="false">S250*H250</f>
        <v>0</v>
      </c>
      <c r="AR250" s="175" t="s">
        <v>508</v>
      </c>
      <c r="AT250" s="175" t="s">
        <v>487</v>
      </c>
      <c r="AU250" s="175" t="s">
        <v>91</v>
      </c>
      <c r="AY250" s="3" t="s">
        <v>308</v>
      </c>
      <c r="BE250" s="176" t="n">
        <f aca="false">IF(N250="základní",J250,0)</f>
        <v>0</v>
      </c>
      <c r="BF250" s="176" t="n">
        <f aca="false">IF(N250="snížená",J250,0)</f>
        <v>0</v>
      </c>
      <c r="BG250" s="176" t="n">
        <f aca="false">IF(N250="zákl. přenesená",J250,0)</f>
        <v>0</v>
      </c>
      <c r="BH250" s="176" t="n">
        <f aca="false">IF(N250="sníž. přenesená",J250,0)</f>
        <v>0</v>
      </c>
      <c r="BI250" s="176" t="n">
        <f aca="false">IF(N250="nulová",J250,0)</f>
        <v>0</v>
      </c>
      <c r="BJ250" s="3" t="s">
        <v>89</v>
      </c>
      <c r="BK250" s="176" t="n">
        <f aca="false">ROUND(I250*H250,2)</f>
        <v>0</v>
      </c>
      <c r="BL250" s="3" t="s">
        <v>414</v>
      </c>
      <c r="BM250" s="175" t="s">
        <v>2028</v>
      </c>
    </row>
    <row r="251" s="185" customFormat="true" ht="10.2" hidden="false" customHeight="false" outlineLevel="0" collapsed="false">
      <c r="B251" s="186"/>
      <c r="D251" s="179" t="s">
        <v>317</v>
      </c>
      <c r="F251" s="188" t="s">
        <v>2029</v>
      </c>
      <c r="H251" s="189" t="n">
        <v>0.261</v>
      </c>
      <c r="I251" s="190"/>
      <c r="L251" s="186"/>
      <c r="M251" s="191"/>
      <c r="T251" s="192"/>
      <c r="AT251" s="187" t="s">
        <v>317</v>
      </c>
      <c r="AU251" s="187" t="s">
        <v>91</v>
      </c>
      <c r="AV251" s="185" t="s">
        <v>91</v>
      </c>
      <c r="AW251" s="185" t="s">
        <v>3</v>
      </c>
      <c r="AX251" s="185" t="s">
        <v>89</v>
      </c>
      <c r="AY251" s="187" t="s">
        <v>308</v>
      </c>
    </row>
    <row r="252" s="22" customFormat="true" ht="44.25" hidden="false" customHeight="true" outlineLevel="0" collapsed="false">
      <c r="B252" s="23"/>
      <c r="C252" s="164" t="s">
        <v>504</v>
      </c>
      <c r="D252" s="164" t="s">
        <v>310</v>
      </c>
      <c r="E252" s="165" t="s">
        <v>1236</v>
      </c>
      <c r="F252" s="166" t="s">
        <v>1237</v>
      </c>
      <c r="G252" s="167" t="s">
        <v>370</v>
      </c>
      <c r="H252" s="168" t="n">
        <v>0.293</v>
      </c>
      <c r="I252" s="169"/>
      <c r="J252" s="170" t="n">
        <f aca="false">ROUND(I252*H252,2)</f>
        <v>0</v>
      </c>
      <c r="K252" s="166" t="s">
        <v>314</v>
      </c>
      <c r="L252" s="23"/>
      <c r="M252" s="171"/>
      <c r="N252" s="172" t="s">
        <v>47</v>
      </c>
      <c r="P252" s="173" t="n">
        <f aca="false">O252*H252</f>
        <v>0</v>
      </c>
      <c r="Q252" s="173" t="n">
        <v>0</v>
      </c>
      <c r="R252" s="173" t="n">
        <f aca="false">Q252*H252</f>
        <v>0</v>
      </c>
      <c r="S252" s="173" t="n">
        <v>0</v>
      </c>
      <c r="T252" s="174" t="n">
        <f aca="false">S252*H252</f>
        <v>0</v>
      </c>
      <c r="AR252" s="175" t="s">
        <v>414</v>
      </c>
      <c r="AT252" s="175" t="s">
        <v>310</v>
      </c>
      <c r="AU252" s="175" t="s">
        <v>91</v>
      </c>
      <c r="AY252" s="3" t="s">
        <v>308</v>
      </c>
      <c r="BE252" s="176" t="n">
        <f aca="false">IF(N252="základní",J252,0)</f>
        <v>0</v>
      </c>
      <c r="BF252" s="176" t="n">
        <f aca="false">IF(N252="snížená",J252,0)</f>
        <v>0</v>
      </c>
      <c r="BG252" s="176" t="n">
        <f aca="false">IF(N252="zákl. přenesená",J252,0)</f>
        <v>0</v>
      </c>
      <c r="BH252" s="176" t="n">
        <f aca="false">IF(N252="sníž. přenesená",J252,0)</f>
        <v>0</v>
      </c>
      <c r="BI252" s="176" t="n">
        <f aca="false">IF(N252="nulová",J252,0)</f>
        <v>0</v>
      </c>
      <c r="BJ252" s="3" t="s">
        <v>89</v>
      </c>
      <c r="BK252" s="176" t="n">
        <f aca="false">ROUND(I252*H252,2)</f>
        <v>0</v>
      </c>
      <c r="BL252" s="3" t="s">
        <v>414</v>
      </c>
      <c r="BM252" s="175" t="s">
        <v>2030</v>
      </c>
    </row>
    <row r="253" s="152" customFormat="true" ht="22.95" hidden="false" customHeight="true" outlineLevel="0" collapsed="false">
      <c r="B253" s="153"/>
      <c r="D253" s="154" t="s">
        <v>81</v>
      </c>
      <c r="E253" s="162" t="s">
        <v>1239</v>
      </c>
      <c r="F253" s="162" t="s">
        <v>1240</v>
      </c>
      <c r="I253" s="156"/>
      <c r="J253" s="163" t="n">
        <f aca="false">BK253</f>
        <v>0</v>
      </c>
      <c r="L253" s="153"/>
      <c r="M253" s="157"/>
      <c r="P253" s="158" t="n">
        <f aca="false">SUM(P254:P267)</f>
        <v>0</v>
      </c>
      <c r="R253" s="158" t="n">
        <f aca="false">SUM(R254:R267)</f>
        <v>0.00890408</v>
      </c>
      <c r="T253" s="159" t="n">
        <f aca="false">SUM(T254:T267)</f>
        <v>0</v>
      </c>
      <c r="AR253" s="154" t="s">
        <v>91</v>
      </c>
      <c r="AT253" s="160" t="s">
        <v>81</v>
      </c>
      <c r="AU253" s="160" t="s">
        <v>89</v>
      </c>
      <c r="AY253" s="154" t="s">
        <v>308</v>
      </c>
      <c r="BK253" s="161" t="n">
        <f aca="false">SUM(BK254:BK267)</f>
        <v>0</v>
      </c>
    </row>
    <row r="254" s="22" customFormat="true" ht="37.95" hidden="false" customHeight="true" outlineLevel="0" collapsed="false">
      <c r="B254" s="23"/>
      <c r="C254" s="164" t="s">
        <v>508</v>
      </c>
      <c r="D254" s="164" t="s">
        <v>310</v>
      </c>
      <c r="E254" s="165" t="s">
        <v>1266</v>
      </c>
      <c r="F254" s="166" t="s">
        <v>1267</v>
      </c>
      <c r="G254" s="167" t="s">
        <v>313</v>
      </c>
      <c r="H254" s="168" t="n">
        <v>3.159</v>
      </c>
      <c r="I254" s="169"/>
      <c r="J254" s="170" t="n">
        <f aca="false">ROUND(I254*H254,2)</f>
        <v>0</v>
      </c>
      <c r="K254" s="166" t="s">
        <v>314</v>
      </c>
      <c r="L254" s="23"/>
      <c r="M254" s="171"/>
      <c r="N254" s="172" t="s">
        <v>47</v>
      </c>
      <c r="P254" s="173" t="n">
        <f aca="false">O254*H254</f>
        <v>0</v>
      </c>
      <c r="Q254" s="173" t="n">
        <v>0.00012</v>
      </c>
      <c r="R254" s="173" t="n">
        <f aca="false">Q254*H254</f>
        <v>0.00037908</v>
      </c>
      <c r="S254" s="173" t="n">
        <v>0</v>
      </c>
      <c r="T254" s="174" t="n">
        <f aca="false">S254*H254</f>
        <v>0</v>
      </c>
      <c r="AR254" s="175" t="s">
        <v>414</v>
      </c>
      <c r="AT254" s="175" t="s">
        <v>310</v>
      </c>
      <c r="AU254" s="175" t="s">
        <v>91</v>
      </c>
      <c r="AY254" s="3" t="s">
        <v>308</v>
      </c>
      <c r="BE254" s="176" t="n">
        <f aca="false">IF(N254="základní",J254,0)</f>
        <v>0</v>
      </c>
      <c r="BF254" s="176" t="n">
        <f aca="false">IF(N254="snížená",J254,0)</f>
        <v>0</v>
      </c>
      <c r="BG254" s="176" t="n">
        <f aca="false">IF(N254="zákl. přenesená",J254,0)</f>
        <v>0</v>
      </c>
      <c r="BH254" s="176" t="n">
        <f aca="false">IF(N254="sníž. přenesená",J254,0)</f>
        <v>0</v>
      </c>
      <c r="BI254" s="176" t="n">
        <f aca="false">IF(N254="nulová",J254,0)</f>
        <v>0</v>
      </c>
      <c r="BJ254" s="3" t="s">
        <v>89</v>
      </c>
      <c r="BK254" s="176" t="n">
        <f aca="false">ROUND(I254*H254,2)</f>
        <v>0</v>
      </c>
      <c r="BL254" s="3" t="s">
        <v>414</v>
      </c>
      <c r="BM254" s="175" t="s">
        <v>2031</v>
      </c>
    </row>
    <row r="255" s="177" customFormat="true" ht="10.2" hidden="false" customHeight="false" outlineLevel="0" collapsed="false">
      <c r="B255" s="178"/>
      <c r="D255" s="179" t="s">
        <v>317</v>
      </c>
      <c r="E255" s="180"/>
      <c r="F255" s="181" t="s">
        <v>318</v>
      </c>
      <c r="H255" s="180"/>
      <c r="I255" s="182"/>
      <c r="L255" s="178"/>
      <c r="M255" s="183"/>
      <c r="T255" s="184"/>
      <c r="AT255" s="180" t="s">
        <v>317</v>
      </c>
      <c r="AU255" s="180" t="s">
        <v>91</v>
      </c>
      <c r="AV255" s="177" t="s">
        <v>89</v>
      </c>
      <c r="AW255" s="177" t="s">
        <v>35</v>
      </c>
      <c r="AX255" s="177" t="s">
        <v>82</v>
      </c>
      <c r="AY255" s="180" t="s">
        <v>308</v>
      </c>
    </row>
    <row r="256" s="177" customFormat="true" ht="10.2" hidden="false" customHeight="false" outlineLevel="0" collapsed="false">
      <c r="B256" s="178"/>
      <c r="D256" s="179" t="s">
        <v>317</v>
      </c>
      <c r="E256" s="180"/>
      <c r="F256" s="181" t="s">
        <v>1269</v>
      </c>
      <c r="H256" s="180"/>
      <c r="I256" s="182"/>
      <c r="L256" s="178"/>
      <c r="M256" s="183"/>
      <c r="T256" s="184"/>
      <c r="AT256" s="180" t="s">
        <v>317</v>
      </c>
      <c r="AU256" s="180" t="s">
        <v>91</v>
      </c>
      <c r="AV256" s="177" t="s">
        <v>89</v>
      </c>
      <c r="AW256" s="177" t="s">
        <v>35</v>
      </c>
      <c r="AX256" s="177" t="s">
        <v>82</v>
      </c>
      <c r="AY256" s="180" t="s">
        <v>308</v>
      </c>
    </row>
    <row r="257" s="177" customFormat="true" ht="10.2" hidden="false" customHeight="false" outlineLevel="0" collapsed="false">
      <c r="B257" s="178"/>
      <c r="D257" s="179" t="s">
        <v>317</v>
      </c>
      <c r="E257" s="180"/>
      <c r="F257" s="181" t="s">
        <v>1189</v>
      </c>
      <c r="H257" s="180"/>
      <c r="I257" s="182"/>
      <c r="L257" s="178"/>
      <c r="M257" s="183"/>
      <c r="T257" s="184"/>
      <c r="AT257" s="180" t="s">
        <v>317</v>
      </c>
      <c r="AU257" s="180" t="s">
        <v>91</v>
      </c>
      <c r="AV257" s="177" t="s">
        <v>89</v>
      </c>
      <c r="AW257" s="177" t="s">
        <v>35</v>
      </c>
      <c r="AX257" s="177" t="s">
        <v>82</v>
      </c>
      <c r="AY257" s="180" t="s">
        <v>308</v>
      </c>
    </row>
    <row r="258" s="185" customFormat="true" ht="10.2" hidden="false" customHeight="false" outlineLevel="0" collapsed="false">
      <c r="B258" s="186"/>
      <c r="D258" s="179" t="s">
        <v>317</v>
      </c>
      <c r="E258" s="187"/>
      <c r="F258" s="188" t="s">
        <v>1190</v>
      </c>
      <c r="H258" s="189" t="n">
        <v>3.159</v>
      </c>
      <c r="I258" s="190"/>
      <c r="L258" s="186"/>
      <c r="M258" s="191"/>
      <c r="T258" s="192"/>
      <c r="AT258" s="187" t="s">
        <v>317</v>
      </c>
      <c r="AU258" s="187" t="s">
        <v>91</v>
      </c>
      <c r="AV258" s="185" t="s">
        <v>91</v>
      </c>
      <c r="AW258" s="185" t="s">
        <v>35</v>
      </c>
      <c r="AX258" s="185" t="s">
        <v>82</v>
      </c>
      <c r="AY258" s="187" t="s">
        <v>308</v>
      </c>
    </row>
    <row r="259" s="193" customFormat="true" ht="10.2" hidden="false" customHeight="false" outlineLevel="0" collapsed="false">
      <c r="B259" s="194"/>
      <c r="D259" s="179" t="s">
        <v>317</v>
      </c>
      <c r="E259" s="195"/>
      <c r="F259" s="196" t="s">
        <v>321</v>
      </c>
      <c r="H259" s="197" t="n">
        <v>3.159</v>
      </c>
      <c r="I259" s="198"/>
      <c r="L259" s="194"/>
      <c r="M259" s="199"/>
      <c r="T259" s="200"/>
      <c r="AT259" s="195" t="s">
        <v>317</v>
      </c>
      <c r="AU259" s="195" t="s">
        <v>91</v>
      </c>
      <c r="AV259" s="193" t="s">
        <v>315</v>
      </c>
      <c r="AW259" s="193" t="s">
        <v>35</v>
      </c>
      <c r="AX259" s="193" t="s">
        <v>89</v>
      </c>
      <c r="AY259" s="195" t="s">
        <v>308</v>
      </c>
    </row>
    <row r="260" s="22" customFormat="true" ht="24.15" hidden="false" customHeight="true" outlineLevel="0" collapsed="false">
      <c r="B260" s="23"/>
      <c r="C260" s="201" t="s">
        <v>514</v>
      </c>
      <c r="D260" s="201" t="s">
        <v>487</v>
      </c>
      <c r="E260" s="202" t="s">
        <v>1270</v>
      </c>
      <c r="F260" s="203" t="s">
        <v>1271</v>
      </c>
      <c r="G260" s="204" t="s">
        <v>324</v>
      </c>
      <c r="H260" s="205" t="n">
        <v>0.341</v>
      </c>
      <c r="I260" s="206"/>
      <c r="J260" s="207" t="n">
        <f aca="false">ROUND(I260*H260,2)</f>
        <v>0</v>
      </c>
      <c r="K260" s="203" t="s">
        <v>314</v>
      </c>
      <c r="L260" s="208"/>
      <c r="M260" s="209"/>
      <c r="N260" s="210" t="s">
        <v>47</v>
      </c>
      <c r="P260" s="173" t="n">
        <f aca="false">O260*H260</f>
        <v>0</v>
      </c>
      <c r="Q260" s="173" t="n">
        <v>0.025</v>
      </c>
      <c r="R260" s="173" t="n">
        <f aca="false">Q260*H260</f>
        <v>0.008525</v>
      </c>
      <c r="S260" s="173" t="n">
        <v>0</v>
      </c>
      <c r="T260" s="174" t="n">
        <f aca="false">S260*H260</f>
        <v>0</v>
      </c>
      <c r="AR260" s="175" t="s">
        <v>508</v>
      </c>
      <c r="AT260" s="175" t="s">
        <v>487</v>
      </c>
      <c r="AU260" s="175" t="s">
        <v>91</v>
      </c>
      <c r="AY260" s="3" t="s">
        <v>308</v>
      </c>
      <c r="BE260" s="176" t="n">
        <f aca="false">IF(N260="základní",J260,0)</f>
        <v>0</v>
      </c>
      <c r="BF260" s="176" t="n">
        <f aca="false">IF(N260="snížená",J260,0)</f>
        <v>0</v>
      </c>
      <c r="BG260" s="176" t="n">
        <f aca="false">IF(N260="zákl. přenesená",J260,0)</f>
        <v>0</v>
      </c>
      <c r="BH260" s="176" t="n">
        <f aca="false">IF(N260="sníž. přenesená",J260,0)</f>
        <v>0</v>
      </c>
      <c r="BI260" s="176" t="n">
        <f aca="false">IF(N260="nulová",J260,0)</f>
        <v>0</v>
      </c>
      <c r="BJ260" s="3" t="s">
        <v>89</v>
      </c>
      <c r="BK260" s="176" t="n">
        <f aca="false">ROUND(I260*H260,2)</f>
        <v>0</v>
      </c>
      <c r="BL260" s="3" t="s">
        <v>414</v>
      </c>
      <c r="BM260" s="175" t="s">
        <v>2032</v>
      </c>
    </row>
    <row r="261" s="177" customFormat="true" ht="10.2" hidden="false" customHeight="false" outlineLevel="0" collapsed="false">
      <c r="B261" s="178"/>
      <c r="D261" s="179" t="s">
        <v>317</v>
      </c>
      <c r="E261" s="180"/>
      <c r="F261" s="181" t="s">
        <v>318</v>
      </c>
      <c r="H261" s="180"/>
      <c r="I261" s="182"/>
      <c r="L261" s="178"/>
      <c r="M261" s="183"/>
      <c r="T261" s="184"/>
      <c r="AT261" s="180" t="s">
        <v>317</v>
      </c>
      <c r="AU261" s="180" t="s">
        <v>91</v>
      </c>
      <c r="AV261" s="177" t="s">
        <v>89</v>
      </c>
      <c r="AW261" s="177" t="s">
        <v>35</v>
      </c>
      <c r="AX261" s="177" t="s">
        <v>82</v>
      </c>
      <c r="AY261" s="180" t="s">
        <v>308</v>
      </c>
    </row>
    <row r="262" s="177" customFormat="true" ht="10.2" hidden="false" customHeight="false" outlineLevel="0" collapsed="false">
      <c r="B262" s="178"/>
      <c r="D262" s="179" t="s">
        <v>317</v>
      </c>
      <c r="E262" s="180"/>
      <c r="F262" s="181" t="s">
        <v>1273</v>
      </c>
      <c r="H262" s="180"/>
      <c r="I262" s="182"/>
      <c r="L262" s="178"/>
      <c r="M262" s="183"/>
      <c r="T262" s="184"/>
      <c r="AT262" s="180" t="s">
        <v>317</v>
      </c>
      <c r="AU262" s="180" t="s">
        <v>91</v>
      </c>
      <c r="AV262" s="177" t="s">
        <v>89</v>
      </c>
      <c r="AW262" s="177" t="s">
        <v>35</v>
      </c>
      <c r="AX262" s="177" t="s">
        <v>82</v>
      </c>
      <c r="AY262" s="180" t="s">
        <v>308</v>
      </c>
    </row>
    <row r="263" s="177" customFormat="true" ht="10.2" hidden="false" customHeight="false" outlineLevel="0" collapsed="false">
      <c r="B263" s="178"/>
      <c r="D263" s="179" t="s">
        <v>317</v>
      </c>
      <c r="E263" s="180"/>
      <c r="F263" s="181" t="s">
        <v>1189</v>
      </c>
      <c r="H263" s="180"/>
      <c r="I263" s="182"/>
      <c r="L263" s="178"/>
      <c r="M263" s="183"/>
      <c r="T263" s="184"/>
      <c r="AT263" s="180" t="s">
        <v>317</v>
      </c>
      <c r="AU263" s="180" t="s">
        <v>91</v>
      </c>
      <c r="AV263" s="177" t="s">
        <v>89</v>
      </c>
      <c r="AW263" s="177" t="s">
        <v>35</v>
      </c>
      <c r="AX263" s="177" t="s">
        <v>82</v>
      </c>
      <c r="AY263" s="180" t="s">
        <v>308</v>
      </c>
    </row>
    <row r="264" s="185" customFormat="true" ht="10.2" hidden="false" customHeight="false" outlineLevel="0" collapsed="false">
      <c r="B264" s="186"/>
      <c r="D264" s="179" t="s">
        <v>317</v>
      </c>
      <c r="E264" s="187"/>
      <c r="F264" s="188" t="s">
        <v>1274</v>
      </c>
      <c r="H264" s="189" t="n">
        <v>0.284</v>
      </c>
      <c r="I264" s="190"/>
      <c r="L264" s="186"/>
      <c r="M264" s="191"/>
      <c r="T264" s="192"/>
      <c r="AT264" s="187" t="s">
        <v>317</v>
      </c>
      <c r="AU264" s="187" t="s">
        <v>91</v>
      </c>
      <c r="AV264" s="185" t="s">
        <v>91</v>
      </c>
      <c r="AW264" s="185" t="s">
        <v>35</v>
      </c>
      <c r="AX264" s="185" t="s">
        <v>82</v>
      </c>
      <c r="AY264" s="187" t="s">
        <v>308</v>
      </c>
    </row>
    <row r="265" s="193" customFormat="true" ht="10.2" hidden="false" customHeight="false" outlineLevel="0" collapsed="false">
      <c r="B265" s="194"/>
      <c r="D265" s="179" t="s">
        <v>317</v>
      </c>
      <c r="E265" s="195"/>
      <c r="F265" s="196" t="s">
        <v>321</v>
      </c>
      <c r="H265" s="197" t="n">
        <v>0.284</v>
      </c>
      <c r="I265" s="198"/>
      <c r="L265" s="194"/>
      <c r="M265" s="199"/>
      <c r="T265" s="200"/>
      <c r="AT265" s="195" t="s">
        <v>317</v>
      </c>
      <c r="AU265" s="195" t="s">
        <v>91</v>
      </c>
      <c r="AV265" s="193" t="s">
        <v>315</v>
      </c>
      <c r="AW265" s="193" t="s">
        <v>35</v>
      </c>
      <c r="AX265" s="193" t="s">
        <v>89</v>
      </c>
      <c r="AY265" s="195" t="s">
        <v>308</v>
      </c>
    </row>
    <row r="266" s="185" customFormat="true" ht="10.2" hidden="false" customHeight="false" outlineLevel="0" collapsed="false">
      <c r="B266" s="186"/>
      <c r="D266" s="179" t="s">
        <v>317</v>
      </c>
      <c r="F266" s="188" t="s">
        <v>2033</v>
      </c>
      <c r="H266" s="189" t="n">
        <v>0.341</v>
      </c>
      <c r="I266" s="190"/>
      <c r="L266" s="186"/>
      <c r="M266" s="191"/>
      <c r="T266" s="192"/>
      <c r="AT266" s="187" t="s">
        <v>317</v>
      </c>
      <c r="AU266" s="187" t="s">
        <v>91</v>
      </c>
      <c r="AV266" s="185" t="s">
        <v>91</v>
      </c>
      <c r="AW266" s="185" t="s">
        <v>3</v>
      </c>
      <c r="AX266" s="185" t="s">
        <v>89</v>
      </c>
      <c r="AY266" s="187" t="s">
        <v>308</v>
      </c>
    </row>
    <row r="267" s="22" customFormat="true" ht="44.25" hidden="false" customHeight="true" outlineLevel="0" collapsed="false">
      <c r="B267" s="23"/>
      <c r="C267" s="164" t="s">
        <v>645</v>
      </c>
      <c r="D267" s="164" t="s">
        <v>310</v>
      </c>
      <c r="E267" s="165" t="s">
        <v>1276</v>
      </c>
      <c r="F267" s="166" t="s">
        <v>1277</v>
      </c>
      <c r="G267" s="167" t="s">
        <v>370</v>
      </c>
      <c r="H267" s="168" t="n">
        <v>0.009</v>
      </c>
      <c r="I267" s="169"/>
      <c r="J267" s="170" t="n">
        <f aca="false">ROUND(I267*H267,2)</f>
        <v>0</v>
      </c>
      <c r="K267" s="166" t="s">
        <v>314</v>
      </c>
      <c r="L267" s="23"/>
      <c r="M267" s="171"/>
      <c r="N267" s="172" t="s">
        <v>47</v>
      </c>
      <c r="P267" s="173" t="n">
        <f aca="false">O267*H267</f>
        <v>0</v>
      </c>
      <c r="Q267" s="173" t="n">
        <v>0</v>
      </c>
      <c r="R267" s="173" t="n">
        <f aca="false">Q267*H267</f>
        <v>0</v>
      </c>
      <c r="S267" s="173" t="n">
        <v>0</v>
      </c>
      <c r="T267" s="174" t="n">
        <f aca="false">S267*H267</f>
        <v>0</v>
      </c>
      <c r="AR267" s="175" t="s">
        <v>414</v>
      </c>
      <c r="AT267" s="175" t="s">
        <v>310</v>
      </c>
      <c r="AU267" s="175" t="s">
        <v>91</v>
      </c>
      <c r="AY267" s="3" t="s">
        <v>308</v>
      </c>
      <c r="BE267" s="176" t="n">
        <f aca="false">IF(N267="základní",J267,0)</f>
        <v>0</v>
      </c>
      <c r="BF267" s="176" t="n">
        <f aca="false">IF(N267="snížená",J267,0)</f>
        <v>0</v>
      </c>
      <c r="BG267" s="176" t="n">
        <f aca="false">IF(N267="zákl. přenesená",J267,0)</f>
        <v>0</v>
      </c>
      <c r="BH267" s="176" t="n">
        <f aca="false">IF(N267="sníž. přenesená",J267,0)</f>
        <v>0</v>
      </c>
      <c r="BI267" s="176" t="n">
        <f aca="false">IF(N267="nulová",J267,0)</f>
        <v>0</v>
      </c>
      <c r="BJ267" s="3" t="s">
        <v>89</v>
      </c>
      <c r="BK267" s="176" t="n">
        <f aca="false">ROUND(I267*H267,2)</f>
        <v>0</v>
      </c>
      <c r="BL267" s="3" t="s">
        <v>414</v>
      </c>
      <c r="BM267" s="175" t="s">
        <v>2034</v>
      </c>
    </row>
    <row r="268" s="152" customFormat="true" ht="22.95" hidden="false" customHeight="true" outlineLevel="0" collapsed="false">
      <c r="B268" s="153"/>
      <c r="D268" s="154" t="s">
        <v>81</v>
      </c>
      <c r="E268" s="162" t="s">
        <v>990</v>
      </c>
      <c r="F268" s="162" t="s">
        <v>991</v>
      </c>
      <c r="I268" s="156"/>
      <c r="J268" s="163" t="n">
        <f aca="false">BK268</f>
        <v>0</v>
      </c>
      <c r="L268" s="153"/>
      <c r="M268" s="157"/>
      <c r="P268" s="158" t="n">
        <f aca="false">SUM(P269:P301)</f>
        <v>0</v>
      </c>
      <c r="R268" s="158" t="n">
        <f aca="false">SUM(R269:R301)</f>
        <v>0.15112766</v>
      </c>
      <c r="T268" s="159" t="n">
        <f aca="false">SUM(T269:T301)</f>
        <v>0</v>
      </c>
      <c r="AR268" s="154" t="s">
        <v>91</v>
      </c>
      <c r="AT268" s="160" t="s">
        <v>81</v>
      </c>
      <c r="AU268" s="160" t="s">
        <v>89</v>
      </c>
      <c r="AY268" s="154" t="s">
        <v>308</v>
      </c>
      <c r="BK268" s="161" t="n">
        <f aca="false">SUM(BK269:BK301)</f>
        <v>0</v>
      </c>
    </row>
    <row r="269" s="22" customFormat="true" ht="24.15" hidden="false" customHeight="true" outlineLevel="0" collapsed="false">
      <c r="B269" s="23"/>
      <c r="C269" s="164" t="s">
        <v>649</v>
      </c>
      <c r="D269" s="164" t="s">
        <v>310</v>
      </c>
      <c r="E269" s="165" t="s">
        <v>2035</v>
      </c>
      <c r="F269" s="166" t="s">
        <v>2036</v>
      </c>
      <c r="G269" s="167" t="s">
        <v>313</v>
      </c>
      <c r="H269" s="168" t="n">
        <v>19.48</v>
      </c>
      <c r="I269" s="169"/>
      <c r="J269" s="170" t="n">
        <f aca="false">ROUND(I269*H269,2)</f>
        <v>0</v>
      </c>
      <c r="K269" s="166"/>
      <c r="L269" s="23"/>
      <c r="M269" s="171"/>
      <c r="N269" s="172" t="s">
        <v>47</v>
      </c>
      <c r="P269" s="173" t="n">
        <f aca="false">O269*H269</f>
        <v>0</v>
      </c>
      <c r="Q269" s="173" t="n">
        <v>0</v>
      </c>
      <c r="R269" s="173" t="n">
        <f aca="false">Q269*H269</f>
        <v>0</v>
      </c>
      <c r="S269" s="173" t="n">
        <v>0</v>
      </c>
      <c r="T269" s="174" t="n">
        <f aca="false">S269*H269</f>
        <v>0</v>
      </c>
      <c r="AR269" s="175" t="s">
        <v>414</v>
      </c>
      <c r="AT269" s="175" t="s">
        <v>310</v>
      </c>
      <c r="AU269" s="175" t="s">
        <v>91</v>
      </c>
      <c r="AY269" s="3" t="s">
        <v>308</v>
      </c>
      <c r="BE269" s="176" t="n">
        <f aca="false">IF(N269="základní",J269,0)</f>
        <v>0</v>
      </c>
      <c r="BF269" s="176" t="n">
        <f aca="false">IF(N269="snížená",J269,0)</f>
        <v>0</v>
      </c>
      <c r="BG269" s="176" t="n">
        <f aca="false">IF(N269="zákl. přenesená",J269,0)</f>
        <v>0</v>
      </c>
      <c r="BH269" s="176" t="n">
        <f aca="false">IF(N269="sníž. přenesená",J269,0)</f>
        <v>0</v>
      </c>
      <c r="BI269" s="176" t="n">
        <f aca="false">IF(N269="nulová",J269,0)</f>
        <v>0</v>
      </c>
      <c r="BJ269" s="3" t="s">
        <v>89</v>
      </c>
      <c r="BK269" s="176" t="n">
        <f aca="false">ROUND(I269*H269,2)</f>
        <v>0</v>
      </c>
      <c r="BL269" s="3" t="s">
        <v>414</v>
      </c>
      <c r="BM269" s="175" t="s">
        <v>2037</v>
      </c>
    </row>
    <row r="270" s="22" customFormat="true" ht="16.5" hidden="false" customHeight="true" outlineLevel="0" collapsed="false">
      <c r="B270" s="23"/>
      <c r="C270" s="164" t="s">
        <v>653</v>
      </c>
      <c r="D270" s="164" t="s">
        <v>310</v>
      </c>
      <c r="E270" s="165" t="s">
        <v>1308</v>
      </c>
      <c r="F270" s="166" t="s">
        <v>1309</v>
      </c>
      <c r="G270" s="167" t="s">
        <v>494</v>
      </c>
      <c r="H270" s="168" t="n">
        <v>3.6</v>
      </c>
      <c r="I270" s="169"/>
      <c r="J270" s="170" t="n">
        <f aca="false">ROUND(I270*H270,2)</f>
        <v>0</v>
      </c>
      <c r="K270" s="166"/>
      <c r="L270" s="23"/>
      <c r="M270" s="171"/>
      <c r="N270" s="172" t="s">
        <v>47</v>
      </c>
      <c r="P270" s="173" t="n">
        <f aca="false">O270*H270</f>
        <v>0</v>
      </c>
      <c r="Q270" s="173" t="n">
        <v>0</v>
      </c>
      <c r="R270" s="173" t="n">
        <f aca="false">Q270*H270</f>
        <v>0</v>
      </c>
      <c r="S270" s="173" t="n">
        <v>0</v>
      </c>
      <c r="T270" s="174" t="n">
        <f aca="false">S270*H270</f>
        <v>0</v>
      </c>
      <c r="AR270" s="175" t="s">
        <v>414</v>
      </c>
      <c r="AT270" s="175" t="s">
        <v>310</v>
      </c>
      <c r="AU270" s="175" t="s">
        <v>91</v>
      </c>
      <c r="AY270" s="3" t="s">
        <v>308</v>
      </c>
      <c r="BE270" s="176" t="n">
        <f aca="false">IF(N270="základní",J270,0)</f>
        <v>0</v>
      </c>
      <c r="BF270" s="176" t="n">
        <f aca="false">IF(N270="snížená",J270,0)</f>
        <v>0</v>
      </c>
      <c r="BG270" s="176" t="n">
        <f aca="false">IF(N270="zákl. přenesená",J270,0)</f>
        <v>0</v>
      </c>
      <c r="BH270" s="176" t="n">
        <f aca="false">IF(N270="sníž. přenesená",J270,0)</f>
        <v>0</v>
      </c>
      <c r="BI270" s="176" t="n">
        <f aca="false">IF(N270="nulová",J270,0)</f>
        <v>0</v>
      </c>
      <c r="BJ270" s="3" t="s">
        <v>89</v>
      </c>
      <c r="BK270" s="176" t="n">
        <f aca="false">ROUND(I270*H270,2)</f>
        <v>0</v>
      </c>
      <c r="BL270" s="3" t="s">
        <v>414</v>
      </c>
      <c r="BM270" s="175" t="s">
        <v>2038</v>
      </c>
    </row>
    <row r="271" s="177" customFormat="true" ht="10.2" hidden="false" customHeight="false" outlineLevel="0" collapsed="false">
      <c r="B271" s="178"/>
      <c r="D271" s="179" t="s">
        <v>317</v>
      </c>
      <c r="E271" s="180"/>
      <c r="F271" s="181" t="s">
        <v>318</v>
      </c>
      <c r="H271" s="180"/>
      <c r="I271" s="182"/>
      <c r="L271" s="178"/>
      <c r="M271" s="183"/>
      <c r="T271" s="184"/>
      <c r="AT271" s="180" t="s">
        <v>317</v>
      </c>
      <c r="AU271" s="180" t="s">
        <v>91</v>
      </c>
      <c r="AV271" s="177" t="s">
        <v>89</v>
      </c>
      <c r="AW271" s="177" t="s">
        <v>35</v>
      </c>
      <c r="AX271" s="177" t="s">
        <v>82</v>
      </c>
      <c r="AY271" s="180" t="s">
        <v>308</v>
      </c>
    </row>
    <row r="272" s="177" customFormat="true" ht="10.2" hidden="false" customHeight="false" outlineLevel="0" collapsed="false">
      <c r="B272" s="178"/>
      <c r="D272" s="179" t="s">
        <v>317</v>
      </c>
      <c r="E272" s="180"/>
      <c r="F272" s="181" t="s">
        <v>1311</v>
      </c>
      <c r="H272" s="180"/>
      <c r="I272" s="182"/>
      <c r="L272" s="178"/>
      <c r="M272" s="183"/>
      <c r="T272" s="184"/>
      <c r="AT272" s="180" t="s">
        <v>317</v>
      </c>
      <c r="AU272" s="180" t="s">
        <v>91</v>
      </c>
      <c r="AV272" s="177" t="s">
        <v>89</v>
      </c>
      <c r="AW272" s="177" t="s">
        <v>35</v>
      </c>
      <c r="AX272" s="177" t="s">
        <v>82</v>
      </c>
      <c r="AY272" s="180" t="s">
        <v>308</v>
      </c>
    </row>
    <row r="273" s="185" customFormat="true" ht="10.2" hidden="false" customHeight="false" outlineLevel="0" collapsed="false">
      <c r="B273" s="186"/>
      <c r="D273" s="179" t="s">
        <v>317</v>
      </c>
      <c r="E273" s="187"/>
      <c r="F273" s="188" t="s">
        <v>2039</v>
      </c>
      <c r="H273" s="189" t="n">
        <v>3.6</v>
      </c>
      <c r="I273" s="190"/>
      <c r="L273" s="186"/>
      <c r="M273" s="191"/>
      <c r="T273" s="192"/>
      <c r="AT273" s="187" t="s">
        <v>317</v>
      </c>
      <c r="AU273" s="187" t="s">
        <v>91</v>
      </c>
      <c r="AV273" s="185" t="s">
        <v>91</v>
      </c>
      <c r="AW273" s="185" t="s">
        <v>35</v>
      </c>
      <c r="AX273" s="185" t="s">
        <v>82</v>
      </c>
      <c r="AY273" s="187" t="s">
        <v>308</v>
      </c>
    </row>
    <row r="274" s="193" customFormat="true" ht="10.2" hidden="false" customHeight="false" outlineLevel="0" collapsed="false">
      <c r="B274" s="194"/>
      <c r="D274" s="179" t="s">
        <v>317</v>
      </c>
      <c r="E274" s="195"/>
      <c r="F274" s="196" t="s">
        <v>321</v>
      </c>
      <c r="H274" s="197" t="n">
        <v>3.6</v>
      </c>
      <c r="I274" s="198"/>
      <c r="L274" s="194"/>
      <c r="M274" s="199"/>
      <c r="T274" s="200"/>
      <c r="AT274" s="195" t="s">
        <v>317</v>
      </c>
      <c r="AU274" s="195" t="s">
        <v>91</v>
      </c>
      <c r="AV274" s="193" t="s">
        <v>315</v>
      </c>
      <c r="AW274" s="193" t="s">
        <v>35</v>
      </c>
      <c r="AX274" s="193" t="s">
        <v>89</v>
      </c>
      <c r="AY274" s="195" t="s">
        <v>308</v>
      </c>
    </row>
    <row r="275" s="22" customFormat="true" ht="16.5" hidden="false" customHeight="true" outlineLevel="0" collapsed="false">
      <c r="B275" s="23"/>
      <c r="C275" s="201" t="s">
        <v>657</v>
      </c>
      <c r="D275" s="201" t="s">
        <v>487</v>
      </c>
      <c r="E275" s="202" t="s">
        <v>2040</v>
      </c>
      <c r="F275" s="203" t="s">
        <v>2041</v>
      </c>
      <c r="G275" s="204" t="s">
        <v>494</v>
      </c>
      <c r="H275" s="205" t="n">
        <v>3.96</v>
      </c>
      <c r="I275" s="206"/>
      <c r="J275" s="207" t="n">
        <f aca="false">ROUND(I275*H275,2)</f>
        <v>0</v>
      </c>
      <c r="K275" s="203"/>
      <c r="L275" s="208"/>
      <c r="M275" s="209"/>
      <c r="N275" s="210" t="s">
        <v>47</v>
      </c>
      <c r="P275" s="173" t="n">
        <f aca="false">O275*H275</f>
        <v>0</v>
      </c>
      <c r="Q275" s="173" t="n">
        <v>0</v>
      </c>
      <c r="R275" s="173" t="n">
        <f aca="false">Q275*H275</f>
        <v>0</v>
      </c>
      <c r="S275" s="173" t="n">
        <v>0</v>
      </c>
      <c r="T275" s="174" t="n">
        <f aca="false">S275*H275</f>
        <v>0</v>
      </c>
      <c r="AR275" s="175" t="s">
        <v>508</v>
      </c>
      <c r="AT275" s="175" t="s">
        <v>487</v>
      </c>
      <c r="AU275" s="175" t="s">
        <v>91</v>
      </c>
      <c r="AY275" s="3" t="s">
        <v>308</v>
      </c>
      <c r="BE275" s="176" t="n">
        <f aca="false">IF(N275="základní",J275,0)</f>
        <v>0</v>
      </c>
      <c r="BF275" s="176" t="n">
        <f aca="false">IF(N275="snížená",J275,0)</f>
        <v>0</v>
      </c>
      <c r="BG275" s="176" t="n">
        <f aca="false">IF(N275="zákl. přenesená",J275,0)</f>
        <v>0</v>
      </c>
      <c r="BH275" s="176" t="n">
        <f aca="false">IF(N275="sníž. přenesená",J275,0)</f>
        <v>0</v>
      </c>
      <c r="BI275" s="176" t="n">
        <f aca="false">IF(N275="nulová",J275,0)</f>
        <v>0</v>
      </c>
      <c r="BJ275" s="3" t="s">
        <v>89</v>
      </c>
      <c r="BK275" s="176" t="n">
        <f aca="false">ROUND(I275*H275,2)</f>
        <v>0</v>
      </c>
      <c r="BL275" s="3" t="s">
        <v>414</v>
      </c>
      <c r="BM275" s="175" t="s">
        <v>2042</v>
      </c>
    </row>
    <row r="276" s="185" customFormat="true" ht="10.2" hidden="false" customHeight="false" outlineLevel="0" collapsed="false">
      <c r="B276" s="186"/>
      <c r="D276" s="179" t="s">
        <v>317</v>
      </c>
      <c r="F276" s="188" t="s">
        <v>2043</v>
      </c>
      <c r="H276" s="189" t="n">
        <v>3.96</v>
      </c>
      <c r="I276" s="190"/>
      <c r="L276" s="186"/>
      <c r="M276" s="191"/>
      <c r="T276" s="192"/>
      <c r="AT276" s="187" t="s">
        <v>317</v>
      </c>
      <c r="AU276" s="187" t="s">
        <v>91</v>
      </c>
      <c r="AV276" s="185" t="s">
        <v>91</v>
      </c>
      <c r="AW276" s="185" t="s">
        <v>3</v>
      </c>
      <c r="AX276" s="185" t="s">
        <v>89</v>
      </c>
      <c r="AY276" s="187" t="s">
        <v>308</v>
      </c>
    </row>
    <row r="277" s="22" customFormat="true" ht="33" hidden="false" customHeight="true" outlineLevel="0" collapsed="false">
      <c r="B277" s="23"/>
      <c r="C277" s="164" t="s">
        <v>661</v>
      </c>
      <c r="D277" s="164" t="s">
        <v>310</v>
      </c>
      <c r="E277" s="165" t="s">
        <v>1368</v>
      </c>
      <c r="F277" s="166" t="s">
        <v>1369</v>
      </c>
      <c r="G277" s="167" t="s">
        <v>313</v>
      </c>
      <c r="H277" s="168" t="n">
        <v>12.274</v>
      </c>
      <c r="I277" s="169"/>
      <c r="J277" s="170" t="n">
        <f aca="false">ROUND(I277*H277,2)</f>
        <v>0</v>
      </c>
      <c r="K277" s="166" t="s">
        <v>314</v>
      </c>
      <c r="L277" s="23"/>
      <c r="M277" s="171"/>
      <c r="N277" s="172" t="s">
        <v>47</v>
      </c>
      <c r="P277" s="173" t="n">
        <f aca="false">O277*H277</f>
        <v>0</v>
      </c>
      <c r="Q277" s="173" t="n">
        <v>0</v>
      </c>
      <c r="R277" s="173" t="n">
        <f aca="false">Q277*H277</f>
        <v>0</v>
      </c>
      <c r="S277" s="173" t="n">
        <v>0</v>
      </c>
      <c r="T277" s="174" t="n">
        <f aca="false">S277*H277</f>
        <v>0</v>
      </c>
      <c r="AR277" s="175" t="s">
        <v>414</v>
      </c>
      <c r="AT277" s="175" t="s">
        <v>310</v>
      </c>
      <c r="AU277" s="175" t="s">
        <v>91</v>
      </c>
      <c r="AY277" s="3" t="s">
        <v>308</v>
      </c>
      <c r="BE277" s="176" t="n">
        <f aca="false">IF(N277="základní",J277,0)</f>
        <v>0</v>
      </c>
      <c r="BF277" s="176" t="n">
        <f aca="false">IF(N277="snížená",J277,0)</f>
        <v>0</v>
      </c>
      <c r="BG277" s="176" t="n">
        <f aca="false">IF(N277="zákl. přenesená",J277,0)</f>
        <v>0</v>
      </c>
      <c r="BH277" s="176" t="n">
        <f aca="false">IF(N277="sníž. přenesená",J277,0)</f>
        <v>0</v>
      </c>
      <c r="BI277" s="176" t="n">
        <f aca="false">IF(N277="nulová",J277,0)</f>
        <v>0</v>
      </c>
      <c r="BJ277" s="3" t="s">
        <v>89</v>
      </c>
      <c r="BK277" s="176" t="n">
        <f aca="false">ROUND(I277*H277,2)</f>
        <v>0</v>
      </c>
      <c r="BL277" s="3" t="s">
        <v>414</v>
      </c>
      <c r="BM277" s="175" t="s">
        <v>2044</v>
      </c>
    </row>
    <row r="278" s="177" customFormat="true" ht="10.2" hidden="false" customHeight="false" outlineLevel="0" collapsed="false">
      <c r="B278" s="178"/>
      <c r="D278" s="179" t="s">
        <v>317</v>
      </c>
      <c r="E278" s="180"/>
      <c r="F278" s="181" t="s">
        <v>318</v>
      </c>
      <c r="H278" s="180"/>
      <c r="I278" s="182"/>
      <c r="L278" s="178"/>
      <c r="M278" s="183"/>
      <c r="T278" s="184"/>
      <c r="AT278" s="180" t="s">
        <v>317</v>
      </c>
      <c r="AU278" s="180" t="s">
        <v>91</v>
      </c>
      <c r="AV278" s="177" t="s">
        <v>89</v>
      </c>
      <c r="AW278" s="177" t="s">
        <v>35</v>
      </c>
      <c r="AX278" s="177" t="s">
        <v>82</v>
      </c>
      <c r="AY278" s="180" t="s">
        <v>308</v>
      </c>
    </row>
    <row r="279" s="177" customFormat="true" ht="10.2" hidden="false" customHeight="false" outlineLevel="0" collapsed="false">
      <c r="B279" s="178"/>
      <c r="D279" s="179" t="s">
        <v>317</v>
      </c>
      <c r="E279" s="180"/>
      <c r="F279" s="181" t="s">
        <v>1351</v>
      </c>
      <c r="H279" s="180"/>
      <c r="I279" s="182"/>
      <c r="L279" s="178"/>
      <c r="M279" s="183"/>
      <c r="T279" s="184"/>
      <c r="AT279" s="180" t="s">
        <v>317</v>
      </c>
      <c r="AU279" s="180" t="s">
        <v>91</v>
      </c>
      <c r="AV279" s="177" t="s">
        <v>89</v>
      </c>
      <c r="AW279" s="177" t="s">
        <v>35</v>
      </c>
      <c r="AX279" s="177" t="s">
        <v>82</v>
      </c>
      <c r="AY279" s="180" t="s">
        <v>308</v>
      </c>
    </row>
    <row r="280" s="177" customFormat="true" ht="10.2" hidden="false" customHeight="false" outlineLevel="0" collapsed="false">
      <c r="B280" s="178"/>
      <c r="D280" s="179" t="s">
        <v>317</v>
      </c>
      <c r="E280" s="180"/>
      <c r="F280" s="181" t="s">
        <v>1352</v>
      </c>
      <c r="H280" s="180"/>
      <c r="I280" s="182"/>
      <c r="L280" s="178"/>
      <c r="M280" s="183"/>
      <c r="T280" s="184"/>
      <c r="AT280" s="180" t="s">
        <v>317</v>
      </c>
      <c r="AU280" s="180" t="s">
        <v>91</v>
      </c>
      <c r="AV280" s="177" t="s">
        <v>89</v>
      </c>
      <c r="AW280" s="177" t="s">
        <v>35</v>
      </c>
      <c r="AX280" s="177" t="s">
        <v>82</v>
      </c>
      <c r="AY280" s="180" t="s">
        <v>308</v>
      </c>
    </row>
    <row r="281" s="185" customFormat="true" ht="10.2" hidden="false" customHeight="false" outlineLevel="0" collapsed="false">
      <c r="B281" s="186"/>
      <c r="D281" s="179" t="s">
        <v>317</v>
      </c>
      <c r="E281" s="187"/>
      <c r="F281" s="188" t="s">
        <v>2045</v>
      </c>
      <c r="H281" s="189" t="n">
        <v>15.314</v>
      </c>
      <c r="I281" s="190"/>
      <c r="L281" s="186"/>
      <c r="M281" s="191"/>
      <c r="T281" s="192"/>
      <c r="AT281" s="187" t="s">
        <v>317</v>
      </c>
      <c r="AU281" s="187" t="s">
        <v>91</v>
      </c>
      <c r="AV281" s="185" t="s">
        <v>91</v>
      </c>
      <c r="AW281" s="185" t="s">
        <v>35</v>
      </c>
      <c r="AX281" s="185" t="s">
        <v>82</v>
      </c>
      <c r="AY281" s="187" t="s">
        <v>308</v>
      </c>
    </row>
    <row r="282" s="185" customFormat="true" ht="10.2" hidden="false" customHeight="false" outlineLevel="0" collapsed="false">
      <c r="B282" s="186"/>
      <c r="D282" s="179" t="s">
        <v>317</v>
      </c>
      <c r="E282" s="187"/>
      <c r="F282" s="188" t="s">
        <v>2046</v>
      </c>
      <c r="H282" s="189" t="n">
        <v>-3.04</v>
      </c>
      <c r="I282" s="190"/>
      <c r="L282" s="186"/>
      <c r="M282" s="191"/>
      <c r="T282" s="192"/>
      <c r="AT282" s="187" t="s">
        <v>317</v>
      </c>
      <c r="AU282" s="187" t="s">
        <v>91</v>
      </c>
      <c r="AV282" s="185" t="s">
        <v>91</v>
      </c>
      <c r="AW282" s="185" t="s">
        <v>35</v>
      </c>
      <c r="AX282" s="185" t="s">
        <v>82</v>
      </c>
      <c r="AY282" s="187" t="s">
        <v>308</v>
      </c>
    </row>
    <row r="283" s="193" customFormat="true" ht="10.2" hidden="false" customHeight="false" outlineLevel="0" collapsed="false">
      <c r="B283" s="194"/>
      <c r="D283" s="179" t="s">
        <v>317</v>
      </c>
      <c r="E283" s="195"/>
      <c r="F283" s="196" t="s">
        <v>321</v>
      </c>
      <c r="H283" s="197" t="n">
        <v>12.274</v>
      </c>
      <c r="I283" s="198"/>
      <c r="L283" s="194"/>
      <c r="M283" s="199"/>
      <c r="T283" s="200"/>
      <c r="AT283" s="195" t="s">
        <v>317</v>
      </c>
      <c r="AU283" s="195" t="s">
        <v>91</v>
      </c>
      <c r="AV283" s="193" t="s">
        <v>315</v>
      </c>
      <c r="AW283" s="193" t="s">
        <v>35</v>
      </c>
      <c r="AX283" s="193" t="s">
        <v>89</v>
      </c>
      <c r="AY283" s="195" t="s">
        <v>308</v>
      </c>
    </row>
    <row r="284" s="22" customFormat="true" ht="16.5" hidden="false" customHeight="true" outlineLevel="0" collapsed="false">
      <c r="B284" s="23"/>
      <c r="C284" s="201" t="s">
        <v>663</v>
      </c>
      <c r="D284" s="201" t="s">
        <v>487</v>
      </c>
      <c r="E284" s="202" t="s">
        <v>1342</v>
      </c>
      <c r="F284" s="203" t="s">
        <v>1343</v>
      </c>
      <c r="G284" s="204" t="s">
        <v>313</v>
      </c>
      <c r="H284" s="205" t="n">
        <v>13.501</v>
      </c>
      <c r="I284" s="206"/>
      <c r="J284" s="207" t="n">
        <f aca="false">ROUND(I284*H284,2)</f>
        <v>0</v>
      </c>
      <c r="K284" s="203"/>
      <c r="L284" s="208"/>
      <c r="M284" s="209"/>
      <c r="N284" s="210" t="s">
        <v>47</v>
      </c>
      <c r="P284" s="173" t="n">
        <f aca="false">O284*H284</f>
        <v>0</v>
      </c>
      <c r="Q284" s="173" t="n">
        <v>0.00735</v>
      </c>
      <c r="R284" s="173" t="n">
        <f aca="false">Q284*H284</f>
        <v>0.09923235</v>
      </c>
      <c r="S284" s="173" t="n">
        <v>0</v>
      </c>
      <c r="T284" s="174" t="n">
        <f aca="false">S284*H284</f>
        <v>0</v>
      </c>
      <c r="AR284" s="175" t="s">
        <v>508</v>
      </c>
      <c r="AT284" s="175" t="s">
        <v>487</v>
      </c>
      <c r="AU284" s="175" t="s">
        <v>91</v>
      </c>
      <c r="AY284" s="3" t="s">
        <v>308</v>
      </c>
      <c r="BE284" s="176" t="n">
        <f aca="false">IF(N284="základní",J284,0)</f>
        <v>0</v>
      </c>
      <c r="BF284" s="176" t="n">
        <f aca="false">IF(N284="snížená",J284,0)</f>
        <v>0</v>
      </c>
      <c r="BG284" s="176" t="n">
        <f aca="false">IF(N284="zákl. přenesená",J284,0)</f>
        <v>0</v>
      </c>
      <c r="BH284" s="176" t="n">
        <f aca="false">IF(N284="sníž. přenesená",J284,0)</f>
        <v>0</v>
      </c>
      <c r="BI284" s="176" t="n">
        <f aca="false">IF(N284="nulová",J284,0)</f>
        <v>0</v>
      </c>
      <c r="BJ284" s="3" t="s">
        <v>89</v>
      </c>
      <c r="BK284" s="176" t="n">
        <f aca="false">ROUND(I284*H284,2)</f>
        <v>0</v>
      </c>
      <c r="BL284" s="3" t="s">
        <v>414</v>
      </c>
      <c r="BM284" s="175" t="s">
        <v>2047</v>
      </c>
    </row>
    <row r="285" s="185" customFormat="true" ht="10.2" hidden="false" customHeight="false" outlineLevel="0" collapsed="false">
      <c r="B285" s="186"/>
      <c r="D285" s="179" t="s">
        <v>317</v>
      </c>
      <c r="F285" s="188" t="s">
        <v>2048</v>
      </c>
      <c r="H285" s="189" t="n">
        <v>13.501</v>
      </c>
      <c r="I285" s="190"/>
      <c r="L285" s="186"/>
      <c r="M285" s="191"/>
      <c r="T285" s="192"/>
      <c r="AT285" s="187" t="s">
        <v>317</v>
      </c>
      <c r="AU285" s="187" t="s">
        <v>91</v>
      </c>
      <c r="AV285" s="185" t="s">
        <v>91</v>
      </c>
      <c r="AW285" s="185" t="s">
        <v>3</v>
      </c>
      <c r="AX285" s="185" t="s">
        <v>89</v>
      </c>
      <c r="AY285" s="187" t="s">
        <v>308</v>
      </c>
    </row>
    <row r="286" s="22" customFormat="true" ht="24.15" hidden="false" customHeight="true" outlineLevel="0" collapsed="false">
      <c r="B286" s="23"/>
      <c r="C286" s="164" t="s">
        <v>665</v>
      </c>
      <c r="D286" s="164" t="s">
        <v>310</v>
      </c>
      <c r="E286" s="165" t="s">
        <v>1375</v>
      </c>
      <c r="F286" s="166" t="s">
        <v>1376</v>
      </c>
      <c r="G286" s="167" t="s">
        <v>324</v>
      </c>
      <c r="H286" s="168" t="n">
        <v>0.302</v>
      </c>
      <c r="I286" s="169"/>
      <c r="J286" s="170" t="n">
        <f aca="false">ROUND(I286*H286,2)</f>
        <v>0</v>
      </c>
      <c r="K286" s="166" t="s">
        <v>314</v>
      </c>
      <c r="L286" s="23"/>
      <c r="M286" s="171"/>
      <c r="N286" s="172" t="s">
        <v>47</v>
      </c>
      <c r="P286" s="173" t="n">
        <f aca="false">O286*H286</f>
        <v>0</v>
      </c>
      <c r="Q286" s="173" t="n">
        <v>0.01266</v>
      </c>
      <c r="R286" s="173" t="n">
        <f aca="false">Q286*H286</f>
        <v>0.00382332</v>
      </c>
      <c r="S286" s="173" t="n">
        <v>0</v>
      </c>
      <c r="T286" s="174" t="n">
        <f aca="false">S286*H286</f>
        <v>0</v>
      </c>
      <c r="AR286" s="175" t="s">
        <v>414</v>
      </c>
      <c r="AT286" s="175" t="s">
        <v>310</v>
      </c>
      <c r="AU286" s="175" t="s">
        <v>91</v>
      </c>
      <c r="AY286" s="3" t="s">
        <v>308</v>
      </c>
      <c r="BE286" s="176" t="n">
        <f aca="false">IF(N286="základní",J286,0)</f>
        <v>0</v>
      </c>
      <c r="BF286" s="176" t="n">
        <f aca="false">IF(N286="snížená",J286,0)</f>
        <v>0</v>
      </c>
      <c r="BG286" s="176" t="n">
        <f aca="false">IF(N286="zákl. přenesená",J286,0)</f>
        <v>0</v>
      </c>
      <c r="BH286" s="176" t="n">
        <f aca="false">IF(N286="sníž. přenesená",J286,0)</f>
        <v>0</v>
      </c>
      <c r="BI286" s="176" t="n">
        <f aca="false">IF(N286="nulová",J286,0)</f>
        <v>0</v>
      </c>
      <c r="BJ286" s="3" t="s">
        <v>89</v>
      </c>
      <c r="BK286" s="176" t="n">
        <f aca="false">ROUND(I286*H286,2)</f>
        <v>0</v>
      </c>
      <c r="BL286" s="3" t="s">
        <v>414</v>
      </c>
      <c r="BM286" s="175" t="s">
        <v>2049</v>
      </c>
    </row>
    <row r="287" s="22" customFormat="true" ht="37.95" hidden="false" customHeight="true" outlineLevel="0" collapsed="false">
      <c r="B287" s="23"/>
      <c r="C287" s="164" t="s">
        <v>667</v>
      </c>
      <c r="D287" s="164" t="s">
        <v>310</v>
      </c>
      <c r="E287" s="165" t="s">
        <v>1317</v>
      </c>
      <c r="F287" s="166" t="s">
        <v>1318</v>
      </c>
      <c r="G287" s="167" t="s">
        <v>313</v>
      </c>
      <c r="H287" s="168" t="n">
        <v>3.159</v>
      </c>
      <c r="I287" s="169"/>
      <c r="J287" s="170" t="n">
        <f aca="false">ROUND(I287*H287,2)</f>
        <v>0</v>
      </c>
      <c r="K287" s="166" t="s">
        <v>314</v>
      </c>
      <c r="L287" s="23"/>
      <c r="M287" s="171"/>
      <c r="N287" s="172" t="s">
        <v>47</v>
      </c>
      <c r="P287" s="173" t="n">
        <f aca="false">O287*H287</f>
        <v>0</v>
      </c>
      <c r="Q287" s="173" t="n">
        <v>0</v>
      </c>
      <c r="R287" s="173" t="n">
        <f aca="false">Q287*H287</f>
        <v>0</v>
      </c>
      <c r="S287" s="173" t="n">
        <v>0</v>
      </c>
      <c r="T287" s="174" t="n">
        <f aca="false">S287*H287</f>
        <v>0</v>
      </c>
      <c r="AR287" s="175" t="s">
        <v>414</v>
      </c>
      <c r="AT287" s="175" t="s">
        <v>310</v>
      </c>
      <c r="AU287" s="175" t="s">
        <v>91</v>
      </c>
      <c r="AY287" s="3" t="s">
        <v>308</v>
      </c>
      <c r="BE287" s="176" t="n">
        <f aca="false">IF(N287="základní",J287,0)</f>
        <v>0</v>
      </c>
      <c r="BF287" s="176" t="n">
        <f aca="false">IF(N287="snížená",J287,0)</f>
        <v>0</v>
      </c>
      <c r="BG287" s="176" t="n">
        <f aca="false">IF(N287="zákl. přenesená",J287,0)</f>
        <v>0</v>
      </c>
      <c r="BH287" s="176" t="n">
        <f aca="false">IF(N287="sníž. přenesená",J287,0)</f>
        <v>0</v>
      </c>
      <c r="BI287" s="176" t="n">
        <f aca="false">IF(N287="nulová",J287,0)</f>
        <v>0</v>
      </c>
      <c r="BJ287" s="3" t="s">
        <v>89</v>
      </c>
      <c r="BK287" s="176" t="n">
        <f aca="false">ROUND(I287*H287,2)</f>
        <v>0</v>
      </c>
      <c r="BL287" s="3" t="s">
        <v>414</v>
      </c>
      <c r="BM287" s="175" t="s">
        <v>2050</v>
      </c>
    </row>
    <row r="288" s="177" customFormat="true" ht="10.2" hidden="false" customHeight="false" outlineLevel="0" collapsed="false">
      <c r="B288" s="178"/>
      <c r="D288" s="179" t="s">
        <v>317</v>
      </c>
      <c r="E288" s="180"/>
      <c r="F288" s="181" t="s">
        <v>318</v>
      </c>
      <c r="H288" s="180"/>
      <c r="I288" s="182"/>
      <c r="L288" s="178"/>
      <c r="M288" s="183"/>
      <c r="T288" s="184"/>
      <c r="AT288" s="180" t="s">
        <v>317</v>
      </c>
      <c r="AU288" s="180" t="s">
        <v>91</v>
      </c>
      <c r="AV288" s="177" t="s">
        <v>89</v>
      </c>
      <c r="AW288" s="177" t="s">
        <v>35</v>
      </c>
      <c r="AX288" s="177" t="s">
        <v>82</v>
      </c>
      <c r="AY288" s="180" t="s">
        <v>308</v>
      </c>
    </row>
    <row r="289" s="177" customFormat="true" ht="10.2" hidden="false" customHeight="false" outlineLevel="0" collapsed="false">
      <c r="B289" s="178"/>
      <c r="D289" s="179" t="s">
        <v>317</v>
      </c>
      <c r="E289" s="180"/>
      <c r="F289" s="181" t="s">
        <v>1320</v>
      </c>
      <c r="H289" s="180"/>
      <c r="I289" s="182"/>
      <c r="L289" s="178"/>
      <c r="M289" s="183"/>
      <c r="T289" s="184"/>
      <c r="AT289" s="180" t="s">
        <v>317</v>
      </c>
      <c r="AU289" s="180" t="s">
        <v>91</v>
      </c>
      <c r="AV289" s="177" t="s">
        <v>89</v>
      </c>
      <c r="AW289" s="177" t="s">
        <v>35</v>
      </c>
      <c r="AX289" s="177" t="s">
        <v>82</v>
      </c>
      <c r="AY289" s="180" t="s">
        <v>308</v>
      </c>
    </row>
    <row r="290" s="177" customFormat="true" ht="10.2" hidden="false" customHeight="false" outlineLevel="0" collapsed="false">
      <c r="B290" s="178"/>
      <c r="D290" s="179" t="s">
        <v>317</v>
      </c>
      <c r="E290" s="180"/>
      <c r="F290" s="181" t="s">
        <v>1189</v>
      </c>
      <c r="H290" s="180"/>
      <c r="I290" s="182"/>
      <c r="L290" s="178"/>
      <c r="M290" s="183"/>
      <c r="T290" s="184"/>
      <c r="AT290" s="180" t="s">
        <v>317</v>
      </c>
      <c r="AU290" s="180" t="s">
        <v>91</v>
      </c>
      <c r="AV290" s="177" t="s">
        <v>89</v>
      </c>
      <c r="AW290" s="177" t="s">
        <v>35</v>
      </c>
      <c r="AX290" s="177" t="s">
        <v>82</v>
      </c>
      <c r="AY290" s="180" t="s">
        <v>308</v>
      </c>
    </row>
    <row r="291" s="185" customFormat="true" ht="10.2" hidden="false" customHeight="false" outlineLevel="0" collapsed="false">
      <c r="B291" s="186"/>
      <c r="D291" s="179" t="s">
        <v>317</v>
      </c>
      <c r="E291" s="187"/>
      <c r="F291" s="188" t="s">
        <v>1190</v>
      </c>
      <c r="H291" s="189" t="n">
        <v>3.159</v>
      </c>
      <c r="I291" s="190"/>
      <c r="L291" s="186"/>
      <c r="M291" s="191"/>
      <c r="T291" s="192"/>
      <c r="AT291" s="187" t="s">
        <v>317</v>
      </c>
      <c r="AU291" s="187" t="s">
        <v>91</v>
      </c>
      <c r="AV291" s="185" t="s">
        <v>91</v>
      </c>
      <c r="AW291" s="185" t="s">
        <v>35</v>
      </c>
      <c r="AX291" s="185" t="s">
        <v>82</v>
      </c>
      <c r="AY291" s="187" t="s">
        <v>308</v>
      </c>
    </row>
    <row r="292" s="193" customFormat="true" ht="10.2" hidden="false" customHeight="false" outlineLevel="0" collapsed="false">
      <c r="B292" s="194"/>
      <c r="D292" s="179" t="s">
        <v>317</v>
      </c>
      <c r="E292" s="195"/>
      <c r="F292" s="196" t="s">
        <v>321</v>
      </c>
      <c r="H292" s="197" t="n">
        <v>3.159</v>
      </c>
      <c r="I292" s="198"/>
      <c r="L292" s="194"/>
      <c r="M292" s="199"/>
      <c r="T292" s="200"/>
      <c r="AT292" s="195" t="s">
        <v>317</v>
      </c>
      <c r="AU292" s="195" t="s">
        <v>91</v>
      </c>
      <c r="AV292" s="193" t="s">
        <v>315</v>
      </c>
      <c r="AW292" s="193" t="s">
        <v>35</v>
      </c>
      <c r="AX292" s="193" t="s">
        <v>89</v>
      </c>
      <c r="AY292" s="195" t="s">
        <v>308</v>
      </c>
    </row>
    <row r="293" s="22" customFormat="true" ht="21.75" hidden="false" customHeight="true" outlineLevel="0" collapsed="false">
      <c r="B293" s="23"/>
      <c r="C293" s="201" t="s">
        <v>669</v>
      </c>
      <c r="D293" s="201" t="s">
        <v>487</v>
      </c>
      <c r="E293" s="202" t="s">
        <v>1321</v>
      </c>
      <c r="F293" s="203" t="s">
        <v>1322</v>
      </c>
      <c r="G293" s="204" t="s">
        <v>324</v>
      </c>
      <c r="H293" s="205" t="n">
        <v>0.087</v>
      </c>
      <c r="I293" s="206"/>
      <c r="J293" s="207" t="n">
        <f aca="false">ROUND(I293*H293,2)</f>
        <v>0</v>
      </c>
      <c r="K293" s="203" t="s">
        <v>314</v>
      </c>
      <c r="L293" s="208"/>
      <c r="M293" s="209"/>
      <c r="N293" s="210" t="s">
        <v>47</v>
      </c>
      <c r="P293" s="173" t="n">
        <f aca="false">O293*H293</f>
        <v>0</v>
      </c>
      <c r="Q293" s="173" t="n">
        <v>0.55</v>
      </c>
      <c r="R293" s="173" t="n">
        <f aca="false">Q293*H293</f>
        <v>0.04785</v>
      </c>
      <c r="S293" s="173" t="n">
        <v>0</v>
      </c>
      <c r="T293" s="174" t="n">
        <f aca="false">S293*H293</f>
        <v>0</v>
      </c>
      <c r="AR293" s="175" t="s">
        <v>508</v>
      </c>
      <c r="AT293" s="175" t="s">
        <v>487</v>
      </c>
      <c r="AU293" s="175" t="s">
        <v>91</v>
      </c>
      <c r="AY293" s="3" t="s">
        <v>308</v>
      </c>
      <c r="BE293" s="176" t="n">
        <f aca="false">IF(N293="základní",J293,0)</f>
        <v>0</v>
      </c>
      <c r="BF293" s="176" t="n">
        <f aca="false">IF(N293="snížená",J293,0)</f>
        <v>0</v>
      </c>
      <c r="BG293" s="176" t="n">
        <f aca="false">IF(N293="zákl. přenesená",J293,0)</f>
        <v>0</v>
      </c>
      <c r="BH293" s="176" t="n">
        <f aca="false">IF(N293="sníž. přenesená",J293,0)</f>
        <v>0</v>
      </c>
      <c r="BI293" s="176" t="n">
        <f aca="false">IF(N293="nulová",J293,0)</f>
        <v>0</v>
      </c>
      <c r="BJ293" s="3" t="s">
        <v>89</v>
      </c>
      <c r="BK293" s="176" t="n">
        <f aca="false">ROUND(I293*H293,2)</f>
        <v>0</v>
      </c>
      <c r="BL293" s="3" t="s">
        <v>414</v>
      </c>
      <c r="BM293" s="175" t="s">
        <v>2051</v>
      </c>
    </row>
    <row r="294" s="177" customFormat="true" ht="10.2" hidden="false" customHeight="false" outlineLevel="0" collapsed="false">
      <c r="B294" s="178"/>
      <c r="D294" s="179" t="s">
        <v>317</v>
      </c>
      <c r="E294" s="180"/>
      <c r="F294" s="181" t="s">
        <v>318</v>
      </c>
      <c r="H294" s="180"/>
      <c r="I294" s="182"/>
      <c r="L294" s="178"/>
      <c r="M294" s="183"/>
      <c r="T294" s="184"/>
      <c r="AT294" s="180" t="s">
        <v>317</v>
      </c>
      <c r="AU294" s="180" t="s">
        <v>91</v>
      </c>
      <c r="AV294" s="177" t="s">
        <v>89</v>
      </c>
      <c r="AW294" s="177" t="s">
        <v>35</v>
      </c>
      <c r="AX294" s="177" t="s">
        <v>82</v>
      </c>
      <c r="AY294" s="180" t="s">
        <v>308</v>
      </c>
    </row>
    <row r="295" s="177" customFormat="true" ht="10.2" hidden="false" customHeight="false" outlineLevel="0" collapsed="false">
      <c r="B295" s="178"/>
      <c r="D295" s="179" t="s">
        <v>317</v>
      </c>
      <c r="E295" s="180"/>
      <c r="F295" s="181" t="s">
        <v>1324</v>
      </c>
      <c r="H295" s="180"/>
      <c r="I295" s="182"/>
      <c r="L295" s="178"/>
      <c r="M295" s="183"/>
      <c r="T295" s="184"/>
      <c r="AT295" s="180" t="s">
        <v>317</v>
      </c>
      <c r="AU295" s="180" t="s">
        <v>91</v>
      </c>
      <c r="AV295" s="177" t="s">
        <v>89</v>
      </c>
      <c r="AW295" s="177" t="s">
        <v>35</v>
      </c>
      <c r="AX295" s="177" t="s">
        <v>82</v>
      </c>
      <c r="AY295" s="180" t="s">
        <v>308</v>
      </c>
    </row>
    <row r="296" s="177" customFormat="true" ht="10.2" hidden="false" customHeight="false" outlineLevel="0" collapsed="false">
      <c r="B296" s="178"/>
      <c r="D296" s="179" t="s">
        <v>317</v>
      </c>
      <c r="E296" s="180"/>
      <c r="F296" s="181" t="s">
        <v>1189</v>
      </c>
      <c r="H296" s="180"/>
      <c r="I296" s="182"/>
      <c r="L296" s="178"/>
      <c r="M296" s="183"/>
      <c r="T296" s="184"/>
      <c r="AT296" s="180" t="s">
        <v>317</v>
      </c>
      <c r="AU296" s="180" t="s">
        <v>91</v>
      </c>
      <c r="AV296" s="177" t="s">
        <v>89</v>
      </c>
      <c r="AW296" s="177" t="s">
        <v>35</v>
      </c>
      <c r="AX296" s="177" t="s">
        <v>82</v>
      </c>
      <c r="AY296" s="180" t="s">
        <v>308</v>
      </c>
    </row>
    <row r="297" s="185" customFormat="true" ht="10.2" hidden="false" customHeight="false" outlineLevel="0" collapsed="false">
      <c r="B297" s="186"/>
      <c r="D297" s="179" t="s">
        <v>317</v>
      </c>
      <c r="E297" s="187"/>
      <c r="F297" s="188" t="s">
        <v>1325</v>
      </c>
      <c r="H297" s="189" t="n">
        <v>0.079</v>
      </c>
      <c r="I297" s="190"/>
      <c r="L297" s="186"/>
      <c r="M297" s="191"/>
      <c r="T297" s="192"/>
      <c r="AT297" s="187" t="s">
        <v>317</v>
      </c>
      <c r="AU297" s="187" t="s">
        <v>91</v>
      </c>
      <c r="AV297" s="185" t="s">
        <v>91</v>
      </c>
      <c r="AW297" s="185" t="s">
        <v>35</v>
      </c>
      <c r="AX297" s="185" t="s">
        <v>82</v>
      </c>
      <c r="AY297" s="187" t="s">
        <v>308</v>
      </c>
    </row>
    <row r="298" s="193" customFormat="true" ht="10.2" hidden="false" customHeight="false" outlineLevel="0" collapsed="false">
      <c r="B298" s="194"/>
      <c r="D298" s="179" t="s">
        <v>317</v>
      </c>
      <c r="E298" s="195"/>
      <c r="F298" s="196" t="s">
        <v>321</v>
      </c>
      <c r="H298" s="197" t="n">
        <v>0.079</v>
      </c>
      <c r="I298" s="198"/>
      <c r="L298" s="194"/>
      <c r="M298" s="199"/>
      <c r="T298" s="200"/>
      <c r="AT298" s="195" t="s">
        <v>317</v>
      </c>
      <c r="AU298" s="195" t="s">
        <v>91</v>
      </c>
      <c r="AV298" s="193" t="s">
        <v>315</v>
      </c>
      <c r="AW298" s="193" t="s">
        <v>35</v>
      </c>
      <c r="AX298" s="193" t="s">
        <v>89</v>
      </c>
      <c r="AY298" s="195" t="s">
        <v>308</v>
      </c>
    </row>
    <row r="299" s="185" customFormat="true" ht="10.2" hidden="false" customHeight="false" outlineLevel="0" collapsed="false">
      <c r="B299" s="186"/>
      <c r="D299" s="179" t="s">
        <v>317</v>
      </c>
      <c r="F299" s="188" t="s">
        <v>2052</v>
      </c>
      <c r="H299" s="189" t="n">
        <v>0.087</v>
      </c>
      <c r="I299" s="190"/>
      <c r="L299" s="186"/>
      <c r="M299" s="191"/>
      <c r="T299" s="192"/>
      <c r="AT299" s="187" t="s">
        <v>317</v>
      </c>
      <c r="AU299" s="187" t="s">
        <v>91</v>
      </c>
      <c r="AV299" s="185" t="s">
        <v>91</v>
      </c>
      <c r="AW299" s="185" t="s">
        <v>3</v>
      </c>
      <c r="AX299" s="185" t="s">
        <v>89</v>
      </c>
      <c r="AY299" s="187" t="s">
        <v>308</v>
      </c>
    </row>
    <row r="300" s="22" customFormat="true" ht="24.15" hidden="false" customHeight="true" outlineLevel="0" collapsed="false">
      <c r="B300" s="23"/>
      <c r="C300" s="164" t="s">
        <v>671</v>
      </c>
      <c r="D300" s="164" t="s">
        <v>310</v>
      </c>
      <c r="E300" s="165" t="s">
        <v>1345</v>
      </c>
      <c r="F300" s="166" t="s">
        <v>1346</v>
      </c>
      <c r="G300" s="167" t="s">
        <v>324</v>
      </c>
      <c r="H300" s="168" t="n">
        <v>0.079</v>
      </c>
      <c r="I300" s="169"/>
      <c r="J300" s="170" t="n">
        <f aca="false">ROUND(I300*H300,2)</f>
        <v>0</v>
      </c>
      <c r="K300" s="166" t="s">
        <v>314</v>
      </c>
      <c r="L300" s="23"/>
      <c r="M300" s="171"/>
      <c r="N300" s="172" t="s">
        <v>47</v>
      </c>
      <c r="P300" s="173" t="n">
        <f aca="false">O300*H300</f>
        <v>0</v>
      </c>
      <c r="Q300" s="173" t="n">
        <v>0.00281</v>
      </c>
      <c r="R300" s="173" t="n">
        <f aca="false">Q300*H300</f>
        <v>0.00022199</v>
      </c>
      <c r="S300" s="173" t="n">
        <v>0</v>
      </c>
      <c r="T300" s="174" t="n">
        <f aca="false">S300*H300</f>
        <v>0</v>
      </c>
      <c r="AR300" s="175" t="s">
        <v>414</v>
      </c>
      <c r="AT300" s="175" t="s">
        <v>310</v>
      </c>
      <c r="AU300" s="175" t="s">
        <v>91</v>
      </c>
      <c r="AY300" s="3" t="s">
        <v>308</v>
      </c>
      <c r="BE300" s="176" t="n">
        <f aca="false">IF(N300="základní",J300,0)</f>
        <v>0</v>
      </c>
      <c r="BF300" s="176" t="n">
        <f aca="false">IF(N300="snížená",J300,0)</f>
        <v>0</v>
      </c>
      <c r="BG300" s="176" t="n">
        <f aca="false">IF(N300="zákl. přenesená",J300,0)</f>
        <v>0</v>
      </c>
      <c r="BH300" s="176" t="n">
        <f aca="false">IF(N300="sníž. přenesená",J300,0)</f>
        <v>0</v>
      </c>
      <c r="BI300" s="176" t="n">
        <f aca="false">IF(N300="nulová",J300,0)</f>
        <v>0</v>
      </c>
      <c r="BJ300" s="3" t="s">
        <v>89</v>
      </c>
      <c r="BK300" s="176" t="n">
        <f aca="false">ROUND(I300*H300,2)</f>
        <v>0</v>
      </c>
      <c r="BL300" s="3" t="s">
        <v>414</v>
      </c>
      <c r="BM300" s="175" t="s">
        <v>2053</v>
      </c>
    </row>
    <row r="301" s="22" customFormat="true" ht="44.25" hidden="false" customHeight="true" outlineLevel="0" collapsed="false">
      <c r="B301" s="23"/>
      <c r="C301" s="164" t="s">
        <v>673</v>
      </c>
      <c r="D301" s="164" t="s">
        <v>310</v>
      </c>
      <c r="E301" s="165" t="s">
        <v>1378</v>
      </c>
      <c r="F301" s="166" t="s">
        <v>1379</v>
      </c>
      <c r="G301" s="167" t="s">
        <v>370</v>
      </c>
      <c r="H301" s="168" t="n">
        <v>0.151</v>
      </c>
      <c r="I301" s="169"/>
      <c r="J301" s="170" t="n">
        <f aca="false">ROUND(I301*H301,2)</f>
        <v>0</v>
      </c>
      <c r="K301" s="166" t="s">
        <v>314</v>
      </c>
      <c r="L301" s="23"/>
      <c r="M301" s="171"/>
      <c r="N301" s="172" t="s">
        <v>47</v>
      </c>
      <c r="P301" s="173" t="n">
        <f aca="false">O301*H301</f>
        <v>0</v>
      </c>
      <c r="Q301" s="173" t="n">
        <v>0</v>
      </c>
      <c r="R301" s="173" t="n">
        <f aca="false">Q301*H301</f>
        <v>0</v>
      </c>
      <c r="S301" s="173" t="n">
        <v>0</v>
      </c>
      <c r="T301" s="174" t="n">
        <f aca="false">S301*H301</f>
        <v>0</v>
      </c>
      <c r="AR301" s="175" t="s">
        <v>414</v>
      </c>
      <c r="AT301" s="175" t="s">
        <v>310</v>
      </c>
      <c r="AU301" s="175" t="s">
        <v>91</v>
      </c>
      <c r="AY301" s="3" t="s">
        <v>308</v>
      </c>
      <c r="BE301" s="176" t="n">
        <f aca="false">IF(N301="základní",J301,0)</f>
        <v>0</v>
      </c>
      <c r="BF301" s="176" t="n">
        <f aca="false">IF(N301="snížená",J301,0)</f>
        <v>0</v>
      </c>
      <c r="BG301" s="176" t="n">
        <f aca="false">IF(N301="zákl. přenesená",J301,0)</f>
        <v>0</v>
      </c>
      <c r="BH301" s="176" t="n">
        <f aca="false">IF(N301="sníž. přenesená",J301,0)</f>
        <v>0</v>
      </c>
      <c r="BI301" s="176" t="n">
        <f aca="false">IF(N301="nulová",J301,0)</f>
        <v>0</v>
      </c>
      <c r="BJ301" s="3" t="s">
        <v>89</v>
      </c>
      <c r="BK301" s="176" t="n">
        <f aca="false">ROUND(I301*H301,2)</f>
        <v>0</v>
      </c>
      <c r="BL301" s="3" t="s">
        <v>414</v>
      </c>
      <c r="BM301" s="175" t="s">
        <v>2054</v>
      </c>
    </row>
    <row r="302" s="152" customFormat="true" ht="22.95" hidden="false" customHeight="true" outlineLevel="0" collapsed="false">
      <c r="B302" s="153"/>
      <c r="D302" s="154" t="s">
        <v>81</v>
      </c>
      <c r="E302" s="162" t="s">
        <v>1398</v>
      </c>
      <c r="F302" s="162" t="s">
        <v>1399</v>
      </c>
      <c r="I302" s="156"/>
      <c r="J302" s="163" t="n">
        <f aca="false">BK302</f>
        <v>0</v>
      </c>
      <c r="L302" s="153"/>
      <c r="M302" s="157"/>
      <c r="P302" s="158" t="n">
        <f aca="false">SUM(P303:P307)</f>
        <v>0</v>
      </c>
      <c r="R302" s="158" t="n">
        <f aca="false">SUM(R303:R307)</f>
        <v>0</v>
      </c>
      <c r="T302" s="159" t="n">
        <f aca="false">SUM(T303:T307)</f>
        <v>0</v>
      </c>
      <c r="AR302" s="154" t="s">
        <v>91</v>
      </c>
      <c r="AT302" s="160" t="s">
        <v>81</v>
      </c>
      <c r="AU302" s="160" t="s">
        <v>89</v>
      </c>
      <c r="AY302" s="154" t="s">
        <v>308</v>
      </c>
      <c r="BK302" s="161" t="n">
        <f aca="false">SUM(BK303:BK307)</f>
        <v>0</v>
      </c>
    </row>
    <row r="303" s="22" customFormat="true" ht="37.95" hidden="false" customHeight="true" outlineLevel="0" collapsed="false">
      <c r="B303" s="23"/>
      <c r="C303" s="164" t="s">
        <v>675</v>
      </c>
      <c r="D303" s="164" t="s">
        <v>310</v>
      </c>
      <c r="E303" s="165" t="s">
        <v>2055</v>
      </c>
      <c r="F303" s="166" t="s">
        <v>2056</v>
      </c>
      <c r="G303" s="167" t="s">
        <v>494</v>
      </c>
      <c r="H303" s="168" t="n">
        <v>7.77</v>
      </c>
      <c r="I303" s="169"/>
      <c r="J303" s="170" t="n">
        <f aca="false">ROUND(I303*H303,2)</f>
        <v>0</v>
      </c>
      <c r="K303" s="166"/>
      <c r="L303" s="23"/>
      <c r="M303" s="171"/>
      <c r="N303" s="172" t="s">
        <v>47</v>
      </c>
      <c r="P303" s="173" t="n">
        <f aca="false">O303*H303</f>
        <v>0</v>
      </c>
      <c r="Q303" s="173" t="n">
        <v>0</v>
      </c>
      <c r="R303" s="173" t="n">
        <f aca="false">Q303*H303</f>
        <v>0</v>
      </c>
      <c r="S303" s="173" t="n">
        <v>0</v>
      </c>
      <c r="T303" s="174" t="n">
        <f aca="false">S303*H303</f>
        <v>0</v>
      </c>
      <c r="AR303" s="175" t="s">
        <v>414</v>
      </c>
      <c r="AT303" s="175" t="s">
        <v>310</v>
      </c>
      <c r="AU303" s="175" t="s">
        <v>91</v>
      </c>
      <c r="AY303" s="3" t="s">
        <v>308</v>
      </c>
      <c r="BE303" s="176" t="n">
        <f aca="false">IF(N303="základní",J303,0)</f>
        <v>0</v>
      </c>
      <c r="BF303" s="176" t="n">
        <f aca="false">IF(N303="snížená",J303,0)</f>
        <v>0</v>
      </c>
      <c r="BG303" s="176" t="n">
        <f aca="false">IF(N303="zákl. přenesená",J303,0)</f>
        <v>0</v>
      </c>
      <c r="BH303" s="176" t="n">
        <f aca="false">IF(N303="sníž. přenesená",J303,0)</f>
        <v>0</v>
      </c>
      <c r="BI303" s="176" t="n">
        <f aca="false">IF(N303="nulová",J303,0)</f>
        <v>0</v>
      </c>
      <c r="BJ303" s="3" t="s">
        <v>89</v>
      </c>
      <c r="BK303" s="176" t="n">
        <f aca="false">ROUND(I303*H303,2)</f>
        <v>0</v>
      </c>
      <c r="BL303" s="3" t="s">
        <v>414</v>
      </c>
      <c r="BM303" s="175" t="s">
        <v>2057</v>
      </c>
    </row>
    <row r="304" s="22" customFormat="true" ht="37.95" hidden="false" customHeight="true" outlineLevel="0" collapsed="false">
      <c r="B304" s="23"/>
      <c r="C304" s="164" t="s">
        <v>677</v>
      </c>
      <c r="D304" s="164" t="s">
        <v>310</v>
      </c>
      <c r="E304" s="165" t="s">
        <v>2058</v>
      </c>
      <c r="F304" s="166" t="s">
        <v>2059</v>
      </c>
      <c r="G304" s="167" t="s">
        <v>494</v>
      </c>
      <c r="H304" s="168" t="n">
        <v>7.77</v>
      </c>
      <c r="I304" s="169"/>
      <c r="J304" s="170" t="n">
        <f aca="false">ROUND(I304*H304,2)</f>
        <v>0</v>
      </c>
      <c r="K304" s="166"/>
      <c r="L304" s="23"/>
      <c r="M304" s="171"/>
      <c r="N304" s="172" t="s">
        <v>47</v>
      </c>
      <c r="P304" s="173" t="n">
        <f aca="false">O304*H304</f>
        <v>0</v>
      </c>
      <c r="Q304" s="173" t="n">
        <v>0</v>
      </c>
      <c r="R304" s="173" t="n">
        <f aca="false">Q304*H304</f>
        <v>0</v>
      </c>
      <c r="S304" s="173" t="n">
        <v>0</v>
      </c>
      <c r="T304" s="174" t="n">
        <f aca="false">S304*H304</f>
        <v>0</v>
      </c>
      <c r="AR304" s="175" t="s">
        <v>414</v>
      </c>
      <c r="AT304" s="175" t="s">
        <v>310</v>
      </c>
      <c r="AU304" s="175" t="s">
        <v>91</v>
      </c>
      <c r="AY304" s="3" t="s">
        <v>308</v>
      </c>
      <c r="BE304" s="176" t="n">
        <f aca="false">IF(N304="základní",J304,0)</f>
        <v>0</v>
      </c>
      <c r="BF304" s="176" t="n">
        <f aca="false">IF(N304="snížená",J304,0)</f>
        <v>0</v>
      </c>
      <c r="BG304" s="176" t="n">
        <f aca="false">IF(N304="zákl. přenesená",J304,0)</f>
        <v>0</v>
      </c>
      <c r="BH304" s="176" t="n">
        <f aca="false">IF(N304="sníž. přenesená",J304,0)</f>
        <v>0</v>
      </c>
      <c r="BI304" s="176" t="n">
        <f aca="false">IF(N304="nulová",J304,0)</f>
        <v>0</v>
      </c>
      <c r="BJ304" s="3" t="s">
        <v>89</v>
      </c>
      <c r="BK304" s="176" t="n">
        <f aca="false">ROUND(I304*H304,2)</f>
        <v>0</v>
      </c>
      <c r="BL304" s="3" t="s">
        <v>414</v>
      </c>
      <c r="BM304" s="175" t="s">
        <v>2060</v>
      </c>
    </row>
    <row r="305" s="22" customFormat="true" ht="33" hidden="false" customHeight="true" outlineLevel="0" collapsed="false">
      <c r="B305" s="23"/>
      <c r="C305" s="164" t="s">
        <v>679</v>
      </c>
      <c r="D305" s="164" t="s">
        <v>310</v>
      </c>
      <c r="E305" s="165" t="s">
        <v>2061</v>
      </c>
      <c r="F305" s="166" t="s">
        <v>2062</v>
      </c>
      <c r="G305" s="167" t="s">
        <v>494</v>
      </c>
      <c r="H305" s="168" t="n">
        <v>7.3</v>
      </c>
      <c r="I305" s="169"/>
      <c r="J305" s="170" t="n">
        <f aca="false">ROUND(I305*H305,2)</f>
        <v>0</v>
      </c>
      <c r="K305" s="166"/>
      <c r="L305" s="23"/>
      <c r="M305" s="171"/>
      <c r="N305" s="172" t="s">
        <v>47</v>
      </c>
      <c r="P305" s="173" t="n">
        <f aca="false">O305*H305</f>
        <v>0</v>
      </c>
      <c r="Q305" s="173" t="n">
        <v>0</v>
      </c>
      <c r="R305" s="173" t="n">
        <f aca="false">Q305*H305</f>
        <v>0</v>
      </c>
      <c r="S305" s="173" t="n">
        <v>0</v>
      </c>
      <c r="T305" s="174" t="n">
        <f aca="false">S305*H305</f>
        <v>0</v>
      </c>
      <c r="AR305" s="175" t="s">
        <v>414</v>
      </c>
      <c r="AT305" s="175" t="s">
        <v>310</v>
      </c>
      <c r="AU305" s="175" t="s">
        <v>91</v>
      </c>
      <c r="AY305" s="3" t="s">
        <v>308</v>
      </c>
      <c r="BE305" s="176" t="n">
        <f aca="false">IF(N305="základní",J305,0)</f>
        <v>0</v>
      </c>
      <c r="BF305" s="176" t="n">
        <f aca="false">IF(N305="snížená",J305,0)</f>
        <v>0</v>
      </c>
      <c r="BG305" s="176" t="n">
        <f aca="false">IF(N305="zákl. přenesená",J305,0)</f>
        <v>0</v>
      </c>
      <c r="BH305" s="176" t="n">
        <f aca="false">IF(N305="sníž. přenesená",J305,0)</f>
        <v>0</v>
      </c>
      <c r="BI305" s="176" t="n">
        <f aca="false">IF(N305="nulová",J305,0)</f>
        <v>0</v>
      </c>
      <c r="BJ305" s="3" t="s">
        <v>89</v>
      </c>
      <c r="BK305" s="176" t="n">
        <f aca="false">ROUND(I305*H305,2)</f>
        <v>0</v>
      </c>
      <c r="BL305" s="3" t="s">
        <v>414</v>
      </c>
      <c r="BM305" s="175" t="s">
        <v>2063</v>
      </c>
    </row>
    <row r="306" s="22" customFormat="true" ht="37.95" hidden="false" customHeight="true" outlineLevel="0" collapsed="false">
      <c r="B306" s="23"/>
      <c r="C306" s="164" t="s">
        <v>681</v>
      </c>
      <c r="D306" s="164" t="s">
        <v>310</v>
      </c>
      <c r="E306" s="165" t="s">
        <v>2064</v>
      </c>
      <c r="F306" s="166" t="s">
        <v>2065</v>
      </c>
      <c r="G306" s="167" t="s">
        <v>494</v>
      </c>
      <c r="H306" s="168" t="n">
        <v>1.88</v>
      </c>
      <c r="I306" s="169"/>
      <c r="J306" s="170" t="n">
        <f aca="false">ROUND(I306*H306,2)</f>
        <v>0</v>
      </c>
      <c r="K306" s="166"/>
      <c r="L306" s="23"/>
      <c r="M306" s="171"/>
      <c r="N306" s="172" t="s">
        <v>47</v>
      </c>
      <c r="P306" s="173" t="n">
        <f aca="false">O306*H306</f>
        <v>0</v>
      </c>
      <c r="Q306" s="173" t="n">
        <v>0</v>
      </c>
      <c r="R306" s="173" t="n">
        <f aca="false">Q306*H306</f>
        <v>0</v>
      </c>
      <c r="S306" s="173" t="n">
        <v>0</v>
      </c>
      <c r="T306" s="174" t="n">
        <f aca="false">S306*H306</f>
        <v>0</v>
      </c>
      <c r="AR306" s="175" t="s">
        <v>414</v>
      </c>
      <c r="AT306" s="175" t="s">
        <v>310</v>
      </c>
      <c r="AU306" s="175" t="s">
        <v>91</v>
      </c>
      <c r="AY306" s="3" t="s">
        <v>308</v>
      </c>
      <c r="BE306" s="176" t="n">
        <f aca="false">IF(N306="základní",J306,0)</f>
        <v>0</v>
      </c>
      <c r="BF306" s="176" t="n">
        <f aca="false">IF(N306="snížená",J306,0)</f>
        <v>0</v>
      </c>
      <c r="BG306" s="176" t="n">
        <f aca="false">IF(N306="zákl. přenesená",J306,0)</f>
        <v>0</v>
      </c>
      <c r="BH306" s="176" t="n">
        <f aca="false">IF(N306="sníž. přenesená",J306,0)</f>
        <v>0</v>
      </c>
      <c r="BI306" s="176" t="n">
        <f aca="false">IF(N306="nulová",J306,0)</f>
        <v>0</v>
      </c>
      <c r="BJ306" s="3" t="s">
        <v>89</v>
      </c>
      <c r="BK306" s="176" t="n">
        <f aca="false">ROUND(I306*H306,2)</f>
        <v>0</v>
      </c>
      <c r="BL306" s="3" t="s">
        <v>414</v>
      </c>
      <c r="BM306" s="175" t="s">
        <v>2066</v>
      </c>
    </row>
    <row r="307" s="22" customFormat="true" ht="24.15" hidden="false" customHeight="true" outlineLevel="0" collapsed="false">
      <c r="B307" s="23"/>
      <c r="C307" s="164" t="s">
        <v>683</v>
      </c>
      <c r="D307" s="164" t="s">
        <v>310</v>
      </c>
      <c r="E307" s="165" t="s">
        <v>2067</v>
      </c>
      <c r="F307" s="166" t="s">
        <v>2068</v>
      </c>
      <c r="G307" s="167" t="s">
        <v>478</v>
      </c>
      <c r="H307" s="168" t="n">
        <v>1</v>
      </c>
      <c r="I307" s="169"/>
      <c r="J307" s="170" t="n">
        <f aca="false">ROUND(I307*H307,2)</f>
        <v>0</v>
      </c>
      <c r="K307" s="166"/>
      <c r="L307" s="23"/>
      <c r="M307" s="171"/>
      <c r="N307" s="172" t="s">
        <v>47</v>
      </c>
      <c r="P307" s="173" t="n">
        <f aca="false">O307*H307</f>
        <v>0</v>
      </c>
      <c r="Q307" s="173" t="n">
        <v>0</v>
      </c>
      <c r="R307" s="173" t="n">
        <f aca="false">Q307*H307</f>
        <v>0</v>
      </c>
      <c r="S307" s="173" t="n">
        <v>0</v>
      </c>
      <c r="T307" s="174" t="n">
        <f aca="false">S307*H307</f>
        <v>0</v>
      </c>
      <c r="AR307" s="175" t="s">
        <v>414</v>
      </c>
      <c r="AT307" s="175" t="s">
        <v>310</v>
      </c>
      <c r="AU307" s="175" t="s">
        <v>91</v>
      </c>
      <c r="AY307" s="3" t="s">
        <v>308</v>
      </c>
      <c r="BE307" s="176" t="n">
        <f aca="false">IF(N307="základní",J307,0)</f>
        <v>0</v>
      </c>
      <c r="BF307" s="176" t="n">
        <f aca="false">IF(N307="snížená",J307,0)</f>
        <v>0</v>
      </c>
      <c r="BG307" s="176" t="n">
        <f aca="false">IF(N307="zákl. přenesená",J307,0)</f>
        <v>0</v>
      </c>
      <c r="BH307" s="176" t="n">
        <f aca="false">IF(N307="sníž. přenesená",J307,0)</f>
        <v>0</v>
      </c>
      <c r="BI307" s="176" t="n">
        <f aca="false">IF(N307="nulová",J307,0)</f>
        <v>0</v>
      </c>
      <c r="BJ307" s="3" t="s">
        <v>89</v>
      </c>
      <c r="BK307" s="176" t="n">
        <f aca="false">ROUND(I307*H307,2)</f>
        <v>0</v>
      </c>
      <c r="BL307" s="3" t="s">
        <v>414</v>
      </c>
      <c r="BM307" s="175" t="s">
        <v>2069</v>
      </c>
    </row>
    <row r="308" s="152" customFormat="true" ht="22.95" hidden="false" customHeight="true" outlineLevel="0" collapsed="false">
      <c r="B308" s="153"/>
      <c r="D308" s="154" t="s">
        <v>81</v>
      </c>
      <c r="E308" s="162" t="s">
        <v>1418</v>
      </c>
      <c r="F308" s="162" t="s">
        <v>1419</v>
      </c>
      <c r="I308" s="156"/>
      <c r="J308" s="163" t="n">
        <f aca="false">BK308</f>
        <v>0</v>
      </c>
      <c r="L308" s="153"/>
      <c r="M308" s="157"/>
      <c r="P308" s="158" t="n">
        <f aca="false">SUM(P309:P311)</f>
        <v>0</v>
      </c>
      <c r="R308" s="158" t="n">
        <f aca="false">SUM(R309:R311)</f>
        <v>0</v>
      </c>
      <c r="T308" s="159" t="n">
        <f aca="false">SUM(T309:T311)</f>
        <v>0</v>
      </c>
      <c r="AR308" s="154" t="s">
        <v>91</v>
      </c>
      <c r="AT308" s="160" t="s">
        <v>81</v>
      </c>
      <c r="AU308" s="160" t="s">
        <v>89</v>
      </c>
      <c r="AY308" s="154" t="s">
        <v>308</v>
      </c>
      <c r="BK308" s="161" t="n">
        <f aca="false">SUM(BK309:BK311)</f>
        <v>0</v>
      </c>
    </row>
    <row r="309" s="22" customFormat="true" ht="33" hidden="false" customHeight="true" outlineLevel="0" collapsed="false">
      <c r="B309" s="23"/>
      <c r="C309" s="164" t="s">
        <v>685</v>
      </c>
      <c r="D309" s="164" t="s">
        <v>310</v>
      </c>
      <c r="E309" s="165" t="s">
        <v>2070</v>
      </c>
      <c r="F309" s="166" t="s">
        <v>2071</v>
      </c>
      <c r="G309" s="167" t="s">
        <v>478</v>
      </c>
      <c r="H309" s="168" t="n">
        <v>2</v>
      </c>
      <c r="I309" s="169"/>
      <c r="J309" s="170" t="n">
        <f aca="false">ROUND(I309*H309,2)</f>
        <v>0</v>
      </c>
      <c r="K309" s="166"/>
      <c r="L309" s="23"/>
      <c r="M309" s="171"/>
      <c r="N309" s="172" t="s">
        <v>47</v>
      </c>
      <c r="P309" s="173" t="n">
        <f aca="false">O309*H309</f>
        <v>0</v>
      </c>
      <c r="Q309" s="173" t="n">
        <v>0</v>
      </c>
      <c r="R309" s="173" t="n">
        <f aca="false">Q309*H309</f>
        <v>0</v>
      </c>
      <c r="S309" s="173" t="n">
        <v>0</v>
      </c>
      <c r="T309" s="174" t="n">
        <f aca="false">S309*H309</f>
        <v>0</v>
      </c>
      <c r="AR309" s="175" t="s">
        <v>414</v>
      </c>
      <c r="AT309" s="175" t="s">
        <v>310</v>
      </c>
      <c r="AU309" s="175" t="s">
        <v>91</v>
      </c>
      <c r="AY309" s="3" t="s">
        <v>308</v>
      </c>
      <c r="BE309" s="176" t="n">
        <f aca="false">IF(N309="základní",J309,0)</f>
        <v>0</v>
      </c>
      <c r="BF309" s="176" t="n">
        <f aca="false">IF(N309="snížená",J309,0)</f>
        <v>0</v>
      </c>
      <c r="BG309" s="176" t="n">
        <f aca="false">IF(N309="zákl. přenesená",J309,0)</f>
        <v>0</v>
      </c>
      <c r="BH309" s="176" t="n">
        <f aca="false">IF(N309="sníž. přenesená",J309,0)</f>
        <v>0</v>
      </c>
      <c r="BI309" s="176" t="n">
        <f aca="false">IF(N309="nulová",J309,0)</f>
        <v>0</v>
      </c>
      <c r="BJ309" s="3" t="s">
        <v>89</v>
      </c>
      <c r="BK309" s="176" t="n">
        <f aca="false">ROUND(I309*H309,2)</f>
        <v>0</v>
      </c>
      <c r="BL309" s="3" t="s">
        <v>414</v>
      </c>
      <c r="BM309" s="175" t="s">
        <v>2072</v>
      </c>
    </row>
    <row r="310" s="22" customFormat="true" ht="24.15" hidden="false" customHeight="true" outlineLevel="0" collapsed="false">
      <c r="B310" s="23"/>
      <c r="C310" s="164" t="s">
        <v>688</v>
      </c>
      <c r="D310" s="164" t="s">
        <v>310</v>
      </c>
      <c r="E310" s="165" t="s">
        <v>2073</v>
      </c>
      <c r="F310" s="166" t="s">
        <v>2074</v>
      </c>
      <c r="G310" s="167" t="s">
        <v>478</v>
      </c>
      <c r="H310" s="168" t="n">
        <v>1</v>
      </c>
      <c r="I310" s="169"/>
      <c r="J310" s="170" t="n">
        <f aca="false">ROUND(I310*H310,2)</f>
        <v>0</v>
      </c>
      <c r="K310" s="166"/>
      <c r="L310" s="23"/>
      <c r="M310" s="171"/>
      <c r="N310" s="172" t="s">
        <v>47</v>
      </c>
      <c r="P310" s="173" t="n">
        <f aca="false">O310*H310</f>
        <v>0</v>
      </c>
      <c r="Q310" s="173" t="n">
        <v>0</v>
      </c>
      <c r="R310" s="173" t="n">
        <f aca="false">Q310*H310</f>
        <v>0</v>
      </c>
      <c r="S310" s="173" t="n">
        <v>0</v>
      </c>
      <c r="T310" s="174" t="n">
        <f aca="false">S310*H310</f>
        <v>0</v>
      </c>
      <c r="AR310" s="175" t="s">
        <v>414</v>
      </c>
      <c r="AT310" s="175" t="s">
        <v>310</v>
      </c>
      <c r="AU310" s="175" t="s">
        <v>91</v>
      </c>
      <c r="AY310" s="3" t="s">
        <v>308</v>
      </c>
      <c r="BE310" s="176" t="n">
        <f aca="false">IF(N310="základní",J310,0)</f>
        <v>0</v>
      </c>
      <c r="BF310" s="176" t="n">
        <f aca="false">IF(N310="snížená",J310,0)</f>
        <v>0</v>
      </c>
      <c r="BG310" s="176" t="n">
        <f aca="false">IF(N310="zákl. přenesená",J310,0)</f>
        <v>0</v>
      </c>
      <c r="BH310" s="176" t="n">
        <f aca="false">IF(N310="sníž. přenesená",J310,0)</f>
        <v>0</v>
      </c>
      <c r="BI310" s="176" t="n">
        <f aca="false">IF(N310="nulová",J310,0)</f>
        <v>0</v>
      </c>
      <c r="BJ310" s="3" t="s">
        <v>89</v>
      </c>
      <c r="BK310" s="176" t="n">
        <f aca="false">ROUND(I310*H310,2)</f>
        <v>0</v>
      </c>
      <c r="BL310" s="3" t="s">
        <v>414</v>
      </c>
      <c r="BM310" s="175" t="s">
        <v>2075</v>
      </c>
    </row>
    <row r="311" s="22" customFormat="true" ht="24.15" hidden="false" customHeight="true" outlineLevel="0" collapsed="false">
      <c r="B311" s="23"/>
      <c r="C311" s="164" t="s">
        <v>690</v>
      </c>
      <c r="D311" s="164" t="s">
        <v>310</v>
      </c>
      <c r="E311" s="165" t="s">
        <v>2076</v>
      </c>
      <c r="F311" s="166" t="s">
        <v>2074</v>
      </c>
      <c r="G311" s="167" t="s">
        <v>478</v>
      </c>
      <c r="H311" s="168" t="n">
        <v>2</v>
      </c>
      <c r="I311" s="169"/>
      <c r="J311" s="170" t="n">
        <f aca="false">ROUND(I311*H311,2)</f>
        <v>0</v>
      </c>
      <c r="K311" s="166"/>
      <c r="L311" s="23"/>
      <c r="M311" s="171"/>
      <c r="N311" s="172" t="s">
        <v>47</v>
      </c>
      <c r="P311" s="173" t="n">
        <f aca="false">O311*H311</f>
        <v>0</v>
      </c>
      <c r="Q311" s="173" t="n">
        <v>0</v>
      </c>
      <c r="R311" s="173" t="n">
        <f aca="false">Q311*H311</f>
        <v>0</v>
      </c>
      <c r="S311" s="173" t="n">
        <v>0</v>
      </c>
      <c r="T311" s="174" t="n">
        <f aca="false">S311*H311</f>
        <v>0</v>
      </c>
      <c r="AR311" s="175" t="s">
        <v>414</v>
      </c>
      <c r="AT311" s="175" t="s">
        <v>310</v>
      </c>
      <c r="AU311" s="175" t="s">
        <v>91</v>
      </c>
      <c r="AY311" s="3" t="s">
        <v>308</v>
      </c>
      <c r="BE311" s="176" t="n">
        <f aca="false">IF(N311="základní",J311,0)</f>
        <v>0</v>
      </c>
      <c r="BF311" s="176" t="n">
        <f aca="false">IF(N311="snížená",J311,0)</f>
        <v>0</v>
      </c>
      <c r="BG311" s="176" t="n">
        <f aca="false">IF(N311="zákl. přenesená",J311,0)</f>
        <v>0</v>
      </c>
      <c r="BH311" s="176" t="n">
        <f aca="false">IF(N311="sníž. přenesená",J311,0)</f>
        <v>0</v>
      </c>
      <c r="BI311" s="176" t="n">
        <f aca="false">IF(N311="nulová",J311,0)</f>
        <v>0</v>
      </c>
      <c r="BJ311" s="3" t="s">
        <v>89</v>
      </c>
      <c r="BK311" s="176" t="n">
        <f aca="false">ROUND(I311*H311,2)</f>
        <v>0</v>
      </c>
      <c r="BL311" s="3" t="s">
        <v>414</v>
      </c>
      <c r="BM311" s="175" t="s">
        <v>2077</v>
      </c>
    </row>
    <row r="312" s="152" customFormat="true" ht="22.95" hidden="false" customHeight="true" outlineLevel="0" collapsed="false">
      <c r="B312" s="153"/>
      <c r="D312" s="154" t="s">
        <v>81</v>
      </c>
      <c r="E312" s="162" t="s">
        <v>995</v>
      </c>
      <c r="F312" s="162" t="s">
        <v>996</v>
      </c>
      <c r="I312" s="156"/>
      <c r="J312" s="163" t="n">
        <f aca="false">BK312</f>
        <v>0</v>
      </c>
      <c r="L312" s="153"/>
      <c r="M312" s="157"/>
      <c r="P312" s="158" t="n">
        <f aca="false">SUM(P313:P314)</f>
        <v>0</v>
      </c>
      <c r="R312" s="158" t="n">
        <f aca="false">SUM(R313:R314)</f>
        <v>0</v>
      </c>
      <c r="T312" s="159" t="n">
        <f aca="false">SUM(T313:T314)</f>
        <v>0</v>
      </c>
      <c r="AR312" s="154" t="s">
        <v>91</v>
      </c>
      <c r="AT312" s="160" t="s">
        <v>81</v>
      </c>
      <c r="AU312" s="160" t="s">
        <v>89</v>
      </c>
      <c r="AY312" s="154" t="s">
        <v>308</v>
      </c>
      <c r="BK312" s="161" t="n">
        <f aca="false">SUM(BK313:BK314)</f>
        <v>0</v>
      </c>
    </row>
    <row r="313" s="22" customFormat="true" ht="24.15" hidden="false" customHeight="true" outlineLevel="0" collapsed="false">
      <c r="B313" s="23"/>
      <c r="C313" s="164" t="s">
        <v>692</v>
      </c>
      <c r="D313" s="164" t="s">
        <v>310</v>
      </c>
      <c r="E313" s="165" t="s">
        <v>2078</v>
      </c>
      <c r="F313" s="166" t="s">
        <v>2079</v>
      </c>
      <c r="G313" s="167" t="s">
        <v>478</v>
      </c>
      <c r="H313" s="168" t="n">
        <v>3</v>
      </c>
      <c r="I313" s="169"/>
      <c r="J313" s="170" t="n">
        <f aca="false">ROUND(I313*H313,2)</f>
        <v>0</v>
      </c>
      <c r="K313" s="166"/>
      <c r="L313" s="23"/>
      <c r="M313" s="171"/>
      <c r="N313" s="172" t="s">
        <v>47</v>
      </c>
      <c r="P313" s="173" t="n">
        <f aca="false">O313*H313</f>
        <v>0</v>
      </c>
      <c r="Q313" s="173" t="n">
        <v>0</v>
      </c>
      <c r="R313" s="173" t="n">
        <f aca="false">Q313*H313</f>
        <v>0</v>
      </c>
      <c r="S313" s="173" t="n">
        <v>0</v>
      </c>
      <c r="T313" s="174" t="n">
        <f aca="false">S313*H313</f>
        <v>0</v>
      </c>
      <c r="AR313" s="175" t="s">
        <v>414</v>
      </c>
      <c r="AT313" s="175" t="s">
        <v>310</v>
      </c>
      <c r="AU313" s="175" t="s">
        <v>91</v>
      </c>
      <c r="AY313" s="3" t="s">
        <v>308</v>
      </c>
      <c r="BE313" s="176" t="n">
        <f aca="false">IF(N313="základní",J313,0)</f>
        <v>0</v>
      </c>
      <c r="BF313" s="176" t="n">
        <f aca="false">IF(N313="snížená",J313,0)</f>
        <v>0</v>
      </c>
      <c r="BG313" s="176" t="n">
        <f aca="false">IF(N313="zákl. přenesená",J313,0)</f>
        <v>0</v>
      </c>
      <c r="BH313" s="176" t="n">
        <f aca="false">IF(N313="sníž. přenesená",J313,0)</f>
        <v>0</v>
      </c>
      <c r="BI313" s="176" t="n">
        <f aca="false">IF(N313="nulová",J313,0)</f>
        <v>0</v>
      </c>
      <c r="BJ313" s="3" t="s">
        <v>89</v>
      </c>
      <c r="BK313" s="176" t="n">
        <f aca="false">ROUND(I313*H313,2)</f>
        <v>0</v>
      </c>
      <c r="BL313" s="3" t="s">
        <v>414</v>
      </c>
      <c r="BM313" s="175" t="s">
        <v>2080</v>
      </c>
    </row>
    <row r="314" s="22" customFormat="true" ht="33" hidden="false" customHeight="true" outlineLevel="0" collapsed="false">
      <c r="B314" s="23"/>
      <c r="C314" s="164" t="s">
        <v>694</v>
      </c>
      <c r="D314" s="164" t="s">
        <v>310</v>
      </c>
      <c r="E314" s="165" t="s">
        <v>2081</v>
      </c>
      <c r="F314" s="166" t="s">
        <v>2082</v>
      </c>
      <c r="G314" s="167" t="s">
        <v>478</v>
      </c>
      <c r="H314" s="168" t="n">
        <v>1</v>
      </c>
      <c r="I314" s="169"/>
      <c r="J314" s="170" t="n">
        <f aca="false">ROUND(I314*H314,2)</f>
        <v>0</v>
      </c>
      <c r="K314" s="166"/>
      <c r="L314" s="23"/>
      <c r="M314" s="171"/>
      <c r="N314" s="172" t="s">
        <v>47</v>
      </c>
      <c r="P314" s="173" t="n">
        <f aca="false">O314*H314</f>
        <v>0</v>
      </c>
      <c r="Q314" s="173" t="n">
        <v>0</v>
      </c>
      <c r="R314" s="173" t="n">
        <f aca="false">Q314*H314</f>
        <v>0</v>
      </c>
      <c r="S314" s="173" t="n">
        <v>0</v>
      </c>
      <c r="T314" s="174" t="n">
        <f aca="false">S314*H314</f>
        <v>0</v>
      </c>
      <c r="AR314" s="175" t="s">
        <v>414</v>
      </c>
      <c r="AT314" s="175" t="s">
        <v>310</v>
      </c>
      <c r="AU314" s="175" t="s">
        <v>91</v>
      </c>
      <c r="AY314" s="3" t="s">
        <v>308</v>
      </c>
      <c r="BE314" s="176" t="n">
        <f aca="false">IF(N314="základní",J314,0)</f>
        <v>0</v>
      </c>
      <c r="BF314" s="176" t="n">
        <f aca="false">IF(N314="snížená",J314,0)</f>
        <v>0</v>
      </c>
      <c r="BG314" s="176" t="n">
        <f aca="false">IF(N314="zákl. přenesená",J314,0)</f>
        <v>0</v>
      </c>
      <c r="BH314" s="176" t="n">
        <f aca="false">IF(N314="sníž. přenesená",J314,0)</f>
        <v>0</v>
      </c>
      <c r="BI314" s="176" t="n">
        <f aca="false">IF(N314="nulová",J314,0)</f>
        <v>0</v>
      </c>
      <c r="BJ314" s="3" t="s">
        <v>89</v>
      </c>
      <c r="BK314" s="176" t="n">
        <f aca="false">ROUND(I314*H314,2)</f>
        <v>0</v>
      </c>
      <c r="BL314" s="3" t="s">
        <v>414</v>
      </c>
      <c r="BM314" s="175" t="s">
        <v>2083</v>
      </c>
    </row>
    <row r="315" s="22" customFormat="true" ht="49.95" hidden="false" customHeight="true" outlineLevel="0" collapsed="false">
      <c r="B315" s="23"/>
      <c r="E315" s="155" t="s">
        <v>518</v>
      </c>
      <c r="F315" s="155" t="s">
        <v>519</v>
      </c>
      <c r="J315" s="142" t="n">
        <f aca="false">BK315</f>
        <v>0</v>
      </c>
      <c r="L315" s="23"/>
      <c r="M315" s="211"/>
      <c r="T315" s="57"/>
      <c r="AT315" s="3" t="s">
        <v>81</v>
      </c>
      <c r="AU315" s="3" t="s">
        <v>82</v>
      </c>
      <c r="AY315" s="3" t="s">
        <v>520</v>
      </c>
      <c r="BK315" s="176" t="n">
        <f aca="false">SUM(BK316:BK320)</f>
        <v>0</v>
      </c>
    </row>
    <row r="316" s="22" customFormat="true" ht="16.35" hidden="false" customHeight="true" outlineLevel="0" collapsed="false">
      <c r="B316" s="23"/>
      <c r="C316" s="212"/>
      <c r="D316" s="213" t="s">
        <v>310</v>
      </c>
      <c r="E316" s="214"/>
      <c r="F316" s="215"/>
      <c r="G316" s="216"/>
      <c r="H316" s="217"/>
      <c r="I316" s="218"/>
      <c r="J316" s="219" t="n">
        <f aca="false">BK316</f>
        <v>0</v>
      </c>
      <c r="K316" s="220"/>
      <c r="L316" s="23"/>
      <c r="M316" s="221"/>
      <c r="N316" s="222" t="s">
        <v>47</v>
      </c>
      <c r="T316" s="57"/>
      <c r="AT316" s="3" t="s">
        <v>520</v>
      </c>
      <c r="AU316" s="3" t="s">
        <v>89</v>
      </c>
      <c r="AY316" s="3" t="s">
        <v>520</v>
      </c>
      <c r="BE316" s="176" t="n">
        <f aca="false">IF(N316="základní",J316,0)</f>
        <v>0</v>
      </c>
      <c r="BF316" s="176" t="n">
        <f aca="false">IF(N316="snížená",J316,0)</f>
        <v>0</v>
      </c>
      <c r="BG316" s="176" t="n">
        <f aca="false">IF(N316="zákl. přenesená",J316,0)</f>
        <v>0</v>
      </c>
      <c r="BH316" s="176" t="n">
        <f aca="false">IF(N316="sníž. přenesená",J316,0)</f>
        <v>0</v>
      </c>
      <c r="BI316" s="176" t="n">
        <f aca="false">IF(N316="nulová",J316,0)</f>
        <v>0</v>
      </c>
      <c r="BJ316" s="3" t="s">
        <v>89</v>
      </c>
      <c r="BK316" s="176" t="n">
        <f aca="false">I316*H316</f>
        <v>0</v>
      </c>
    </row>
    <row r="317" s="22" customFormat="true" ht="16.35" hidden="false" customHeight="true" outlineLevel="0" collapsed="false">
      <c r="B317" s="23"/>
      <c r="C317" s="212"/>
      <c r="D317" s="213" t="s">
        <v>310</v>
      </c>
      <c r="E317" s="214"/>
      <c r="F317" s="215"/>
      <c r="G317" s="216"/>
      <c r="H317" s="217"/>
      <c r="I317" s="218"/>
      <c r="J317" s="219" t="n">
        <f aca="false">BK317</f>
        <v>0</v>
      </c>
      <c r="K317" s="220"/>
      <c r="L317" s="23"/>
      <c r="M317" s="221"/>
      <c r="N317" s="222" t="s">
        <v>47</v>
      </c>
      <c r="T317" s="57"/>
      <c r="AT317" s="3" t="s">
        <v>520</v>
      </c>
      <c r="AU317" s="3" t="s">
        <v>89</v>
      </c>
      <c r="AY317" s="3" t="s">
        <v>520</v>
      </c>
      <c r="BE317" s="176" t="n">
        <f aca="false">IF(N317="základní",J317,0)</f>
        <v>0</v>
      </c>
      <c r="BF317" s="176" t="n">
        <f aca="false">IF(N317="snížená",J317,0)</f>
        <v>0</v>
      </c>
      <c r="BG317" s="176" t="n">
        <f aca="false">IF(N317="zákl. přenesená",J317,0)</f>
        <v>0</v>
      </c>
      <c r="BH317" s="176" t="n">
        <f aca="false">IF(N317="sníž. přenesená",J317,0)</f>
        <v>0</v>
      </c>
      <c r="BI317" s="176" t="n">
        <f aca="false">IF(N317="nulová",J317,0)</f>
        <v>0</v>
      </c>
      <c r="BJ317" s="3" t="s">
        <v>89</v>
      </c>
      <c r="BK317" s="176" t="n">
        <f aca="false">I317*H317</f>
        <v>0</v>
      </c>
    </row>
    <row r="318" s="22" customFormat="true" ht="16.35" hidden="false" customHeight="true" outlineLevel="0" collapsed="false">
      <c r="B318" s="23"/>
      <c r="C318" s="212"/>
      <c r="D318" s="213" t="s">
        <v>310</v>
      </c>
      <c r="E318" s="214"/>
      <c r="F318" s="215"/>
      <c r="G318" s="216"/>
      <c r="H318" s="217"/>
      <c r="I318" s="218"/>
      <c r="J318" s="219" t="n">
        <f aca="false">BK318</f>
        <v>0</v>
      </c>
      <c r="K318" s="220"/>
      <c r="L318" s="23"/>
      <c r="M318" s="221"/>
      <c r="N318" s="222" t="s">
        <v>47</v>
      </c>
      <c r="T318" s="57"/>
      <c r="AT318" s="3" t="s">
        <v>520</v>
      </c>
      <c r="AU318" s="3" t="s">
        <v>89</v>
      </c>
      <c r="AY318" s="3" t="s">
        <v>520</v>
      </c>
      <c r="BE318" s="176" t="n">
        <f aca="false">IF(N318="základní",J318,0)</f>
        <v>0</v>
      </c>
      <c r="BF318" s="176" t="n">
        <f aca="false">IF(N318="snížená",J318,0)</f>
        <v>0</v>
      </c>
      <c r="BG318" s="176" t="n">
        <f aca="false">IF(N318="zákl. přenesená",J318,0)</f>
        <v>0</v>
      </c>
      <c r="BH318" s="176" t="n">
        <f aca="false">IF(N318="sníž. přenesená",J318,0)</f>
        <v>0</v>
      </c>
      <c r="BI318" s="176" t="n">
        <f aca="false">IF(N318="nulová",J318,0)</f>
        <v>0</v>
      </c>
      <c r="BJ318" s="3" t="s">
        <v>89</v>
      </c>
      <c r="BK318" s="176" t="n">
        <f aca="false">I318*H318</f>
        <v>0</v>
      </c>
    </row>
    <row r="319" s="22" customFormat="true" ht="16.35" hidden="false" customHeight="true" outlineLevel="0" collapsed="false">
      <c r="B319" s="23"/>
      <c r="C319" s="212"/>
      <c r="D319" s="213" t="s">
        <v>310</v>
      </c>
      <c r="E319" s="214"/>
      <c r="F319" s="215"/>
      <c r="G319" s="216"/>
      <c r="H319" s="217"/>
      <c r="I319" s="218"/>
      <c r="J319" s="219" t="n">
        <f aca="false">BK319</f>
        <v>0</v>
      </c>
      <c r="K319" s="220"/>
      <c r="L319" s="23"/>
      <c r="M319" s="221"/>
      <c r="N319" s="222" t="s">
        <v>47</v>
      </c>
      <c r="T319" s="57"/>
      <c r="AT319" s="3" t="s">
        <v>520</v>
      </c>
      <c r="AU319" s="3" t="s">
        <v>89</v>
      </c>
      <c r="AY319" s="3" t="s">
        <v>520</v>
      </c>
      <c r="BE319" s="176" t="n">
        <f aca="false">IF(N319="základní",J319,0)</f>
        <v>0</v>
      </c>
      <c r="BF319" s="176" t="n">
        <f aca="false">IF(N319="snížená",J319,0)</f>
        <v>0</v>
      </c>
      <c r="BG319" s="176" t="n">
        <f aca="false">IF(N319="zákl. přenesená",J319,0)</f>
        <v>0</v>
      </c>
      <c r="BH319" s="176" t="n">
        <f aca="false">IF(N319="sníž. přenesená",J319,0)</f>
        <v>0</v>
      </c>
      <c r="BI319" s="176" t="n">
        <f aca="false">IF(N319="nulová",J319,0)</f>
        <v>0</v>
      </c>
      <c r="BJ319" s="3" t="s">
        <v>89</v>
      </c>
      <c r="BK319" s="176" t="n">
        <f aca="false">I319*H319</f>
        <v>0</v>
      </c>
    </row>
    <row r="320" s="22" customFormat="true" ht="16.35" hidden="false" customHeight="true" outlineLevel="0" collapsed="false">
      <c r="B320" s="23"/>
      <c r="C320" s="212"/>
      <c r="D320" s="213" t="s">
        <v>310</v>
      </c>
      <c r="E320" s="214"/>
      <c r="F320" s="215"/>
      <c r="G320" s="216"/>
      <c r="H320" s="217"/>
      <c r="I320" s="218"/>
      <c r="J320" s="219" t="n">
        <f aca="false">BK320</f>
        <v>0</v>
      </c>
      <c r="K320" s="220"/>
      <c r="L320" s="23"/>
      <c r="M320" s="221"/>
      <c r="N320" s="222" t="s">
        <v>47</v>
      </c>
      <c r="O320" s="223"/>
      <c r="P320" s="223"/>
      <c r="Q320" s="223"/>
      <c r="R320" s="223"/>
      <c r="S320" s="223"/>
      <c r="T320" s="224"/>
      <c r="AT320" s="3" t="s">
        <v>520</v>
      </c>
      <c r="AU320" s="3" t="s">
        <v>89</v>
      </c>
      <c r="AY320" s="3" t="s">
        <v>520</v>
      </c>
      <c r="BE320" s="176" t="n">
        <f aca="false">IF(N320="základní",J320,0)</f>
        <v>0</v>
      </c>
      <c r="BF320" s="176" t="n">
        <f aca="false">IF(N320="snížená",J320,0)</f>
        <v>0</v>
      </c>
      <c r="BG320" s="176" t="n">
        <f aca="false">IF(N320="zákl. přenesená",J320,0)</f>
        <v>0</v>
      </c>
      <c r="BH320" s="176" t="n">
        <f aca="false">IF(N320="sníž. přenesená",J320,0)</f>
        <v>0</v>
      </c>
      <c r="BI320" s="176" t="n">
        <f aca="false">IF(N320="nulová",J320,0)</f>
        <v>0</v>
      </c>
      <c r="BJ320" s="3" t="s">
        <v>89</v>
      </c>
      <c r="BK320" s="176" t="n">
        <f aca="false">I320*H320</f>
        <v>0</v>
      </c>
    </row>
    <row r="321" s="22" customFormat="true" ht="6.9" hidden="false" customHeight="true" outlineLevel="0" collapsed="false">
      <c r="B321" s="41"/>
      <c r="C321" s="42"/>
      <c r="D321" s="42"/>
      <c r="E321" s="42"/>
      <c r="F321" s="42"/>
      <c r="G321" s="42"/>
      <c r="H321" s="42"/>
      <c r="I321" s="42"/>
      <c r="J321" s="42"/>
      <c r="K321" s="42"/>
      <c r="L321" s="23"/>
    </row>
  </sheetData>
  <sheetProtection algorithmName="SHA-512" hashValue="vKwWurBYJo5E7GSTHTO8k6B1fVpmTBW0/GPL61UO8sQ+NUBVS1ze0w1Stj+iScm5W7KbM6fAT8aIGOQrzeDKhw==" saltValue="QIsjgS4Qc6GUelhTvQs3IFHT93KJk9ZAhpDftQLrLFjqoGwZWAvOtQbQB8Uey/CR0ngj3UlZirluXxWuM0TsWQ==" spinCount="100000" sheet="true" objects="true" scenarios="true" formatColumns="false" formatRows="false" autoFilter="false"/>
  <autoFilter ref="C132:K320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</mergeCells>
  <dataValidations count="2">
    <dataValidation allowBlank="true" error="Povoleny jsou hodnoty K, M." operator="between" showDropDown="false" showErrorMessage="true" showInputMessage="true" sqref="D316:D321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316:N321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93"/>
  <sheetViews>
    <sheetView showFormulas="false" showGridLines="false" showRowColHeaders="true" showZeros="true" rightToLeft="false" tabSelected="false" showOutlineSymbols="true" defaultGridColor="true" view="normal" topLeftCell="A172" colorId="64" zoomScale="100" zoomScaleNormal="100" zoomScalePageLayoutView="100" workbookViewId="0">
      <selection pane="topLeft" activeCell="A172" activeCellId="0" sqref="A172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141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1979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2084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ROUND(J131,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ROUND((ROUND((SUM(BE131:BE186)),  2) + SUM(BE188:BE192)), 2)</f>
        <v>0</v>
      </c>
      <c r="I35" s="119" t="n">
        <v>0.21</v>
      </c>
      <c r="J35" s="100" t="n">
        <f aca="false">ROUND((ROUND(((SUM(BE131:BE186))*I35),  2) + (SUM(BE188:BE192)*I35)),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ROUND((ROUND((SUM(BF131:BF186)),  2) + SUM(BF188:BF192)), 2)</f>
        <v>0</v>
      </c>
      <c r="I36" s="119" t="n">
        <v>0.15</v>
      </c>
      <c r="J36" s="100" t="n">
        <f aca="false">ROUND((ROUND(((SUM(BF131:BF186))*I36),  2) + (SUM(BF188:BF192)*I36)),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ROUND((ROUND((SUM(BG131:BG186)),  2) + SUM(BG188:BG192)),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ROUND((ROUND((SUM(BH131:BH186)),  2) + SUM(BH188:BH192)),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ROUND((ROUND((SUM(BI131:BI186)),  2) + SUM(BI188:BI192)),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1979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2.3.1.e - Elektroinstalace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J131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J132</f>
        <v>0</v>
      </c>
      <c r="L99" s="133"/>
    </row>
    <row r="100" s="95" customFormat="true" ht="19.95" hidden="false" customHeight="true" outlineLevel="0" collapsed="false">
      <c r="B100" s="137"/>
      <c r="D100" s="138" t="s">
        <v>1812</v>
      </c>
      <c r="E100" s="139"/>
      <c r="F100" s="139"/>
      <c r="G100" s="139"/>
      <c r="H100" s="139"/>
      <c r="I100" s="139"/>
      <c r="J100" s="140" t="n">
        <f aca="false">J133</f>
        <v>0</v>
      </c>
      <c r="L100" s="137"/>
    </row>
    <row r="101" s="95" customFormat="true" ht="14.85" hidden="false" customHeight="true" outlineLevel="0" collapsed="false">
      <c r="B101" s="137"/>
      <c r="D101" s="138" t="s">
        <v>1813</v>
      </c>
      <c r="E101" s="139"/>
      <c r="F101" s="139"/>
      <c r="G101" s="139"/>
      <c r="H101" s="139"/>
      <c r="I101" s="139"/>
      <c r="J101" s="140" t="n">
        <f aca="false">J134</f>
        <v>0</v>
      </c>
      <c r="L101" s="137"/>
    </row>
    <row r="102" s="95" customFormat="true" ht="14.85" hidden="false" customHeight="true" outlineLevel="0" collapsed="false">
      <c r="B102" s="137"/>
      <c r="D102" s="138" t="s">
        <v>1814</v>
      </c>
      <c r="E102" s="139"/>
      <c r="F102" s="139"/>
      <c r="G102" s="139"/>
      <c r="H102" s="139"/>
      <c r="I102" s="139"/>
      <c r="J102" s="140" t="n">
        <f aca="false">J137</f>
        <v>0</v>
      </c>
      <c r="L102" s="137"/>
    </row>
    <row r="103" s="95" customFormat="true" ht="14.85" hidden="false" customHeight="true" outlineLevel="0" collapsed="false">
      <c r="B103" s="137"/>
      <c r="D103" s="138" t="s">
        <v>1815</v>
      </c>
      <c r="E103" s="139"/>
      <c r="F103" s="139"/>
      <c r="G103" s="139"/>
      <c r="H103" s="139"/>
      <c r="I103" s="139"/>
      <c r="J103" s="140" t="n">
        <f aca="false">J153</f>
        <v>0</v>
      </c>
      <c r="L103" s="137"/>
    </row>
    <row r="104" s="95" customFormat="true" ht="14.85" hidden="false" customHeight="true" outlineLevel="0" collapsed="false">
      <c r="B104" s="137"/>
      <c r="D104" s="138" t="s">
        <v>1816</v>
      </c>
      <c r="E104" s="139"/>
      <c r="F104" s="139"/>
      <c r="G104" s="139"/>
      <c r="H104" s="139"/>
      <c r="I104" s="139"/>
      <c r="J104" s="140" t="n">
        <f aca="false">J168</f>
        <v>0</v>
      </c>
      <c r="L104" s="137"/>
    </row>
    <row r="105" s="132" customFormat="true" ht="24.9" hidden="false" customHeight="true" outlineLevel="0" collapsed="false">
      <c r="B105" s="133"/>
      <c r="D105" s="134" t="s">
        <v>1817</v>
      </c>
      <c r="E105" s="135"/>
      <c r="F105" s="135"/>
      <c r="G105" s="135"/>
      <c r="H105" s="135"/>
      <c r="I105" s="135"/>
      <c r="J105" s="136" t="n">
        <f aca="false">J180</f>
        <v>0</v>
      </c>
      <c r="L105" s="133"/>
    </row>
    <row r="106" s="95" customFormat="true" ht="19.95" hidden="false" customHeight="true" outlineLevel="0" collapsed="false">
      <c r="B106" s="137"/>
      <c r="D106" s="138" t="s">
        <v>1818</v>
      </c>
      <c r="E106" s="139"/>
      <c r="F106" s="139"/>
      <c r="G106" s="139"/>
      <c r="H106" s="139"/>
      <c r="I106" s="139"/>
      <c r="J106" s="140" t="n">
        <f aca="false">J181</f>
        <v>0</v>
      </c>
      <c r="L106" s="137"/>
    </row>
    <row r="107" s="132" customFormat="true" ht="24.9" hidden="false" customHeight="true" outlineLevel="0" collapsed="false">
      <c r="B107" s="133"/>
      <c r="D107" s="134" t="s">
        <v>1819</v>
      </c>
      <c r="E107" s="135"/>
      <c r="F107" s="135"/>
      <c r="G107" s="135"/>
      <c r="H107" s="135"/>
      <c r="I107" s="135"/>
      <c r="J107" s="136" t="n">
        <f aca="false">J184</f>
        <v>0</v>
      </c>
      <c r="L107" s="133"/>
    </row>
    <row r="108" s="95" customFormat="true" ht="19.95" hidden="false" customHeight="true" outlineLevel="0" collapsed="false">
      <c r="B108" s="137"/>
      <c r="D108" s="138" t="s">
        <v>1820</v>
      </c>
      <c r="E108" s="139"/>
      <c r="F108" s="139"/>
      <c r="G108" s="139"/>
      <c r="H108" s="139"/>
      <c r="I108" s="139"/>
      <c r="J108" s="140" t="n">
        <f aca="false">J185</f>
        <v>0</v>
      </c>
      <c r="L108" s="137"/>
    </row>
    <row r="109" s="132" customFormat="true" ht="21.75" hidden="false" customHeight="true" outlineLevel="0" collapsed="false">
      <c r="B109" s="133"/>
      <c r="D109" s="141" t="s">
        <v>292</v>
      </c>
      <c r="J109" s="142" t="n">
        <f aca="false">J187</f>
        <v>0</v>
      </c>
      <c r="L109" s="133"/>
    </row>
    <row r="110" s="22" customFormat="true" ht="21.75" hidden="false" customHeight="true" outlineLevel="0" collapsed="false">
      <c r="B110" s="23"/>
      <c r="L110" s="23"/>
    </row>
    <row r="111" s="22" customFormat="true" ht="6.9" hidden="false" customHeight="true" outlineLevel="0" collapsed="false"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23"/>
    </row>
    <row r="115" s="22" customFormat="true" ht="6.9" hidden="false" customHeight="true" outlineLevel="0" collapsed="false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3"/>
    </row>
    <row r="116" s="22" customFormat="true" ht="24.9" hidden="false" customHeight="true" outlineLevel="0" collapsed="false">
      <c r="B116" s="23"/>
      <c r="C116" s="7" t="s">
        <v>293</v>
      </c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15</v>
      </c>
      <c r="L118" s="23"/>
    </row>
    <row r="119" s="22" customFormat="true" ht="16.5" hidden="false" customHeight="true" outlineLevel="0" collapsed="false">
      <c r="B119" s="23"/>
      <c r="E119" s="109" t="str">
        <f aca="false">E7</f>
        <v>Koupaliště Rosice</v>
      </c>
      <c r="F119" s="109"/>
      <c r="G119" s="109"/>
      <c r="H119" s="109"/>
      <c r="L119" s="23"/>
    </row>
    <row r="120" customFormat="false" ht="12" hidden="false" customHeight="true" outlineLevel="0" collapsed="false">
      <c r="B120" s="6"/>
      <c r="C120" s="15" t="s">
        <v>278</v>
      </c>
      <c r="L120" s="6"/>
    </row>
    <row r="121" s="22" customFormat="true" ht="16.5" hidden="false" customHeight="true" outlineLevel="0" collapsed="false">
      <c r="B121" s="23"/>
      <c r="E121" s="109" t="s">
        <v>1979</v>
      </c>
      <c r="F121" s="109"/>
      <c r="G121" s="109"/>
      <c r="H121" s="109"/>
      <c r="L121" s="23"/>
    </row>
    <row r="122" s="22" customFormat="true" ht="12" hidden="false" customHeight="true" outlineLevel="0" collapsed="false">
      <c r="B122" s="23"/>
      <c r="C122" s="15" t="s">
        <v>280</v>
      </c>
      <c r="L122" s="23"/>
    </row>
    <row r="123" s="22" customFormat="true" ht="16.5" hidden="false" customHeight="true" outlineLevel="0" collapsed="false">
      <c r="B123" s="23"/>
      <c r="E123" s="110" t="str">
        <f aca="false">E11</f>
        <v>2.3.1.e - Elektroinstalace</v>
      </c>
      <c r="F123" s="110"/>
      <c r="G123" s="110"/>
      <c r="H123" s="110"/>
      <c r="L123" s="23"/>
    </row>
    <row r="124" s="22" customFormat="true" ht="6.9" hidden="false" customHeight="true" outlineLevel="0" collapsed="false">
      <c r="B124" s="23"/>
      <c r="L124" s="23"/>
    </row>
    <row r="125" s="22" customFormat="true" ht="12" hidden="false" customHeight="true" outlineLevel="0" collapsed="false">
      <c r="B125" s="23"/>
      <c r="C125" s="15" t="s">
        <v>19</v>
      </c>
      <c r="F125" s="16" t="str">
        <f aca="false">F14</f>
        <v>Rosice</v>
      </c>
      <c r="I125" s="15" t="s">
        <v>21</v>
      </c>
      <c r="J125" s="111" t="str">
        <f aca="false">IF(J14="","",J14)</f>
        <v>6. 9. 2021</v>
      </c>
      <c r="L125" s="23"/>
    </row>
    <row r="126" s="22" customFormat="true" ht="6.9" hidden="false" customHeight="true" outlineLevel="0" collapsed="false">
      <c r="B126" s="23"/>
      <c r="L126" s="23"/>
    </row>
    <row r="127" s="22" customFormat="true" ht="25.65" hidden="false" customHeight="true" outlineLevel="0" collapsed="false">
      <c r="B127" s="23"/>
      <c r="C127" s="15" t="s">
        <v>23</v>
      </c>
      <c r="F127" s="16" t="str">
        <f aca="false">E17</f>
        <v>Město Rosice</v>
      </c>
      <c r="I127" s="15" t="s">
        <v>31</v>
      </c>
      <c r="J127" s="128" t="str">
        <f aca="false">E23</f>
        <v>Ing. arch. Kristýna Shromáždilová</v>
      </c>
      <c r="L127" s="23"/>
    </row>
    <row r="128" s="22" customFormat="true" ht="25.65" hidden="false" customHeight="true" outlineLevel="0" collapsed="false">
      <c r="B128" s="23"/>
      <c r="C128" s="15" t="s">
        <v>29</v>
      </c>
      <c r="F128" s="16" t="str">
        <f aca="false">IF(E20="","",E20)</f>
        <v>Vyplň údaj</v>
      </c>
      <c r="I128" s="15" t="s">
        <v>36</v>
      </c>
      <c r="J128" s="128" t="str">
        <f aca="false">E26</f>
        <v>STAGA stavební agentura s.r.o.</v>
      </c>
      <c r="L128" s="23"/>
    </row>
    <row r="129" s="22" customFormat="true" ht="10.35" hidden="false" customHeight="true" outlineLevel="0" collapsed="false">
      <c r="B129" s="23"/>
      <c r="L129" s="23"/>
    </row>
    <row r="130" s="143" customFormat="true" ht="29.25" hidden="false" customHeight="true" outlineLevel="0" collapsed="false">
      <c r="B130" s="144"/>
      <c r="C130" s="145" t="s">
        <v>294</v>
      </c>
      <c r="D130" s="146" t="s">
        <v>67</v>
      </c>
      <c r="E130" s="146" t="s">
        <v>63</v>
      </c>
      <c r="F130" s="146" t="s">
        <v>64</v>
      </c>
      <c r="G130" s="146" t="s">
        <v>295</v>
      </c>
      <c r="H130" s="146" t="s">
        <v>296</v>
      </c>
      <c r="I130" s="146" t="s">
        <v>297</v>
      </c>
      <c r="J130" s="146" t="s">
        <v>284</v>
      </c>
      <c r="K130" s="147" t="s">
        <v>298</v>
      </c>
      <c r="L130" s="144"/>
      <c r="M130" s="64"/>
      <c r="N130" s="65" t="s">
        <v>46</v>
      </c>
      <c r="O130" s="65" t="s">
        <v>299</v>
      </c>
      <c r="P130" s="65" t="s">
        <v>300</v>
      </c>
      <c r="Q130" s="65" t="s">
        <v>301</v>
      </c>
      <c r="R130" s="65" t="s">
        <v>302</v>
      </c>
      <c r="S130" s="65" t="s">
        <v>303</v>
      </c>
      <c r="T130" s="66" t="s">
        <v>304</v>
      </c>
    </row>
    <row r="131" s="22" customFormat="true" ht="22.95" hidden="false" customHeight="true" outlineLevel="0" collapsed="false">
      <c r="B131" s="23"/>
      <c r="C131" s="70" t="s">
        <v>305</v>
      </c>
      <c r="J131" s="148" t="n">
        <f aca="false">BK131</f>
        <v>0</v>
      </c>
      <c r="L131" s="23"/>
      <c r="M131" s="67"/>
      <c r="N131" s="55"/>
      <c r="O131" s="55"/>
      <c r="P131" s="149" t="n">
        <f aca="false">P132+P180+P184+P187</f>
        <v>0</v>
      </c>
      <c r="Q131" s="55"/>
      <c r="R131" s="149" t="n">
        <f aca="false">R132+R180+R184+R187</f>
        <v>0.09575</v>
      </c>
      <c r="S131" s="55"/>
      <c r="T131" s="150" t="n">
        <f aca="false">T132+T180+T184+T187</f>
        <v>0</v>
      </c>
      <c r="AT131" s="3" t="s">
        <v>81</v>
      </c>
      <c r="AU131" s="3" t="s">
        <v>286</v>
      </c>
      <c r="BK131" s="151" t="n">
        <f aca="false">BK132+BK180+BK184+BK187</f>
        <v>0</v>
      </c>
    </row>
    <row r="132" s="152" customFormat="true" ht="25.95" hidden="false" customHeight="true" outlineLevel="0" collapsed="false">
      <c r="B132" s="153"/>
      <c r="D132" s="154" t="s">
        <v>81</v>
      </c>
      <c r="E132" s="155" t="s">
        <v>988</v>
      </c>
      <c r="F132" s="155" t="s">
        <v>989</v>
      </c>
      <c r="I132" s="156"/>
      <c r="J132" s="142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0.09575</v>
      </c>
      <c r="T132" s="159" t="n">
        <f aca="false">T133</f>
        <v>0</v>
      </c>
      <c r="AR132" s="154" t="s">
        <v>91</v>
      </c>
      <c r="AT132" s="160" t="s">
        <v>81</v>
      </c>
      <c r="AU132" s="160" t="s">
        <v>82</v>
      </c>
      <c r="AY132" s="154" t="s">
        <v>308</v>
      </c>
      <c r="BK132" s="161" t="n">
        <f aca="false">BK133</f>
        <v>0</v>
      </c>
    </row>
    <row r="133" s="152" customFormat="true" ht="22.95" hidden="false" customHeight="true" outlineLevel="0" collapsed="false">
      <c r="B133" s="153"/>
      <c r="D133" s="154" t="s">
        <v>81</v>
      </c>
      <c r="E133" s="162" t="s">
        <v>1821</v>
      </c>
      <c r="F133" s="162" t="s">
        <v>1822</v>
      </c>
      <c r="I133" s="156"/>
      <c r="J133" s="163" t="n">
        <f aca="false">BK133</f>
        <v>0</v>
      </c>
      <c r="L133" s="153"/>
      <c r="M133" s="157"/>
      <c r="P133" s="158" t="n">
        <f aca="false">P134+P137+P153+P168</f>
        <v>0</v>
      </c>
      <c r="R133" s="158" t="n">
        <f aca="false">R134+R137+R153+R168</f>
        <v>0.09575</v>
      </c>
      <c r="T133" s="159" t="n">
        <f aca="false">T134+T137+T153+T168</f>
        <v>0</v>
      </c>
      <c r="AR133" s="154" t="s">
        <v>91</v>
      </c>
      <c r="AT133" s="160" t="s">
        <v>81</v>
      </c>
      <c r="AU133" s="160" t="s">
        <v>89</v>
      </c>
      <c r="AY133" s="154" t="s">
        <v>308</v>
      </c>
      <c r="BK133" s="161" t="n">
        <f aca="false">BK134+BK137+BK153+BK168</f>
        <v>0</v>
      </c>
    </row>
    <row r="134" s="152" customFormat="true" ht="20.85" hidden="false" customHeight="true" outlineLevel="0" collapsed="false">
      <c r="B134" s="153"/>
      <c r="D134" s="154" t="s">
        <v>81</v>
      </c>
      <c r="E134" s="162" t="s">
        <v>1823</v>
      </c>
      <c r="F134" s="162" t="s">
        <v>1824</v>
      </c>
      <c r="I134" s="156"/>
      <c r="J134" s="163" t="n">
        <f aca="false">BK134</f>
        <v>0</v>
      </c>
      <c r="L134" s="153"/>
      <c r="M134" s="157"/>
      <c r="P134" s="158" t="n">
        <f aca="false">SUM(P135:P136)</f>
        <v>0</v>
      </c>
      <c r="R134" s="158" t="n">
        <f aca="false">SUM(R135:R136)</f>
        <v>0</v>
      </c>
      <c r="T134" s="159" t="n">
        <f aca="false">SUM(T135:T136)</f>
        <v>0</v>
      </c>
      <c r="AR134" s="154" t="s">
        <v>89</v>
      </c>
      <c r="AT134" s="160" t="s">
        <v>81</v>
      </c>
      <c r="AU134" s="160" t="s">
        <v>91</v>
      </c>
      <c r="AY134" s="154" t="s">
        <v>308</v>
      </c>
      <c r="BK134" s="161" t="n">
        <f aca="false">SUM(BK135:BK136)</f>
        <v>0</v>
      </c>
    </row>
    <row r="135" s="22" customFormat="true" ht="33" hidden="false" customHeight="true" outlineLevel="0" collapsed="false">
      <c r="B135" s="23"/>
      <c r="C135" s="164" t="s">
        <v>675</v>
      </c>
      <c r="D135" s="164" t="s">
        <v>310</v>
      </c>
      <c r="E135" s="165" t="s">
        <v>1825</v>
      </c>
      <c r="F135" s="166" t="s">
        <v>1826</v>
      </c>
      <c r="G135" s="167" t="s">
        <v>484</v>
      </c>
      <c r="H135" s="168" t="n">
        <v>1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414</v>
      </c>
      <c r="AT135" s="175" t="s">
        <v>310</v>
      </c>
      <c r="AU135" s="175" t="s">
        <v>327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414</v>
      </c>
      <c r="BM135" s="175" t="s">
        <v>2085</v>
      </c>
    </row>
    <row r="136" s="22" customFormat="true" ht="16.5" hidden="false" customHeight="true" outlineLevel="0" collapsed="false">
      <c r="B136" s="23"/>
      <c r="C136" s="201" t="s">
        <v>677</v>
      </c>
      <c r="D136" s="201" t="s">
        <v>487</v>
      </c>
      <c r="E136" s="202" t="s">
        <v>1828</v>
      </c>
      <c r="F136" s="203" t="s">
        <v>1829</v>
      </c>
      <c r="G136" s="204" t="s">
        <v>484</v>
      </c>
      <c r="H136" s="205" t="n">
        <v>1</v>
      </c>
      <c r="I136" s="206"/>
      <c r="J136" s="207" t="n">
        <f aca="false">ROUND(I136*H136,2)</f>
        <v>0</v>
      </c>
      <c r="K136" s="203"/>
      <c r="L136" s="208"/>
      <c r="M136" s="209"/>
      <c r="N136" s="210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508</v>
      </c>
      <c r="AT136" s="175" t="s">
        <v>487</v>
      </c>
      <c r="AU136" s="175" t="s">
        <v>327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414</v>
      </c>
      <c r="BM136" s="175" t="s">
        <v>2086</v>
      </c>
    </row>
    <row r="137" s="152" customFormat="true" ht="20.85" hidden="false" customHeight="true" outlineLevel="0" collapsed="false">
      <c r="B137" s="153"/>
      <c r="D137" s="154" t="s">
        <v>81</v>
      </c>
      <c r="E137" s="162" t="s">
        <v>1831</v>
      </c>
      <c r="F137" s="162" t="s">
        <v>1832</v>
      </c>
      <c r="I137" s="156"/>
      <c r="J137" s="163" t="n">
        <f aca="false">BK137</f>
        <v>0</v>
      </c>
      <c r="L137" s="153"/>
      <c r="M137" s="157"/>
      <c r="P137" s="158" t="n">
        <f aca="false">SUM(P138:P152)</f>
        <v>0</v>
      </c>
      <c r="R137" s="158" t="n">
        <f aca="false">SUM(R138:R152)</f>
        <v>0.08798</v>
      </c>
      <c r="T137" s="159" t="n">
        <f aca="false">SUM(T138:T152)</f>
        <v>0</v>
      </c>
      <c r="AR137" s="154" t="s">
        <v>91</v>
      </c>
      <c r="AT137" s="160" t="s">
        <v>81</v>
      </c>
      <c r="AU137" s="160" t="s">
        <v>91</v>
      </c>
      <c r="AY137" s="154" t="s">
        <v>308</v>
      </c>
      <c r="BK137" s="161" t="n">
        <f aca="false">SUM(BK138:BK152)</f>
        <v>0</v>
      </c>
    </row>
    <row r="138" s="22" customFormat="true" ht="49.2" hidden="false" customHeight="true" outlineLevel="0" collapsed="false">
      <c r="B138" s="23"/>
      <c r="C138" s="164" t="s">
        <v>679</v>
      </c>
      <c r="D138" s="164" t="s">
        <v>310</v>
      </c>
      <c r="E138" s="165" t="s">
        <v>1833</v>
      </c>
      <c r="F138" s="166" t="s">
        <v>1834</v>
      </c>
      <c r="G138" s="167" t="s">
        <v>494</v>
      </c>
      <c r="H138" s="168" t="n">
        <v>20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414</v>
      </c>
      <c r="AT138" s="175" t="s">
        <v>310</v>
      </c>
      <c r="AU138" s="175" t="s">
        <v>327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414</v>
      </c>
      <c r="BM138" s="175" t="s">
        <v>2087</v>
      </c>
    </row>
    <row r="139" s="22" customFormat="true" ht="16.5" hidden="false" customHeight="true" outlineLevel="0" collapsed="false">
      <c r="B139" s="23"/>
      <c r="C139" s="201" t="s">
        <v>729</v>
      </c>
      <c r="D139" s="201" t="s">
        <v>487</v>
      </c>
      <c r="E139" s="202" t="s">
        <v>1836</v>
      </c>
      <c r="F139" s="203" t="s">
        <v>1837</v>
      </c>
      <c r="G139" s="204" t="s">
        <v>494</v>
      </c>
      <c r="H139" s="205" t="n">
        <v>20</v>
      </c>
      <c r="I139" s="206"/>
      <c r="J139" s="207" t="n">
        <f aca="false">ROUND(I139*H139,2)</f>
        <v>0</v>
      </c>
      <c r="K139" s="203"/>
      <c r="L139" s="208"/>
      <c r="M139" s="209"/>
      <c r="N139" s="210" t="s">
        <v>47</v>
      </c>
      <c r="P139" s="173" t="n">
        <f aca="false">O139*H139</f>
        <v>0</v>
      </c>
      <c r="Q139" s="173" t="n">
        <v>0.00083</v>
      </c>
      <c r="R139" s="173" t="n">
        <f aca="false">Q139*H139</f>
        <v>0.0166</v>
      </c>
      <c r="S139" s="173" t="n">
        <v>0</v>
      </c>
      <c r="T139" s="174" t="n">
        <f aca="false">S139*H139</f>
        <v>0</v>
      </c>
      <c r="AR139" s="175" t="s">
        <v>508</v>
      </c>
      <c r="AT139" s="175" t="s">
        <v>487</v>
      </c>
      <c r="AU139" s="175" t="s">
        <v>327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414</v>
      </c>
      <c r="BM139" s="175" t="s">
        <v>2088</v>
      </c>
    </row>
    <row r="140" s="22" customFormat="true" ht="24.15" hidden="false" customHeight="true" outlineLevel="0" collapsed="false">
      <c r="B140" s="23"/>
      <c r="C140" s="164" t="s">
        <v>683</v>
      </c>
      <c r="D140" s="164" t="s">
        <v>310</v>
      </c>
      <c r="E140" s="165" t="s">
        <v>1839</v>
      </c>
      <c r="F140" s="166" t="s">
        <v>1840</v>
      </c>
      <c r="G140" s="167" t="s">
        <v>494</v>
      </c>
      <c r="H140" s="168" t="n">
        <v>12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414</v>
      </c>
      <c r="AT140" s="175" t="s">
        <v>310</v>
      </c>
      <c r="AU140" s="175" t="s">
        <v>327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414</v>
      </c>
      <c r="BM140" s="175" t="s">
        <v>2089</v>
      </c>
    </row>
    <row r="141" s="22" customFormat="true" ht="16.5" hidden="false" customHeight="true" outlineLevel="0" collapsed="false">
      <c r="B141" s="23"/>
      <c r="C141" s="201" t="s">
        <v>743</v>
      </c>
      <c r="D141" s="201" t="s">
        <v>487</v>
      </c>
      <c r="E141" s="202" t="s">
        <v>1842</v>
      </c>
      <c r="F141" s="203" t="s">
        <v>1843</v>
      </c>
      <c r="G141" s="204" t="s">
        <v>1844</v>
      </c>
      <c r="H141" s="205" t="n">
        <v>12</v>
      </c>
      <c r="I141" s="206"/>
      <c r="J141" s="207" t="n">
        <f aca="false">ROUND(I141*H141,2)</f>
        <v>0</v>
      </c>
      <c r="K141" s="203" t="s">
        <v>314</v>
      </c>
      <c r="L141" s="208"/>
      <c r="M141" s="209"/>
      <c r="N141" s="210" t="s">
        <v>47</v>
      </c>
      <c r="P141" s="173" t="n">
        <f aca="false">O141*H141</f>
        <v>0</v>
      </c>
      <c r="Q141" s="173" t="n">
        <v>0.001</v>
      </c>
      <c r="R141" s="173" t="n">
        <f aca="false">Q141*H141</f>
        <v>0.012</v>
      </c>
      <c r="S141" s="173" t="n">
        <v>0</v>
      </c>
      <c r="T141" s="174" t="n">
        <f aca="false">S141*H141</f>
        <v>0</v>
      </c>
      <c r="AR141" s="175" t="s">
        <v>508</v>
      </c>
      <c r="AT141" s="175" t="s">
        <v>487</v>
      </c>
      <c r="AU141" s="175" t="s">
        <v>327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414</v>
      </c>
      <c r="BM141" s="175" t="s">
        <v>2090</v>
      </c>
    </row>
    <row r="142" s="22" customFormat="true" ht="16.5" hidden="false" customHeight="true" outlineLevel="0" collapsed="false">
      <c r="B142" s="23"/>
      <c r="C142" s="201" t="s">
        <v>731</v>
      </c>
      <c r="D142" s="201" t="s">
        <v>487</v>
      </c>
      <c r="E142" s="202" t="s">
        <v>1846</v>
      </c>
      <c r="F142" s="203" t="s">
        <v>1847</v>
      </c>
      <c r="G142" s="204" t="s">
        <v>484</v>
      </c>
      <c r="H142" s="205" t="n">
        <v>12</v>
      </c>
      <c r="I142" s="206"/>
      <c r="J142" s="207" t="n">
        <f aca="false">ROUND(I142*H142,2)</f>
        <v>0</v>
      </c>
      <c r="K142" s="203"/>
      <c r="L142" s="208"/>
      <c r="M142" s="209"/>
      <c r="N142" s="210" t="s">
        <v>47</v>
      </c>
      <c r="P142" s="173" t="n">
        <f aca="false">O142*H142</f>
        <v>0</v>
      </c>
      <c r="Q142" s="173" t="n">
        <v>0.00096</v>
      </c>
      <c r="R142" s="173" t="n">
        <f aca="false">Q142*H142</f>
        <v>0.01152</v>
      </c>
      <c r="S142" s="173" t="n">
        <v>0</v>
      </c>
      <c r="T142" s="174" t="n">
        <f aca="false">S142*H142</f>
        <v>0</v>
      </c>
      <c r="AR142" s="175" t="s">
        <v>508</v>
      </c>
      <c r="AT142" s="175" t="s">
        <v>487</v>
      </c>
      <c r="AU142" s="175" t="s">
        <v>327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414</v>
      </c>
      <c r="BM142" s="175" t="s">
        <v>2091</v>
      </c>
    </row>
    <row r="143" s="22" customFormat="true" ht="21.75" hidden="false" customHeight="true" outlineLevel="0" collapsed="false">
      <c r="B143" s="23"/>
      <c r="C143" s="164" t="s">
        <v>690</v>
      </c>
      <c r="D143" s="164" t="s">
        <v>310</v>
      </c>
      <c r="E143" s="165" t="s">
        <v>1849</v>
      </c>
      <c r="F143" s="166" t="s">
        <v>1850</v>
      </c>
      <c r="G143" s="167" t="s">
        <v>484</v>
      </c>
      <c r="H143" s="168" t="n">
        <v>9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414</v>
      </c>
      <c r="AT143" s="175" t="s">
        <v>310</v>
      </c>
      <c r="AU143" s="175" t="s">
        <v>327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414</v>
      </c>
      <c r="BM143" s="175" t="s">
        <v>2092</v>
      </c>
    </row>
    <row r="144" s="22" customFormat="true" ht="16.5" hidden="false" customHeight="true" outlineLevel="0" collapsed="false">
      <c r="B144" s="23"/>
      <c r="C144" s="201" t="s">
        <v>733</v>
      </c>
      <c r="D144" s="201" t="s">
        <v>487</v>
      </c>
      <c r="E144" s="202" t="s">
        <v>1852</v>
      </c>
      <c r="F144" s="203" t="s">
        <v>1853</v>
      </c>
      <c r="G144" s="204" t="s">
        <v>484</v>
      </c>
      <c r="H144" s="205" t="n">
        <v>3</v>
      </c>
      <c r="I144" s="206"/>
      <c r="J144" s="207" t="n">
        <f aca="false">ROUND(I144*H144,2)</f>
        <v>0</v>
      </c>
      <c r="K144" s="203"/>
      <c r="L144" s="208"/>
      <c r="M144" s="209"/>
      <c r="N144" s="210" t="s">
        <v>47</v>
      </c>
      <c r="P144" s="173" t="n">
        <f aca="false">O144*H144</f>
        <v>0</v>
      </c>
      <c r="Q144" s="173" t="n">
        <v>0.00012</v>
      </c>
      <c r="R144" s="173" t="n">
        <f aca="false">Q144*H144</f>
        <v>0.00036</v>
      </c>
      <c r="S144" s="173" t="n">
        <v>0</v>
      </c>
      <c r="T144" s="174" t="n">
        <f aca="false">S144*H144</f>
        <v>0</v>
      </c>
      <c r="AR144" s="175" t="s">
        <v>508</v>
      </c>
      <c r="AT144" s="175" t="s">
        <v>487</v>
      </c>
      <c r="AU144" s="175" t="s">
        <v>327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414</v>
      </c>
      <c r="BM144" s="175" t="s">
        <v>2093</v>
      </c>
    </row>
    <row r="145" s="22" customFormat="true" ht="16.5" hidden="false" customHeight="true" outlineLevel="0" collapsed="false">
      <c r="B145" s="23"/>
      <c r="C145" s="201" t="s">
        <v>694</v>
      </c>
      <c r="D145" s="201" t="s">
        <v>487</v>
      </c>
      <c r="E145" s="202" t="s">
        <v>1855</v>
      </c>
      <c r="F145" s="203" t="s">
        <v>1856</v>
      </c>
      <c r="G145" s="204" t="s">
        <v>484</v>
      </c>
      <c r="H145" s="205" t="n">
        <v>6</v>
      </c>
      <c r="I145" s="206"/>
      <c r="J145" s="207" t="n">
        <f aca="false">ROUND(I145*H145,2)</f>
        <v>0</v>
      </c>
      <c r="K145" s="203"/>
      <c r="L145" s="208"/>
      <c r="M145" s="209"/>
      <c r="N145" s="210" t="s">
        <v>47</v>
      </c>
      <c r="P145" s="173" t="n">
        <f aca="false">O145*H145</f>
        <v>0</v>
      </c>
      <c r="Q145" s="173" t="n">
        <v>1E-005</v>
      </c>
      <c r="R145" s="173" t="n">
        <f aca="false">Q145*H145</f>
        <v>6E-005</v>
      </c>
      <c r="S145" s="173" t="n">
        <v>0</v>
      </c>
      <c r="T145" s="174" t="n">
        <f aca="false">S145*H145</f>
        <v>0</v>
      </c>
      <c r="AR145" s="175" t="s">
        <v>508</v>
      </c>
      <c r="AT145" s="175" t="s">
        <v>487</v>
      </c>
      <c r="AU145" s="175" t="s">
        <v>327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414</v>
      </c>
      <c r="BM145" s="175" t="s">
        <v>2094</v>
      </c>
    </row>
    <row r="146" s="22" customFormat="true" ht="24.15" hidden="false" customHeight="true" outlineLevel="0" collapsed="false">
      <c r="B146" s="23"/>
      <c r="C146" s="164" t="s">
        <v>696</v>
      </c>
      <c r="D146" s="164" t="s">
        <v>310</v>
      </c>
      <c r="E146" s="165" t="s">
        <v>1858</v>
      </c>
      <c r="F146" s="166" t="s">
        <v>1859</v>
      </c>
      <c r="G146" s="167" t="s">
        <v>484</v>
      </c>
      <c r="H146" s="168" t="n">
        <v>18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414</v>
      </c>
      <c r="AT146" s="175" t="s">
        <v>310</v>
      </c>
      <c r="AU146" s="175" t="s">
        <v>327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414</v>
      </c>
      <c r="BM146" s="175" t="s">
        <v>2095</v>
      </c>
    </row>
    <row r="147" s="22" customFormat="true" ht="16.5" hidden="false" customHeight="true" outlineLevel="0" collapsed="false">
      <c r="B147" s="23"/>
      <c r="C147" s="201" t="s">
        <v>737</v>
      </c>
      <c r="D147" s="201" t="s">
        <v>487</v>
      </c>
      <c r="E147" s="202" t="s">
        <v>1861</v>
      </c>
      <c r="F147" s="203" t="s">
        <v>1862</v>
      </c>
      <c r="G147" s="204" t="s">
        <v>484</v>
      </c>
      <c r="H147" s="205" t="n">
        <v>4</v>
      </c>
      <c r="I147" s="206"/>
      <c r="J147" s="207" t="n">
        <f aca="false">ROUND(I147*H147,2)</f>
        <v>0</v>
      </c>
      <c r="K147" s="203" t="s">
        <v>314</v>
      </c>
      <c r="L147" s="208"/>
      <c r="M147" s="209"/>
      <c r="N147" s="210" t="s">
        <v>47</v>
      </c>
      <c r="P147" s="173" t="n">
        <f aca="false">O147*H147</f>
        <v>0</v>
      </c>
      <c r="Q147" s="173" t="n">
        <v>0.00026</v>
      </c>
      <c r="R147" s="173" t="n">
        <f aca="false">Q147*H147</f>
        <v>0.00104</v>
      </c>
      <c r="S147" s="173" t="n">
        <v>0</v>
      </c>
      <c r="T147" s="174" t="n">
        <f aca="false">S147*H147</f>
        <v>0</v>
      </c>
      <c r="AR147" s="175" t="s">
        <v>508</v>
      </c>
      <c r="AT147" s="175" t="s">
        <v>487</v>
      </c>
      <c r="AU147" s="175" t="s">
        <v>327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414</v>
      </c>
      <c r="BM147" s="175" t="s">
        <v>2096</v>
      </c>
    </row>
    <row r="148" s="22" customFormat="true" ht="16.5" hidden="false" customHeight="true" outlineLevel="0" collapsed="false">
      <c r="B148" s="23"/>
      <c r="C148" s="201" t="s">
        <v>739</v>
      </c>
      <c r="D148" s="201" t="s">
        <v>487</v>
      </c>
      <c r="E148" s="202" t="s">
        <v>1864</v>
      </c>
      <c r="F148" s="203" t="s">
        <v>1865</v>
      </c>
      <c r="G148" s="204" t="s">
        <v>484</v>
      </c>
      <c r="H148" s="205" t="n">
        <v>8</v>
      </c>
      <c r="I148" s="206"/>
      <c r="J148" s="207" t="n">
        <f aca="false">ROUND(I148*H148,2)</f>
        <v>0</v>
      </c>
      <c r="K148" s="203" t="s">
        <v>314</v>
      </c>
      <c r="L148" s="208"/>
      <c r="M148" s="209"/>
      <c r="N148" s="210" t="s">
        <v>47</v>
      </c>
      <c r="P148" s="173" t="n">
        <f aca="false">O148*H148</f>
        <v>0</v>
      </c>
      <c r="Q148" s="173" t="n">
        <v>0.00012</v>
      </c>
      <c r="R148" s="173" t="n">
        <f aca="false">Q148*H148</f>
        <v>0.00096</v>
      </c>
      <c r="S148" s="173" t="n">
        <v>0</v>
      </c>
      <c r="T148" s="174" t="n">
        <f aca="false">S148*H148</f>
        <v>0</v>
      </c>
      <c r="AR148" s="175" t="s">
        <v>508</v>
      </c>
      <c r="AT148" s="175" t="s">
        <v>487</v>
      </c>
      <c r="AU148" s="175" t="s">
        <v>327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414</v>
      </c>
      <c r="BM148" s="175" t="s">
        <v>2097</v>
      </c>
    </row>
    <row r="149" s="22" customFormat="true" ht="21.75" hidden="false" customHeight="true" outlineLevel="0" collapsed="false">
      <c r="B149" s="23"/>
      <c r="C149" s="201" t="s">
        <v>741</v>
      </c>
      <c r="D149" s="201" t="s">
        <v>487</v>
      </c>
      <c r="E149" s="202" t="s">
        <v>1867</v>
      </c>
      <c r="F149" s="203" t="s">
        <v>1868</v>
      </c>
      <c r="G149" s="204" t="s">
        <v>484</v>
      </c>
      <c r="H149" s="205" t="n">
        <v>6</v>
      </c>
      <c r="I149" s="206"/>
      <c r="J149" s="207" t="n">
        <f aca="false">ROUND(I149*H149,2)</f>
        <v>0</v>
      </c>
      <c r="K149" s="203" t="s">
        <v>314</v>
      </c>
      <c r="L149" s="208"/>
      <c r="M149" s="209"/>
      <c r="N149" s="210" t="s">
        <v>47</v>
      </c>
      <c r="P149" s="173" t="n">
        <f aca="false">O149*H149</f>
        <v>0</v>
      </c>
      <c r="Q149" s="173" t="n">
        <v>0.00024</v>
      </c>
      <c r="R149" s="173" t="n">
        <f aca="false">Q149*H149</f>
        <v>0.00144</v>
      </c>
      <c r="S149" s="173" t="n">
        <v>0</v>
      </c>
      <c r="T149" s="174" t="n">
        <f aca="false">S149*H149</f>
        <v>0</v>
      </c>
      <c r="AR149" s="175" t="s">
        <v>508</v>
      </c>
      <c r="AT149" s="175" t="s">
        <v>487</v>
      </c>
      <c r="AU149" s="175" t="s">
        <v>327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414</v>
      </c>
      <c r="BM149" s="175" t="s">
        <v>2098</v>
      </c>
    </row>
    <row r="150" s="22" customFormat="true" ht="16.5" hidden="false" customHeight="true" outlineLevel="0" collapsed="false">
      <c r="B150" s="23"/>
      <c r="C150" s="164" t="s">
        <v>708</v>
      </c>
      <c r="D150" s="164" t="s">
        <v>310</v>
      </c>
      <c r="E150" s="165" t="s">
        <v>1870</v>
      </c>
      <c r="F150" s="166" t="s">
        <v>1871</v>
      </c>
      <c r="G150" s="167" t="s">
        <v>484</v>
      </c>
      <c r="H150" s="168" t="n">
        <v>4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414</v>
      </c>
      <c r="AT150" s="175" t="s">
        <v>310</v>
      </c>
      <c r="AU150" s="175" t="s">
        <v>327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414</v>
      </c>
      <c r="BM150" s="175" t="s">
        <v>2099</v>
      </c>
    </row>
    <row r="151" s="22" customFormat="true" ht="16.5" hidden="false" customHeight="true" outlineLevel="0" collapsed="false">
      <c r="B151" s="23"/>
      <c r="C151" s="201" t="s">
        <v>712</v>
      </c>
      <c r="D151" s="201" t="s">
        <v>487</v>
      </c>
      <c r="E151" s="202" t="s">
        <v>1873</v>
      </c>
      <c r="F151" s="203" t="s">
        <v>1874</v>
      </c>
      <c r="G151" s="204" t="s">
        <v>484</v>
      </c>
      <c r="H151" s="205" t="n">
        <v>4</v>
      </c>
      <c r="I151" s="206"/>
      <c r="J151" s="207" t="n">
        <f aca="false">ROUND(I151*H151,2)</f>
        <v>0</v>
      </c>
      <c r="K151" s="203"/>
      <c r="L151" s="208"/>
      <c r="M151" s="209"/>
      <c r="N151" s="210" t="s">
        <v>47</v>
      </c>
      <c r="P151" s="173" t="n">
        <f aca="false">O151*H151</f>
        <v>0</v>
      </c>
      <c r="Q151" s="173" t="n">
        <v>0.002</v>
      </c>
      <c r="R151" s="173" t="n">
        <f aca="false">Q151*H151</f>
        <v>0.008</v>
      </c>
      <c r="S151" s="173" t="n">
        <v>0</v>
      </c>
      <c r="T151" s="174" t="n">
        <f aca="false">S151*H151</f>
        <v>0</v>
      </c>
      <c r="AR151" s="175" t="s">
        <v>508</v>
      </c>
      <c r="AT151" s="175" t="s">
        <v>487</v>
      </c>
      <c r="AU151" s="175" t="s">
        <v>327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414</v>
      </c>
      <c r="BM151" s="175" t="s">
        <v>2100</v>
      </c>
    </row>
    <row r="152" s="22" customFormat="true" ht="16.5" hidden="false" customHeight="true" outlineLevel="0" collapsed="false">
      <c r="B152" s="23"/>
      <c r="C152" s="201" t="s">
        <v>756</v>
      </c>
      <c r="D152" s="201" t="s">
        <v>487</v>
      </c>
      <c r="E152" s="202" t="s">
        <v>1876</v>
      </c>
      <c r="F152" s="203" t="s">
        <v>1877</v>
      </c>
      <c r="G152" s="204" t="s">
        <v>484</v>
      </c>
      <c r="H152" s="205" t="n">
        <v>4</v>
      </c>
      <c r="I152" s="206"/>
      <c r="J152" s="207" t="n">
        <f aca="false">ROUND(I152*H152,2)</f>
        <v>0</v>
      </c>
      <c r="K152" s="203"/>
      <c r="L152" s="208"/>
      <c r="M152" s="209"/>
      <c r="N152" s="210" t="s">
        <v>47</v>
      </c>
      <c r="P152" s="173" t="n">
        <f aca="false">O152*H152</f>
        <v>0</v>
      </c>
      <c r="Q152" s="173" t="n">
        <v>0.009</v>
      </c>
      <c r="R152" s="173" t="n">
        <f aca="false">Q152*H152</f>
        <v>0.036</v>
      </c>
      <c r="S152" s="173" t="n">
        <v>0</v>
      </c>
      <c r="T152" s="174" t="n">
        <f aca="false">S152*H152</f>
        <v>0</v>
      </c>
      <c r="AR152" s="175" t="s">
        <v>508</v>
      </c>
      <c r="AT152" s="175" t="s">
        <v>487</v>
      </c>
      <c r="AU152" s="175" t="s">
        <v>327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414</v>
      </c>
      <c r="BM152" s="175" t="s">
        <v>2101</v>
      </c>
    </row>
    <row r="153" s="152" customFormat="true" ht="20.85" hidden="false" customHeight="true" outlineLevel="0" collapsed="false">
      <c r="B153" s="153"/>
      <c r="D153" s="154" t="s">
        <v>81</v>
      </c>
      <c r="E153" s="162" t="s">
        <v>1879</v>
      </c>
      <c r="F153" s="162" t="s">
        <v>1880</v>
      </c>
      <c r="I153" s="156"/>
      <c r="J153" s="163" t="n">
        <f aca="false">BK153</f>
        <v>0</v>
      </c>
      <c r="L153" s="153"/>
      <c r="M153" s="157"/>
      <c r="P153" s="158" t="n">
        <f aca="false">SUM(P154:P167)</f>
        <v>0</v>
      </c>
      <c r="R153" s="158" t="n">
        <f aca="false">SUM(R154:R167)</f>
        <v>0.00649</v>
      </c>
      <c r="T153" s="159" t="n">
        <f aca="false">SUM(T154:T167)</f>
        <v>0</v>
      </c>
      <c r="AR153" s="154" t="s">
        <v>91</v>
      </c>
      <c r="AT153" s="160" t="s">
        <v>81</v>
      </c>
      <c r="AU153" s="160" t="s">
        <v>91</v>
      </c>
      <c r="AY153" s="154" t="s">
        <v>308</v>
      </c>
      <c r="BK153" s="161" t="n">
        <f aca="false">SUM(BK154:BK167)</f>
        <v>0</v>
      </c>
    </row>
    <row r="154" s="22" customFormat="true" ht="44.25" hidden="false" customHeight="true" outlineLevel="0" collapsed="false">
      <c r="B154" s="23"/>
      <c r="C154" s="164" t="s">
        <v>486</v>
      </c>
      <c r="D154" s="164" t="s">
        <v>310</v>
      </c>
      <c r="E154" s="165" t="s">
        <v>1881</v>
      </c>
      <c r="F154" s="166" t="s">
        <v>1882</v>
      </c>
      <c r="G154" s="167" t="s">
        <v>494</v>
      </c>
      <c r="H154" s="168" t="n">
        <v>10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414</v>
      </c>
      <c r="AT154" s="175" t="s">
        <v>310</v>
      </c>
      <c r="AU154" s="175" t="s">
        <v>327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414</v>
      </c>
      <c r="BM154" s="175" t="s">
        <v>2102</v>
      </c>
    </row>
    <row r="155" s="22" customFormat="true" ht="24.15" hidden="false" customHeight="true" outlineLevel="0" collapsed="false">
      <c r="B155" s="23"/>
      <c r="C155" s="201" t="s">
        <v>496</v>
      </c>
      <c r="D155" s="201" t="s">
        <v>487</v>
      </c>
      <c r="E155" s="202" t="s">
        <v>1884</v>
      </c>
      <c r="F155" s="203" t="s">
        <v>1885</v>
      </c>
      <c r="G155" s="204" t="s">
        <v>494</v>
      </c>
      <c r="H155" s="205" t="n">
        <v>10</v>
      </c>
      <c r="I155" s="206"/>
      <c r="J155" s="207" t="n">
        <f aca="false">ROUND(I155*H155,2)</f>
        <v>0</v>
      </c>
      <c r="K155" s="203" t="s">
        <v>314</v>
      </c>
      <c r="L155" s="208"/>
      <c r="M155" s="209"/>
      <c r="N155" s="210" t="s">
        <v>47</v>
      </c>
      <c r="P155" s="173" t="n">
        <f aca="false">O155*H155</f>
        <v>0</v>
      </c>
      <c r="Q155" s="173" t="n">
        <v>5E-005</v>
      </c>
      <c r="R155" s="173" t="n">
        <f aca="false">Q155*H155</f>
        <v>0.0005</v>
      </c>
      <c r="S155" s="173" t="n">
        <v>0</v>
      </c>
      <c r="T155" s="174" t="n">
        <f aca="false">S155*H155</f>
        <v>0</v>
      </c>
      <c r="AR155" s="175" t="s">
        <v>508</v>
      </c>
      <c r="AT155" s="175" t="s">
        <v>487</v>
      </c>
      <c r="AU155" s="175" t="s">
        <v>327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414</v>
      </c>
      <c r="BM155" s="175" t="s">
        <v>2103</v>
      </c>
    </row>
    <row r="156" s="22" customFormat="true" ht="19.2" hidden="false" customHeight="false" outlineLevel="0" collapsed="false">
      <c r="B156" s="23"/>
      <c r="D156" s="179" t="s">
        <v>1218</v>
      </c>
      <c r="F156" s="225" t="s">
        <v>1887</v>
      </c>
      <c r="I156" s="226"/>
      <c r="L156" s="23"/>
      <c r="M156" s="211"/>
      <c r="T156" s="57"/>
      <c r="AT156" s="3" t="s">
        <v>1218</v>
      </c>
      <c r="AU156" s="3" t="s">
        <v>327</v>
      </c>
    </row>
    <row r="157" s="22" customFormat="true" ht="37.95" hidden="false" customHeight="true" outlineLevel="0" collapsed="false">
      <c r="B157" s="23"/>
      <c r="C157" s="164" t="s">
        <v>500</v>
      </c>
      <c r="D157" s="164" t="s">
        <v>310</v>
      </c>
      <c r="E157" s="165" t="s">
        <v>1888</v>
      </c>
      <c r="F157" s="166" t="s">
        <v>1889</v>
      </c>
      <c r="G157" s="167" t="s">
        <v>494</v>
      </c>
      <c r="H157" s="168" t="n">
        <v>40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414</v>
      </c>
      <c r="AT157" s="175" t="s">
        <v>310</v>
      </c>
      <c r="AU157" s="175" t="s">
        <v>327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414</v>
      </c>
      <c r="BM157" s="175" t="s">
        <v>2104</v>
      </c>
    </row>
    <row r="158" s="22" customFormat="true" ht="24.15" hidden="false" customHeight="true" outlineLevel="0" collapsed="false">
      <c r="B158" s="23"/>
      <c r="C158" s="201" t="s">
        <v>504</v>
      </c>
      <c r="D158" s="201" t="s">
        <v>487</v>
      </c>
      <c r="E158" s="202" t="s">
        <v>1891</v>
      </c>
      <c r="F158" s="203" t="s">
        <v>1892</v>
      </c>
      <c r="G158" s="204" t="s">
        <v>494</v>
      </c>
      <c r="H158" s="205" t="n">
        <v>28</v>
      </c>
      <c r="I158" s="206"/>
      <c r="J158" s="207" t="n">
        <f aca="false">ROUND(I158*H158,2)</f>
        <v>0</v>
      </c>
      <c r="K158" s="203" t="s">
        <v>314</v>
      </c>
      <c r="L158" s="208"/>
      <c r="M158" s="209"/>
      <c r="N158" s="210" t="s">
        <v>47</v>
      </c>
      <c r="P158" s="173" t="n">
        <f aca="false">O158*H158</f>
        <v>0</v>
      </c>
      <c r="Q158" s="173" t="n">
        <v>0.00012</v>
      </c>
      <c r="R158" s="173" t="n">
        <f aca="false">Q158*H158</f>
        <v>0.00336</v>
      </c>
      <c r="S158" s="173" t="n">
        <v>0</v>
      </c>
      <c r="T158" s="174" t="n">
        <f aca="false">S158*H158</f>
        <v>0</v>
      </c>
      <c r="AR158" s="175" t="s">
        <v>508</v>
      </c>
      <c r="AT158" s="175" t="s">
        <v>487</v>
      </c>
      <c r="AU158" s="175" t="s">
        <v>327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414</v>
      </c>
      <c r="BM158" s="175" t="s">
        <v>2105</v>
      </c>
    </row>
    <row r="159" s="22" customFormat="true" ht="19.2" hidden="false" customHeight="false" outlineLevel="0" collapsed="false">
      <c r="B159" s="23"/>
      <c r="D159" s="179" t="s">
        <v>1218</v>
      </c>
      <c r="F159" s="225" t="s">
        <v>1894</v>
      </c>
      <c r="I159" s="226"/>
      <c r="L159" s="23"/>
      <c r="M159" s="211"/>
      <c r="T159" s="57"/>
      <c r="AT159" s="3" t="s">
        <v>1218</v>
      </c>
      <c r="AU159" s="3" t="s">
        <v>327</v>
      </c>
    </row>
    <row r="160" s="22" customFormat="true" ht="21.75" hidden="false" customHeight="true" outlineLevel="0" collapsed="false">
      <c r="B160" s="23"/>
      <c r="C160" s="201" t="s">
        <v>508</v>
      </c>
      <c r="D160" s="201" t="s">
        <v>487</v>
      </c>
      <c r="E160" s="202" t="s">
        <v>1895</v>
      </c>
      <c r="F160" s="203" t="s">
        <v>1896</v>
      </c>
      <c r="G160" s="204" t="s">
        <v>494</v>
      </c>
      <c r="H160" s="205" t="n">
        <v>12</v>
      </c>
      <c r="I160" s="206"/>
      <c r="J160" s="207" t="n">
        <f aca="false">ROUND(I160*H160,2)</f>
        <v>0</v>
      </c>
      <c r="K160" s="203"/>
      <c r="L160" s="208"/>
      <c r="M160" s="209"/>
      <c r="N160" s="210" t="s">
        <v>47</v>
      </c>
      <c r="P160" s="173" t="n">
        <f aca="false">O160*H160</f>
        <v>0</v>
      </c>
      <c r="Q160" s="173" t="n">
        <v>0.00012</v>
      </c>
      <c r="R160" s="173" t="n">
        <f aca="false">Q160*H160</f>
        <v>0.00144</v>
      </c>
      <c r="S160" s="173" t="n">
        <v>0</v>
      </c>
      <c r="T160" s="174" t="n">
        <f aca="false">S160*H160</f>
        <v>0</v>
      </c>
      <c r="AR160" s="175" t="s">
        <v>508</v>
      </c>
      <c r="AT160" s="175" t="s">
        <v>487</v>
      </c>
      <c r="AU160" s="175" t="s">
        <v>327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414</v>
      </c>
      <c r="BM160" s="175" t="s">
        <v>2106</v>
      </c>
    </row>
    <row r="161" s="22" customFormat="true" ht="37.95" hidden="false" customHeight="true" outlineLevel="0" collapsed="false">
      <c r="B161" s="23"/>
      <c r="C161" s="164" t="s">
        <v>514</v>
      </c>
      <c r="D161" s="164" t="s">
        <v>310</v>
      </c>
      <c r="E161" s="165" t="s">
        <v>1898</v>
      </c>
      <c r="F161" s="166" t="s">
        <v>1899</v>
      </c>
      <c r="G161" s="167" t="s">
        <v>494</v>
      </c>
      <c r="H161" s="168" t="n">
        <v>7</v>
      </c>
      <c r="I161" s="169"/>
      <c r="J161" s="170" t="n">
        <f aca="false">ROUND(I161*H161,2)</f>
        <v>0</v>
      </c>
      <c r="K161" s="166" t="s">
        <v>314</v>
      </c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414</v>
      </c>
      <c r="AT161" s="175" t="s">
        <v>310</v>
      </c>
      <c r="AU161" s="175" t="s">
        <v>327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414</v>
      </c>
      <c r="BM161" s="175" t="s">
        <v>2107</v>
      </c>
    </row>
    <row r="162" s="22" customFormat="true" ht="24.15" hidden="false" customHeight="true" outlineLevel="0" collapsed="false">
      <c r="B162" s="23"/>
      <c r="C162" s="201" t="s">
        <v>645</v>
      </c>
      <c r="D162" s="201" t="s">
        <v>487</v>
      </c>
      <c r="E162" s="202" t="s">
        <v>1901</v>
      </c>
      <c r="F162" s="203" t="s">
        <v>1902</v>
      </c>
      <c r="G162" s="204" t="s">
        <v>494</v>
      </c>
      <c r="H162" s="205" t="n">
        <v>7</v>
      </c>
      <c r="I162" s="206"/>
      <c r="J162" s="207" t="n">
        <f aca="false">ROUND(I162*H162,2)</f>
        <v>0</v>
      </c>
      <c r="K162" s="203" t="s">
        <v>314</v>
      </c>
      <c r="L162" s="208"/>
      <c r="M162" s="209"/>
      <c r="N162" s="210" t="s">
        <v>47</v>
      </c>
      <c r="P162" s="173" t="n">
        <f aca="false">O162*H162</f>
        <v>0</v>
      </c>
      <c r="Q162" s="173" t="n">
        <v>0.00017</v>
      </c>
      <c r="R162" s="173" t="n">
        <f aca="false">Q162*H162</f>
        <v>0.00119</v>
      </c>
      <c r="S162" s="173" t="n">
        <v>0</v>
      </c>
      <c r="T162" s="174" t="n">
        <f aca="false">S162*H162</f>
        <v>0</v>
      </c>
      <c r="AR162" s="175" t="s">
        <v>508</v>
      </c>
      <c r="AT162" s="175" t="s">
        <v>487</v>
      </c>
      <c r="AU162" s="175" t="s">
        <v>327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414</v>
      </c>
      <c r="BM162" s="175" t="s">
        <v>2108</v>
      </c>
    </row>
    <row r="163" s="22" customFormat="true" ht="19.2" hidden="false" customHeight="false" outlineLevel="0" collapsed="false">
      <c r="B163" s="23"/>
      <c r="D163" s="179" t="s">
        <v>1218</v>
      </c>
      <c r="F163" s="225" t="s">
        <v>1894</v>
      </c>
      <c r="I163" s="226"/>
      <c r="L163" s="23"/>
      <c r="M163" s="211"/>
      <c r="T163" s="57"/>
      <c r="AT163" s="3" t="s">
        <v>1218</v>
      </c>
      <c r="AU163" s="3" t="s">
        <v>327</v>
      </c>
    </row>
    <row r="164" s="22" customFormat="true" ht="33" hidden="false" customHeight="true" outlineLevel="0" collapsed="false">
      <c r="B164" s="23"/>
      <c r="C164" s="164" t="s">
        <v>667</v>
      </c>
      <c r="D164" s="164" t="s">
        <v>310</v>
      </c>
      <c r="E164" s="165" t="s">
        <v>1904</v>
      </c>
      <c r="F164" s="166" t="s">
        <v>1905</v>
      </c>
      <c r="G164" s="167" t="s">
        <v>484</v>
      </c>
      <c r="H164" s="168" t="n">
        <v>12</v>
      </c>
      <c r="I164" s="169"/>
      <c r="J164" s="170" t="n">
        <f aca="false">ROUND(I164*H164,2)</f>
        <v>0</v>
      </c>
      <c r="K164" s="166" t="s">
        <v>314</v>
      </c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414</v>
      </c>
      <c r="AT164" s="175" t="s">
        <v>310</v>
      </c>
      <c r="AU164" s="175" t="s">
        <v>327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414</v>
      </c>
      <c r="BM164" s="175" t="s">
        <v>2109</v>
      </c>
    </row>
    <row r="165" s="22" customFormat="true" ht="44.25" hidden="false" customHeight="true" outlineLevel="0" collapsed="false">
      <c r="B165" s="23"/>
      <c r="C165" s="164" t="s">
        <v>673</v>
      </c>
      <c r="D165" s="164" t="s">
        <v>310</v>
      </c>
      <c r="E165" s="165" t="s">
        <v>1907</v>
      </c>
      <c r="F165" s="166" t="s">
        <v>1908</v>
      </c>
      <c r="G165" s="167" t="s">
        <v>484</v>
      </c>
      <c r="H165" s="168" t="n">
        <v>3</v>
      </c>
      <c r="I165" s="169"/>
      <c r="J165" s="170" t="n">
        <f aca="false">ROUND(I165*H165,2)</f>
        <v>0</v>
      </c>
      <c r="K165" s="166" t="s">
        <v>314</v>
      </c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414</v>
      </c>
      <c r="AT165" s="175" t="s">
        <v>310</v>
      </c>
      <c r="AU165" s="175" t="s">
        <v>327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414</v>
      </c>
      <c r="BM165" s="175" t="s">
        <v>2110</v>
      </c>
    </row>
    <row r="166" s="22" customFormat="true" ht="21.75" hidden="false" customHeight="true" outlineLevel="0" collapsed="false">
      <c r="B166" s="23"/>
      <c r="C166" s="201" t="s">
        <v>746</v>
      </c>
      <c r="D166" s="201" t="s">
        <v>487</v>
      </c>
      <c r="E166" s="202" t="s">
        <v>1910</v>
      </c>
      <c r="F166" s="203" t="s">
        <v>1911</v>
      </c>
      <c r="G166" s="204" t="s">
        <v>484</v>
      </c>
      <c r="H166" s="205" t="n">
        <v>2</v>
      </c>
      <c r="I166" s="206"/>
      <c r="J166" s="207" t="n">
        <f aca="false">ROUND(I166*H166,2)</f>
        <v>0</v>
      </c>
      <c r="K166" s="203"/>
      <c r="L166" s="208"/>
      <c r="M166" s="209"/>
      <c r="N166" s="210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508</v>
      </c>
      <c r="AT166" s="175" t="s">
        <v>487</v>
      </c>
      <c r="AU166" s="175" t="s">
        <v>327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414</v>
      </c>
      <c r="BM166" s="175" t="s">
        <v>2111</v>
      </c>
    </row>
    <row r="167" s="22" customFormat="true" ht="21.75" hidden="false" customHeight="true" outlineLevel="0" collapsed="false">
      <c r="B167" s="23"/>
      <c r="C167" s="201" t="s">
        <v>748</v>
      </c>
      <c r="D167" s="201" t="s">
        <v>487</v>
      </c>
      <c r="E167" s="202" t="s">
        <v>1913</v>
      </c>
      <c r="F167" s="203" t="s">
        <v>1914</v>
      </c>
      <c r="G167" s="204" t="s">
        <v>484</v>
      </c>
      <c r="H167" s="205" t="n">
        <v>1</v>
      </c>
      <c r="I167" s="206"/>
      <c r="J167" s="207" t="n">
        <f aca="false">ROUND(I167*H167,2)</f>
        <v>0</v>
      </c>
      <c r="K167" s="203"/>
      <c r="L167" s="208"/>
      <c r="M167" s="209"/>
      <c r="N167" s="210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508</v>
      </c>
      <c r="AT167" s="175" t="s">
        <v>487</v>
      </c>
      <c r="AU167" s="175" t="s">
        <v>327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414</v>
      </c>
      <c r="BM167" s="175" t="s">
        <v>2112</v>
      </c>
    </row>
    <row r="168" s="152" customFormat="true" ht="20.85" hidden="false" customHeight="true" outlineLevel="0" collapsed="false">
      <c r="B168" s="153"/>
      <c r="D168" s="154" t="s">
        <v>81</v>
      </c>
      <c r="E168" s="162" t="s">
        <v>1916</v>
      </c>
      <c r="F168" s="162" t="s">
        <v>1917</v>
      </c>
      <c r="I168" s="156"/>
      <c r="J168" s="163" t="n">
        <f aca="false">BK168</f>
        <v>0</v>
      </c>
      <c r="L168" s="153"/>
      <c r="M168" s="157"/>
      <c r="P168" s="158" t="n">
        <f aca="false">SUM(P169:P179)</f>
        <v>0</v>
      </c>
      <c r="R168" s="158" t="n">
        <f aca="false">SUM(R169:R179)</f>
        <v>0.00128</v>
      </c>
      <c r="T168" s="159" t="n">
        <f aca="false">SUM(T169:T179)</f>
        <v>0</v>
      </c>
      <c r="AR168" s="154" t="s">
        <v>91</v>
      </c>
      <c r="AT168" s="160" t="s">
        <v>81</v>
      </c>
      <c r="AU168" s="160" t="s">
        <v>91</v>
      </c>
      <c r="AY168" s="154" t="s">
        <v>308</v>
      </c>
      <c r="BK168" s="161" t="n">
        <f aca="false">SUM(BK169:BK179)</f>
        <v>0</v>
      </c>
    </row>
    <row r="169" s="22" customFormat="true" ht="49.2" hidden="false" customHeight="true" outlineLevel="0" collapsed="false">
      <c r="B169" s="23"/>
      <c r="C169" s="164" t="s">
        <v>89</v>
      </c>
      <c r="D169" s="164" t="s">
        <v>310</v>
      </c>
      <c r="E169" s="165" t="s">
        <v>1918</v>
      </c>
      <c r="F169" s="166" t="s">
        <v>1919</v>
      </c>
      <c r="G169" s="167" t="s">
        <v>484</v>
      </c>
      <c r="H169" s="168" t="n">
        <v>5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414</v>
      </c>
      <c r="AT169" s="175" t="s">
        <v>310</v>
      </c>
      <c r="AU169" s="175" t="s">
        <v>327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414</v>
      </c>
      <c r="BM169" s="175" t="s">
        <v>2113</v>
      </c>
    </row>
    <row r="170" s="22" customFormat="true" ht="21.75" hidden="false" customHeight="true" outlineLevel="0" collapsed="false">
      <c r="B170" s="23"/>
      <c r="C170" s="201" t="s">
        <v>91</v>
      </c>
      <c r="D170" s="201" t="s">
        <v>487</v>
      </c>
      <c r="E170" s="202" t="s">
        <v>1921</v>
      </c>
      <c r="F170" s="203" t="s">
        <v>1922</v>
      </c>
      <c r="G170" s="204" t="s">
        <v>484</v>
      </c>
      <c r="H170" s="205" t="n">
        <v>5</v>
      </c>
      <c r="I170" s="206"/>
      <c r="J170" s="207" t="n">
        <f aca="false">ROUND(I170*H170,2)</f>
        <v>0</v>
      </c>
      <c r="K170" s="203"/>
      <c r="L170" s="208"/>
      <c r="M170" s="209"/>
      <c r="N170" s="210" t="s">
        <v>47</v>
      </c>
      <c r="P170" s="173" t="n">
        <f aca="false">O170*H170</f>
        <v>0</v>
      </c>
      <c r="Q170" s="173" t="n">
        <v>3E-005</v>
      </c>
      <c r="R170" s="173" t="n">
        <f aca="false">Q170*H170</f>
        <v>0.00015</v>
      </c>
      <c r="S170" s="173" t="n">
        <v>0</v>
      </c>
      <c r="T170" s="174" t="n">
        <f aca="false">S170*H170</f>
        <v>0</v>
      </c>
      <c r="AR170" s="175" t="s">
        <v>508</v>
      </c>
      <c r="AT170" s="175" t="s">
        <v>487</v>
      </c>
      <c r="AU170" s="175" t="s">
        <v>327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414</v>
      </c>
      <c r="BM170" s="175" t="s">
        <v>2114</v>
      </c>
    </row>
    <row r="171" s="22" customFormat="true" ht="49.2" hidden="false" customHeight="true" outlineLevel="0" collapsed="false">
      <c r="B171" s="23"/>
      <c r="C171" s="164" t="s">
        <v>327</v>
      </c>
      <c r="D171" s="164" t="s">
        <v>310</v>
      </c>
      <c r="E171" s="165" t="s">
        <v>1918</v>
      </c>
      <c r="F171" s="166" t="s">
        <v>1919</v>
      </c>
      <c r="G171" s="167" t="s">
        <v>484</v>
      </c>
      <c r="H171" s="168" t="n">
        <v>1</v>
      </c>
      <c r="I171" s="169"/>
      <c r="J171" s="170" t="n">
        <f aca="false">ROUND(I171*H171,2)</f>
        <v>0</v>
      </c>
      <c r="K171" s="166" t="s">
        <v>314</v>
      </c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414</v>
      </c>
      <c r="AT171" s="175" t="s">
        <v>310</v>
      </c>
      <c r="AU171" s="175" t="s">
        <v>327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414</v>
      </c>
      <c r="BM171" s="175" t="s">
        <v>2115</v>
      </c>
    </row>
    <row r="172" s="22" customFormat="true" ht="16.5" hidden="false" customHeight="true" outlineLevel="0" collapsed="false">
      <c r="B172" s="23"/>
      <c r="C172" s="201" t="s">
        <v>315</v>
      </c>
      <c r="D172" s="201" t="s">
        <v>487</v>
      </c>
      <c r="E172" s="202" t="s">
        <v>1925</v>
      </c>
      <c r="F172" s="203" t="s">
        <v>1926</v>
      </c>
      <c r="G172" s="204" t="s">
        <v>484</v>
      </c>
      <c r="H172" s="205" t="n">
        <v>1</v>
      </c>
      <c r="I172" s="206"/>
      <c r="J172" s="207" t="n">
        <f aca="false">ROUND(I172*H172,2)</f>
        <v>0</v>
      </c>
      <c r="K172" s="203"/>
      <c r="L172" s="208"/>
      <c r="M172" s="209"/>
      <c r="N172" s="210" t="s">
        <v>47</v>
      </c>
      <c r="P172" s="173" t="n">
        <f aca="false">O172*H172</f>
        <v>0</v>
      </c>
      <c r="Q172" s="173" t="n">
        <v>3E-005</v>
      </c>
      <c r="R172" s="173" t="n">
        <f aca="false">Q172*H172</f>
        <v>3E-005</v>
      </c>
      <c r="S172" s="173" t="n">
        <v>0</v>
      </c>
      <c r="T172" s="174" t="n">
        <f aca="false">S172*H172</f>
        <v>0</v>
      </c>
      <c r="AR172" s="175" t="s">
        <v>508</v>
      </c>
      <c r="AT172" s="175" t="s">
        <v>487</v>
      </c>
      <c r="AU172" s="175" t="s">
        <v>327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414</v>
      </c>
      <c r="BM172" s="175" t="s">
        <v>2116</v>
      </c>
    </row>
    <row r="173" s="22" customFormat="true" ht="44.25" hidden="false" customHeight="true" outlineLevel="0" collapsed="false">
      <c r="B173" s="23"/>
      <c r="C173" s="164" t="s">
        <v>752</v>
      </c>
      <c r="D173" s="164" t="s">
        <v>310</v>
      </c>
      <c r="E173" s="165" t="s">
        <v>1928</v>
      </c>
      <c r="F173" s="166" t="s">
        <v>1929</v>
      </c>
      <c r="G173" s="167" t="s">
        <v>484</v>
      </c>
      <c r="H173" s="168" t="n">
        <v>1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414</v>
      </c>
      <c r="AT173" s="175" t="s">
        <v>310</v>
      </c>
      <c r="AU173" s="175" t="s">
        <v>327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414</v>
      </c>
      <c r="BM173" s="175" t="s">
        <v>2117</v>
      </c>
    </row>
    <row r="174" s="22" customFormat="true" ht="16.5" hidden="false" customHeight="true" outlineLevel="0" collapsed="false">
      <c r="B174" s="23"/>
      <c r="C174" s="201" t="s">
        <v>750</v>
      </c>
      <c r="D174" s="201" t="s">
        <v>487</v>
      </c>
      <c r="E174" s="202" t="s">
        <v>1931</v>
      </c>
      <c r="F174" s="203" t="s">
        <v>1932</v>
      </c>
      <c r="G174" s="204" t="s">
        <v>484</v>
      </c>
      <c r="H174" s="205" t="n">
        <v>1</v>
      </c>
      <c r="I174" s="206"/>
      <c r="J174" s="207" t="n">
        <f aca="false">ROUND(I174*H174,2)</f>
        <v>0</v>
      </c>
      <c r="K174" s="203"/>
      <c r="L174" s="208"/>
      <c r="M174" s="209"/>
      <c r="N174" s="210" t="s">
        <v>47</v>
      </c>
      <c r="P174" s="173" t="n">
        <f aca="false">O174*H174</f>
        <v>0</v>
      </c>
      <c r="Q174" s="173" t="n">
        <v>8E-005</v>
      </c>
      <c r="R174" s="173" t="n">
        <f aca="false">Q174*H174</f>
        <v>8E-005</v>
      </c>
      <c r="S174" s="173" t="n">
        <v>0</v>
      </c>
      <c r="T174" s="174" t="n">
        <f aca="false">S174*H174</f>
        <v>0</v>
      </c>
      <c r="AR174" s="175" t="s">
        <v>508</v>
      </c>
      <c r="AT174" s="175" t="s">
        <v>487</v>
      </c>
      <c r="AU174" s="175" t="s">
        <v>327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414</v>
      </c>
      <c r="BM174" s="175" t="s">
        <v>2118</v>
      </c>
    </row>
    <row r="175" s="22" customFormat="true" ht="24.15" hidden="false" customHeight="true" outlineLevel="0" collapsed="false">
      <c r="B175" s="23"/>
      <c r="C175" s="164" t="s">
        <v>423</v>
      </c>
      <c r="D175" s="164" t="s">
        <v>310</v>
      </c>
      <c r="E175" s="165" t="s">
        <v>1934</v>
      </c>
      <c r="F175" s="166" t="s">
        <v>1935</v>
      </c>
      <c r="G175" s="167" t="s">
        <v>484</v>
      </c>
      <c r="H175" s="168" t="n">
        <v>3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414</v>
      </c>
      <c r="AT175" s="175" t="s">
        <v>310</v>
      </c>
      <c r="AU175" s="175" t="s">
        <v>327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414</v>
      </c>
      <c r="BM175" s="175" t="s">
        <v>2119</v>
      </c>
    </row>
    <row r="176" s="22" customFormat="true" ht="16.5" hidden="false" customHeight="true" outlineLevel="0" collapsed="false">
      <c r="B176" s="23"/>
      <c r="C176" s="201" t="s">
        <v>427</v>
      </c>
      <c r="D176" s="201" t="s">
        <v>487</v>
      </c>
      <c r="E176" s="202" t="s">
        <v>1937</v>
      </c>
      <c r="F176" s="203" t="s">
        <v>1938</v>
      </c>
      <c r="G176" s="204" t="s">
        <v>484</v>
      </c>
      <c r="H176" s="205" t="n">
        <v>2</v>
      </c>
      <c r="I176" s="206"/>
      <c r="J176" s="207" t="n">
        <f aca="false">ROUND(I176*H176,2)</f>
        <v>0</v>
      </c>
      <c r="K176" s="203"/>
      <c r="L176" s="208"/>
      <c r="M176" s="209"/>
      <c r="N176" s="210" t="s">
        <v>47</v>
      </c>
      <c r="P176" s="173" t="n">
        <f aca="false">O176*H176</f>
        <v>0</v>
      </c>
      <c r="Q176" s="173" t="n">
        <v>0.00034</v>
      </c>
      <c r="R176" s="173" t="n">
        <f aca="false">Q176*H176</f>
        <v>0.00068</v>
      </c>
      <c r="S176" s="173" t="n">
        <v>0</v>
      </c>
      <c r="T176" s="174" t="n">
        <f aca="false">S176*H176</f>
        <v>0</v>
      </c>
      <c r="AR176" s="175" t="s">
        <v>508</v>
      </c>
      <c r="AT176" s="175" t="s">
        <v>487</v>
      </c>
      <c r="AU176" s="175" t="s">
        <v>327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414</v>
      </c>
      <c r="BM176" s="175" t="s">
        <v>2120</v>
      </c>
    </row>
    <row r="177" s="22" customFormat="true" ht="16.5" hidden="false" customHeight="true" outlineLevel="0" collapsed="false">
      <c r="B177" s="23"/>
      <c r="C177" s="201" t="s">
        <v>754</v>
      </c>
      <c r="D177" s="201" t="s">
        <v>487</v>
      </c>
      <c r="E177" s="202" t="s">
        <v>1940</v>
      </c>
      <c r="F177" s="203" t="s">
        <v>1941</v>
      </c>
      <c r="G177" s="204" t="s">
        <v>484</v>
      </c>
      <c r="H177" s="205" t="n">
        <v>1</v>
      </c>
      <c r="I177" s="206"/>
      <c r="J177" s="207" t="n">
        <f aca="false">ROUND(I177*H177,2)</f>
        <v>0</v>
      </c>
      <c r="K177" s="203"/>
      <c r="L177" s="208"/>
      <c r="M177" s="209"/>
      <c r="N177" s="210" t="s">
        <v>47</v>
      </c>
      <c r="P177" s="173" t="n">
        <f aca="false">O177*H177</f>
        <v>0</v>
      </c>
      <c r="Q177" s="173" t="n">
        <v>0.00034</v>
      </c>
      <c r="R177" s="173" t="n">
        <f aca="false">Q177*H177</f>
        <v>0.00034</v>
      </c>
      <c r="S177" s="173" t="n">
        <v>0</v>
      </c>
      <c r="T177" s="174" t="n">
        <f aca="false">S177*H177</f>
        <v>0</v>
      </c>
      <c r="AR177" s="175" t="s">
        <v>508</v>
      </c>
      <c r="AT177" s="175" t="s">
        <v>487</v>
      </c>
      <c r="AU177" s="175" t="s">
        <v>327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414</v>
      </c>
      <c r="BM177" s="175" t="s">
        <v>2121</v>
      </c>
    </row>
    <row r="178" s="22" customFormat="true" ht="16.5" hidden="false" customHeight="true" outlineLevel="0" collapsed="false">
      <c r="B178" s="23"/>
      <c r="C178" s="164" t="s">
        <v>475</v>
      </c>
      <c r="D178" s="164" t="s">
        <v>310</v>
      </c>
      <c r="E178" s="165" t="s">
        <v>1943</v>
      </c>
      <c r="F178" s="166" t="s">
        <v>1944</v>
      </c>
      <c r="G178" s="167" t="s">
        <v>484</v>
      </c>
      <c r="H178" s="168" t="n">
        <v>1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414</v>
      </c>
      <c r="AT178" s="175" t="s">
        <v>310</v>
      </c>
      <c r="AU178" s="175" t="s">
        <v>327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414</v>
      </c>
      <c r="BM178" s="175" t="s">
        <v>2122</v>
      </c>
    </row>
    <row r="179" s="22" customFormat="true" ht="16.5" hidden="false" customHeight="true" outlineLevel="0" collapsed="false">
      <c r="B179" s="23"/>
      <c r="C179" s="201" t="s">
        <v>481</v>
      </c>
      <c r="D179" s="201" t="s">
        <v>487</v>
      </c>
      <c r="E179" s="202" t="s">
        <v>1946</v>
      </c>
      <c r="F179" s="203" t="s">
        <v>1947</v>
      </c>
      <c r="G179" s="204" t="s">
        <v>484</v>
      </c>
      <c r="H179" s="205" t="n">
        <v>1</v>
      </c>
      <c r="I179" s="206"/>
      <c r="J179" s="207" t="n">
        <f aca="false">ROUND(I179*H179,2)</f>
        <v>0</v>
      </c>
      <c r="K179" s="203"/>
      <c r="L179" s="208"/>
      <c r="M179" s="209"/>
      <c r="N179" s="210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508</v>
      </c>
      <c r="AT179" s="175" t="s">
        <v>487</v>
      </c>
      <c r="AU179" s="175" t="s">
        <v>327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414</v>
      </c>
      <c r="BM179" s="175" t="s">
        <v>2123</v>
      </c>
    </row>
    <row r="180" s="152" customFormat="true" ht="25.95" hidden="false" customHeight="true" outlineLevel="0" collapsed="false">
      <c r="B180" s="153"/>
      <c r="D180" s="154" t="s">
        <v>81</v>
      </c>
      <c r="E180" s="155" t="s">
        <v>487</v>
      </c>
      <c r="F180" s="155" t="s">
        <v>1949</v>
      </c>
      <c r="I180" s="156"/>
      <c r="J180" s="142" t="n">
        <f aca="false">BK180</f>
        <v>0</v>
      </c>
      <c r="L180" s="153"/>
      <c r="M180" s="157"/>
      <c r="P180" s="158" t="n">
        <f aca="false">P181</f>
        <v>0</v>
      </c>
      <c r="R180" s="158" t="n">
        <f aca="false">R181</f>
        <v>0</v>
      </c>
      <c r="T180" s="159" t="n">
        <f aca="false">T181</f>
        <v>0</v>
      </c>
      <c r="AR180" s="154" t="s">
        <v>327</v>
      </c>
      <c r="AT180" s="160" t="s">
        <v>81</v>
      </c>
      <c r="AU180" s="160" t="s">
        <v>82</v>
      </c>
      <c r="AY180" s="154" t="s">
        <v>308</v>
      </c>
      <c r="BK180" s="161" t="n">
        <f aca="false">BK181</f>
        <v>0</v>
      </c>
    </row>
    <row r="181" s="152" customFormat="true" ht="22.95" hidden="false" customHeight="true" outlineLevel="0" collapsed="false">
      <c r="B181" s="153"/>
      <c r="D181" s="154" t="s">
        <v>81</v>
      </c>
      <c r="E181" s="162" t="s">
        <v>1950</v>
      </c>
      <c r="F181" s="162" t="s">
        <v>1951</v>
      </c>
      <c r="I181" s="156"/>
      <c r="J181" s="163" t="n">
        <f aca="false">BK181</f>
        <v>0</v>
      </c>
      <c r="L181" s="153"/>
      <c r="M181" s="157"/>
      <c r="P181" s="158" t="n">
        <f aca="false">SUM(P182:P183)</f>
        <v>0</v>
      </c>
      <c r="R181" s="158" t="n">
        <f aca="false">SUM(R182:R183)</f>
        <v>0</v>
      </c>
      <c r="T181" s="159" t="n">
        <f aca="false">SUM(T182:T183)</f>
        <v>0</v>
      </c>
      <c r="AR181" s="154" t="s">
        <v>327</v>
      </c>
      <c r="AT181" s="160" t="s">
        <v>81</v>
      </c>
      <c r="AU181" s="160" t="s">
        <v>89</v>
      </c>
      <c r="AY181" s="154" t="s">
        <v>308</v>
      </c>
      <c r="BK181" s="161" t="n">
        <f aca="false">SUM(BK182:BK183)</f>
        <v>0</v>
      </c>
    </row>
    <row r="182" s="22" customFormat="true" ht="49.2" hidden="false" customHeight="true" outlineLevel="0" collapsed="false">
      <c r="B182" s="23"/>
      <c r="C182" s="164" t="s">
        <v>723</v>
      </c>
      <c r="D182" s="164" t="s">
        <v>310</v>
      </c>
      <c r="E182" s="165" t="s">
        <v>1952</v>
      </c>
      <c r="F182" s="166" t="s">
        <v>1953</v>
      </c>
      <c r="G182" s="167" t="s">
        <v>1954</v>
      </c>
      <c r="H182" s="168" t="n">
        <v>1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714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714</v>
      </c>
      <c r="BM182" s="175" t="s">
        <v>2124</v>
      </c>
    </row>
    <row r="183" s="22" customFormat="true" ht="37.95" hidden="false" customHeight="true" outlineLevel="0" collapsed="false">
      <c r="B183" s="23"/>
      <c r="C183" s="164" t="s">
        <v>725</v>
      </c>
      <c r="D183" s="164" t="s">
        <v>310</v>
      </c>
      <c r="E183" s="165" t="s">
        <v>1956</v>
      </c>
      <c r="F183" s="166" t="s">
        <v>1957</v>
      </c>
      <c r="G183" s="167" t="s">
        <v>1958</v>
      </c>
      <c r="H183" s="168" t="n">
        <v>1</v>
      </c>
      <c r="I183" s="169"/>
      <c r="J183" s="170" t="n">
        <f aca="false">ROUND(I183*H183,2)</f>
        <v>0</v>
      </c>
      <c r="K183" s="166" t="s">
        <v>314</v>
      </c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714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714</v>
      </c>
      <c r="BM183" s="175" t="s">
        <v>2125</v>
      </c>
    </row>
    <row r="184" s="152" customFormat="true" ht="25.95" hidden="false" customHeight="true" outlineLevel="0" collapsed="false">
      <c r="B184" s="153"/>
      <c r="D184" s="154" t="s">
        <v>81</v>
      </c>
      <c r="E184" s="155" t="s">
        <v>264</v>
      </c>
      <c r="F184" s="155" t="s">
        <v>1960</v>
      </c>
      <c r="I184" s="156"/>
      <c r="J184" s="142" t="n">
        <f aca="false">BK184</f>
        <v>0</v>
      </c>
      <c r="L184" s="153"/>
      <c r="M184" s="157"/>
      <c r="P184" s="158" t="n">
        <f aca="false">P185</f>
        <v>0</v>
      </c>
      <c r="R184" s="158" t="n">
        <f aca="false">R185</f>
        <v>0</v>
      </c>
      <c r="T184" s="159" t="n">
        <f aca="false">T185</f>
        <v>0</v>
      </c>
      <c r="AR184" s="154" t="s">
        <v>334</v>
      </c>
      <c r="AT184" s="160" t="s">
        <v>81</v>
      </c>
      <c r="AU184" s="160" t="s">
        <v>82</v>
      </c>
      <c r="AY184" s="154" t="s">
        <v>308</v>
      </c>
      <c r="BK184" s="161" t="n">
        <f aca="false">BK185</f>
        <v>0</v>
      </c>
    </row>
    <row r="185" s="152" customFormat="true" ht="22.95" hidden="false" customHeight="true" outlineLevel="0" collapsed="false">
      <c r="B185" s="153"/>
      <c r="D185" s="154" t="s">
        <v>81</v>
      </c>
      <c r="E185" s="162" t="s">
        <v>1961</v>
      </c>
      <c r="F185" s="162" t="s">
        <v>1962</v>
      </c>
      <c r="I185" s="156"/>
      <c r="J185" s="163" t="n">
        <f aca="false">BK185</f>
        <v>0</v>
      </c>
      <c r="L185" s="153"/>
      <c r="M185" s="157"/>
      <c r="P185" s="158" t="n">
        <f aca="false">P186</f>
        <v>0</v>
      </c>
      <c r="R185" s="158" t="n">
        <f aca="false">R186</f>
        <v>0</v>
      </c>
      <c r="T185" s="159" t="n">
        <f aca="false">T186</f>
        <v>0</v>
      </c>
      <c r="AR185" s="154" t="s">
        <v>334</v>
      </c>
      <c r="AT185" s="160" t="s">
        <v>81</v>
      </c>
      <c r="AU185" s="160" t="s">
        <v>89</v>
      </c>
      <c r="AY185" s="154" t="s">
        <v>308</v>
      </c>
      <c r="BK185" s="161" t="n">
        <f aca="false">BK186</f>
        <v>0</v>
      </c>
    </row>
    <row r="186" s="22" customFormat="true" ht="16.5" hidden="false" customHeight="true" outlineLevel="0" collapsed="false">
      <c r="B186" s="23"/>
      <c r="C186" s="164" t="s">
        <v>727</v>
      </c>
      <c r="D186" s="164" t="s">
        <v>310</v>
      </c>
      <c r="E186" s="165" t="s">
        <v>1963</v>
      </c>
      <c r="F186" s="166" t="s">
        <v>1964</v>
      </c>
      <c r="G186" s="167" t="s">
        <v>1965</v>
      </c>
      <c r="H186" s="168" t="n">
        <v>1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1966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1966</v>
      </c>
      <c r="BM186" s="175" t="s">
        <v>2126</v>
      </c>
    </row>
    <row r="187" s="22" customFormat="true" ht="49.95" hidden="false" customHeight="true" outlineLevel="0" collapsed="false">
      <c r="B187" s="23"/>
      <c r="E187" s="155" t="s">
        <v>518</v>
      </c>
      <c r="F187" s="155" t="s">
        <v>519</v>
      </c>
      <c r="J187" s="142" t="n">
        <f aca="false">BK187</f>
        <v>0</v>
      </c>
      <c r="L187" s="23"/>
      <c r="M187" s="211"/>
      <c r="T187" s="57"/>
      <c r="AT187" s="3" t="s">
        <v>81</v>
      </c>
      <c r="AU187" s="3" t="s">
        <v>82</v>
      </c>
      <c r="AY187" s="3" t="s">
        <v>520</v>
      </c>
      <c r="BK187" s="176" t="n">
        <f aca="false">SUM(BK188:BK192)</f>
        <v>0</v>
      </c>
    </row>
    <row r="188" s="22" customFormat="true" ht="16.35" hidden="false" customHeight="true" outlineLevel="0" collapsed="false">
      <c r="B188" s="23"/>
      <c r="C188" s="212"/>
      <c r="D188" s="213" t="s">
        <v>310</v>
      </c>
      <c r="E188" s="214"/>
      <c r="F188" s="215"/>
      <c r="G188" s="216"/>
      <c r="H188" s="217"/>
      <c r="I188" s="218"/>
      <c r="J188" s="219" t="n">
        <f aca="false">BK188</f>
        <v>0</v>
      </c>
      <c r="K188" s="220"/>
      <c r="L188" s="23"/>
      <c r="M188" s="221"/>
      <c r="N188" s="222" t="s">
        <v>47</v>
      </c>
      <c r="T188" s="57"/>
      <c r="AT188" s="3" t="s">
        <v>520</v>
      </c>
      <c r="AU188" s="3" t="s">
        <v>89</v>
      </c>
      <c r="AY188" s="3" t="s">
        <v>520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I188*H188</f>
        <v>0</v>
      </c>
    </row>
    <row r="189" s="22" customFormat="true" ht="16.35" hidden="false" customHeight="true" outlineLevel="0" collapsed="false">
      <c r="B189" s="23"/>
      <c r="C189" s="212"/>
      <c r="D189" s="213" t="s">
        <v>310</v>
      </c>
      <c r="E189" s="214"/>
      <c r="F189" s="215"/>
      <c r="G189" s="216"/>
      <c r="H189" s="217"/>
      <c r="I189" s="218"/>
      <c r="J189" s="219" t="n">
        <f aca="false">BK189</f>
        <v>0</v>
      </c>
      <c r="K189" s="220"/>
      <c r="L189" s="23"/>
      <c r="M189" s="221"/>
      <c r="N189" s="222" t="s">
        <v>47</v>
      </c>
      <c r="T189" s="57"/>
      <c r="AT189" s="3" t="s">
        <v>520</v>
      </c>
      <c r="AU189" s="3" t="s">
        <v>89</v>
      </c>
      <c r="AY189" s="3" t="s">
        <v>520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I189*H189</f>
        <v>0</v>
      </c>
    </row>
    <row r="190" s="22" customFormat="true" ht="16.35" hidden="false" customHeight="true" outlineLevel="0" collapsed="false">
      <c r="B190" s="23"/>
      <c r="C190" s="212"/>
      <c r="D190" s="213" t="s">
        <v>310</v>
      </c>
      <c r="E190" s="214"/>
      <c r="F190" s="215"/>
      <c r="G190" s="216"/>
      <c r="H190" s="217"/>
      <c r="I190" s="218"/>
      <c r="J190" s="219" t="n">
        <f aca="false">BK190</f>
        <v>0</v>
      </c>
      <c r="K190" s="220"/>
      <c r="L190" s="23"/>
      <c r="M190" s="221"/>
      <c r="N190" s="222" t="s">
        <v>47</v>
      </c>
      <c r="T190" s="57"/>
      <c r="AT190" s="3" t="s">
        <v>520</v>
      </c>
      <c r="AU190" s="3" t="s">
        <v>89</v>
      </c>
      <c r="AY190" s="3" t="s">
        <v>520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I190*H190</f>
        <v>0</v>
      </c>
    </row>
    <row r="191" s="22" customFormat="true" ht="16.35" hidden="false" customHeight="true" outlineLevel="0" collapsed="false">
      <c r="B191" s="23"/>
      <c r="C191" s="212"/>
      <c r="D191" s="213" t="s">
        <v>310</v>
      </c>
      <c r="E191" s="214"/>
      <c r="F191" s="215"/>
      <c r="G191" s="216"/>
      <c r="H191" s="217"/>
      <c r="I191" s="218"/>
      <c r="J191" s="219" t="n">
        <f aca="false">BK191</f>
        <v>0</v>
      </c>
      <c r="K191" s="220"/>
      <c r="L191" s="23"/>
      <c r="M191" s="221"/>
      <c r="N191" s="222" t="s">
        <v>47</v>
      </c>
      <c r="T191" s="57"/>
      <c r="AT191" s="3" t="s">
        <v>520</v>
      </c>
      <c r="AU191" s="3" t="s">
        <v>89</v>
      </c>
      <c r="AY191" s="3" t="s">
        <v>520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I191*H191</f>
        <v>0</v>
      </c>
    </row>
    <row r="192" s="22" customFormat="true" ht="16.35" hidden="false" customHeight="true" outlineLevel="0" collapsed="false">
      <c r="B192" s="23"/>
      <c r="C192" s="212"/>
      <c r="D192" s="213" t="s">
        <v>310</v>
      </c>
      <c r="E192" s="214"/>
      <c r="F192" s="215"/>
      <c r="G192" s="216"/>
      <c r="H192" s="217"/>
      <c r="I192" s="218"/>
      <c r="J192" s="219" t="n">
        <f aca="false">BK192</f>
        <v>0</v>
      </c>
      <c r="K192" s="220"/>
      <c r="L192" s="23"/>
      <c r="M192" s="221"/>
      <c r="N192" s="222" t="s">
        <v>47</v>
      </c>
      <c r="O192" s="223"/>
      <c r="P192" s="223"/>
      <c r="Q192" s="223"/>
      <c r="R192" s="223"/>
      <c r="S192" s="223"/>
      <c r="T192" s="224"/>
      <c r="AT192" s="3" t="s">
        <v>520</v>
      </c>
      <c r="AU192" s="3" t="s">
        <v>89</v>
      </c>
      <c r="AY192" s="3" t="s">
        <v>520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I192*H192</f>
        <v>0</v>
      </c>
    </row>
    <row r="193" s="22" customFormat="true" ht="6.9" hidden="false" customHeight="true" outlineLevel="0" collapsed="false">
      <c r="B193" s="41"/>
      <c r="C193" s="42"/>
      <c r="D193" s="42"/>
      <c r="E193" s="42"/>
      <c r="F193" s="42"/>
      <c r="G193" s="42"/>
      <c r="H193" s="42"/>
      <c r="I193" s="42"/>
      <c r="J193" s="42"/>
      <c r="K193" s="42"/>
      <c r="L193" s="23"/>
    </row>
  </sheetData>
  <sheetProtection algorithmName="SHA-512" hashValue="ZCEvmoyh+R5NQPq3a+E0VzB1ihFUc1d2yuno8Tha73tXSA6kNjBjLr0XWLoVq44vctQU7mb/A9Q2EfDHFwFPPg==" saltValue="b4aoxmgfpnR2Vbd2EcCHksYgtcFGWrFoE3mVPrch3fnAEi8RCD7hcm6reBJllrPxqxDsbiYnmfHlzVWljmw1Qg==" spinCount="100000" sheet="true" objects="true" scenarios="true" formatColumns="false" formatRows="false" autoFilter="false"/>
  <autoFilter ref="C130:K19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</mergeCells>
  <dataValidations count="2">
    <dataValidation allowBlank="true" error="Povoleny jsou hodnoty K, M." operator="between" showDropDown="false" showErrorMessage="true" showInputMessage="true" sqref="D188:D19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88:N19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321"/>
  <sheetViews>
    <sheetView showFormulas="false" showGridLines="false" showRowColHeaders="true" showZeros="true" rightToLeft="false" tabSelected="false" showOutlineSymbols="true" defaultGridColor="true" view="normal" topLeftCell="A214" colorId="64" zoomScale="100" zoomScaleNormal="100" zoomScalePageLayoutView="100" workbookViewId="0">
      <selection pane="topLeft" activeCell="A214" activeCellId="0" sqref="A214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143</v>
      </c>
      <c r="AZ2" s="107" t="s">
        <v>874</v>
      </c>
      <c r="BA2" s="107"/>
      <c r="BB2" s="107"/>
      <c r="BC2" s="107" t="s">
        <v>1977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1034</v>
      </c>
      <c r="BA3" s="107"/>
      <c r="BB3" s="107"/>
      <c r="BC3" s="107" t="s">
        <v>1978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1979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2127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ROUND(J133,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ROUND((ROUND((SUM(BE133:BE314)),  2) + SUM(BE316:BE320)), 2)</f>
        <v>0</v>
      </c>
      <c r="I35" s="119" t="n">
        <v>0.21</v>
      </c>
      <c r="J35" s="100" t="n">
        <f aca="false">ROUND((ROUND(((SUM(BE133:BE314))*I35),  2) + (SUM(BE316:BE320)*I35)),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ROUND((ROUND((SUM(BF133:BF314)),  2) + SUM(BF316:BF320)), 2)</f>
        <v>0</v>
      </c>
      <c r="I36" s="119" t="n">
        <v>0.15</v>
      </c>
      <c r="J36" s="100" t="n">
        <f aca="false">ROUND((ROUND(((SUM(BF133:BF314))*I36),  2) + (SUM(BF316:BF320)*I36)),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ROUND((ROUND((SUM(BG133:BG314)),  2) + SUM(BG316:BG320)),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ROUND((ROUND((SUM(BH133:BH314)),  2) + SUM(BH316:BH320)),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ROUND((ROUND((SUM(BI133:BI314)),  2) + SUM(BI316:BI320)),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1979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2.3.2a - Převlékárna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J133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J134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J135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J162</f>
        <v>0</v>
      </c>
      <c r="L101" s="137"/>
    </row>
    <row r="102" s="95" customFormat="true" ht="19.95" hidden="false" customHeight="true" outlineLevel="0" collapsed="false">
      <c r="B102" s="137"/>
      <c r="D102" s="138" t="s">
        <v>290</v>
      </c>
      <c r="E102" s="139"/>
      <c r="F102" s="139"/>
      <c r="G102" s="139"/>
      <c r="H102" s="139"/>
      <c r="I102" s="139"/>
      <c r="J102" s="140" t="n">
        <f aca="false">J191</f>
        <v>0</v>
      </c>
      <c r="L102" s="137"/>
    </row>
    <row r="103" s="95" customFormat="true" ht="19.95" hidden="false" customHeight="true" outlineLevel="0" collapsed="false">
      <c r="B103" s="137"/>
      <c r="D103" s="138" t="s">
        <v>291</v>
      </c>
      <c r="E103" s="139"/>
      <c r="F103" s="139"/>
      <c r="G103" s="139"/>
      <c r="H103" s="139"/>
      <c r="I103" s="139"/>
      <c r="J103" s="140" t="n">
        <f aca="false">J194</f>
        <v>0</v>
      </c>
      <c r="L103" s="137"/>
    </row>
    <row r="104" s="132" customFormat="true" ht="24.9" hidden="false" customHeight="true" outlineLevel="0" collapsed="false">
      <c r="B104" s="133"/>
      <c r="D104" s="134" t="s">
        <v>881</v>
      </c>
      <c r="E104" s="135"/>
      <c r="F104" s="135"/>
      <c r="G104" s="135"/>
      <c r="H104" s="135"/>
      <c r="I104" s="135"/>
      <c r="J104" s="136" t="n">
        <f aca="false">J196</f>
        <v>0</v>
      </c>
      <c r="L104" s="133"/>
    </row>
    <row r="105" s="95" customFormat="true" ht="19.95" hidden="false" customHeight="true" outlineLevel="0" collapsed="false">
      <c r="B105" s="137"/>
      <c r="D105" s="138" t="s">
        <v>1040</v>
      </c>
      <c r="E105" s="139"/>
      <c r="F105" s="139"/>
      <c r="G105" s="139"/>
      <c r="H105" s="139"/>
      <c r="I105" s="139"/>
      <c r="J105" s="140" t="n">
        <f aca="false">J197</f>
        <v>0</v>
      </c>
      <c r="L105" s="137"/>
    </row>
    <row r="106" s="95" customFormat="true" ht="19.95" hidden="false" customHeight="true" outlineLevel="0" collapsed="false">
      <c r="B106" s="137"/>
      <c r="D106" s="138" t="s">
        <v>1041</v>
      </c>
      <c r="E106" s="139"/>
      <c r="F106" s="139"/>
      <c r="G106" s="139"/>
      <c r="H106" s="139"/>
      <c r="I106" s="139"/>
      <c r="J106" s="140" t="n">
        <f aca="false">J253</f>
        <v>0</v>
      </c>
      <c r="L106" s="137"/>
    </row>
    <row r="107" s="95" customFormat="true" ht="19.95" hidden="false" customHeight="true" outlineLevel="0" collapsed="false">
      <c r="B107" s="137"/>
      <c r="D107" s="138" t="s">
        <v>882</v>
      </c>
      <c r="E107" s="139"/>
      <c r="F107" s="139"/>
      <c r="G107" s="139"/>
      <c r="H107" s="139"/>
      <c r="I107" s="139"/>
      <c r="J107" s="140" t="n">
        <f aca="false">J268</f>
        <v>0</v>
      </c>
      <c r="L107" s="137"/>
    </row>
    <row r="108" s="95" customFormat="true" ht="19.95" hidden="false" customHeight="true" outlineLevel="0" collapsed="false">
      <c r="B108" s="137"/>
      <c r="D108" s="138" t="s">
        <v>1043</v>
      </c>
      <c r="E108" s="139"/>
      <c r="F108" s="139"/>
      <c r="G108" s="139"/>
      <c r="H108" s="139"/>
      <c r="I108" s="139"/>
      <c r="J108" s="140" t="n">
        <f aca="false">J302</f>
        <v>0</v>
      </c>
      <c r="L108" s="137"/>
    </row>
    <row r="109" s="95" customFormat="true" ht="19.95" hidden="false" customHeight="true" outlineLevel="0" collapsed="false">
      <c r="B109" s="137"/>
      <c r="D109" s="138" t="s">
        <v>1044</v>
      </c>
      <c r="E109" s="139"/>
      <c r="F109" s="139"/>
      <c r="G109" s="139"/>
      <c r="H109" s="139"/>
      <c r="I109" s="139"/>
      <c r="J109" s="140" t="n">
        <f aca="false">J308</f>
        <v>0</v>
      </c>
      <c r="L109" s="137"/>
    </row>
    <row r="110" s="95" customFormat="true" ht="19.95" hidden="false" customHeight="true" outlineLevel="0" collapsed="false">
      <c r="B110" s="137"/>
      <c r="D110" s="138" t="s">
        <v>883</v>
      </c>
      <c r="E110" s="139"/>
      <c r="F110" s="139"/>
      <c r="G110" s="139"/>
      <c r="H110" s="139"/>
      <c r="I110" s="139"/>
      <c r="J110" s="140" t="n">
        <f aca="false">J312</f>
        <v>0</v>
      </c>
      <c r="L110" s="137"/>
    </row>
    <row r="111" s="132" customFormat="true" ht="21.75" hidden="false" customHeight="true" outlineLevel="0" collapsed="false">
      <c r="B111" s="133"/>
      <c r="D111" s="141" t="s">
        <v>292</v>
      </c>
      <c r="J111" s="142" t="n">
        <f aca="false">J315</f>
        <v>0</v>
      </c>
      <c r="L111" s="133"/>
    </row>
    <row r="112" s="22" customFormat="true" ht="21.75" hidden="false" customHeight="true" outlineLevel="0" collapsed="false">
      <c r="B112" s="23"/>
      <c r="L112" s="23"/>
    </row>
    <row r="113" s="22" customFormat="true" ht="6.9" hidden="false" customHeight="true" outlineLevel="0" collapsed="false"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23"/>
    </row>
    <row r="117" s="22" customFormat="true" ht="6.9" hidden="false" customHeight="true" outlineLevel="0" collapsed="false"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23"/>
    </row>
    <row r="118" s="22" customFormat="true" ht="24.9" hidden="false" customHeight="true" outlineLevel="0" collapsed="false">
      <c r="B118" s="23"/>
      <c r="C118" s="7" t="s">
        <v>293</v>
      </c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15</v>
      </c>
      <c r="L120" s="23"/>
    </row>
    <row r="121" s="22" customFormat="true" ht="16.5" hidden="false" customHeight="true" outlineLevel="0" collapsed="false">
      <c r="B121" s="23"/>
      <c r="E121" s="109" t="str">
        <f aca="false">E7</f>
        <v>Koupaliště Rosice</v>
      </c>
      <c r="F121" s="109"/>
      <c r="G121" s="109"/>
      <c r="H121" s="109"/>
      <c r="L121" s="23"/>
    </row>
    <row r="122" customFormat="false" ht="12" hidden="false" customHeight="true" outlineLevel="0" collapsed="false">
      <c r="B122" s="6"/>
      <c r="C122" s="15" t="s">
        <v>278</v>
      </c>
      <c r="L122" s="6"/>
    </row>
    <row r="123" s="22" customFormat="true" ht="16.5" hidden="false" customHeight="true" outlineLevel="0" collapsed="false">
      <c r="B123" s="23"/>
      <c r="E123" s="109" t="s">
        <v>1979</v>
      </c>
      <c r="F123" s="109"/>
      <c r="G123" s="109"/>
      <c r="H123" s="109"/>
      <c r="L123" s="23"/>
    </row>
    <row r="124" s="22" customFormat="true" ht="12" hidden="false" customHeight="true" outlineLevel="0" collapsed="false">
      <c r="B124" s="23"/>
      <c r="C124" s="15" t="s">
        <v>280</v>
      </c>
      <c r="L124" s="23"/>
    </row>
    <row r="125" s="22" customFormat="true" ht="16.5" hidden="false" customHeight="true" outlineLevel="0" collapsed="false">
      <c r="B125" s="23"/>
      <c r="E125" s="110" t="str">
        <f aca="false">E11</f>
        <v>2.3.2a - Převlékárna</v>
      </c>
      <c r="F125" s="110"/>
      <c r="G125" s="110"/>
      <c r="H125" s="110"/>
      <c r="L125" s="23"/>
    </row>
    <row r="126" s="22" customFormat="true" ht="6.9" hidden="false" customHeight="true" outlineLevel="0" collapsed="false">
      <c r="B126" s="23"/>
      <c r="L126" s="23"/>
    </row>
    <row r="127" s="22" customFormat="true" ht="12" hidden="false" customHeight="true" outlineLevel="0" collapsed="false">
      <c r="B127" s="23"/>
      <c r="C127" s="15" t="s">
        <v>19</v>
      </c>
      <c r="F127" s="16" t="str">
        <f aca="false">F14</f>
        <v>Rosice</v>
      </c>
      <c r="I127" s="15" t="s">
        <v>21</v>
      </c>
      <c r="J127" s="111" t="str">
        <f aca="false">IF(J14="","",J14)</f>
        <v>6. 9. 2021</v>
      </c>
      <c r="L127" s="23"/>
    </row>
    <row r="128" s="22" customFormat="true" ht="6.9" hidden="false" customHeight="true" outlineLevel="0" collapsed="false">
      <c r="B128" s="23"/>
      <c r="L128" s="23"/>
    </row>
    <row r="129" s="22" customFormat="true" ht="25.65" hidden="false" customHeight="true" outlineLevel="0" collapsed="false">
      <c r="B129" s="23"/>
      <c r="C129" s="15" t="s">
        <v>23</v>
      </c>
      <c r="F129" s="16" t="str">
        <f aca="false">E17</f>
        <v>Město Rosice</v>
      </c>
      <c r="I129" s="15" t="s">
        <v>31</v>
      </c>
      <c r="J129" s="128" t="str">
        <f aca="false">E23</f>
        <v>Ing. arch. Kristýna Shromáždilová</v>
      </c>
      <c r="L129" s="23"/>
    </row>
    <row r="130" s="22" customFormat="true" ht="25.65" hidden="false" customHeight="true" outlineLevel="0" collapsed="false">
      <c r="B130" s="23"/>
      <c r="C130" s="15" t="s">
        <v>29</v>
      </c>
      <c r="F130" s="16" t="str">
        <f aca="false">IF(E20="","",E20)</f>
        <v>Vyplň údaj</v>
      </c>
      <c r="I130" s="15" t="s">
        <v>36</v>
      </c>
      <c r="J130" s="128" t="str">
        <f aca="false">E26</f>
        <v>STAGA stavební agentura s.r.o.</v>
      </c>
      <c r="L130" s="23"/>
    </row>
    <row r="131" s="22" customFormat="true" ht="10.35" hidden="false" customHeight="true" outlineLevel="0" collapsed="false">
      <c r="B131" s="23"/>
      <c r="L131" s="23"/>
    </row>
    <row r="132" s="143" customFormat="true" ht="29.25" hidden="false" customHeight="true" outlineLevel="0" collapsed="false">
      <c r="B132" s="144"/>
      <c r="C132" s="145" t="s">
        <v>294</v>
      </c>
      <c r="D132" s="146" t="s">
        <v>67</v>
      </c>
      <c r="E132" s="146" t="s">
        <v>63</v>
      </c>
      <c r="F132" s="146" t="s">
        <v>64</v>
      </c>
      <c r="G132" s="146" t="s">
        <v>295</v>
      </c>
      <c r="H132" s="146" t="s">
        <v>296</v>
      </c>
      <c r="I132" s="146" t="s">
        <v>297</v>
      </c>
      <c r="J132" s="146" t="s">
        <v>284</v>
      </c>
      <c r="K132" s="147" t="s">
        <v>298</v>
      </c>
      <c r="L132" s="144"/>
      <c r="M132" s="64"/>
      <c r="N132" s="65" t="s">
        <v>46</v>
      </c>
      <c r="O132" s="65" t="s">
        <v>299</v>
      </c>
      <c r="P132" s="65" t="s">
        <v>300</v>
      </c>
      <c r="Q132" s="65" t="s">
        <v>301</v>
      </c>
      <c r="R132" s="65" t="s">
        <v>302</v>
      </c>
      <c r="S132" s="65" t="s">
        <v>303</v>
      </c>
      <c r="T132" s="66" t="s">
        <v>304</v>
      </c>
    </row>
    <row r="133" s="22" customFormat="true" ht="22.95" hidden="false" customHeight="true" outlineLevel="0" collapsed="false">
      <c r="B133" s="23"/>
      <c r="C133" s="70" t="s">
        <v>305</v>
      </c>
      <c r="J133" s="148" t="n">
        <f aca="false">BK133</f>
        <v>0</v>
      </c>
      <c r="L133" s="23"/>
      <c r="M133" s="67"/>
      <c r="N133" s="55"/>
      <c r="O133" s="55"/>
      <c r="P133" s="149" t="n">
        <f aca="false">P134+P196+P315</f>
        <v>0</v>
      </c>
      <c r="Q133" s="55"/>
      <c r="R133" s="149" t="n">
        <f aca="false">R134+R196+R315</f>
        <v>3.67573281</v>
      </c>
      <c r="S133" s="55"/>
      <c r="T133" s="150" t="n">
        <f aca="false">T134+T196+T315</f>
        <v>0</v>
      </c>
      <c r="AT133" s="3" t="s">
        <v>81</v>
      </c>
      <c r="AU133" s="3" t="s">
        <v>286</v>
      </c>
      <c r="BK133" s="151" t="n">
        <f aca="false">BK134+BK196+BK315</f>
        <v>0</v>
      </c>
    </row>
    <row r="134" s="152" customFormat="true" ht="25.95" hidden="false" customHeight="true" outlineLevel="0" collapsed="false">
      <c r="B134" s="153"/>
      <c r="D134" s="154" t="s">
        <v>81</v>
      </c>
      <c r="E134" s="155" t="s">
        <v>306</v>
      </c>
      <c r="F134" s="155" t="s">
        <v>307</v>
      </c>
      <c r="I134" s="156"/>
      <c r="J134" s="142" t="n">
        <f aca="false">BK134</f>
        <v>0</v>
      </c>
      <c r="L134" s="153"/>
      <c r="M134" s="157"/>
      <c r="P134" s="158" t="n">
        <f aca="false">P135+P162+P191+P194</f>
        <v>0</v>
      </c>
      <c r="R134" s="158" t="n">
        <f aca="false">R135+R162+R191+R194</f>
        <v>3.22249796</v>
      </c>
      <c r="T134" s="159" t="n">
        <f aca="false">T135+T162+T191+T194</f>
        <v>0</v>
      </c>
      <c r="AR134" s="154" t="s">
        <v>89</v>
      </c>
      <c r="AT134" s="160" t="s">
        <v>81</v>
      </c>
      <c r="AU134" s="160" t="s">
        <v>82</v>
      </c>
      <c r="AY134" s="154" t="s">
        <v>308</v>
      </c>
      <c r="BK134" s="161" t="n">
        <f aca="false">BK135+BK162+BK191+BK194</f>
        <v>0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89</v>
      </c>
      <c r="F135" s="162" t="s">
        <v>309</v>
      </c>
      <c r="I135" s="156"/>
      <c r="J135" s="163" t="n">
        <f aca="false">BK135</f>
        <v>0</v>
      </c>
      <c r="L135" s="153"/>
      <c r="M135" s="157"/>
      <c r="P135" s="158" t="n">
        <f aca="false">SUM(P136:P161)</f>
        <v>0</v>
      </c>
      <c r="R135" s="158" t="n">
        <f aca="false">SUM(R136:R161)</f>
        <v>0</v>
      </c>
      <c r="T135" s="159" t="n">
        <f aca="false">SUM(T136:T161)</f>
        <v>0</v>
      </c>
      <c r="AR135" s="154" t="s">
        <v>89</v>
      </c>
      <c r="AT135" s="160" t="s">
        <v>81</v>
      </c>
      <c r="AU135" s="160" t="s">
        <v>89</v>
      </c>
      <c r="AY135" s="154" t="s">
        <v>308</v>
      </c>
      <c r="BK135" s="161" t="n">
        <f aca="false">SUM(BK136:BK161)</f>
        <v>0</v>
      </c>
    </row>
    <row r="136" s="22" customFormat="true" ht="24.15" hidden="false" customHeight="true" outlineLevel="0" collapsed="false">
      <c r="B136" s="23"/>
      <c r="C136" s="164" t="s">
        <v>89</v>
      </c>
      <c r="D136" s="164" t="s">
        <v>310</v>
      </c>
      <c r="E136" s="165" t="s">
        <v>885</v>
      </c>
      <c r="F136" s="166" t="s">
        <v>886</v>
      </c>
      <c r="G136" s="167" t="s">
        <v>313</v>
      </c>
      <c r="H136" s="168" t="n">
        <v>8.74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1981</v>
      </c>
    </row>
    <row r="137" s="177" customFormat="true" ht="10.2" hidden="false" customHeight="false" outlineLevel="0" collapsed="false">
      <c r="B137" s="178"/>
      <c r="D137" s="179" t="s">
        <v>317</v>
      </c>
      <c r="E137" s="180"/>
      <c r="F137" s="181" t="s">
        <v>318</v>
      </c>
      <c r="H137" s="180"/>
      <c r="I137" s="182"/>
      <c r="L137" s="178"/>
      <c r="M137" s="183"/>
      <c r="T137" s="184"/>
      <c r="AT137" s="180" t="s">
        <v>317</v>
      </c>
      <c r="AU137" s="180" t="s">
        <v>91</v>
      </c>
      <c r="AV137" s="177" t="s">
        <v>89</v>
      </c>
      <c r="AW137" s="177" t="s">
        <v>35</v>
      </c>
      <c r="AX137" s="177" t="s">
        <v>82</v>
      </c>
      <c r="AY137" s="180" t="s">
        <v>308</v>
      </c>
    </row>
    <row r="138" s="177" customFormat="true" ht="10.2" hidden="false" customHeight="false" outlineLevel="0" collapsed="false">
      <c r="B138" s="178"/>
      <c r="D138" s="179" t="s">
        <v>317</v>
      </c>
      <c r="E138" s="180"/>
      <c r="F138" s="181" t="s">
        <v>888</v>
      </c>
      <c r="H138" s="180"/>
      <c r="I138" s="182"/>
      <c r="L138" s="178"/>
      <c r="M138" s="183"/>
      <c r="T138" s="184"/>
      <c r="AT138" s="180" t="s">
        <v>317</v>
      </c>
      <c r="AU138" s="180" t="s">
        <v>91</v>
      </c>
      <c r="AV138" s="177" t="s">
        <v>89</v>
      </c>
      <c r="AW138" s="177" t="s">
        <v>35</v>
      </c>
      <c r="AX138" s="177" t="s">
        <v>82</v>
      </c>
      <c r="AY138" s="180" t="s">
        <v>308</v>
      </c>
    </row>
    <row r="139" s="185" customFormat="true" ht="10.2" hidden="false" customHeight="false" outlineLevel="0" collapsed="false">
      <c r="B139" s="186"/>
      <c r="D139" s="179" t="s">
        <v>317</v>
      </c>
      <c r="E139" s="187"/>
      <c r="F139" s="188" t="s">
        <v>1982</v>
      </c>
      <c r="H139" s="189" t="n">
        <v>8.74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35</v>
      </c>
      <c r="AX139" s="185" t="s">
        <v>82</v>
      </c>
      <c r="AY139" s="187" t="s">
        <v>308</v>
      </c>
    </row>
    <row r="140" s="193" customFormat="true" ht="10.2" hidden="false" customHeight="false" outlineLevel="0" collapsed="false">
      <c r="B140" s="194"/>
      <c r="D140" s="179" t="s">
        <v>317</v>
      </c>
      <c r="E140" s="195"/>
      <c r="F140" s="196" t="s">
        <v>321</v>
      </c>
      <c r="H140" s="197" t="n">
        <v>8.74</v>
      </c>
      <c r="I140" s="198"/>
      <c r="L140" s="194"/>
      <c r="M140" s="199"/>
      <c r="T140" s="200"/>
      <c r="AT140" s="195" t="s">
        <v>317</v>
      </c>
      <c r="AU140" s="195" t="s">
        <v>91</v>
      </c>
      <c r="AV140" s="193" t="s">
        <v>315</v>
      </c>
      <c r="AW140" s="193" t="s">
        <v>35</v>
      </c>
      <c r="AX140" s="193" t="s">
        <v>89</v>
      </c>
      <c r="AY140" s="195" t="s">
        <v>308</v>
      </c>
    </row>
    <row r="141" s="22" customFormat="true" ht="24.15" hidden="false" customHeight="true" outlineLevel="0" collapsed="false">
      <c r="B141" s="23"/>
      <c r="C141" s="164" t="s">
        <v>91</v>
      </c>
      <c r="D141" s="164" t="s">
        <v>310</v>
      </c>
      <c r="E141" s="165" t="s">
        <v>322</v>
      </c>
      <c r="F141" s="166" t="s">
        <v>323</v>
      </c>
      <c r="G141" s="167" t="s">
        <v>324</v>
      </c>
      <c r="H141" s="168" t="n">
        <v>1.311</v>
      </c>
      <c r="I141" s="169"/>
      <c r="J141" s="170" t="n">
        <f aca="false">ROUND(I141*H141,2)</f>
        <v>0</v>
      </c>
      <c r="K141" s="166" t="s">
        <v>314</v>
      </c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315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315</v>
      </c>
      <c r="BM141" s="175" t="s">
        <v>1983</v>
      </c>
    </row>
    <row r="142" s="185" customFormat="true" ht="10.2" hidden="false" customHeight="false" outlineLevel="0" collapsed="false">
      <c r="B142" s="186"/>
      <c r="D142" s="179" t="s">
        <v>317</v>
      </c>
      <c r="F142" s="188" t="s">
        <v>1984</v>
      </c>
      <c r="H142" s="189" t="n">
        <v>1.311</v>
      </c>
      <c r="I142" s="190"/>
      <c r="L142" s="186"/>
      <c r="M142" s="191"/>
      <c r="T142" s="192"/>
      <c r="AT142" s="187" t="s">
        <v>317</v>
      </c>
      <c r="AU142" s="187" t="s">
        <v>91</v>
      </c>
      <c r="AV142" s="185" t="s">
        <v>91</v>
      </c>
      <c r="AW142" s="185" t="s">
        <v>3</v>
      </c>
      <c r="AX142" s="185" t="s">
        <v>89</v>
      </c>
      <c r="AY142" s="187" t="s">
        <v>308</v>
      </c>
    </row>
    <row r="143" s="22" customFormat="true" ht="37.95" hidden="false" customHeight="true" outlineLevel="0" collapsed="false">
      <c r="B143" s="23"/>
      <c r="C143" s="164" t="s">
        <v>327</v>
      </c>
      <c r="D143" s="164" t="s">
        <v>310</v>
      </c>
      <c r="E143" s="165" t="s">
        <v>328</v>
      </c>
      <c r="F143" s="166" t="s">
        <v>329</v>
      </c>
      <c r="G143" s="167" t="s">
        <v>324</v>
      </c>
      <c r="H143" s="168" t="n">
        <v>1.311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315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315</v>
      </c>
      <c r="BM143" s="175" t="s">
        <v>1985</v>
      </c>
    </row>
    <row r="144" s="185" customFormat="true" ht="10.2" hidden="false" customHeight="false" outlineLevel="0" collapsed="false">
      <c r="B144" s="186"/>
      <c r="D144" s="179" t="s">
        <v>317</v>
      </c>
      <c r="F144" s="188" t="s">
        <v>1984</v>
      </c>
      <c r="H144" s="189" t="n">
        <v>1.311</v>
      </c>
      <c r="I144" s="190"/>
      <c r="L144" s="186"/>
      <c r="M144" s="191"/>
      <c r="T144" s="192"/>
      <c r="AT144" s="187" t="s">
        <v>317</v>
      </c>
      <c r="AU144" s="187" t="s">
        <v>91</v>
      </c>
      <c r="AV144" s="185" t="s">
        <v>91</v>
      </c>
      <c r="AW144" s="185" t="s">
        <v>3</v>
      </c>
      <c r="AX144" s="185" t="s">
        <v>89</v>
      </c>
      <c r="AY144" s="187" t="s">
        <v>308</v>
      </c>
    </row>
    <row r="145" s="22" customFormat="true" ht="33" hidden="false" customHeight="true" outlineLevel="0" collapsed="false">
      <c r="B145" s="23"/>
      <c r="C145" s="164" t="s">
        <v>315</v>
      </c>
      <c r="D145" s="164" t="s">
        <v>310</v>
      </c>
      <c r="E145" s="165" t="s">
        <v>331</v>
      </c>
      <c r="F145" s="166" t="s">
        <v>332</v>
      </c>
      <c r="G145" s="167" t="s">
        <v>324</v>
      </c>
      <c r="H145" s="168" t="n">
        <v>1.311</v>
      </c>
      <c r="I145" s="169"/>
      <c r="J145" s="170" t="n">
        <f aca="false">ROUND(I145*H145,2)</f>
        <v>0</v>
      </c>
      <c r="K145" s="166" t="s">
        <v>314</v>
      </c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315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315</v>
      </c>
      <c r="BM145" s="175" t="s">
        <v>1986</v>
      </c>
    </row>
    <row r="146" s="185" customFormat="true" ht="10.2" hidden="false" customHeight="false" outlineLevel="0" collapsed="false">
      <c r="B146" s="186"/>
      <c r="D146" s="179" t="s">
        <v>317</v>
      </c>
      <c r="F146" s="188" t="s">
        <v>1984</v>
      </c>
      <c r="H146" s="189" t="n">
        <v>1.311</v>
      </c>
      <c r="I146" s="190"/>
      <c r="L146" s="186"/>
      <c r="M146" s="191"/>
      <c r="T146" s="192"/>
      <c r="AT146" s="187" t="s">
        <v>317</v>
      </c>
      <c r="AU146" s="187" t="s">
        <v>91</v>
      </c>
      <c r="AV146" s="185" t="s">
        <v>91</v>
      </c>
      <c r="AW146" s="185" t="s">
        <v>3</v>
      </c>
      <c r="AX146" s="185" t="s">
        <v>89</v>
      </c>
      <c r="AY146" s="187" t="s">
        <v>308</v>
      </c>
    </row>
    <row r="147" s="22" customFormat="true" ht="49.2" hidden="false" customHeight="true" outlineLevel="0" collapsed="false">
      <c r="B147" s="23"/>
      <c r="C147" s="164" t="s">
        <v>334</v>
      </c>
      <c r="D147" s="164" t="s">
        <v>310</v>
      </c>
      <c r="E147" s="165" t="s">
        <v>1987</v>
      </c>
      <c r="F147" s="166" t="s">
        <v>1988</v>
      </c>
      <c r="G147" s="167" t="s">
        <v>324</v>
      </c>
      <c r="H147" s="168" t="n">
        <v>0.878</v>
      </c>
      <c r="I147" s="169"/>
      <c r="J147" s="170" t="n">
        <f aca="false">ROUND(I147*H147,2)</f>
        <v>0</v>
      </c>
      <c r="K147" s="166" t="s">
        <v>314</v>
      </c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315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315</v>
      </c>
      <c r="BM147" s="175" t="s">
        <v>1989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318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77" customFormat="true" ht="10.2" hidden="false" customHeight="false" outlineLevel="0" collapsed="false">
      <c r="B149" s="178"/>
      <c r="D149" s="179" t="s">
        <v>317</v>
      </c>
      <c r="E149" s="180"/>
      <c r="F149" s="181" t="s">
        <v>898</v>
      </c>
      <c r="H149" s="180"/>
      <c r="I149" s="182"/>
      <c r="L149" s="178"/>
      <c r="M149" s="183"/>
      <c r="T149" s="184"/>
      <c r="AT149" s="180" t="s">
        <v>317</v>
      </c>
      <c r="AU149" s="180" t="s">
        <v>91</v>
      </c>
      <c r="AV149" s="177" t="s">
        <v>89</v>
      </c>
      <c r="AW149" s="177" t="s">
        <v>35</v>
      </c>
      <c r="AX149" s="177" t="s">
        <v>82</v>
      </c>
      <c r="AY149" s="180" t="s">
        <v>308</v>
      </c>
    </row>
    <row r="150" s="185" customFormat="true" ht="10.2" hidden="false" customHeight="false" outlineLevel="0" collapsed="false">
      <c r="B150" s="186"/>
      <c r="D150" s="179" t="s">
        <v>317</v>
      </c>
      <c r="E150" s="187"/>
      <c r="F150" s="188" t="s">
        <v>1990</v>
      </c>
      <c r="H150" s="189" t="n">
        <v>0.878</v>
      </c>
      <c r="I150" s="190"/>
      <c r="L150" s="186"/>
      <c r="M150" s="191"/>
      <c r="T150" s="192"/>
      <c r="AT150" s="187" t="s">
        <v>317</v>
      </c>
      <c r="AU150" s="187" t="s">
        <v>91</v>
      </c>
      <c r="AV150" s="185" t="s">
        <v>91</v>
      </c>
      <c r="AW150" s="185" t="s">
        <v>35</v>
      </c>
      <c r="AX150" s="185" t="s">
        <v>82</v>
      </c>
      <c r="AY150" s="187" t="s">
        <v>308</v>
      </c>
    </row>
    <row r="151" s="193" customFormat="true" ht="10.2" hidden="false" customHeight="false" outlineLevel="0" collapsed="false">
      <c r="B151" s="194"/>
      <c r="D151" s="179" t="s">
        <v>317</v>
      </c>
      <c r="E151" s="195" t="s">
        <v>874</v>
      </c>
      <c r="F151" s="196" t="s">
        <v>321</v>
      </c>
      <c r="H151" s="197" t="n">
        <v>0.878</v>
      </c>
      <c r="I151" s="198"/>
      <c r="L151" s="194"/>
      <c r="M151" s="199"/>
      <c r="T151" s="200"/>
      <c r="AT151" s="195" t="s">
        <v>317</v>
      </c>
      <c r="AU151" s="195" t="s">
        <v>91</v>
      </c>
      <c r="AV151" s="193" t="s">
        <v>315</v>
      </c>
      <c r="AW151" s="193" t="s">
        <v>35</v>
      </c>
      <c r="AX151" s="193" t="s">
        <v>89</v>
      </c>
      <c r="AY151" s="195" t="s">
        <v>308</v>
      </c>
    </row>
    <row r="152" s="22" customFormat="true" ht="62.7" hidden="false" customHeight="true" outlineLevel="0" collapsed="false">
      <c r="B152" s="23"/>
      <c r="C152" s="164" t="s">
        <v>340</v>
      </c>
      <c r="D152" s="164" t="s">
        <v>310</v>
      </c>
      <c r="E152" s="165" t="s">
        <v>901</v>
      </c>
      <c r="F152" s="166" t="s">
        <v>902</v>
      </c>
      <c r="G152" s="167" t="s">
        <v>324</v>
      </c>
      <c r="H152" s="168" t="n">
        <v>0.878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1991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318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77" customFormat="true" ht="10.2" hidden="false" customHeight="false" outlineLevel="0" collapsed="false">
      <c r="B154" s="178"/>
      <c r="D154" s="179" t="s">
        <v>317</v>
      </c>
      <c r="E154" s="180"/>
      <c r="F154" s="181" t="s">
        <v>904</v>
      </c>
      <c r="H154" s="180"/>
      <c r="I154" s="182"/>
      <c r="L154" s="178"/>
      <c r="M154" s="183"/>
      <c r="T154" s="184"/>
      <c r="AT154" s="180" t="s">
        <v>317</v>
      </c>
      <c r="AU154" s="180" t="s">
        <v>91</v>
      </c>
      <c r="AV154" s="177" t="s">
        <v>89</v>
      </c>
      <c r="AW154" s="177" t="s">
        <v>35</v>
      </c>
      <c r="AX154" s="177" t="s">
        <v>82</v>
      </c>
      <c r="AY154" s="180" t="s">
        <v>308</v>
      </c>
    </row>
    <row r="155" s="185" customFormat="true" ht="10.2" hidden="false" customHeight="false" outlineLevel="0" collapsed="false">
      <c r="B155" s="186"/>
      <c r="D155" s="179" t="s">
        <v>317</v>
      </c>
      <c r="E155" s="187"/>
      <c r="F155" s="188" t="s">
        <v>905</v>
      </c>
      <c r="H155" s="189" t="n">
        <v>0.878</v>
      </c>
      <c r="I155" s="190"/>
      <c r="L155" s="186"/>
      <c r="M155" s="191"/>
      <c r="T155" s="192"/>
      <c r="AT155" s="187" t="s">
        <v>317</v>
      </c>
      <c r="AU155" s="187" t="s">
        <v>91</v>
      </c>
      <c r="AV155" s="185" t="s">
        <v>91</v>
      </c>
      <c r="AW155" s="185" t="s">
        <v>35</v>
      </c>
      <c r="AX155" s="185" t="s">
        <v>82</v>
      </c>
      <c r="AY155" s="187" t="s">
        <v>308</v>
      </c>
    </row>
    <row r="156" s="193" customFormat="true" ht="10.2" hidden="false" customHeight="false" outlineLevel="0" collapsed="false">
      <c r="B156" s="194"/>
      <c r="D156" s="179" t="s">
        <v>317</v>
      </c>
      <c r="E156" s="195"/>
      <c r="F156" s="196" t="s">
        <v>321</v>
      </c>
      <c r="H156" s="197" t="n">
        <v>0.878</v>
      </c>
      <c r="I156" s="198"/>
      <c r="L156" s="194"/>
      <c r="M156" s="199"/>
      <c r="T156" s="200"/>
      <c r="AT156" s="195" t="s">
        <v>317</v>
      </c>
      <c r="AU156" s="195" t="s">
        <v>91</v>
      </c>
      <c r="AV156" s="193" t="s">
        <v>315</v>
      </c>
      <c r="AW156" s="193" t="s">
        <v>35</v>
      </c>
      <c r="AX156" s="193" t="s">
        <v>89</v>
      </c>
      <c r="AY156" s="195" t="s">
        <v>308</v>
      </c>
    </row>
    <row r="157" s="22" customFormat="true" ht="37.95" hidden="false" customHeight="true" outlineLevel="0" collapsed="false">
      <c r="B157" s="23"/>
      <c r="C157" s="164" t="s">
        <v>347</v>
      </c>
      <c r="D157" s="164" t="s">
        <v>310</v>
      </c>
      <c r="E157" s="165" t="s">
        <v>906</v>
      </c>
      <c r="F157" s="166" t="s">
        <v>349</v>
      </c>
      <c r="G157" s="167" t="s">
        <v>324</v>
      </c>
      <c r="H157" s="168" t="n">
        <v>0.878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315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315</v>
      </c>
      <c r="BM157" s="175" t="s">
        <v>1992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318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77" customFormat="true" ht="10.2" hidden="false" customHeight="false" outlineLevel="0" collapsed="false">
      <c r="B159" s="178"/>
      <c r="D159" s="179" t="s">
        <v>317</v>
      </c>
      <c r="E159" s="180"/>
      <c r="F159" s="181" t="s">
        <v>908</v>
      </c>
      <c r="H159" s="180"/>
      <c r="I159" s="182"/>
      <c r="L159" s="178"/>
      <c r="M159" s="183"/>
      <c r="T159" s="184"/>
      <c r="AT159" s="180" t="s">
        <v>317</v>
      </c>
      <c r="AU159" s="180" t="s">
        <v>91</v>
      </c>
      <c r="AV159" s="177" t="s">
        <v>89</v>
      </c>
      <c r="AW159" s="177" t="s">
        <v>35</v>
      </c>
      <c r="AX159" s="177" t="s">
        <v>82</v>
      </c>
      <c r="AY159" s="180" t="s">
        <v>308</v>
      </c>
    </row>
    <row r="160" s="185" customFormat="true" ht="10.2" hidden="false" customHeight="false" outlineLevel="0" collapsed="false">
      <c r="B160" s="186"/>
      <c r="D160" s="179" t="s">
        <v>317</v>
      </c>
      <c r="E160" s="187"/>
      <c r="F160" s="188" t="s">
        <v>905</v>
      </c>
      <c r="H160" s="189" t="n">
        <v>0.878</v>
      </c>
      <c r="I160" s="190"/>
      <c r="L160" s="186"/>
      <c r="M160" s="191"/>
      <c r="T160" s="192"/>
      <c r="AT160" s="187" t="s">
        <v>317</v>
      </c>
      <c r="AU160" s="187" t="s">
        <v>91</v>
      </c>
      <c r="AV160" s="185" t="s">
        <v>91</v>
      </c>
      <c r="AW160" s="185" t="s">
        <v>35</v>
      </c>
      <c r="AX160" s="185" t="s">
        <v>82</v>
      </c>
      <c r="AY160" s="187" t="s">
        <v>308</v>
      </c>
    </row>
    <row r="161" s="193" customFormat="true" ht="10.2" hidden="false" customHeight="false" outlineLevel="0" collapsed="false">
      <c r="B161" s="194"/>
      <c r="D161" s="179" t="s">
        <v>317</v>
      </c>
      <c r="E161" s="195"/>
      <c r="F161" s="196" t="s">
        <v>321</v>
      </c>
      <c r="H161" s="197" t="n">
        <v>0.878</v>
      </c>
      <c r="I161" s="198"/>
      <c r="L161" s="194"/>
      <c r="M161" s="199"/>
      <c r="T161" s="200"/>
      <c r="AT161" s="195" t="s">
        <v>317</v>
      </c>
      <c r="AU161" s="195" t="s">
        <v>91</v>
      </c>
      <c r="AV161" s="193" t="s">
        <v>315</v>
      </c>
      <c r="AW161" s="193" t="s">
        <v>35</v>
      </c>
      <c r="AX161" s="193" t="s">
        <v>89</v>
      </c>
      <c r="AY161" s="195" t="s">
        <v>308</v>
      </c>
    </row>
    <row r="162" s="152" customFormat="true" ht="22.95" hidden="false" customHeight="true" outlineLevel="0" collapsed="false">
      <c r="B162" s="153"/>
      <c r="D162" s="154" t="s">
        <v>81</v>
      </c>
      <c r="E162" s="162" t="s">
        <v>91</v>
      </c>
      <c r="F162" s="162" t="s">
        <v>380</v>
      </c>
      <c r="I162" s="156"/>
      <c r="J162" s="163" t="n">
        <f aca="false">BK162</f>
        <v>0</v>
      </c>
      <c r="L162" s="153"/>
      <c r="M162" s="157"/>
      <c r="P162" s="158" t="n">
        <f aca="false">SUM(P163:P190)</f>
        <v>0</v>
      </c>
      <c r="R162" s="158" t="n">
        <f aca="false">SUM(R163:R190)</f>
        <v>3.22190296</v>
      </c>
      <c r="T162" s="159" t="n">
        <f aca="false">SUM(T163:T190)</f>
        <v>0</v>
      </c>
      <c r="AR162" s="154" t="s">
        <v>89</v>
      </c>
      <c r="AT162" s="160" t="s">
        <v>81</v>
      </c>
      <c r="AU162" s="160" t="s">
        <v>89</v>
      </c>
      <c r="AY162" s="154" t="s">
        <v>308</v>
      </c>
      <c r="BK162" s="161" t="n">
        <f aca="false">SUM(BK163:BK190)</f>
        <v>0</v>
      </c>
    </row>
    <row r="163" s="22" customFormat="true" ht="37.95" hidden="false" customHeight="true" outlineLevel="0" collapsed="false">
      <c r="B163" s="23"/>
      <c r="C163" s="164" t="s">
        <v>352</v>
      </c>
      <c r="D163" s="164" t="s">
        <v>310</v>
      </c>
      <c r="E163" s="165" t="s">
        <v>846</v>
      </c>
      <c r="F163" s="166" t="s">
        <v>847</v>
      </c>
      <c r="G163" s="167" t="s">
        <v>313</v>
      </c>
      <c r="H163" s="168" t="n">
        <v>7.025</v>
      </c>
      <c r="I163" s="169"/>
      <c r="J163" s="170" t="n">
        <f aca="false">ROUND(I163*H163,2)</f>
        <v>0</v>
      </c>
      <c r="K163" s="166" t="s">
        <v>314</v>
      </c>
      <c r="L163" s="23"/>
      <c r="M163" s="171"/>
      <c r="N163" s="172" t="s">
        <v>47</v>
      </c>
      <c r="P163" s="173" t="n">
        <f aca="false">O163*H163</f>
        <v>0</v>
      </c>
      <c r="Q163" s="173" t="n">
        <v>0.0001</v>
      </c>
      <c r="R163" s="173" t="n">
        <f aca="false">Q163*H163</f>
        <v>0.0007025</v>
      </c>
      <c r="S163" s="173" t="n">
        <v>0</v>
      </c>
      <c r="T163" s="174" t="n">
        <f aca="false">S163*H163</f>
        <v>0</v>
      </c>
      <c r="AR163" s="175" t="s">
        <v>315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315</v>
      </c>
      <c r="BM163" s="175" t="s">
        <v>1993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318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77" customFormat="true" ht="10.2" hidden="false" customHeight="false" outlineLevel="0" collapsed="false">
      <c r="B165" s="178"/>
      <c r="D165" s="179" t="s">
        <v>317</v>
      </c>
      <c r="E165" s="180"/>
      <c r="F165" s="181" t="s">
        <v>1087</v>
      </c>
      <c r="H165" s="180"/>
      <c r="I165" s="182"/>
      <c r="L165" s="178"/>
      <c r="M165" s="183"/>
      <c r="T165" s="184"/>
      <c r="AT165" s="180" t="s">
        <v>317</v>
      </c>
      <c r="AU165" s="180" t="s">
        <v>91</v>
      </c>
      <c r="AV165" s="177" t="s">
        <v>89</v>
      </c>
      <c r="AW165" s="177" t="s">
        <v>35</v>
      </c>
      <c r="AX165" s="177" t="s">
        <v>82</v>
      </c>
      <c r="AY165" s="180" t="s">
        <v>308</v>
      </c>
    </row>
    <row r="166" s="185" customFormat="true" ht="10.2" hidden="false" customHeight="false" outlineLevel="0" collapsed="false">
      <c r="B166" s="186"/>
      <c r="D166" s="179" t="s">
        <v>317</v>
      </c>
      <c r="E166" s="187"/>
      <c r="F166" s="188" t="s">
        <v>1994</v>
      </c>
      <c r="H166" s="189" t="n">
        <v>7.025</v>
      </c>
      <c r="I166" s="190"/>
      <c r="L166" s="186"/>
      <c r="M166" s="191"/>
      <c r="T166" s="192"/>
      <c r="AT166" s="187" t="s">
        <v>317</v>
      </c>
      <c r="AU166" s="187" t="s">
        <v>91</v>
      </c>
      <c r="AV166" s="185" t="s">
        <v>91</v>
      </c>
      <c r="AW166" s="185" t="s">
        <v>35</v>
      </c>
      <c r="AX166" s="185" t="s">
        <v>82</v>
      </c>
      <c r="AY166" s="187" t="s">
        <v>308</v>
      </c>
    </row>
    <row r="167" s="193" customFormat="true" ht="10.2" hidden="false" customHeight="false" outlineLevel="0" collapsed="false">
      <c r="B167" s="194"/>
      <c r="D167" s="179" t="s">
        <v>317</v>
      </c>
      <c r="E167" s="195"/>
      <c r="F167" s="196" t="s">
        <v>321</v>
      </c>
      <c r="H167" s="197" t="n">
        <v>7.025</v>
      </c>
      <c r="I167" s="198"/>
      <c r="L167" s="194"/>
      <c r="M167" s="199"/>
      <c r="T167" s="200"/>
      <c r="AT167" s="195" t="s">
        <v>317</v>
      </c>
      <c r="AU167" s="195" t="s">
        <v>91</v>
      </c>
      <c r="AV167" s="193" t="s">
        <v>315</v>
      </c>
      <c r="AW167" s="193" t="s">
        <v>35</v>
      </c>
      <c r="AX167" s="193" t="s">
        <v>89</v>
      </c>
      <c r="AY167" s="195" t="s">
        <v>308</v>
      </c>
    </row>
    <row r="168" s="22" customFormat="true" ht="24.15" hidden="false" customHeight="true" outlineLevel="0" collapsed="false">
      <c r="B168" s="23"/>
      <c r="C168" s="201" t="s">
        <v>357</v>
      </c>
      <c r="D168" s="201" t="s">
        <v>487</v>
      </c>
      <c r="E168" s="202" t="s">
        <v>1995</v>
      </c>
      <c r="F168" s="203" t="s">
        <v>1996</v>
      </c>
      <c r="G168" s="204" t="s">
        <v>313</v>
      </c>
      <c r="H168" s="205" t="n">
        <v>8.079</v>
      </c>
      <c r="I168" s="206"/>
      <c r="J168" s="207" t="n">
        <f aca="false">ROUND(I168*H168,2)</f>
        <v>0</v>
      </c>
      <c r="K168" s="203" t="s">
        <v>314</v>
      </c>
      <c r="L168" s="208"/>
      <c r="M168" s="209"/>
      <c r="N168" s="210" t="s">
        <v>47</v>
      </c>
      <c r="P168" s="173" t="n">
        <f aca="false">O168*H168</f>
        <v>0</v>
      </c>
      <c r="Q168" s="173" t="n">
        <v>0.0002</v>
      </c>
      <c r="R168" s="173" t="n">
        <f aca="false">Q168*H168</f>
        <v>0.0016158</v>
      </c>
      <c r="S168" s="173" t="n">
        <v>0</v>
      </c>
      <c r="T168" s="174" t="n">
        <f aca="false">S168*H168</f>
        <v>0</v>
      </c>
      <c r="AR168" s="175" t="s">
        <v>352</v>
      </c>
      <c r="AT168" s="175" t="s">
        <v>487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315</v>
      </c>
      <c r="BM168" s="175" t="s">
        <v>1997</v>
      </c>
    </row>
    <row r="169" s="185" customFormat="true" ht="10.2" hidden="false" customHeight="false" outlineLevel="0" collapsed="false">
      <c r="B169" s="186"/>
      <c r="D169" s="179" t="s">
        <v>317</v>
      </c>
      <c r="F169" s="188" t="s">
        <v>1998</v>
      </c>
      <c r="H169" s="189" t="n">
        <v>8.079</v>
      </c>
      <c r="I169" s="190"/>
      <c r="L169" s="186"/>
      <c r="M169" s="191"/>
      <c r="T169" s="192"/>
      <c r="AT169" s="187" t="s">
        <v>317</v>
      </c>
      <c r="AU169" s="187" t="s">
        <v>91</v>
      </c>
      <c r="AV169" s="185" t="s">
        <v>91</v>
      </c>
      <c r="AW169" s="185" t="s">
        <v>3</v>
      </c>
      <c r="AX169" s="185" t="s">
        <v>89</v>
      </c>
      <c r="AY169" s="187" t="s">
        <v>308</v>
      </c>
    </row>
    <row r="170" s="22" customFormat="true" ht="37.95" hidden="false" customHeight="true" outlineLevel="0" collapsed="false">
      <c r="B170" s="23"/>
      <c r="C170" s="164" t="s">
        <v>363</v>
      </c>
      <c r="D170" s="164" t="s">
        <v>310</v>
      </c>
      <c r="E170" s="165" t="s">
        <v>382</v>
      </c>
      <c r="F170" s="166" t="s">
        <v>383</v>
      </c>
      <c r="G170" s="167" t="s">
        <v>324</v>
      </c>
      <c r="H170" s="168" t="n">
        <v>0.878</v>
      </c>
      <c r="I170" s="169"/>
      <c r="J170" s="170" t="n">
        <f aca="false">ROUND(I170*H170,2)</f>
        <v>0</v>
      </c>
      <c r="K170" s="166" t="s">
        <v>314</v>
      </c>
      <c r="L170" s="23"/>
      <c r="M170" s="171"/>
      <c r="N170" s="172" t="s">
        <v>47</v>
      </c>
      <c r="P170" s="173" t="n">
        <f aca="false">O170*H170</f>
        <v>0</v>
      </c>
      <c r="Q170" s="173" t="n">
        <v>2.16</v>
      </c>
      <c r="R170" s="173" t="n">
        <f aca="false">Q170*H170</f>
        <v>1.89648</v>
      </c>
      <c r="S170" s="173" t="n">
        <v>0</v>
      </c>
      <c r="T170" s="174" t="n">
        <f aca="false">S170*H170</f>
        <v>0</v>
      </c>
      <c r="AR170" s="175" t="s">
        <v>315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315</v>
      </c>
      <c r="BM170" s="175" t="s">
        <v>1999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318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77" customFormat="true" ht="10.2" hidden="false" customHeight="false" outlineLevel="0" collapsed="false">
      <c r="B172" s="178"/>
      <c r="D172" s="179" t="s">
        <v>317</v>
      </c>
      <c r="E172" s="180"/>
      <c r="F172" s="181" t="s">
        <v>1093</v>
      </c>
      <c r="H172" s="180"/>
      <c r="I172" s="182"/>
      <c r="L172" s="178"/>
      <c r="M172" s="183"/>
      <c r="T172" s="184"/>
      <c r="AT172" s="180" t="s">
        <v>317</v>
      </c>
      <c r="AU172" s="180" t="s">
        <v>91</v>
      </c>
      <c r="AV172" s="177" t="s">
        <v>89</v>
      </c>
      <c r="AW172" s="177" t="s">
        <v>35</v>
      </c>
      <c r="AX172" s="177" t="s">
        <v>82</v>
      </c>
      <c r="AY172" s="180" t="s">
        <v>308</v>
      </c>
    </row>
    <row r="173" s="185" customFormat="true" ht="10.2" hidden="false" customHeight="false" outlineLevel="0" collapsed="false">
      <c r="B173" s="186"/>
      <c r="D173" s="179" t="s">
        <v>317</v>
      </c>
      <c r="E173" s="187"/>
      <c r="F173" s="188" t="s">
        <v>2000</v>
      </c>
      <c r="H173" s="189" t="n">
        <v>0.878</v>
      </c>
      <c r="I173" s="190"/>
      <c r="L173" s="186"/>
      <c r="M173" s="191"/>
      <c r="T173" s="192"/>
      <c r="AT173" s="187" t="s">
        <v>317</v>
      </c>
      <c r="AU173" s="187" t="s">
        <v>91</v>
      </c>
      <c r="AV173" s="185" t="s">
        <v>91</v>
      </c>
      <c r="AW173" s="185" t="s">
        <v>35</v>
      </c>
      <c r="AX173" s="185" t="s">
        <v>82</v>
      </c>
      <c r="AY173" s="187" t="s">
        <v>308</v>
      </c>
    </row>
    <row r="174" s="193" customFormat="true" ht="10.2" hidden="false" customHeight="false" outlineLevel="0" collapsed="false">
      <c r="B174" s="194"/>
      <c r="D174" s="179" t="s">
        <v>317</v>
      </c>
      <c r="E174" s="195"/>
      <c r="F174" s="196" t="s">
        <v>321</v>
      </c>
      <c r="H174" s="197" t="n">
        <v>0.878</v>
      </c>
      <c r="I174" s="198"/>
      <c r="L174" s="194"/>
      <c r="M174" s="199"/>
      <c r="T174" s="200"/>
      <c r="AT174" s="195" t="s">
        <v>317</v>
      </c>
      <c r="AU174" s="195" t="s">
        <v>91</v>
      </c>
      <c r="AV174" s="193" t="s">
        <v>315</v>
      </c>
      <c r="AW174" s="193" t="s">
        <v>35</v>
      </c>
      <c r="AX174" s="193" t="s">
        <v>89</v>
      </c>
      <c r="AY174" s="195" t="s">
        <v>308</v>
      </c>
    </row>
    <row r="175" s="22" customFormat="true" ht="33" hidden="false" customHeight="true" outlineLevel="0" collapsed="false">
      <c r="B175" s="23"/>
      <c r="C175" s="164" t="s">
        <v>367</v>
      </c>
      <c r="D175" s="164" t="s">
        <v>310</v>
      </c>
      <c r="E175" s="165" t="s">
        <v>1095</v>
      </c>
      <c r="F175" s="166" t="s">
        <v>1096</v>
      </c>
      <c r="G175" s="167" t="s">
        <v>324</v>
      </c>
      <c r="H175" s="168" t="n">
        <v>0.527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2.45329</v>
      </c>
      <c r="R175" s="173" t="n">
        <f aca="false">Q175*H175</f>
        <v>1.29288383</v>
      </c>
      <c r="S175" s="173" t="n">
        <v>0</v>
      </c>
      <c r="T175" s="174" t="n">
        <f aca="false">S175*H175</f>
        <v>0</v>
      </c>
      <c r="AR175" s="175" t="s">
        <v>315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315</v>
      </c>
      <c r="BM175" s="175" t="s">
        <v>2001</v>
      </c>
    </row>
    <row r="176" s="177" customFormat="true" ht="10.2" hidden="false" customHeight="false" outlineLevel="0" collapsed="false">
      <c r="B176" s="178"/>
      <c r="D176" s="179" t="s">
        <v>317</v>
      </c>
      <c r="E176" s="180"/>
      <c r="F176" s="181" t="s">
        <v>318</v>
      </c>
      <c r="H176" s="180"/>
      <c r="I176" s="182"/>
      <c r="L176" s="178"/>
      <c r="M176" s="183"/>
      <c r="T176" s="184"/>
      <c r="AT176" s="180" t="s">
        <v>317</v>
      </c>
      <c r="AU176" s="180" t="s">
        <v>91</v>
      </c>
      <c r="AV176" s="177" t="s">
        <v>89</v>
      </c>
      <c r="AW176" s="177" t="s">
        <v>35</v>
      </c>
      <c r="AX176" s="177" t="s">
        <v>82</v>
      </c>
      <c r="AY176" s="180" t="s">
        <v>308</v>
      </c>
    </row>
    <row r="177" s="177" customFormat="true" ht="10.2" hidden="false" customHeight="false" outlineLevel="0" collapsed="false">
      <c r="B177" s="178"/>
      <c r="D177" s="179" t="s">
        <v>317</v>
      </c>
      <c r="E177" s="180"/>
      <c r="F177" s="181" t="s">
        <v>1098</v>
      </c>
      <c r="H177" s="180"/>
      <c r="I177" s="182"/>
      <c r="L177" s="178"/>
      <c r="M177" s="183"/>
      <c r="T177" s="184"/>
      <c r="AT177" s="180" t="s">
        <v>317</v>
      </c>
      <c r="AU177" s="180" t="s">
        <v>91</v>
      </c>
      <c r="AV177" s="177" t="s">
        <v>89</v>
      </c>
      <c r="AW177" s="177" t="s">
        <v>35</v>
      </c>
      <c r="AX177" s="177" t="s">
        <v>82</v>
      </c>
      <c r="AY177" s="180" t="s">
        <v>308</v>
      </c>
    </row>
    <row r="178" s="185" customFormat="true" ht="10.2" hidden="false" customHeight="false" outlineLevel="0" collapsed="false">
      <c r="B178" s="186"/>
      <c r="D178" s="179" t="s">
        <v>317</v>
      </c>
      <c r="E178" s="187"/>
      <c r="F178" s="188" t="s">
        <v>2002</v>
      </c>
      <c r="H178" s="189" t="n">
        <v>0.527</v>
      </c>
      <c r="I178" s="190"/>
      <c r="L178" s="186"/>
      <c r="M178" s="191"/>
      <c r="T178" s="192"/>
      <c r="AT178" s="187" t="s">
        <v>317</v>
      </c>
      <c r="AU178" s="187" t="s">
        <v>91</v>
      </c>
      <c r="AV178" s="185" t="s">
        <v>91</v>
      </c>
      <c r="AW178" s="185" t="s">
        <v>35</v>
      </c>
      <c r="AX178" s="185" t="s">
        <v>82</v>
      </c>
      <c r="AY178" s="187" t="s">
        <v>308</v>
      </c>
    </row>
    <row r="179" s="193" customFormat="true" ht="10.2" hidden="false" customHeight="false" outlineLevel="0" collapsed="false">
      <c r="B179" s="194"/>
      <c r="D179" s="179" t="s">
        <v>317</v>
      </c>
      <c r="E179" s="195"/>
      <c r="F179" s="196" t="s">
        <v>321</v>
      </c>
      <c r="H179" s="197" t="n">
        <v>0.527</v>
      </c>
      <c r="I179" s="198"/>
      <c r="L179" s="194"/>
      <c r="M179" s="199"/>
      <c r="T179" s="200"/>
      <c r="AT179" s="195" t="s">
        <v>317</v>
      </c>
      <c r="AU179" s="195" t="s">
        <v>91</v>
      </c>
      <c r="AV179" s="193" t="s">
        <v>315</v>
      </c>
      <c r="AW179" s="193" t="s">
        <v>35</v>
      </c>
      <c r="AX179" s="193" t="s">
        <v>89</v>
      </c>
      <c r="AY179" s="195" t="s">
        <v>308</v>
      </c>
    </row>
    <row r="180" s="22" customFormat="true" ht="16.5" hidden="false" customHeight="true" outlineLevel="0" collapsed="false">
      <c r="B180" s="23"/>
      <c r="C180" s="164" t="s">
        <v>374</v>
      </c>
      <c r="D180" s="164" t="s">
        <v>310</v>
      </c>
      <c r="E180" s="165" t="s">
        <v>415</v>
      </c>
      <c r="F180" s="166" t="s">
        <v>416</v>
      </c>
      <c r="G180" s="167" t="s">
        <v>313</v>
      </c>
      <c r="H180" s="168" t="n">
        <v>4.06</v>
      </c>
      <c r="I180" s="169"/>
      <c r="J180" s="170" t="n">
        <f aca="false">ROUND(I180*H180,2)</f>
        <v>0</v>
      </c>
      <c r="K180" s="166" t="s">
        <v>314</v>
      </c>
      <c r="L180" s="23"/>
      <c r="M180" s="171"/>
      <c r="N180" s="172" t="s">
        <v>47</v>
      </c>
      <c r="P180" s="173" t="n">
        <f aca="false">O180*H180</f>
        <v>0</v>
      </c>
      <c r="Q180" s="173" t="n">
        <v>0.00247</v>
      </c>
      <c r="R180" s="173" t="n">
        <f aca="false">Q180*H180</f>
        <v>0.0100282</v>
      </c>
      <c r="S180" s="173" t="n">
        <v>0</v>
      </c>
      <c r="T180" s="174" t="n">
        <f aca="false">S180*H180</f>
        <v>0</v>
      </c>
      <c r="AR180" s="175" t="s">
        <v>315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315</v>
      </c>
      <c r="BM180" s="175" t="s">
        <v>2003</v>
      </c>
    </row>
    <row r="181" s="177" customFormat="true" ht="10.2" hidden="false" customHeight="false" outlineLevel="0" collapsed="false">
      <c r="B181" s="178"/>
      <c r="D181" s="179" t="s">
        <v>317</v>
      </c>
      <c r="E181" s="180"/>
      <c r="F181" s="181" t="s">
        <v>318</v>
      </c>
      <c r="H181" s="180"/>
      <c r="I181" s="182"/>
      <c r="L181" s="178"/>
      <c r="M181" s="183"/>
      <c r="T181" s="184"/>
      <c r="AT181" s="180" t="s">
        <v>317</v>
      </c>
      <c r="AU181" s="180" t="s">
        <v>91</v>
      </c>
      <c r="AV181" s="177" t="s">
        <v>89</v>
      </c>
      <c r="AW181" s="177" t="s">
        <v>35</v>
      </c>
      <c r="AX181" s="177" t="s">
        <v>82</v>
      </c>
      <c r="AY181" s="180" t="s">
        <v>308</v>
      </c>
    </row>
    <row r="182" s="177" customFormat="true" ht="10.2" hidden="false" customHeight="false" outlineLevel="0" collapsed="false">
      <c r="B182" s="178"/>
      <c r="D182" s="179" t="s">
        <v>317</v>
      </c>
      <c r="E182" s="180"/>
      <c r="F182" s="181" t="s">
        <v>418</v>
      </c>
      <c r="H182" s="180"/>
      <c r="I182" s="182"/>
      <c r="L182" s="178"/>
      <c r="M182" s="183"/>
      <c r="T182" s="184"/>
      <c r="AT182" s="180" t="s">
        <v>317</v>
      </c>
      <c r="AU182" s="180" t="s">
        <v>91</v>
      </c>
      <c r="AV182" s="177" t="s">
        <v>89</v>
      </c>
      <c r="AW182" s="177" t="s">
        <v>35</v>
      </c>
      <c r="AX182" s="177" t="s">
        <v>82</v>
      </c>
      <c r="AY182" s="180" t="s">
        <v>308</v>
      </c>
    </row>
    <row r="183" s="185" customFormat="true" ht="10.2" hidden="false" customHeight="false" outlineLevel="0" collapsed="false">
      <c r="B183" s="186"/>
      <c r="D183" s="179" t="s">
        <v>317</v>
      </c>
      <c r="E183" s="187"/>
      <c r="F183" s="188" t="s">
        <v>2004</v>
      </c>
      <c r="H183" s="189" t="n">
        <v>4.06</v>
      </c>
      <c r="I183" s="190"/>
      <c r="L183" s="186"/>
      <c r="M183" s="191"/>
      <c r="T183" s="192"/>
      <c r="AT183" s="187" t="s">
        <v>317</v>
      </c>
      <c r="AU183" s="187" t="s">
        <v>91</v>
      </c>
      <c r="AV183" s="185" t="s">
        <v>91</v>
      </c>
      <c r="AW183" s="185" t="s">
        <v>35</v>
      </c>
      <c r="AX183" s="185" t="s">
        <v>82</v>
      </c>
      <c r="AY183" s="187" t="s">
        <v>308</v>
      </c>
    </row>
    <row r="184" s="193" customFormat="true" ht="10.2" hidden="false" customHeight="false" outlineLevel="0" collapsed="false">
      <c r="B184" s="194"/>
      <c r="D184" s="179" t="s">
        <v>317</v>
      </c>
      <c r="E184" s="195"/>
      <c r="F184" s="196" t="s">
        <v>321</v>
      </c>
      <c r="H184" s="197" t="n">
        <v>4.06</v>
      </c>
      <c r="I184" s="198"/>
      <c r="L184" s="194"/>
      <c r="M184" s="199"/>
      <c r="T184" s="200"/>
      <c r="AT184" s="195" t="s">
        <v>317</v>
      </c>
      <c r="AU184" s="195" t="s">
        <v>91</v>
      </c>
      <c r="AV184" s="193" t="s">
        <v>315</v>
      </c>
      <c r="AW184" s="193" t="s">
        <v>35</v>
      </c>
      <c r="AX184" s="193" t="s">
        <v>89</v>
      </c>
      <c r="AY184" s="195" t="s">
        <v>308</v>
      </c>
    </row>
    <row r="185" s="22" customFormat="true" ht="16.5" hidden="false" customHeight="true" outlineLevel="0" collapsed="false">
      <c r="B185" s="23"/>
      <c r="C185" s="164" t="s">
        <v>381</v>
      </c>
      <c r="D185" s="164" t="s">
        <v>310</v>
      </c>
      <c r="E185" s="165" t="s">
        <v>424</v>
      </c>
      <c r="F185" s="166" t="s">
        <v>425</v>
      </c>
      <c r="G185" s="167" t="s">
        <v>313</v>
      </c>
      <c r="H185" s="168" t="n">
        <v>4.06</v>
      </c>
      <c r="I185" s="169"/>
      <c r="J185" s="170" t="n">
        <f aca="false">ROUND(I185*H185,2)</f>
        <v>0</v>
      </c>
      <c r="K185" s="166" t="s">
        <v>314</v>
      </c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315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315</v>
      </c>
      <c r="BM185" s="175" t="s">
        <v>2005</v>
      </c>
    </row>
    <row r="186" s="22" customFormat="true" ht="24.15" hidden="false" customHeight="true" outlineLevel="0" collapsed="false">
      <c r="B186" s="23"/>
      <c r="C186" s="164" t="s">
        <v>393</v>
      </c>
      <c r="D186" s="164" t="s">
        <v>310</v>
      </c>
      <c r="E186" s="165" t="s">
        <v>1102</v>
      </c>
      <c r="F186" s="166" t="s">
        <v>1103</v>
      </c>
      <c r="G186" s="167" t="s">
        <v>370</v>
      </c>
      <c r="H186" s="168" t="n">
        <v>0.019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1.06277</v>
      </c>
      <c r="R186" s="173" t="n">
        <f aca="false">Q186*H186</f>
        <v>0.02019263</v>
      </c>
      <c r="S186" s="173" t="n">
        <v>0</v>
      </c>
      <c r="T186" s="174" t="n">
        <f aca="false">S186*H186</f>
        <v>0</v>
      </c>
      <c r="AR186" s="175" t="s">
        <v>315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315</v>
      </c>
      <c r="BM186" s="175" t="s">
        <v>2006</v>
      </c>
    </row>
    <row r="187" s="177" customFormat="true" ht="10.2" hidden="false" customHeight="false" outlineLevel="0" collapsed="false">
      <c r="B187" s="178"/>
      <c r="D187" s="179" t="s">
        <v>317</v>
      </c>
      <c r="E187" s="180"/>
      <c r="F187" s="181" t="s">
        <v>318</v>
      </c>
      <c r="H187" s="180"/>
      <c r="I187" s="182"/>
      <c r="L187" s="178"/>
      <c r="M187" s="183"/>
      <c r="T187" s="184"/>
      <c r="AT187" s="180" t="s">
        <v>317</v>
      </c>
      <c r="AU187" s="180" t="s">
        <v>91</v>
      </c>
      <c r="AV187" s="177" t="s">
        <v>89</v>
      </c>
      <c r="AW187" s="177" t="s">
        <v>35</v>
      </c>
      <c r="AX187" s="177" t="s">
        <v>82</v>
      </c>
      <c r="AY187" s="180" t="s">
        <v>308</v>
      </c>
    </row>
    <row r="188" s="177" customFormat="true" ht="10.2" hidden="false" customHeight="false" outlineLevel="0" collapsed="false">
      <c r="B188" s="178"/>
      <c r="D188" s="179" t="s">
        <v>317</v>
      </c>
      <c r="E188" s="180"/>
      <c r="F188" s="181" t="s">
        <v>1105</v>
      </c>
      <c r="H188" s="180"/>
      <c r="I188" s="182"/>
      <c r="L188" s="178"/>
      <c r="M188" s="183"/>
      <c r="T188" s="184"/>
      <c r="AT188" s="180" t="s">
        <v>317</v>
      </c>
      <c r="AU188" s="180" t="s">
        <v>91</v>
      </c>
      <c r="AV188" s="177" t="s">
        <v>89</v>
      </c>
      <c r="AW188" s="177" t="s">
        <v>35</v>
      </c>
      <c r="AX188" s="177" t="s">
        <v>82</v>
      </c>
      <c r="AY188" s="180" t="s">
        <v>308</v>
      </c>
    </row>
    <row r="189" s="185" customFormat="true" ht="10.2" hidden="false" customHeight="false" outlineLevel="0" collapsed="false">
      <c r="B189" s="186"/>
      <c r="D189" s="179" t="s">
        <v>317</v>
      </c>
      <c r="E189" s="187"/>
      <c r="F189" s="188" t="s">
        <v>2007</v>
      </c>
      <c r="H189" s="189" t="n">
        <v>0.019</v>
      </c>
      <c r="I189" s="190"/>
      <c r="L189" s="186"/>
      <c r="M189" s="191"/>
      <c r="T189" s="192"/>
      <c r="AT189" s="187" t="s">
        <v>317</v>
      </c>
      <c r="AU189" s="187" t="s">
        <v>91</v>
      </c>
      <c r="AV189" s="185" t="s">
        <v>91</v>
      </c>
      <c r="AW189" s="185" t="s">
        <v>35</v>
      </c>
      <c r="AX189" s="185" t="s">
        <v>82</v>
      </c>
      <c r="AY189" s="187" t="s">
        <v>308</v>
      </c>
    </row>
    <row r="190" s="193" customFormat="true" ht="10.2" hidden="false" customHeight="false" outlineLevel="0" collapsed="false">
      <c r="B190" s="194"/>
      <c r="D190" s="179" t="s">
        <v>317</v>
      </c>
      <c r="E190" s="195"/>
      <c r="F190" s="196" t="s">
        <v>321</v>
      </c>
      <c r="H190" s="197" t="n">
        <v>0.019</v>
      </c>
      <c r="I190" s="198"/>
      <c r="L190" s="194"/>
      <c r="M190" s="199"/>
      <c r="T190" s="200"/>
      <c r="AT190" s="195" t="s">
        <v>317</v>
      </c>
      <c r="AU190" s="195" t="s">
        <v>91</v>
      </c>
      <c r="AV190" s="193" t="s">
        <v>315</v>
      </c>
      <c r="AW190" s="193" t="s">
        <v>35</v>
      </c>
      <c r="AX190" s="193" t="s">
        <v>89</v>
      </c>
      <c r="AY190" s="195" t="s">
        <v>308</v>
      </c>
    </row>
    <row r="191" s="152" customFormat="true" ht="22.95" hidden="false" customHeight="true" outlineLevel="0" collapsed="false">
      <c r="B191" s="153"/>
      <c r="D191" s="154" t="s">
        <v>81</v>
      </c>
      <c r="E191" s="162" t="s">
        <v>357</v>
      </c>
      <c r="F191" s="162" t="s">
        <v>480</v>
      </c>
      <c r="I191" s="156"/>
      <c r="J191" s="163" t="n">
        <f aca="false">BK191</f>
        <v>0</v>
      </c>
      <c r="L191" s="153"/>
      <c r="M191" s="157"/>
      <c r="P191" s="158" t="n">
        <f aca="false">SUM(P192:P193)</f>
        <v>0</v>
      </c>
      <c r="R191" s="158" t="n">
        <f aca="false">SUM(R192:R193)</f>
        <v>0.000595</v>
      </c>
      <c r="T191" s="159" t="n">
        <f aca="false">SUM(T192:T193)</f>
        <v>0</v>
      </c>
      <c r="AR191" s="154" t="s">
        <v>89</v>
      </c>
      <c r="AT191" s="160" t="s">
        <v>81</v>
      </c>
      <c r="AU191" s="160" t="s">
        <v>89</v>
      </c>
      <c r="AY191" s="154" t="s">
        <v>308</v>
      </c>
      <c r="BK191" s="161" t="n">
        <f aca="false">SUM(BK192:BK193)</f>
        <v>0</v>
      </c>
    </row>
    <row r="192" s="22" customFormat="true" ht="37.95" hidden="false" customHeight="true" outlineLevel="0" collapsed="false">
      <c r="B192" s="23"/>
      <c r="C192" s="164" t="s">
        <v>7</v>
      </c>
      <c r="D192" s="164" t="s">
        <v>310</v>
      </c>
      <c r="E192" s="165" t="s">
        <v>961</v>
      </c>
      <c r="F192" s="166" t="s">
        <v>962</v>
      </c>
      <c r="G192" s="167" t="s">
        <v>313</v>
      </c>
      <c r="H192" s="168" t="n">
        <v>3.5</v>
      </c>
      <c r="I192" s="169"/>
      <c r="J192" s="170" t="n">
        <f aca="false">ROUND(I192*H192,2)</f>
        <v>0</v>
      </c>
      <c r="K192" s="166" t="s">
        <v>314</v>
      </c>
      <c r="L192" s="23"/>
      <c r="M192" s="171"/>
      <c r="N192" s="172" t="s">
        <v>47</v>
      </c>
      <c r="P192" s="173" t="n">
        <f aca="false">O192*H192</f>
        <v>0</v>
      </c>
      <c r="Q192" s="173" t="n">
        <v>0.00013</v>
      </c>
      <c r="R192" s="173" t="n">
        <f aca="false">Q192*H192</f>
        <v>0.000455</v>
      </c>
      <c r="S192" s="173" t="n">
        <v>0</v>
      </c>
      <c r="T192" s="174" t="n">
        <f aca="false">S192*H192</f>
        <v>0</v>
      </c>
      <c r="AR192" s="175" t="s">
        <v>315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315</v>
      </c>
      <c r="BM192" s="175" t="s">
        <v>2008</v>
      </c>
    </row>
    <row r="193" s="22" customFormat="true" ht="37.95" hidden="false" customHeight="true" outlineLevel="0" collapsed="false">
      <c r="B193" s="23"/>
      <c r="C193" s="164" t="s">
        <v>414</v>
      </c>
      <c r="D193" s="164" t="s">
        <v>310</v>
      </c>
      <c r="E193" s="165" t="s">
        <v>1136</v>
      </c>
      <c r="F193" s="166" t="s">
        <v>1137</v>
      </c>
      <c r="G193" s="167" t="s">
        <v>313</v>
      </c>
      <c r="H193" s="168" t="n">
        <v>3.5</v>
      </c>
      <c r="I193" s="169"/>
      <c r="J193" s="170" t="n">
        <f aca="false">ROUND(I193*H193,2)</f>
        <v>0</v>
      </c>
      <c r="K193" s="166" t="s">
        <v>314</v>
      </c>
      <c r="L193" s="23"/>
      <c r="M193" s="171"/>
      <c r="N193" s="172" t="s">
        <v>47</v>
      </c>
      <c r="P193" s="173" t="n">
        <f aca="false">O193*H193</f>
        <v>0</v>
      </c>
      <c r="Q193" s="173" t="n">
        <v>4E-005</v>
      </c>
      <c r="R193" s="173" t="n">
        <f aca="false">Q193*H193</f>
        <v>0.00014</v>
      </c>
      <c r="S193" s="173" t="n">
        <v>0</v>
      </c>
      <c r="T193" s="174" t="n">
        <f aca="false">S193*H193</f>
        <v>0</v>
      </c>
      <c r="AR193" s="175" t="s">
        <v>315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315</v>
      </c>
      <c r="BM193" s="175" t="s">
        <v>2009</v>
      </c>
    </row>
    <row r="194" s="152" customFormat="true" ht="22.95" hidden="false" customHeight="true" outlineLevel="0" collapsed="false">
      <c r="B194" s="153"/>
      <c r="D194" s="154" t="s">
        <v>81</v>
      </c>
      <c r="E194" s="162" t="s">
        <v>512</v>
      </c>
      <c r="F194" s="162" t="s">
        <v>513</v>
      </c>
      <c r="I194" s="156"/>
      <c r="J194" s="163" t="n">
        <f aca="false">BK194</f>
        <v>0</v>
      </c>
      <c r="L194" s="153"/>
      <c r="M194" s="157"/>
      <c r="P194" s="158" t="n">
        <f aca="false">P195</f>
        <v>0</v>
      </c>
      <c r="R194" s="158" t="n">
        <f aca="false">R195</f>
        <v>0</v>
      </c>
      <c r="T194" s="159" t="n">
        <f aca="false">T195</f>
        <v>0</v>
      </c>
      <c r="AR194" s="154" t="s">
        <v>89</v>
      </c>
      <c r="AT194" s="160" t="s">
        <v>81</v>
      </c>
      <c r="AU194" s="160" t="s">
        <v>89</v>
      </c>
      <c r="AY194" s="154" t="s">
        <v>308</v>
      </c>
      <c r="BK194" s="161" t="n">
        <f aca="false">BK195</f>
        <v>0</v>
      </c>
    </row>
    <row r="195" s="22" customFormat="true" ht="55.5" hidden="false" customHeight="true" outlineLevel="0" collapsed="false">
      <c r="B195" s="23"/>
      <c r="C195" s="164" t="s">
        <v>423</v>
      </c>
      <c r="D195" s="164" t="s">
        <v>310</v>
      </c>
      <c r="E195" s="165" t="s">
        <v>870</v>
      </c>
      <c r="F195" s="166" t="s">
        <v>871</v>
      </c>
      <c r="G195" s="167" t="s">
        <v>370</v>
      </c>
      <c r="H195" s="168" t="n">
        <v>3.222</v>
      </c>
      <c r="I195" s="169"/>
      <c r="J195" s="170" t="n">
        <f aca="false">ROUND(I195*H195,2)</f>
        <v>0</v>
      </c>
      <c r="K195" s="166" t="s">
        <v>314</v>
      </c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315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315</v>
      </c>
      <c r="BM195" s="175" t="s">
        <v>2010</v>
      </c>
    </row>
    <row r="196" s="152" customFormat="true" ht="25.95" hidden="false" customHeight="true" outlineLevel="0" collapsed="false">
      <c r="B196" s="153"/>
      <c r="D196" s="154" t="s">
        <v>81</v>
      </c>
      <c r="E196" s="155" t="s">
        <v>988</v>
      </c>
      <c r="F196" s="155" t="s">
        <v>989</v>
      </c>
      <c r="I196" s="156"/>
      <c r="J196" s="142" t="n">
        <f aca="false">BK196</f>
        <v>0</v>
      </c>
      <c r="L196" s="153"/>
      <c r="M196" s="157"/>
      <c r="P196" s="158" t="n">
        <f aca="false">P197+P253+P268+P302+P308+P312</f>
        <v>0</v>
      </c>
      <c r="R196" s="158" t="n">
        <f aca="false">R197+R253+R268+R302+R308+R312</f>
        <v>0.45323485</v>
      </c>
      <c r="T196" s="159" t="n">
        <f aca="false">T197+T253+T268+T302+T308+T312</f>
        <v>0</v>
      </c>
      <c r="AR196" s="154" t="s">
        <v>91</v>
      </c>
      <c r="AT196" s="160" t="s">
        <v>81</v>
      </c>
      <c r="AU196" s="160" t="s">
        <v>82</v>
      </c>
      <c r="AY196" s="154" t="s">
        <v>308</v>
      </c>
      <c r="BK196" s="161" t="n">
        <f aca="false">BK197+BK253+BK268+BK302+BK308+BK312</f>
        <v>0</v>
      </c>
    </row>
    <row r="197" s="152" customFormat="true" ht="22.95" hidden="false" customHeight="true" outlineLevel="0" collapsed="false">
      <c r="B197" s="153"/>
      <c r="D197" s="154" t="s">
        <v>81</v>
      </c>
      <c r="E197" s="162" t="s">
        <v>1183</v>
      </c>
      <c r="F197" s="162" t="s">
        <v>1184</v>
      </c>
      <c r="I197" s="156"/>
      <c r="J197" s="163" t="n">
        <f aca="false">BK197</f>
        <v>0</v>
      </c>
      <c r="L197" s="153"/>
      <c r="M197" s="157"/>
      <c r="P197" s="158" t="n">
        <f aca="false">SUM(P198:P252)</f>
        <v>0</v>
      </c>
      <c r="R197" s="158" t="n">
        <f aca="false">SUM(R198:R252)</f>
        <v>0.29320311</v>
      </c>
      <c r="T197" s="159" t="n">
        <f aca="false">SUM(T198:T252)</f>
        <v>0</v>
      </c>
      <c r="AR197" s="154" t="s">
        <v>91</v>
      </c>
      <c r="AT197" s="160" t="s">
        <v>81</v>
      </c>
      <c r="AU197" s="160" t="s">
        <v>89</v>
      </c>
      <c r="AY197" s="154" t="s">
        <v>308</v>
      </c>
      <c r="BK197" s="161" t="n">
        <f aca="false">SUM(BK198:BK252)</f>
        <v>0</v>
      </c>
    </row>
    <row r="198" s="22" customFormat="true" ht="33" hidden="false" customHeight="true" outlineLevel="0" collapsed="false">
      <c r="B198" s="23"/>
      <c r="C198" s="164" t="s">
        <v>427</v>
      </c>
      <c r="D198" s="164" t="s">
        <v>310</v>
      </c>
      <c r="E198" s="165" t="s">
        <v>1185</v>
      </c>
      <c r="F198" s="166" t="s">
        <v>1186</v>
      </c>
      <c r="G198" s="167" t="s">
        <v>313</v>
      </c>
      <c r="H198" s="168" t="n">
        <v>3.159</v>
      </c>
      <c r="I198" s="169"/>
      <c r="J198" s="170" t="n">
        <f aca="false">ROUND(I198*H198,2)</f>
        <v>0</v>
      </c>
      <c r="K198" s="166" t="s">
        <v>314</v>
      </c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414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414</v>
      </c>
      <c r="BM198" s="175" t="s">
        <v>2011</v>
      </c>
    </row>
    <row r="199" s="177" customFormat="true" ht="10.2" hidden="false" customHeight="false" outlineLevel="0" collapsed="false">
      <c r="B199" s="178"/>
      <c r="D199" s="179" t="s">
        <v>317</v>
      </c>
      <c r="E199" s="180"/>
      <c r="F199" s="181" t="s">
        <v>318</v>
      </c>
      <c r="H199" s="180"/>
      <c r="I199" s="182"/>
      <c r="L199" s="178"/>
      <c r="M199" s="183"/>
      <c r="T199" s="184"/>
      <c r="AT199" s="180" t="s">
        <v>317</v>
      </c>
      <c r="AU199" s="180" t="s">
        <v>91</v>
      </c>
      <c r="AV199" s="177" t="s">
        <v>89</v>
      </c>
      <c r="AW199" s="177" t="s">
        <v>35</v>
      </c>
      <c r="AX199" s="177" t="s">
        <v>82</v>
      </c>
      <c r="AY199" s="180" t="s">
        <v>308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1188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77" customFormat="true" ht="10.2" hidden="false" customHeight="false" outlineLevel="0" collapsed="false">
      <c r="B201" s="178"/>
      <c r="D201" s="179" t="s">
        <v>317</v>
      </c>
      <c r="E201" s="180"/>
      <c r="F201" s="181" t="s">
        <v>1189</v>
      </c>
      <c r="H201" s="180"/>
      <c r="I201" s="182"/>
      <c r="L201" s="178"/>
      <c r="M201" s="183"/>
      <c r="T201" s="184"/>
      <c r="AT201" s="180" t="s">
        <v>317</v>
      </c>
      <c r="AU201" s="180" t="s">
        <v>91</v>
      </c>
      <c r="AV201" s="177" t="s">
        <v>89</v>
      </c>
      <c r="AW201" s="177" t="s">
        <v>35</v>
      </c>
      <c r="AX201" s="177" t="s">
        <v>82</v>
      </c>
      <c r="AY201" s="180" t="s">
        <v>308</v>
      </c>
    </row>
    <row r="202" s="185" customFormat="true" ht="10.2" hidden="false" customHeight="false" outlineLevel="0" collapsed="false">
      <c r="B202" s="186"/>
      <c r="D202" s="179" t="s">
        <v>317</v>
      </c>
      <c r="E202" s="187"/>
      <c r="F202" s="188" t="s">
        <v>1190</v>
      </c>
      <c r="H202" s="189" t="n">
        <v>3.159</v>
      </c>
      <c r="I202" s="190"/>
      <c r="L202" s="186"/>
      <c r="M202" s="191"/>
      <c r="T202" s="192"/>
      <c r="AT202" s="187" t="s">
        <v>317</v>
      </c>
      <c r="AU202" s="187" t="s">
        <v>91</v>
      </c>
      <c r="AV202" s="185" t="s">
        <v>91</v>
      </c>
      <c r="AW202" s="185" t="s">
        <v>35</v>
      </c>
      <c r="AX202" s="185" t="s">
        <v>82</v>
      </c>
      <c r="AY202" s="187" t="s">
        <v>308</v>
      </c>
    </row>
    <row r="203" s="193" customFormat="true" ht="10.2" hidden="false" customHeight="false" outlineLevel="0" collapsed="false">
      <c r="B203" s="194"/>
      <c r="D203" s="179" t="s">
        <v>317</v>
      </c>
      <c r="E203" s="195"/>
      <c r="F203" s="196" t="s">
        <v>321</v>
      </c>
      <c r="H203" s="197" t="n">
        <v>3.159</v>
      </c>
      <c r="I203" s="198"/>
      <c r="L203" s="194"/>
      <c r="M203" s="199"/>
      <c r="T203" s="200"/>
      <c r="AT203" s="195" t="s">
        <v>317</v>
      </c>
      <c r="AU203" s="195" t="s">
        <v>91</v>
      </c>
      <c r="AV203" s="193" t="s">
        <v>315</v>
      </c>
      <c r="AW203" s="193" t="s">
        <v>35</v>
      </c>
      <c r="AX203" s="193" t="s">
        <v>89</v>
      </c>
      <c r="AY203" s="195" t="s">
        <v>308</v>
      </c>
    </row>
    <row r="204" s="22" customFormat="true" ht="49.2" hidden="false" customHeight="true" outlineLevel="0" collapsed="false">
      <c r="B204" s="23"/>
      <c r="C204" s="201" t="s">
        <v>433</v>
      </c>
      <c r="D204" s="201" t="s">
        <v>487</v>
      </c>
      <c r="E204" s="202" t="s">
        <v>1191</v>
      </c>
      <c r="F204" s="203" t="s">
        <v>1192</v>
      </c>
      <c r="G204" s="204" t="s">
        <v>313</v>
      </c>
      <c r="H204" s="205" t="n">
        <v>3.633</v>
      </c>
      <c r="I204" s="206"/>
      <c r="J204" s="207" t="n">
        <f aca="false">ROUND(I204*H204,2)</f>
        <v>0</v>
      </c>
      <c r="K204" s="203" t="s">
        <v>314</v>
      </c>
      <c r="L204" s="208"/>
      <c r="M204" s="209"/>
      <c r="N204" s="210" t="s">
        <v>47</v>
      </c>
      <c r="P204" s="173" t="n">
        <f aca="false">O204*H204</f>
        <v>0</v>
      </c>
      <c r="Q204" s="173" t="n">
        <v>0.004</v>
      </c>
      <c r="R204" s="173" t="n">
        <f aca="false">Q204*H204</f>
        <v>0.014532</v>
      </c>
      <c r="S204" s="173" t="n">
        <v>0</v>
      </c>
      <c r="T204" s="174" t="n">
        <f aca="false">S204*H204</f>
        <v>0</v>
      </c>
      <c r="AR204" s="175" t="s">
        <v>508</v>
      </c>
      <c r="AT204" s="175" t="s">
        <v>487</v>
      </c>
      <c r="AU204" s="175" t="s">
        <v>91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414</v>
      </c>
      <c r="BM204" s="175" t="s">
        <v>2012</v>
      </c>
    </row>
    <row r="205" s="185" customFormat="true" ht="10.2" hidden="false" customHeight="false" outlineLevel="0" collapsed="false">
      <c r="B205" s="186"/>
      <c r="D205" s="179" t="s">
        <v>317</v>
      </c>
      <c r="F205" s="188" t="s">
        <v>2013</v>
      </c>
      <c r="H205" s="189" t="n">
        <v>3.633</v>
      </c>
      <c r="I205" s="190"/>
      <c r="L205" s="186"/>
      <c r="M205" s="191"/>
      <c r="T205" s="192"/>
      <c r="AT205" s="187" t="s">
        <v>317</v>
      </c>
      <c r="AU205" s="187" t="s">
        <v>91</v>
      </c>
      <c r="AV205" s="185" t="s">
        <v>91</v>
      </c>
      <c r="AW205" s="185" t="s">
        <v>3</v>
      </c>
      <c r="AX205" s="185" t="s">
        <v>89</v>
      </c>
      <c r="AY205" s="187" t="s">
        <v>308</v>
      </c>
    </row>
    <row r="206" s="22" customFormat="true" ht="33" hidden="false" customHeight="true" outlineLevel="0" collapsed="false">
      <c r="B206" s="23"/>
      <c r="C206" s="164" t="s">
        <v>443</v>
      </c>
      <c r="D206" s="164" t="s">
        <v>310</v>
      </c>
      <c r="E206" s="165" t="s">
        <v>1195</v>
      </c>
      <c r="F206" s="166" t="s">
        <v>1196</v>
      </c>
      <c r="G206" s="167" t="s">
        <v>313</v>
      </c>
      <c r="H206" s="168" t="n">
        <v>3.159</v>
      </c>
      <c r="I206" s="169"/>
      <c r="J206" s="170" t="n">
        <f aca="false">ROUND(I206*H206,2)</f>
        <v>0</v>
      </c>
      <c r="K206" s="166" t="s">
        <v>314</v>
      </c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414</v>
      </c>
      <c r="AT206" s="175" t="s">
        <v>310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414</v>
      </c>
      <c r="BM206" s="175" t="s">
        <v>2014</v>
      </c>
    </row>
    <row r="207" s="177" customFormat="true" ht="10.2" hidden="false" customHeight="false" outlineLevel="0" collapsed="false">
      <c r="B207" s="178"/>
      <c r="D207" s="179" t="s">
        <v>317</v>
      </c>
      <c r="E207" s="180"/>
      <c r="F207" s="181" t="s">
        <v>318</v>
      </c>
      <c r="H207" s="180"/>
      <c r="I207" s="182"/>
      <c r="L207" s="178"/>
      <c r="M207" s="183"/>
      <c r="T207" s="184"/>
      <c r="AT207" s="180" t="s">
        <v>317</v>
      </c>
      <c r="AU207" s="180" t="s">
        <v>91</v>
      </c>
      <c r="AV207" s="177" t="s">
        <v>89</v>
      </c>
      <c r="AW207" s="177" t="s">
        <v>35</v>
      </c>
      <c r="AX207" s="177" t="s">
        <v>82</v>
      </c>
      <c r="AY207" s="180" t="s">
        <v>308</v>
      </c>
    </row>
    <row r="208" s="177" customFormat="true" ht="10.2" hidden="false" customHeight="false" outlineLevel="0" collapsed="false">
      <c r="B208" s="178"/>
      <c r="D208" s="179" t="s">
        <v>317</v>
      </c>
      <c r="E208" s="180"/>
      <c r="F208" s="181" t="s">
        <v>1198</v>
      </c>
      <c r="H208" s="180"/>
      <c r="I208" s="182"/>
      <c r="L208" s="178"/>
      <c r="M208" s="183"/>
      <c r="T208" s="184"/>
      <c r="AT208" s="180" t="s">
        <v>317</v>
      </c>
      <c r="AU208" s="180" t="s">
        <v>91</v>
      </c>
      <c r="AV208" s="177" t="s">
        <v>89</v>
      </c>
      <c r="AW208" s="177" t="s">
        <v>35</v>
      </c>
      <c r="AX208" s="177" t="s">
        <v>82</v>
      </c>
      <c r="AY208" s="180" t="s">
        <v>308</v>
      </c>
    </row>
    <row r="209" s="177" customFormat="true" ht="10.2" hidden="false" customHeight="false" outlineLevel="0" collapsed="false">
      <c r="B209" s="178"/>
      <c r="D209" s="179" t="s">
        <v>317</v>
      </c>
      <c r="E209" s="180"/>
      <c r="F209" s="181" t="s">
        <v>1189</v>
      </c>
      <c r="H209" s="180"/>
      <c r="I209" s="182"/>
      <c r="L209" s="178"/>
      <c r="M209" s="183"/>
      <c r="T209" s="184"/>
      <c r="AT209" s="180" t="s">
        <v>317</v>
      </c>
      <c r="AU209" s="180" t="s">
        <v>91</v>
      </c>
      <c r="AV209" s="177" t="s">
        <v>89</v>
      </c>
      <c r="AW209" s="177" t="s">
        <v>35</v>
      </c>
      <c r="AX209" s="177" t="s">
        <v>82</v>
      </c>
      <c r="AY209" s="180" t="s">
        <v>308</v>
      </c>
    </row>
    <row r="210" s="185" customFormat="true" ht="10.2" hidden="false" customHeight="false" outlineLevel="0" collapsed="false">
      <c r="B210" s="186"/>
      <c r="D210" s="179" t="s">
        <v>317</v>
      </c>
      <c r="E210" s="187"/>
      <c r="F210" s="188" t="s">
        <v>1190</v>
      </c>
      <c r="H210" s="189" t="n">
        <v>3.159</v>
      </c>
      <c r="I210" s="190"/>
      <c r="L210" s="186"/>
      <c r="M210" s="191"/>
      <c r="T210" s="192"/>
      <c r="AT210" s="187" t="s">
        <v>317</v>
      </c>
      <c r="AU210" s="187" t="s">
        <v>91</v>
      </c>
      <c r="AV210" s="185" t="s">
        <v>91</v>
      </c>
      <c r="AW210" s="185" t="s">
        <v>35</v>
      </c>
      <c r="AX210" s="185" t="s">
        <v>82</v>
      </c>
      <c r="AY210" s="187" t="s">
        <v>308</v>
      </c>
    </row>
    <row r="211" s="193" customFormat="true" ht="10.2" hidden="false" customHeight="false" outlineLevel="0" collapsed="false">
      <c r="B211" s="194"/>
      <c r="D211" s="179" t="s">
        <v>317</v>
      </c>
      <c r="E211" s="195"/>
      <c r="F211" s="196" t="s">
        <v>321</v>
      </c>
      <c r="H211" s="197" t="n">
        <v>3.159</v>
      </c>
      <c r="I211" s="198"/>
      <c r="L211" s="194"/>
      <c r="M211" s="199"/>
      <c r="T211" s="200"/>
      <c r="AT211" s="195" t="s">
        <v>317</v>
      </c>
      <c r="AU211" s="195" t="s">
        <v>91</v>
      </c>
      <c r="AV211" s="193" t="s">
        <v>315</v>
      </c>
      <c r="AW211" s="193" t="s">
        <v>35</v>
      </c>
      <c r="AX211" s="193" t="s">
        <v>89</v>
      </c>
      <c r="AY211" s="195" t="s">
        <v>308</v>
      </c>
    </row>
    <row r="212" s="22" customFormat="true" ht="24.15" hidden="false" customHeight="true" outlineLevel="0" collapsed="false">
      <c r="B212" s="23"/>
      <c r="C212" s="201" t="s">
        <v>6</v>
      </c>
      <c r="D212" s="201" t="s">
        <v>487</v>
      </c>
      <c r="E212" s="202" t="s">
        <v>852</v>
      </c>
      <c r="F212" s="203" t="s">
        <v>853</v>
      </c>
      <c r="G212" s="204" t="s">
        <v>313</v>
      </c>
      <c r="H212" s="205" t="n">
        <v>3.475</v>
      </c>
      <c r="I212" s="206"/>
      <c r="J212" s="207" t="n">
        <f aca="false">ROUND(I212*H212,2)</f>
        <v>0</v>
      </c>
      <c r="K212" s="203" t="s">
        <v>314</v>
      </c>
      <c r="L212" s="208"/>
      <c r="M212" s="209"/>
      <c r="N212" s="210" t="s">
        <v>47</v>
      </c>
      <c r="P212" s="173" t="n">
        <f aca="false">O212*H212</f>
        <v>0</v>
      </c>
      <c r="Q212" s="173" t="n">
        <v>0.0003</v>
      </c>
      <c r="R212" s="173" t="n">
        <f aca="false">Q212*H212</f>
        <v>0.0010425</v>
      </c>
      <c r="S212" s="173" t="n">
        <v>0</v>
      </c>
      <c r="T212" s="174" t="n">
        <f aca="false">S212*H212</f>
        <v>0</v>
      </c>
      <c r="AR212" s="175" t="s">
        <v>508</v>
      </c>
      <c r="AT212" s="175" t="s">
        <v>487</v>
      </c>
      <c r="AU212" s="175" t="s">
        <v>91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414</v>
      </c>
      <c r="BM212" s="175" t="s">
        <v>2015</v>
      </c>
    </row>
    <row r="213" s="185" customFormat="true" ht="10.2" hidden="false" customHeight="false" outlineLevel="0" collapsed="false">
      <c r="B213" s="186"/>
      <c r="D213" s="179" t="s">
        <v>317</v>
      </c>
      <c r="F213" s="188" t="s">
        <v>2016</v>
      </c>
      <c r="H213" s="189" t="n">
        <v>3.475</v>
      </c>
      <c r="I213" s="190"/>
      <c r="L213" s="186"/>
      <c r="M213" s="191"/>
      <c r="T213" s="192"/>
      <c r="AT213" s="187" t="s">
        <v>317</v>
      </c>
      <c r="AU213" s="187" t="s">
        <v>91</v>
      </c>
      <c r="AV213" s="185" t="s">
        <v>91</v>
      </c>
      <c r="AW213" s="185" t="s">
        <v>3</v>
      </c>
      <c r="AX213" s="185" t="s">
        <v>89</v>
      </c>
      <c r="AY213" s="187" t="s">
        <v>308</v>
      </c>
    </row>
    <row r="214" s="22" customFormat="true" ht="49.2" hidden="false" customHeight="true" outlineLevel="0" collapsed="false">
      <c r="B214" s="23"/>
      <c r="C214" s="164" t="s">
        <v>455</v>
      </c>
      <c r="D214" s="164" t="s">
        <v>310</v>
      </c>
      <c r="E214" s="165" t="s">
        <v>1201</v>
      </c>
      <c r="F214" s="166" t="s">
        <v>1202</v>
      </c>
      <c r="G214" s="167" t="s">
        <v>313</v>
      </c>
      <c r="H214" s="168" t="n">
        <v>3.159</v>
      </c>
      <c r="I214" s="169"/>
      <c r="J214" s="170" t="n">
        <f aca="false">ROUND(I214*H214,2)</f>
        <v>0</v>
      </c>
      <c r="K214" s="166"/>
      <c r="L214" s="23"/>
      <c r="M214" s="171"/>
      <c r="N214" s="172" t="s">
        <v>47</v>
      </c>
      <c r="P214" s="173" t="n">
        <f aca="false">O214*H214</f>
        <v>0</v>
      </c>
      <c r="Q214" s="173" t="n">
        <v>0</v>
      </c>
      <c r="R214" s="173" t="n">
        <f aca="false">Q214*H214</f>
        <v>0</v>
      </c>
      <c r="S214" s="173" t="n">
        <v>0</v>
      </c>
      <c r="T214" s="174" t="n">
        <f aca="false">S214*H214</f>
        <v>0</v>
      </c>
      <c r="AR214" s="175" t="s">
        <v>414</v>
      </c>
      <c r="AT214" s="175" t="s">
        <v>310</v>
      </c>
      <c r="AU214" s="175" t="s">
        <v>91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414</v>
      </c>
      <c r="BM214" s="175" t="s">
        <v>2017</v>
      </c>
    </row>
    <row r="215" s="177" customFormat="true" ht="10.2" hidden="false" customHeight="false" outlineLevel="0" collapsed="false">
      <c r="B215" s="178"/>
      <c r="D215" s="179" t="s">
        <v>317</v>
      </c>
      <c r="E215" s="180"/>
      <c r="F215" s="181" t="s">
        <v>318</v>
      </c>
      <c r="H215" s="180"/>
      <c r="I215" s="182"/>
      <c r="L215" s="178"/>
      <c r="M215" s="183"/>
      <c r="T215" s="184"/>
      <c r="AT215" s="180" t="s">
        <v>317</v>
      </c>
      <c r="AU215" s="180" t="s">
        <v>91</v>
      </c>
      <c r="AV215" s="177" t="s">
        <v>89</v>
      </c>
      <c r="AW215" s="177" t="s">
        <v>35</v>
      </c>
      <c r="AX215" s="177" t="s">
        <v>82</v>
      </c>
      <c r="AY215" s="180" t="s">
        <v>308</v>
      </c>
    </row>
    <row r="216" s="177" customFormat="true" ht="10.2" hidden="false" customHeight="false" outlineLevel="0" collapsed="false">
      <c r="B216" s="178"/>
      <c r="D216" s="179" t="s">
        <v>317</v>
      </c>
      <c r="E216" s="180"/>
      <c r="F216" s="181" t="s">
        <v>1204</v>
      </c>
      <c r="H216" s="180"/>
      <c r="I216" s="182"/>
      <c r="L216" s="178"/>
      <c r="M216" s="183"/>
      <c r="T216" s="184"/>
      <c r="AT216" s="180" t="s">
        <v>317</v>
      </c>
      <c r="AU216" s="180" t="s">
        <v>91</v>
      </c>
      <c r="AV216" s="177" t="s">
        <v>89</v>
      </c>
      <c r="AW216" s="177" t="s">
        <v>35</v>
      </c>
      <c r="AX216" s="177" t="s">
        <v>82</v>
      </c>
      <c r="AY216" s="180" t="s">
        <v>308</v>
      </c>
    </row>
    <row r="217" s="177" customFormat="true" ht="10.2" hidden="false" customHeight="false" outlineLevel="0" collapsed="false">
      <c r="B217" s="178"/>
      <c r="D217" s="179" t="s">
        <v>317</v>
      </c>
      <c r="E217" s="180"/>
      <c r="F217" s="181" t="s">
        <v>1189</v>
      </c>
      <c r="H217" s="180"/>
      <c r="I217" s="182"/>
      <c r="L217" s="178"/>
      <c r="M217" s="183"/>
      <c r="T217" s="184"/>
      <c r="AT217" s="180" t="s">
        <v>317</v>
      </c>
      <c r="AU217" s="180" t="s">
        <v>91</v>
      </c>
      <c r="AV217" s="177" t="s">
        <v>89</v>
      </c>
      <c r="AW217" s="177" t="s">
        <v>35</v>
      </c>
      <c r="AX217" s="177" t="s">
        <v>82</v>
      </c>
      <c r="AY217" s="180" t="s">
        <v>308</v>
      </c>
    </row>
    <row r="218" s="185" customFormat="true" ht="10.2" hidden="false" customHeight="false" outlineLevel="0" collapsed="false">
      <c r="B218" s="186"/>
      <c r="D218" s="179" t="s">
        <v>317</v>
      </c>
      <c r="E218" s="187"/>
      <c r="F218" s="188" t="s">
        <v>2018</v>
      </c>
      <c r="H218" s="189" t="n">
        <v>3.159</v>
      </c>
      <c r="I218" s="190"/>
      <c r="L218" s="186"/>
      <c r="M218" s="191"/>
      <c r="T218" s="192"/>
      <c r="AT218" s="187" t="s">
        <v>317</v>
      </c>
      <c r="AU218" s="187" t="s">
        <v>91</v>
      </c>
      <c r="AV218" s="185" t="s">
        <v>91</v>
      </c>
      <c r="AW218" s="185" t="s">
        <v>35</v>
      </c>
      <c r="AX218" s="185" t="s">
        <v>82</v>
      </c>
      <c r="AY218" s="187" t="s">
        <v>308</v>
      </c>
    </row>
    <row r="219" s="193" customFormat="true" ht="10.2" hidden="false" customHeight="false" outlineLevel="0" collapsed="false">
      <c r="B219" s="194"/>
      <c r="D219" s="179" t="s">
        <v>317</v>
      </c>
      <c r="E219" s="195" t="s">
        <v>1034</v>
      </c>
      <c r="F219" s="196" t="s">
        <v>321</v>
      </c>
      <c r="H219" s="197" t="n">
        <v>3.159</v>
      </c>
      <c r="I219" s="198"/>
      <c r="L219" s="194"/>
      <c r="M219" s="199"/>
      <c r="T219" s="200"/>
      <c r="AT219" s="195" t="s">
        <v>317</v>
      </c>
      <c r="AU219" s="195" t="s">
        <v>91</v>
      </c>
      <c r="AV219" s="193" t="s">
        <v>315</v>
      </c>
      <c r="AW219" s="193" t="s">
        <v>35</v>
      </c>
      <c r="AX219" s="193" t="s">
        <v>89</v>
      </c>
      <c r="AY219" s="195" t="s">
        <v>308</v>
      </c>
    </row>
    <row r="220" s="22" customFormat="true" ht="49.2" hidden="false" customHeight="true" outlineLevel="0" collapsed="false">
      <c r="B220" s="23"/>
      <c r="C220" s="164" t="s">
        <v>461</v>
      </c>
      <c r="D220" s="164" t="s">
        <v>310</v>
      </c>
      <c r="E220" s="165" t="s">
        <v>1206</v>
      </c>
      <c r="F220" s="166" t="s">
        <v>1207</v>
      </c>
      <c r="G220" s="167" t="s">
        <v>313</v>
      </c>
      <c r="H220" s="168" t="n">
        <v>0.774</v>
      </c>
      <c r="I220" s="169"/>
      <c r="J220" s="170" t="n">
        <f aca="false">ROUND(I220*H220,2)</f>
        <v>0</v>
      </c>
      <c r="K220" s="166" t="s">
        <v>314</v>
      </c>
      <c r="L220" s="23"/>
      <c r="M220" s="171"/>
      <c r="N220" s="172" t="s">
        <v>47</v>
      </c>
      <c r="P220" s="173" t="n">
        <f aca="false">O220*H220</f>
        <v>0</v>
      </c>
      <c r="Q220" s="173" t="n">
        <v>3E-005</v>
      </c>
      <c r="R220" s="173" t="n">
        <f aca="false">Q220*H220</f>
        <v>2.322E-005</v>
      </c>
      <c r="S220" s="173" t="n">
        <v>0</v>
      </c>
      <c r="T220" s="174" t="n">
        <f aca="false">S220*H220</f>
        <v>0</v>
      </c>
      <c r="AR220" s="175" t="s">
        <v>414</v>
      </c>
      <c r="AT220" s="175" t="s">
        <v>310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414</v>
      </c>
      <c r="BM220" s="175" t="s">
        <v>2019</v>
      </c>
    </row>
    <row r="221" s="177" customFormat="true" ht="10.2" hidden="false" customHeight="false" outlineLevel="0" collapsed="false">
      <c r="B221" s="178"/>
      <c r="D221" s="179" t="s">
        <v>317</v>
      </c>
      <c r="E221" s="180"/>
      <c r="F221" s="181" t="s">
        <v>318</v>
      </c>
      <c r="H221" s="180"/>
      <c r="I221" s="182"/>
      <c r="L221" s="178"/>
      <c r="M221" s="183"/>
      <c r="T221" s="184"/>
      <c r="AT221" s="180" t="s">
        <v>317</v>
      </c>
      <c r="AU221" s="180" t="s">
        <v>91</v>
      </c>
      <c r="AV221" s="177" t="s">
        <v>89</v>
      </c>
      <c r="AW221" s="177" t="s">
        <v>35</v>
      </c>
      <c r="AX221" s="177" t="s">
        <v>82</v>
      </c>
      <c r="AY221" s="180" t="s">
        <v>308</v>
      </c>
    </row>
    <row r="222" s="177" customFormat="true" ht="10.2" hidden="false" customHeight="false" outlineLevel="0" collapsed="false">
      <c r="B222" s="178"/>
      <c r="D222" s="179" t="s">
        <v>317</v>
      </c>
      <c r="E222" s="180"/>
      <c r="F222" s="181" t="s">
        <v>1209</v>
      </c>
      <c r="H222" s="180"/>
      <c r="I222" s="182"/>
      <c r="L222" s="178"/>
      <c r="M222" s="183"/>
      <c r="T222" s="184"/>
      <c r="AT222" s="180" t="s">
        <v>317</v>
      </c>
      <c r="AU222" s="180" t="s">
        <v>91</v>
      </c>
      <c r="AV222" s="177" t="s">
        <v>89</v>
      </c>
      <c r="AW222" s="177" t="s">
        <v>35</v>
      </c>
      <c r="AX222" s="177" t="s">
        <v>82</v>
      </c>
      <c r="AY222" s="180" t="s">
        <v>308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1189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85" customFormat="true" ht="10.2" hidden="false" customHeight="false" outlineLevel="0" collapsed="false">
      <c r="B224" s="186"/>
      <c r="D224" s="179" t="s">
        <v>317</v>
      </c>
      <c r="E224" s="187"/>
      <c r="F224" s="188" t="s">
        <v>2020</v>
      </c>
      <c r="H224" s="189" t="n">
        <v>0.774</v>
      </c>
      <c r="I224" s="190"/>
      <c r="L224" s="186"/>
      <c r="M224" s="191"/>
      <c r="T224" s="192"/>
      <c r="AT224" s="187" t="s">
        <v>317</v>
      </c>
      <c r="AU224" s="187" t="s">
        <v>91</v>
      </c>
      <c r="AV224" s="185" t="s">
        <v>91</v>
      </c>
      <c r="AW224" s="185" t="s">
        <v>35</v>
      </c>
      <c r="AX224" s="185" t="s">
        <v>82</v>
      </c>
      <c r="AY224" s="187" t="s">
        <v>308</v>
      </c>
    </row>
    <row r="225" s="193" customFormat="true" ht="10.2" hidden="false" customHeight="false" outlineLevel="0" collapsed="false">
      <c r="B225" s="194"/>
      <c r="D225" s="179" t="s">
        <v>317</v>
      </c>
      <c r="E225" s="195"/>
      <c r="F225" s="196" t="s">
        <v>321</v>
      </c>
      <c r="H225" s="197" t="n">
        <v>0.774</v>
      </c>
      <c r="I225" s="198"/>
      <c r="L225" s="194"/>
      <c r="M225" s="199"/>
      <c r="T225" s="200"/>
      <c r="AT225" s="195" t="s">
        <v>317</v>
      </c>
      <c r="AU225" s="195" t="s">
        <v>91</v>
      </c>
      <c r="AV225" s="193" t="s">
        <v>315</v>
      </c>
      <c r="AW225" s="193" t="s">
        <v>35</v>
      </c>
      <c r="AX225" s="193" t="s">
        <v>89</v>
      </c>
      <c r="AY225" s="195" t="s">
        <v>308</v>
      </c>
    </row>
    <row r="226" s="22" customFormat="true" ht="33" hidden="false" customHeight="true" outlineLevel="0" collapsed="false">
      <c r="B226" s="23"/>
      <c r="C226" s="201" t="s">
        <v>471</v>
      </c>
      <c r="D226" s="201" t="s">
        <v>487</v>
      </c>
      <c r="E226" s="202" t="s">
        <v>1211</v>
      </c>
      <c r="F226" s="203" t="s">
        <v>1212</v>
      </c>
      <c r="G226" s="204" t="s">
        <v>313</v>
      </c>
      <c r="H226" s="205" t="n">
        <v>4.326</v>
      </c>
      <c r="I226" s="206"/>
      <c r="J226" s="207" t="n">
        <f aca="false">ROUND(I226*H226,2)</f>
        <v>0</v>
      </c>
      <c r="K226" s="203" t="s">
        <v>314</v>
      </c>
      <c r="L226" s="208"/>
      <c r="M226" s="209"/>
      <c r="N226" s="210" t="s">
        <v>47</v>
      </c>
      <c r="P226" s="173" t="n">
        <f aca="false">O226*H226</f>
        <v>0</v>
      </c>
      <c r="Q226" s="173" t="n">
        <v>0.0025</v>
      </c>
      <c r="R226" s="173" t="n">
        <f aca="false">Q226*H226</f>
        <v>0.010815</v>
      </c>
      <c r="S226" s="173" t="n">
        <v>0</v>
      </c>
      <c r="T226" s="174" t="n">
        <f aca="false">S226*H226</f>
        <v>0</v>
      </c>
      <c r="AR226" s="175" t="s">
        <v>508</v>
      </c>
      <c r="AT226" s="175" t="s">
        <v>487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414</v>
      </c>
      <c r="BM226" s="175" t="s">
        <v>2021</v>
      </c>
    </row>
    <row r="227" s="185" customFormat="true" ht="10.2" hidden="false" customHeight="false" outlineLevel="0" collapsed="false">
      <c r="B227" s="186"/>
      <c r="D227" s="179" t="s">
        <v>317</v>
      </c>
      <c r="F227" s="188" t="s">
        <v>2022</v>
      </c>
      <c r="H227" s="189" t="n">
        <v>4.326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</v>
      </c>
      <c r="AX227" s="185" t="s">
        <v>89</v>
      </c>
      <c r="AY227" s="187" t="s">
        <v>308</v>
      </c>
    </row>
    <row r="228" s="22" customFormat="true" ht="16.5" hidden="false" customHeight="true" outlineLevel="0" collapsed="false">
      <c r="B228" s="23"/>
      <c r="C228" s="201" t="s">
        <v>475</v>
      </c>
      <c r="D228" s="201" t="s">
        <v>487</v>
      </c>
      <c r="E228" s="202" t="s">
        <v>1215</v>
      </c>
      <c r="F228" s="203" t="s">
        <v>1216</v>
      </c>
      <c r="G228" s="204" t="s">
        <v>478</v>
      </c>
      <c r="H228" s="205" t="n">
        <v>1</v>
      </c>
      <c r="I228" s="206"/>
      <c r="J228" s="207" t="n">
        <f aca="false">ROUND(I228*H228,2)</f>
        <v>0</v>
      </c>
      <c r="K228" s="203"/>
      <c r="L228" s="208"/>
      <c r="M228" s="209"/>
      <c r="N228" s="210" t="s">
        <v>47</v>
      </c>
      <c r="P228" s="173" t="n">
        <f aca="false">O228*H228</f>
        <v>0</v>
      </c>
      <c r="Q228" s="173" t="n">
        <v>0.00181</v>
      </c>
      <c r="R228" s="173" t="n">
        <f aca="false">Q228*H228</f>
        <v>0.00181</v>
      </c>
      <c r="S228" s="173" t="n">
        <v>0</v>
      </c>
      <c r="T228" s="174" t="n">
        <f aca="false">S228*H228</f>
        <v>0</v>
      </c>
      <c r="AR228" s="175" t="s">
        <v>508</v>
      </c>
      <c r="AT228" s="175" t="s">
        <v>487</v>
      </c>
      <c r="AU228" s="175" t="s">
        <v>91</v>
      </c>
      <c r="AY228" s="3" t="s">
        <v>308</v>
      </c>
      <c r="BE228" s="176" t="n">
        <f aca="false">IF(N228="základní",J228,0)</f>
        <v>0</v>
      </c>
      <c r="BF228" s="176" t="n">
        <f aca="false">IF(N228="snížená",J228,0)</f>
        <v>0</v>
      </c>
      <c r="BG228" s="176" t="n">
        <f aca="false">IF(N228="zákl. přenesená",J228,0)</f>
        <v>0</v>
      </c>
      <c r="BH228" s="176" t="n">
        <f aca="false">IF(N228="sníž. přenesená",J228,0)</f>
        <v>0</v>
      </c>
      <c r="BI228" s="176" t="n">
        <f aca="false">IF(N228="nulová",J228,0)</f>
        <v>0</v>
      </c>
      <c r="BJ228" s="3" t="s">
        <v>89</v>
      </c>
      <c r="BK228" s="176" t="n">
        <f aca="false">ROUND(I228*H228,2)</f>
        <v>0</v>
      </c>
      <c r="BL228" s="3" t="s">
        <v>414</v>
      </c>
      <c r="BM228" s="175" t="s">
        <v>2023</v>
      </c>
    </row>
    <row r="229" s="22" customFormat="true" ht="57.6" hidden="false" customHeight="false" outlineLevel="0" collapsed="false">
      <c r="B229" s="23"/>
      <c r="D229" s="179" t="s">
        <v>1218</v>
      </c>
      <c r="F229" s="225" t="s">
        <v>1219</v>
      </c>
      <c r="I229" s="226"/>
      <c r="L229" s="23"/>
      <c r="M229" s="211"/>
      <c r="T229" s="57"/>
      <c r="AT229" s="3" t="s">
        <v>1218</v>
      </c>
      <c r="AU229" s="3" t="s">
        <v>91</v>
      </c>
    </row>
    <row r="230" s="22" customFormat="true" ht="33" hidden="false" customHeight="true" outlineLevel="0" collapsed="false">
      <c r="B230" s="23"/>
      <c r="C230" s="164" t="s">
        <v>481</v>
      </c>
      <c r="D230" s="164" t="s">
        <v>310</v>
      </c>
      <c r="E230" s="165" t="s">
        <v>1220</v>
      </c>
      <c r="F230" s="166" t="s">
        <v>1221</v>
      </c>
      <c r="G230" s="167" t="s">
        <v>313</v>
      </c>
      <c r="H230" s="168" t="n">
        <v>3.159</v>
      </c>
      <c r="I230" s="169"/>
      <c r="J230" s="170" t="n">
        <f aca="false">ROUND(I230*H230,2)</f>
        <v>0</v>
      </c>
      <c r="K230" s="166" t="s">
        <v>314</v>
      </c>
      <c r="L230" s="23"/>
      <c r="M230" s="171"/>
      <c r="N230" s="172" t="s">
        <v>47</v>
      </c>
      <c r="P230" s="173" t="n">
        <f aca="false">O230*H230</f>
        <v>0</v>
      </c>
      <c r="Q230" s="173" t="n">
        <v>0</v>
      </c>
      <c r="R230" s="173" t="n">
        <f aca="false">Q230*H230</f>
        <v>0</v>
      </c>
      <c r="S230" s="173" t="n">
        <v>0</v>
      </c>
      <c r="T230" s="174" t="n">
        <f aca="false">S230*H230</f>
        <v>0</v>
      </c>
      <c r="AR230" s="175" t="s">
        <v>414</v>
      </c>
      <c r="AT230" s="175" t="s">
        <v>310</v>
      </c>
      <c r="AU230" s="175" t="s">
        <v>91</v>
      </c>
      <c r="AY230" s="3" t="s">
        <v>308</v>
      </c>
      <c r="BE230" s="176" t="n">
        <f aca="false">IF(N230="základní",J230,0)</f>
        <v>0</v>
      </c>
      <c r="BF230" s="176" t="n">
        <f aca="false">IF(N230="snížená",J230,0)</f>
        <v>0</v>
      </c>
      <c r="BG230" s="176" t="n">
        <f aca="false">IF(N230="zákl. přenesená",J230,0)</f>
        <v>0</v>
      </c>
      <c r="BH230" s="176" t="n">
        <f aca="false">IF(N230="sníž. přenesená",J230,0)</f>
        <v>0</v>
      </c>
      <c r="BI230" s="176" t="n">
        <f aca="false">IF(N230="nulová",J230,0)</f>
        <v>0</v>
      </c>
      <c r="BJ230" s="3" t="s">
        <v>89</v>
      </c>
      <c r="BK230" s="176" t="n">
        <f aca="false">ROUND(I230*H230,2)</f>
        <v>0</v>
      </c>
      <c r="BL230" s="3" t="s">
        <v>414</v>
      </c>
      <c r="BM230" s="175" t="s">
        <v>2024</v>
      </c>
    </row>
    <row r="231" s="177" customFormat="true" ht="10.2" hidden="false" customHeight="false" outlineLevel="0" collapsed="false">
      <c r="B231" s="178"/>
      <c r="D231" s="179" t="s">
        <v>317</v>
      </c>
      <c r="E231" s="180"/>
      <c r="F231" s="181" t="s">
        <v>318</v>
      </c>
      <c r="H231" s="180"/>
      <c r="I231" s="182"/>
      <c r="L231" s="178"/>
      <c r="M231" s="183"/>
      <c r="T231" s="184"/>
      <c r="AT231" s="180" t="s">
        <v>317</v>
      </c>
      <c r="AU231" s="180" t="s">
        <v>91</v>
      </c>
      <c r="AV231" s="177" t="s">
        <v>89</v>
      </c>
      <c r="AW231" s="177" t="s">
        <v>35</v>
      </c>
      <c r="AX231" s="177" t="s">
        <v>82</v>
      </c>
      <c r="AY231" s="180" t="s">
        <v>308</v>
      </c>
    </row>
    <row r="232" s="177" customFormat="true" ht="10.2" hidden="false" customHeight="false" outlineLevel="0" collapsed="false">
      <c r="B232" s="178"/>
      <c r="D232" s="179" t="s">
        <v>317</v>
      </c>
      <c r="E232" s="180"/>
      <c r="F232" s="181" t="s">
        <v>1198</v>
      </c>
      <c r="H232" s="180"/>
      <c r="I232" s="182"/>
      <c r="L232" s="178"/>
      <c r="M232" s="183"/>
      <c r="T232" s="184"/>
      <c r="AT232" s="180" t="s">
        <v>317</v>
      </c>
      <c r="AU232" s="180" t="s">
        <v>91</v>
      </c>
      <c r="AV232" s="177" t="s">
        <v>89</v>
      </c>
      <c r="AW232" s="177" t="s">
        <v>35</v>
      </c>
      <c r="AX232" s="177" t="s">
        <v>82</v>
      </c>
      <c r="AY232" s="180" t="s">
        <v>308</v>
      </c>
    </row>
    <row r="233" s="177" customFormat="true" ht="10.2" hidden="false" customHeight="false" outlineLevel="0" collapsed="false">
      <c r="B233" s="178"/>
      <c r="D233" s="179" t="s">
        <v>317</v>
      </c>
      <c r="E233" s="180"/>
      <c r="F233" s="181" t="s">
        <v>1189</v>
      </c>
      <c r="H233" s="180"/>
      <c r="I233" s="182"/>
      <c r="L233" s="178"/>
      <c r="M233" s="183"/>
      <c r="T233" s="184"/>
      <c r="AT233" s="180" t="s">
        <v>317</v>
      </c>
      <c r="AU233" s="180" t="s">
        <v>91</v>
      </c>
      <c r="AV233" s="177" t="s">
        <v>89</v>
      </c>
      <c r="AW233" s="177" t="s">
        <v>35</v>
      </c>
      <c r="AX233" s="177" t="s">
        <v>82</v>
      </c>
      <c r="AY233" s="180" t="s">
        <v>308</v>
      </c>
    </row>
    <row r="234" s="185" customFormat="true" ht="10.2" hidden="false" customHeight="false" outlineLevel="0" collapsed="false">
      <c r="B234" s="186"/>
      <c r="D234" s="179" t="s">
        <v>317</v>
      </c>
      <c r="E234" s="187"/>
      <c r="F234" s="188" t="s">
        <v>1190</v>
      </c>
      <c r="H234" s="189" t="n">
        <v>3.159</v>
      </c>
      <c r="I234" s="190"/>
      <c r="L234" s="186"/>
      <c r="M234" s="191"/>
      <c r="T234" s="192"/>
      <c r="AT234" s="187" t="s">
        <v>317</v>
      </c>
      <c r="AU234" s="187" t="s">
        <v>91</v>
      </c>
      <c r="AV234" s="185" t="s">
        <v>91</v>
      </c>
      <c r="AW234" s="185" t="s">
        <v>35</v>
      </c>
      <c r="AX234" s="185" t="s">
        <v>82</v>
      </c>
      <c r="AY234" s="187" t="s">
        <v>308</v>
      </c>
    </row>
    <row r="235" s="193" customFormat="true" ht="10.2" hidden="false" customHeight="false" outlineLevel="0" collapsed="false">
      <c r="B235" s="194"/>
      <c r="D235" s="179" t="s">
        <v>317</v>
      </c>
      <c r="E235" s="195"/>
      <c r="F235" s="196" t="s">
        <v>321</v>
      </c>
      <c r="H235" s="197" t="n">
        <v>3.159</v>
      </c>
      <c r="I235" s="198"/>
      <c r="L235" s="194"/>
      <c r="M235" s="199"/>
      <c r="T235" s="200"/>
      <c r="AT235" s="195" t="s">
        <v>317</v>
      </c>
      <c r="AU235" s="195" t="s">
        <v>91</v>
      </c>
      <c r="AV235" s="193" t="s">
        <v>315</v>
      </c>
      <c r="AW235" s="193" t="s">
        <v>35</v>
      </c>
      <c r="AX235" s="193" t="s">
        <v>89</v>
      </c>
      <c r="AY235" s="195" t="s">
        <v>308</v>
      </c>
    </row>
    <row r="236" s="22" customFormat="true" ht="24.15" hidden="false" customHeight="true" outlineLevel="0" collapsed="false">
      <c r="B236" s="23"/>
      <c r="C236" s="201" t="s">
        <v>486</v>
      </c>
      <c r="D236" s="201" t="s">
        <v>487</v>
      </c>
      <c r="E236" s="202" t="s">
        <v>1089</v>
      </c>
      <c r="F236" s="203" t="s">
        <v>1090</v>
      </c>
      <c r="G236" s="204" t="s">
        <v>313</v>
      </c>
      <c r="H236" s="205" t="n">
        <v>3.475</v>
      </c>
      <c r="I236" s="206"/>
      <c r="J236" s="207" t="n">
        <f aca="false">ROUND(I236*H236,2)</f>
        <v>0</v>
      </c>
      <c r="K236" s="203" t="s">
        <v>314</v>
      </c>
      <c r="L236" s="208"/>
      <c r="M236" s="209"/>
      <c r="N236" s="210" t="s">
        <v>47</v>
      </c>
      <c r="P236" s="173" t="n">
        <f aca="false">O236*H236</f>
        <v>0</v>
      </c>
      <c r="Q236" s="173" t="n">
        <v>0.0005</v>
      </c>
      <c r="R236" s="173" t="n">
        <f aca="false">Q236*H236</f>
        <v>0.0017375</v>
      </c>
      <c r="S236" s="173" t="n">
        <v>0</v>
      </c>
      <c r="T236" s="174" t="n">
        <f aca="false">S236*H236</f>
        <v>0</v>
      </c>
      <c r="AR236" s="175" t="s">
        <v>508</v>
      </c>
      <c r="AT236" s="175" t="s">
        <v>487</v>
      </c>
      <c r="AU236" s="175" t="s">
        <v>91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414</v>
      </c>
      <c r="BM236" s="175" t="s">
        <v>2025</v>
      </c>
    </row>
    <row r="237" s="185" customFormat="true" ht="10.2" hidden="false" customHeight="false" outlineLevel="0" collapsed="false">
      <c r="B237" s="186"/>
      <c r="D237" s="179" t="s">
        <v>317</v>
      </c>
      <c r="F237" s="188" t="s">
        <v>2016</v>
      </c>
      <c r="H237" s="189" t="n">
        <v>3.475</v>
      </c>
      <c r="I237" s="190"/>
      <c r="L237" s="186"/>
      <c r="M237" s="191"/>
      <c r="T237" s="192"/>
      <c r="AT237" s="187" t="s">
        <v>317</v>
      </c>
      <c r="AU237" s="187" t="s">
        <v>91</v>
      </c>
      <c r="AV237" s="185" t="s">
        <v>91</v>
      </c>
      <c r="AW237" s="185" t="s">
        <v>3</v>
      </c>
      <c r="AX237" s="185" t="s">
        <v>89</v>
      </c>
      <c r="AY237" s="187" t="s">
        <v>308</v>
      </c>
    </row>
    <row r="238" s="22" customFormat="true" ht="55.5" hidden="false" customHeight="true" outlineLevel="0" collapsed="false">
      <c r="B238" s="23"/>
      <c r="C238" s="164" t="s">
        <v>491</v>
      </c>
      <c r="D238" s="164" t="s">
        <v>310</v>
      </c>
      <c r="E238" s="165" t="s">
        <v>1224</v>
      </c>
      <c r="F238" s="166" t="s">
        <v>1225</v>
      </c>
      <c r="G238" s="167" t="s">
        <v>313</v>
      </c>
      <c r="H238" s="168" t="n">
        <v>3.159</v>
      </c>
      <c r="I238" s="169"/>
      <c r="J238" s="170" t="n">
        <f aca="false">ROUND(I238*H238,2)</f>
        <v>0</v>
      </c>
      <c r="K238" s="166" t="s">
        <v>314</v>
      </c>
      <c r="L238" s="23"/>
      <c r="M238" s="171"/>
      <c r="N238" s="172" t="s">
        <v>47</v>
      </c>
      <c r="P238" s="173" t="n">
        <f aca="false">O238*H238</f>
        <v>0</v>
      </c>
      <c r="Q238" s="173" t="n">
        <v>0.00071</v>
      </c>
      <c r="R238" s="173" t="n">
        <f aca="false">Q238*H238</f>
        <v>0.00224289</v>
      </c>
      <c r="S238" s="173" t="n">
        <v>0</v>
      </c>
      <c r="T238" s="174" t="n">
        <f aca="false">S238*H238</f>
        <v>0</v>
      </c>
      <c r="AR238" s="175" t="s">
        <v>414</v>
      </c>
      <c r="AT238" s="175" t="s">
        <v>310</v>
      </c>
      <c r="AU238" s="175" t="s">
        <v>91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414</v>
      </c>
      <c r="BM238" s="175" t="s">
        <v>2026</v>
      </c>
    </row>
    <row r="239" s="177" customFormat="true" ht="10.2" hidden="false" customHeight="false" outlineLevel="0" collapsed="false">
      <c r="B239" s="178"/>
      <c r="D239" s="179" t="s">
        <v>317</v>
      </c>
      <c r="E239" s="180"/>
      <c r="F239" s="181" t="s">
        <v>318</v>
      </c>
      <c r="H239" s="180"/>
      <c r="I239" s="182"/>
      <c r="L239" s="178"/>
      <c r="M239" s="183"/>
      <c r="T239" s="184"/>
      <c r="AT239" s="180" t="s">
        <v>317</v>
      </c>
      <c r="AU239" s="180" t="s">
        <v>91</v>
      </c>
      <c r="AV239" s="177" t="s">
        <v>89</v>
      </c>
      <c r="AW239" s="177" t="s">
        <v>35</v>
      </c>
      <c r="AX239" s="177" t="s">
        <v>82</v>
      </c>
      <c r="AY239" s="180" t="s">
        <v>308</v>
      </c>
    </row>
    <row r="240" s="177" customFormat="true" ht="10.2" hidden="false" customHeight="false" outlineLevel="0" collapsed="false">
      <c r="B240" s="178"/>
      <c r="D240" s="179" t="s">
        <v>317</v>
      </c>
      <c r="E240" s="180"/>
      <c r="F240" s="181" t="s">
        <v>1227</v>
      </c>
      <c r="H240" s="180"/>
      <c r="I240" s="182"/>
      <c r="L240" s="178"/>
      <c r="M240" s="183"/>
      <c r="T240" s="184"/>
      <c r="AT240" s="180" t="s">
        <v>317</v>
      </c>
      <c r="AU240" s="180" t="s">
        <v>91</v>
      </c>
      <c r="AV240" s="177" t="s">
        <v>89</v>
      </c>
      <c r="AW240" s="177" t="s">
        <v>35</v>
      </c>
      <c r="AX240" s="177" t="s">
        <v>82</v>
      </c>
      <c r="AY240" s="180" t="s">
        <v>308</v>
      </c>
    </row>
    <row r="241" s="177" customFormat="true" ht="10.2" hidden="false" customHeight="false" outlineLevel="0" collapsed="false">
      <c r="B241" s="178"/>
      <c r="D241" s="179" t="s">
        <v>317</v>
      </c>
      <c r="E241" s="180"/>
      <c r="F241" s="181" t="s">
        <v>1189</v>
      </c>
      <c r="H241" s="180"/>
      <c r="I241" s="182"/>
      <c r="L241" s="178"/>
      <c r="M241" s="183"/>
      <c r="T241" s="184"/>
      <c r="AT241" s="180" t="s">
        <v>317</v>
      </c>
      <c r="AU241" s="180" t="s">
        <v>91</v>
      </c>
      <c r="AV241" s="177" t="s">
        <v>89</v>
      </c>
      <c r="AW241" s="177" t="s">
        <v>35</v>
      </c>
      <c r="AX241" s="177" t="s">
        <v>82</v>
      </c>
      <c r="AY241" s="180" t="s">
        <v>308</v>
      </c>
    </row>
    <row r="242" s="185" customFormat="true" ht="10.2" hidden="false" customHeight="false" outlineLevel="0" collapsed="false">
      <c r="B242" s="186"/>
      <c r="D242" s="179" t="s">
        <v>317</v>
      </c>
      <c r="E242" s="187"/>
      <c r="F242" s="188" t="s">
        <v>1190</v>
      </c>
      <c r="H242" s="189" t="n">
        <v>3.159</v>
      </c>
      <c r="I242" s="190"/>
      <c r="L242" s="186"/>
      <c r="M242" s="191"/>
      <c r="T242" s="192"/>
      <c r="AT242" s="187" t="s">
        <v>317</v>
      </c>
      <c r="AU242" s="187" t="s">
        <v>91</v>
      </c>
      <c r="AV242" s="185" t="s">
        <v>91</v>
      </c>
      <c r="AW242" s="185" t="s">
        <v>35</v>
      </c>
      <c r="AX242" s="185" t="s">
        <v>82</v>
      </c>
      <c r="AY242" s="187" t="s">
        <v>308</v>
      </c>
    </row>
    <row r="243" s="193" customFormat="true" ht="10.2" hidden="false" customHeight="false" outlineLevel="0" collapsed="false">
      <c r="B243" s="194"/>
      <c r="D243" s="179" t="s">
        <v>317</v>
      </c>
      <c r="E243" s="195"/>
      <c r="F243" s="196" t="s">
        <v>321</v>
      </c>
      <c r="H243" s="197" t="n">
        <v>3.159</v>
      </c>
      <c r="I243" s="198"/>
      <c r="L243" s="194"/>
      <c r="M243" s="199"/>
      <c r="T243" s="200"/>
      <c r="AT243" s="195" t="s">
        <v>317</v>
      </c>
      <c r="AU243" s="195" t="s">
        <v>91</v>
      </c>
      <c r="AV243" s="193" t="s">
        <v>315</v>
      </c>
      <c r="AW243" s="193" t="s">
        <v>35</v>
      </c>
      <c r="AX243" s="193" t="s">
        <v>89</v>
      </c>
      <c r="AY243" s="195" t="s">
        <v>308</v>
      </c>
    </row>
    <row r="244" s="22" customFormat="true" ht="37.95" hidden="false" customHeight="true" outlineLevel="0" collapsed="false">
      <c r="B244" s="23"/>
      <c r="C244" s="164" t="s">
        <v>496</v>
      </c>
      <c r="D244" s="164" t="s">
        <v>310</v>
      </c>
      <c r="E244" s="165" t="s">
        <v>1228</v>
      </c>
      <c r="F244" s="166" t="s">
        <v>1229</v>
      </c>
      <c r="G244" s="167" t="s">
        <v>313</v>
      </c>
      <c r="H244" s="168" t="n">
        <v>3.159</v>
      </c>
      <c r="I244" s="169"/>
      <c r="J244" s="170" t="n">
        <f aca="false">ROUND(I244*H244,2)</f>
        <v>0</v>
      </c>
      <c r="K244" s="166" t="s">
        <v>314</v>
      </c>
      <c r="L244" s="23"/>
      <c r="M244" s="171"/>
      <c r="N244" s="172" t="s">
        <v>47</v>
      </c>
      <c r="P244" s="173" t="n">
        <f aca="false">O244*H244</f>
        <v>0</v>
      </c>
      <c r="Q244" s="173" t="n">
        <v>0</v>
      </c>
      <c r="R244" s="173" t="n">
        <f aca="false">Q244*H244</f>
        <v>0</v>
      </c>
      <c r="S244" s="173" t="n">
        <v>0</v>
      </c>
      <c r="T244" s="174" t="n">
        <f aca="false">S244*H244</f>
        <v>0</v>
      </c>
      <c r="AR244" s="175" t="s">
        <v>414</v>
      </c>
      <c r="AT244" s="175" t="s">
        <v>310</v>
      </c>
      <c r="AU244" s="175" t="s">
        <v>91</v>
      </c>
      <c r="AY244" s="3" t="s">
        <v>308</v>
      </c>
      <c r="BE244" s="176" t="n">
        <f aca="false">IF(N244="základní",J244,0)</f>
        <v>0</v>
      </c>
      <c r="BF244" s="176" t="n">
        <f aca="false">IF(N244="snížená",J244,0)</f>
        <v>0</v>
      </c>
      <c r="BG244" s="176" t="n">
        <f aca="false">IF(N244="zákl. přenesená",J244,0)</f>
        <v>0</v>
      </c>
      <c r="BH244" s="176" t="n">
        <f aca="false">IF(N244="sníž. přenesená",J244,0)</f>
        <v>0</v>
      </c>
      <c r="BI244" s="176" t="n">
        <f aca="false">IF(N244="nulová",J244,0)</f>
        <v>0</v>
      </c>
      <c r="BJ244" s="3" t="s">
        <v>89</v>
      </c>
      <c r="BK244" s="176" t="n">
        <f aca="false">ROUND(I244*H244,2)</f>
        <v>0</v>
      </c>
      <c r="BL244" s="3" t="s">
        <v>414</v>
      </c>
      <c r="BM244" s="175" t="s">
        <v>2027</v>
      </c>
    </row>
    <row r="245" s="177" customFormat="true" ht="10.2" hidden="false" customHeight="false" outlineLevel="0" collapsed="false">
      <c r="B245" s="178"/>
      <c r="D245" s="179" t="s">
        <v>317</v>
      </c>
      <c r="E245" s="180"/>
      <c r="F245" s="181" t="s">
        <v>318</v>
      </c>
      <c r="H245" s="180"/>
      <c r="I245" s="182"/>
      <c r="L245" s="178"/>
      <c r="M245" s="183"/>
      <c r="T245" s="184"/>
      <c r="AT245" s="180" t="s">
        <v>317</v>
      </c>
      <c r="AU245" s="180" t="s">
        <v>91</v>
      </c>
      <c r="AV245" s="177" t="s">
        <v>89</v>
      </c>
      <c r="AW245" s="177" t="s">
        <v>35</v>
      </c>
      <c r="AX245" s="177" t="s">
        <v>82</v>
      </c>
      <c r="AY245" s="180" t="s">
        <v>308</v>
      </c>
    </row>
    <row r="246" s="177" customFormat="true" ht="10.2" hidden="false" customHeight="false" outlineLevel="0" collapsed="false">
      <c r="B246" s="178"/>
      <c r="D246" s="179" t="s">
        <v>317</v>
      </c>
      <c r="E246" s="180"/>
      <c r="F246" s="181" t="s">
        <v>1231</v>
      </c>
      <c r="H246" s="180"/>
      <c r="I246" s="182"/>
      <c r="L246" s="178"/>
      <c r="M246" s="183"/>
      <c r="T246" s="184"/>
      <c r="AT246" s="180" t="s">
        <v>317</v>
      </c>
      <c r="AU246" s="180" t="s">
        <v>91</v>
      </c>
      <c r="AV246" s="177" t="s">
        <v>89</v>
      </c>
      <c r="AW246" s="177" t="s">
        <v>35</v>
      </c>
      <c r="AX246" s="177" t="s">
        <v>82</v>
      </c>
      <c r="AY246" s="180" t="s">
        <v>308</v>
      </c>
    </row>
    <row r="247" s="177" customFormat="true" ht="10.2" hidden="false" customHeight="false" outlineLevel="0" collapsed="false">
      <c r="B247" s="178"/>
      <c r="D247" s="179" t="s">
        <v>317</v>
      </c>
      <c r="E247" s="180"/>
      <c r="F247" s="181" t="s">
        <v>1189</v>
      </c>
      <c r="H247" s="180"/>
      <c r="I247" s="182"/>
      <c r="L247" s="178"/>
      <c r="M247" s="183"/>
      <c r="T247" s="184"/>
      <c r="AT247" s="180" t="s">
        <v>317</v>
      </c>
      <c r="AU247" s="180" t="s">
        <v>91</v>
      </c>
      <c r="AV247" s="177" t="s">
        <v>89</v>
      </c>
      <c r="AW247" s="177" t="s">
        <v>35</v>
      </c>
      <c r="AX247" s="177" t="s">
        <v>82</v>
      </c>
      <c r="AY247" s="180" t="s">
        <v>308</v>
      </c>
    </row>
    <row r="248" s="185" customFormat="true" ht="10.2" hidden="false" customHeight="false" outlineLevel="0" collapsed="false">
      <c r="B248" s="186"/>
      <c r="D248" s="179" t="s">
        <v>317</v>
      </c>
      <c r="E248" s="187"/>
      <c r="F248" s="188" t="s">
        <v>1190</v>
      </c>
      <c r="H248" s="189" t="n">
        <v>3.159</v>
      </c>
      <c r="I248" s="190"/>
      <c r="L248" s="186"/>
      <c r="M248" s="191"/>
      <c r="T248" s="192"/>
      <c r="AT248" s="187" t="s">
        <v>317</v>
      </c>
      <c r="AU248" s="187" t="s">
        <v>91</v>
      </c>
      <c r="AV248" s="185" t="s">
        <v>91</v>
      </c>
      <c r="AW248" s="185" t="s">
        <v>35</v>
      </c>
      <c r="AX248" s="185" t="s">
        <v>82</v>
      </c>
      <c r="AY248" s="187" t="s">
        <v>308</v>
      </c>
    </row>
    <row r="249" s="193" customFormat="true" ht="10.2" hidden="false" customHeight="false" outlineLevel="0" collapsed="false">
      <c r="B249" s="194"/>
      <c r="D249" s="179" t="s">
        <v>317</v>
      </c>
      <c r="E249" s="195"/>
      <c r="F249" s="196" t="s">
        <v>321</v>
      </c>
      <c r="H249" s="197" t="n">
        <v>3.159</v>
      </c>
      <c r="I249" s="198"/>
      <c r="L249" s="194"/>
      <c r="M249" s="199"/>
      <c r="T249" s="200"/>
      <c r="AT249" s="195" t="s">
        <v>317</v>
      </c>
      <c r="AU249" s="195" t="s">
        <v>91</v>
      </c>
      <c r="AV249" s="193" t="s">
        <v>315</v>
      </c>
      <c r="AW249" s="193" t="s">
        <v>35</v>
      </c>
      <c r="AX249" s="193" t="s">
        <v>89</v>
      </c>
      <c r="AY249" s="195" t="s">
        <v>308</v>
      </c>
    </row>
    <row r="250" s="22" customFormat="true" ht="16.5" hidden="false" customHeight="true" outlineLevel="0" collapsed="false">
      <c r="B250" s="23"/>
      <c r="C250" s="201" t="s">
        <v>500</v>
      </c>
      <c r="D250" s="201" t="s">
        <v>487</v>
      </c>
      <c r="E250" s="202" t="s">
        <v>1232</v>
      </c>
      <c r="F250" s="203" t="s">
        <v>1233</v>
      </c>
      <c r="G250" s="204" t="s">
        <v>370</v>
      </c>
      <c r="H250" s="205" t="n">
        <v>0.261</v>
      </c>
      <c r="I250" s="206"/>
      <c r="J250" s="207" t="n">
        <f aca="false">ROUND(I250*H250,2)</f>
        <v>0</v>
      </c>
      <c r="K250" s="203" t="s">
        <v>314</v>
      </c>
      <c r="L250" s="208"/>
      <c r="M250" s="209"/>
      <c r="N250" s="210" t="s">
        <v>47</v>
      </c>
      <c r="P250" s="173" t="n">
        <f aca="false">O250*H250</f>
        <v>0</v>
      </c>
      <c r="Q250" s="173" t="n">
        <v>1</v>
      </c>
      <c r="R250" s="173" t="n">
        <f aca="false">Q250*H250</f>
        <v>0.261</v>
      </c>
      <c r="S250" s="173" t="n">
        <v>0</v>
      </c>
      <c r="T250" s="174" t="n">
        <f aca="false">S250*H250</f>
        <v>0</v>
      </c>
      <c r="AR250" s="175" t="s">
        <v>508</v>
      </c>
      <c r="AT250" s="175" t="s">
        <v>487</v>
      </c>
      <c r="AU250" s="175" t="s">
        <v>91</v>
      </c>
      <c r="AY250" s="3" t="s">
        <v>308</v>
      </c>
      <c r="BE250" s="176" t="n">
        <f aca="false">IF(N250="základní",J250,0)</f>
        <v>0</v>
      </c>
      <c r="BF250" s="176" t="n">
        <f aca="false">IF(N250="snížená",J250,0)</f>
        <v>0</v>
      </c>
      <c r="BG250" s="176" t="n">
        <f aca="false">IF(N250="zákl. přenesená",J250,0)</f>
        <v>0</v>
      </c>
      <c r="BH250" s="176" t="n">
        <f aca="false">IF(N250="sníž. přenesená",J250,0)</f>
        <v>0</v>
      </c>
      <c r="BI250" s="176" t="n">
        <f aca="false">IF(N250="nulová",J250,0)</f>
        <v>0</v>
      </c>
      <c r="BJ250" s="3" t="s">
        <v>89</v>
      </c>
      <c r="BK250" s="176" t="n">
        <f aca="false">ROUND(I250*H250,2)</f>
        <v>0</v>
      </c>
      <c r="BL250" s="3" t="s">
        <v>414</v>
      </c>
      <c r="BM250" s="175" t="s">
        <v>2028</v>
      </c>
    </row>
    <row r="251" s="185" customFormat="true" ht="10.2" hidden="false" customHeight="false" outlineLevel="0" collapsed="false">
      <c r="B251" s="186"/>
      <c r="D251" s="179" t="s">
        <v>317</v>
      </c>
      <c r="F251" s="188" t="s">
        <v>2029</v>
      </c>
      <c r="H251" s="189" t="n">
        <v>0.261</v>
      </c>
      <c r="I251" s="190"/>
      <c r="L251" s="186"/>
      <c r="M251" s="191"/>
      <c r="T251" s="192"/>
      <c r="AT251" s="187" t="s">
        <v>317</v>
      </c>
      <c r="AU251" s="187" t="s">
        <v>91</v>
      </c>
      <c r="AV251" s="185" t="s">
        <v>91</v>
      </c>
      <c r="AW251" s="185" t="s">
        <v>3</v>
      </c>
      <c r="AX251" s="185" t="s">
        <v>89</v>
      </c>
      <c r="AY251" s="187" t="s">
        <v>308</v>
      </c>
    </row>
    <row r="252" s="22" customFormat="true" ht="44.25" hidden="false" customHeight="true" outlineLevel="0" collapsed="false">
      <c r="B252" s="23"/>
      <c r="C252" s="164" t="s">
        <v>504</v>
      </c>
      <c r="D252" s="164" t="s">
        <v>310</v>
      </c>
      <c r="E252" s="165" t="s">
        <v>1236</v>
      </c>
      <c r="F252" s="166" t="s">
        <v>1237</v>
      </c>
      <c r="G252" s="167" t="s">
        <v>370</v>
      </c>
      <c r="H252" s="168" t="n">
        <v>0.293</v>
      </c>
      <c r="I252" s="169"/>
      <c r="J252" s="170" t="n">
        <f aca="false">ROUND(I252*H252,2)</f>
        <v>0</v>
      </c>
      <c r="K252" s="166" t="s">
        <v>314</v>
      </c>
      <c r="L252" s="23"/>
      <c r="M252" s="171"/>
      <c r="N252" s="172" t="s">
        <v>47</v>
      </c>
      <c r="P252" s="173" t="n">
        <f aca="false">O252*H252</f>
        <v>0</v>
      </c>
      <c r="Q252" s="173" t="n">
        <v>0</v>
      </c>
      <c r="R252" s="173" t="n">
        <f aca="false">Q252*H252</f>
        <v>0</v>
      </c>
      <c r="S252" s="173" t="n">
        <v>0</v>
      </c>
      <c r="T252" s="174" t="n">
        <f aca="false">S252*H252</f>
        <v>0</v>
      </c>
      <c r="AR252" s="175" t="s">
        <v>414</v>
      </c>
      <c r="AT252" s="175" t="s">
        <v>310</v>
      </c>
      <c r="AU252" s="175" t="s">
        <v>91</v>
      </c>
      <c r="AY252" s="3" t="s">
        <v>308</v>
      </c>
      <c r="BE252" s="176" t="n">
        <f aca="false">IF(N252="základní",J252,0)</f>
        <v>0</v>
      </c>
      <c r="BF252" s="176" t="n">
        <f aca="false">IF(N252="snížená",J252,0)</f>
        <v>0</v>
      </c>
      <c r="BG252" s="176" t="n">
        <f aca="false">IF(N252="zákl. přenesená",J252,0)</f>
        <v>0</v>
      </c>
      <c r="BH252" s="176" t="n">
        <f aca="false">IF(N252="sníž. přenesená",J252,0)</f>
        <v>0</v>
      </c>
      <c r="BI252" s="176" t="n">
        <f aca="false">IF(N252="nulová",J252,0)</f>
        <v>0</v>
      </c>
      <c r="BJ252" s="3" t="s">
        <v>89</v>
      </c>
      <c r="BK252" s="176" t="n">
        <f aca="false">ROUND(I252*H252,2)</f>
        <v>0</v>
      </c>
      <c r="BL252" s="3" t="s">
        <v>414</v>
      </c>
      <c r="BM252" s="175" t="s">
        <v>2030</v>
      </c>
    </row>
    <row r="253" s="152" customFormat="true" ht="22.95" hidden="false" customHeight="true" outlineLevel="0" collapsed="false">
      <c r="B253" s="153"/>
      <c r="D253" s="154" t="s">
        <v>81</v>
      </c>
      <c r="E253" s="162" t="s">
        <v>1239</v>
      </c>
      <c r="F253" s="162" t="s">
        <v>1240</v>
      </c>
      <c r="I253" s="156"/>
      <c r="J253" s="163" t="n">
        <f aca="false">BK253</f>
        <v>0</v>
      </c>
      <c r="L253" s="153"/>
      <c r="M253" s="157"/>
      <c r="P253" s="158" t="n">
        <f aca="false">SUM(P254:P267)</f>
        <v>0</v>
      </c>
      <c r="R253" s="158" t="n">
        <f aca="false">SUM(R254:R267)</f>
        <v>0.00890408</v>
      </c>
      <c r="T253" s="159" t="n">
        <f aca="false">SUM(T254:T267)</f>
        <v>0</v>
      </c>
      <c r="AR253" s="154" t="s">
        <v>91</v>
      </c>
      <c r="AT253" s="160" t="s">
        <v>81</v>
      </c>
      <c r="AU253" s="160" t="s">
        <v>89</v>
      </c>
      <c r="AY253" s="154" t="s">
        <v>308</v>
      </c>
      <c r="BK253" s="161" t="n">
        <f aca="false">SUM(BK254:BK267)</f>
        <v>0</v>
      </c>
    </row>
    <row r="254" s="22" customFormat="true" ht="37.95" hidden="false" customHeight="true" outlineLevel="0" collapsed="false">
      <c r="B254" s="23"/>
      <c r="C254" s="164" t="s">
        <v>508</v>
      </c>
      <c r="D254" s="164" t="s">
        <v>310</v>
      </c>
      <c r="E254" s="165" t="s">
        <v>1266</v>
      </c>
      <c r="F254" s="166" t="s">
        <v>1267</v>
      </c>
      <c r="G254" s="167" t="s">
        <v>313</v>
      </c>
      <c r="H254" s="168" t="n">
        <v>3.159</v>
      </c>
      <c r="I254" s="169"/>
      <c r="J254" s="170" t="n">
        <f aca="false">ROUND(I254*H254,2)</f>
        <v>0</v>
      </c>
      <c r="K254" s="166" t="s">
        <v>314</v>
      </c>
      <c r="L254" s="23"/>
      <c r="M254" s="171"/>
      <c r="N254" s="172" t="s">
        <v>47</v>
      </c>
      <c r="P254" s="173" t="n">
        <f aca="false">O254*H254</f>
        <v>0</v>
      </c>
      <c r="Q254" s="173" t="n">
        <v>0.00012</v>
      </c>
      <c r="R254" s="173" t="n">
        <f aca="false">Q254*H254</f>
        <v>0.00037908</v>
      </c>
      <c r="S254" s="173" t="n">
        <v>0</v>
      </c>
      <c r="T254" s="174" t="n">
        <f aca="false">S254*H254</f>
        <v>0</v>
      </c>
      <c r="AR254" s="175" t="s">
        <v>414</v>
      </c>
      <c r="AT254" s="175" t="s">
        <v>310</v>
      </c>
      <c r="AU254" s="175" t="s">
        <v>91</v>
      </c>
      <c r="AY254" s="3" t="s">
        <v>308</v>
      </c>
      <c r="BE254" s="176" t="n">
        <f aca="false">IF(N254="základní",J254,0)</f>
        <v>0</v>
      </c>
      <c r="BF254" s="176" t="n">
        <f aca="false">IF(N254="snížená",J254,0)</f>
        <v>0</v>
      </c>
      <c r="BG254" s="176" t="n">
        <f aca="false">IF(N254="zákl. přenesená",J254,0)</f>
        <v>0</v>
      </c>
      <c r="BH254" s="176" t="n">
        <f aca="false">IF(N254="sníž. přenesená",J254,0)</f>
        <v>0</v>
      </c>
      <c r="BI254" s="176" t="n">
        <f aca="false">IF(N254="nulová",J254,0)</f>
        <v>0</v>
      </c>
      <c r="BJ254" s="3" t="s">
        <v>89</v>
      </c>
      <c r="BK254" s="176" t="n">
        <f aca="false">ROUND(I254*H254,2)</f>
        <v>0</v>
      </c>
      <c r="BL254" s="3" t="s">
        <v>414</v>
      </c>
      <c r="BM254" s="175" t="s">
        <v>2031</v>
      </c>
    </row>
    <row r="255" s="177" customFormat="true" ht="10.2" hidden="false" customHeight="false" outlineLevel="0" collapsed="false">
      <c r="B255" s="178"/>
      <c r="D255" s="179" t="s">
        <v>317</v>
      </c>
      <c r="E255" s="180"/>
      <c r="F255" s="181" t="s">
        <v>318</v>
      </c>
      <c r="H255" s="180"/>
      <c r="I255" s="182"/>
      <c r="L255" s="178"/>
      <c r="M255" s="183"/>
      <c r="T255" s="184"/>
      <c r="AT255" s="180" t="s">
        <v>317</v>
      </c>
      <c r="AU255" s="180" t="s">
        <v>91</v>
      </c>
      <c r="AV255" s="177" t="s">
        <v>89</v>
      </c>
      <c r="AW255" s="177" t="s">
        <v>35</v>
      </c>
      <c r="AX255" s="177" t="s">
        <v>82</v>
      </c>
      <c r="AY255" s="180" t="s">
        <v>308</v>
      </c>
    </row>
    <row r="256" s="177" customFormat="true" ht="10.2" hidden="false" customHeight="false" outlineLevel="0" collapsed="false">
      <c r="B256" s="178"/>
      <c r="D256" s="179" t="s">
        <v>317</v>
      </c>
      <c r="E256" s="180"/>
      <c r="F256" s="181" t="s">
        <v>1269</v>
      </c>
      <c r="H256" s="180"/>
      <c r="I256" s="182"/>
      <c r="L256" s="178"/>
      <c r="M256" s="183"/>
      <c r="T256" s="184"/>
      <c r="AT256" s="180" t="s">
        <v>317</v>
      </c>
      <c r="AU256" s="180" t="s">
        <v>91</v>
      </c>
      <c r="AV256" s="177" t="s">
        <v>89</v>
      </c>
      <c r="AW256" s="177" t="s">
        <v>35</v>
      </c>
      <c r="AX256" s="177" t="s">
        <v>82</v>
      </c>
      <c r="AY256" s="180" t="s">
        <v>308</v>
      </c>
    </row>
    <row r="257" s="177" customFormat="true" ht="10.2" hidden="false" customHeight="false" outlineLevel="0" collapsed="false">
      <c r="B257" s="178"/>
      <c r="D257" s="179" t="s">
        <v>317</v>
      </c>
      <c r="E257" s="180"/>
      <c r="F257" s="181" t="s">
        <v>1189</v>
      </c>
      <c r="H257" s="180"/>
      <c r="I257" s="182"/>
      <c r="L257" s="178"/>
      <c r="M257" s="183"/>
      <c r="T257" s="184"/>
      <c r="AT257" s="180" t="s">
        <v>317</v>
      </c>
      <c r="AU257" s="180" t="s">
        <v>91</v>
      </c>
      <c r="AV257" s="177" t="s">
        <v>89</v>
      </c>
      <c r="AW257" s="177" t="s">
        <v>35</v>
      </c>
      <c r="AX257" s="177" t="s">
        <v>82</v>
      </c>
      <c r="AY257" s="180" t="s">
        <v>308</v>
      </c>
    </row>
    <row r="258" s="185" customFormat="true" ht="10.2" hidden="false" customHeight="false" outlineLevel="0" collapsed="false">
      <c r="B258" s="186"/>
      <c r="D258" s="179" t="s">
        <v>317</v>
      </c>
      <c r="E258" s="187"/>
      <c r="F258" s="188" t="s">
        <v>1190</v>
      </c>
      <c r="H258" s="189" t="n">
        <v>3.159</v>
      </c>
      <c r="I258" s="190"/>
      <c r="L258" s="186"/>
      <c r="M258" s="191"/>
      <c r="T258" s="192"/>
      <c r="AT258" s="187" t="s">
        <v>317</v>
      </c>
      <c r="AU258" s="187" t="s">
        <v>91</v>
      </c>
      <c r="AV258" s="185" t="s">
        <v>91</v>
      </c>
      <c r="AW258" s="185" t="s">
        <v>35</v>
      </c>
      <c r="AX258" s="185" t="s">
        <v>82</v>
      </c>
      <c r="AY258" s="187" t="s">
        <v>308</v>
      </c>
    </row>
    <row r="259" s="193" customFormat="true" ht="10.2" hidden="false" customHeight="false" outlineLevel="0" collapsed="false">
      <c r="B259" s="194"/>
      <c r="D259" s="179" t="s">
        <v>317</v>
      </c>
      <c r="E259" s="195"/>
      <c r="F259" s="196" t="s">
        <v>321</v>
      </c>
      <c r="H259" s="197" t="n">
        <v>3.159</v>
      </c>
      <c r="I259" s="198"/>
      <c r="L259" s="194"/>
      <c r="M259" s="199"/>
      <c r="T259" s="200"/>
      <c r="AT259" s="195" t="s">
        <v>317</v>
      </c>
      <c r="AU259" s="195" t="s">
        <v>91</v>
      </c>
      <c r="AV259" s="193" t="s">
        <v>315</v>
      </c>
      <c r="AW259" s="193" t="s">
        <v>35</v>
      </c>
      <c r="AX259" s="193" t="s">
        <v>89</v>
      </c>
      <c r="AY259" s="195" t="s">
        <v>308</v>
      </c>
    </row>
    <row r="260" s="22" customFormat="true" ht="24.15" hidden="false" customHeight="true" outlineLevel="0" collapsed="false">
      <c r="B260" s="23"/>
      <c r="C260" s="201" t="s">
        <v>514</v>
      </c>
      <c r="D260" s="201" t="s">
        <v>487</v>
      </c>
      <c r="E260" s="202" t="s">
        <v>1270</v>
      </c>
      <c r="F260" s="203" t="s">
        <v>1271</v>
      </c>
      <c r="G260" s="204" t="s">
        <v>324</v>
      </c>
      <c r="H260" s="205" t="n">
        <v>0.341</v>
      </c>
      <c r="I260" s="206"/>
      <c r="J260" s="207" t="n">
        <f aca="false">ROUND(I260*H260,2)</f>
        <v>0</v>
      </c>
      <c r="K260" s="203" t="s">
        <v>314</v>
      </c>
      <c r="L260" s="208"/>
      <c r="M260" s="209"/>
      <c r="N260" s="210" t="s">
        <v>47</v>
      </c>
      <c r="P260" s="173" t="n">
        <f aca="false">O260*H260</f>
        <v>0</v>
      </c>
      <c r="Q260" s="173" t="n">
        <v>0.025</v>
      </c>
      <c r="R260" s="173" t="n">
        <f aca="false">Q260*H260</f>
        <v>0.008525</v>
      </c>
      <c r="S260" s="173" t="n">
        <v>0</v>
      </c>
      <c r="T260" s="174" t="n">
        <f aca="false">S260*H260</f>
        <v>0</v>
      </c>
      <c r="AR260" s="175" t="s">
        <v>508</v>
      </c>
      <c r="AT260" s="175" t="s">
        <v>487</v>
      </c>
      <c r="AU260" s="175" t="s">
        <v>91</v>
      </c>
      <c r="AY260" s="3" t="s">
        <v>308</v>
      </c>
      <c r="BE260" s="176" t="n">
        <f aca="false">IF(N260="základní",J260,0)</f>
        <v>0</v>
      </c>
      <c r="BF260" s="176" t="n">
        <f aca="false">IF(N260="snížená",J260,0)</f>
        <v>0</v>
      </c>
      <c r="BG260" s="176" t="n">
        <f aca="false">IF(N260="zákl. přenesená",J260,0)</f>
        <v>0</v>
      </c>
      <c r="BH260" s="176" t="n">
        <f aca="false">IF(N260="sníž. přenesená",J260,0)</f>
        <v>0</v>
      </c>
      <c r="BI260" s="176" t="n">
        <f aca="false">IF(N260="nulová",J260,0)</f>
        <v>0</v>
      </c>
      <c r="BJ260" s="3" t="s">
        <v>89</v>
      </c>
      <c r="BK260" s="176" t="n">
        <f aca="false">ROUND(I260*H260,2)</f>
        <v>0</v>
      </c>
      <c r="BL260" s="3" t="s">
        <v>414</v>
      </c>
      <c r="BM260" s="175" t="s">
        <v>2032</v>
      </c>
    </row>
    <row r="261" s="177" customFormat="true" ht="10.2" hidden="false" customHeight="false" outlineLevel="0" collapsed="false">
      <c r="B261" s="178"/>
      <c r="D261" s="179" t="s">
        <v>317</v>
      </c>
      <c r="E261" s="180"/>
      <c r="F261" s="181" t="s">
        <v>318</v>
      </c>
      <c r="H261" s="180"/>
      <c r="I261" s="182"/>
      <c r="L261" s="178"/>
      <c r="M261" s="183"/>
      <c r="T261" s="184"/>
      <c r="AT261" s="180" t="s">
        <v>317</v>
      </c>
      <c r="AU261" s="180" t="s">
        <v>91</v>
      </c>
      <c r="AV261" s="177" t="s">
        <v>89</v>
      </c>
      <c r="AW261" s="177" t="s">
        <v>35</v>
      </c>
      <c r="AX261" s="177" t="s">
        <v>82</v>
      </c>
      <c r="AY261" s="180" t="s">
        <v>308</v>
      </c>
    </row>
    <row r="262" s="177" customFormat="true" ht="10.2" hidden="false" customHeight="false" outlineLevel="0" collapsed="false">
      <c r="B262" s="178"/>
      <c r="D262" s="179" t="s">
        <v>317</v>
      </c>
      <c r="E262" s="180"/>
      <c r="F262" s="181" t="s">
        <v>1273</v>
      </c>
      <c r="H262" s="180"/>
      <c r="I262" s="182"/>
      <c r="L262" s="178"/>
      <c r="M262" s="183"/>
      <c r="T262" s="184"/>
      <c r="AT262" s="180" t="s">
        <v>317</v>
      </c>
      <c r="AU262" s="180" t="s">
        <v>91</v>
      </c>
      <c r="AV262" s="177" t="s">
        <v>89</v>
      </c>
      <c r="AW262" s="177" t="s">
        <v>35</v>
      </c>
      <c r="AX262" s="177" t="s">
        <v>82</v>
      </c>
      <c r="AY262" s="180" t="s">
        <v>308</v>
      </c>
    </row>
    <row r="263" s="177" customFormat="true" ht="10.2" hidden="false" customHeight="false" outlineLevel="0" collapsed="false">
      <c r="B263" s="178"/>
      <c r="D263" s="179" t="s">
        <v>317</v>
      </c>
      <c r="E263" s="180"/>
      <c r="F263" s="181" t="s">
        <v>1189</v>
      </c>
      <c r="H263" s="180"/>
      <c r="I263" s="182"/>
      <c r="L263" s="178"/>
      <c r="M263" s="183"/>
      <c r="T263" s="184"/>
      <c r="AT263" s="180" t="s">
        <v>317</v>
      </c>
      <c r="AU263" s="180" t="s">
        <v>91</v>
      </c>
      <c r="AV263" s="177" t="s">
        <v>89</v>
      </c>
      <c r="AW263" s="177" t="s">
        <v>35</v>
      </c>
      <c r="AX263" s="177" t="s">
        <v>82</v>
      </c>
      <c r="AY263" s="180" t="s">
        <v>308</v>
      </c>
    </row>
    <row r="264" s="185" customFormat="true" ht="10.2" hidden="false" customHeight="false" outlineLevel="0" collapsed="false">
      <c r="B264" s="186"/>
      <c r="D264" s="179" t="s">
        <v>317</v>
      </c>
      <c r="E264" s="187"/>
      <c r="F264" s="188" t="s">
        <v>1274</v>
      </c>
      <c r="H264" s="189" t="n">
        <v>0.284</v>
      </c>
      <c r="I264" s="190"/>
      <c r="L264" s="186"/>
      <c r="M264" s="191"/>
      <c r="T264" s="192"/>
      <c r="AT264" s="187" t="s">
        <v>317</v>
      </c>
      <c r="AU264" s="187" t="s">
        <v>91</v>
      </c>
      <c r="AV264" s="185" t="s">
        <v>91</v>
      </c>
      <c r="AW264" s="185" t="s">
        <v>35</v>
      </c>
      <c r="AX264" s="185" t="s">
        <v>82</v>
      </c>
      <c r="AY264" s="187" t="s">
        <v>308</v>
      </c>
    </row>
    <row r="265" s="193" customFormat="true" ht="10.2" hidden="false" customHeight="false" outlineLevel="0" collapsed="false">
      <c r="B265" s="194"/>
      <c r="D265" s="179" t="s">
        <v>317</v>
      </c>
      <c r="E265" s="195"/>
      <c r="F265" s="196" t="s">
        <v>321</v>
      </c>
      <c r="H265" s="197" t="n">
        <v>0.284</v>
      </c>
      <c r="I265" s="198"/>
      <c r="L265" s="194"/>
      <c r="M265" s="199"/>
      <c r="T265" s="200"/>
      <c r="AT265" s="195" t="s">
        <v>317</v>
      </c>
      <c r="AU265" s="195" t="s">
        <v>91</v>
      </c>
      <c r="AV265" s="193" t="s">
        <v>315</v>
      </c>
      <c r="AW265" s="193" t="s">
        <v>35</v>
      </c>
      <c r="AX265" s="193" t="s">
        <v>89</v>
      </c>
      <c r="AY265" s="195" t="s">
        <v>308</v>
      </c>
    </row>
    <row r="266" s="185" customFormat="true" ht="10.2" hidden="false" customHeight="false" outlineLevel="0" collapsed="false">
      <c r="B266" s="186"/>
      <c r="D266" s="179" t="s">
        <v>317</v>
      </c>
      <c r="F266" s="188" t="s">
        <v>2033</v>
      </c>
      <c r="H266" s="189" t="n">
        <v>0.341</v>
      </c>
      <c r="I266" s="190"/>
      <c r="L266" s="186"/>
      <c r="M266" s="191"/>
      <c r="T266" s="192"/>
      <c r="AT266" s="187" t="s">
        <v>317</v>
      </c>
      <c r="AU266" s="187" t="s">
        <v>91</v>
      </c>
      <c r="AV266" s="185" t="s">
        <v>91</v>
      </c>
      <c r="AW266" s="185" t="s">
        <v>3</v>
      </c>
      <c r="AX266" s="185" t="s">
        <v>89</v>
      </c>
      <c r="AY266" s="187" t="s">
        <v>308</v>
      </c>
    </row>
    <row r="267" s="22" customFormat="true" ht="44.25" hidden="false" customHeight="true" outlineLevel="0" collapsed="false">
      <c r="B267" s="23"/>
      <c r="C267" s="164" t="s">
        <v>645</v>
      </c>
      <c r="D267" s="164" t="s">
        <v>310</v>
      </c>
      <c r="E267" s="165" t="s">
        <v>1276</v>
      </c>
      <c r="F267" s="166" t="s">
        <v>1277</v>
      </c>
      <c r="G267" s="167" t="s">
        <v>370</v>
      </c>
      <c r="H267" s="168" t="n">
        <v>0.009</v>
      </c>
      <c r="I267" s="169"/>
      <c r="J267" s="170" t="n">
        <f aca="false">ROUND(I267*H267,2)</f>
        <v>0</v>
      </c>
      <c r="K267" s="166" t="s">
        <v>314</v>
      </c>
      <c r="L267" s="23"/>
      <c r="M267" s="171"/>
      <c r="N267" s="172" t="s">
        <v>47</v>
      </c>
      <c r="P267" s="173" t="n">
        <f aca="false">O267*H267</f>
        <v>0</v>
      </c>
      <c r="Q267" s="173" t="n">
        <v>0</v>
      </c>
      <c r="R267" s="173" t="n">
        <f aca="false">Q267*H267</f>
        <v>0</v>
      </c>
      <c r="S267" s="173" t="n">
        <v>0</v>
      </c>
      <c r="T267" s="174" t="n">
        <f aca="false">S267*H267</f>
        <v>0</v>
      </c>
      <c r="AR267" s="175" t="s">
        <v>414</v>
      </c>
      <c r="AT267" s="175" t="s">
        <v>310</v>
      </c>
      <c r="AU267" s="175" t="s">
        <v>91</v>
      </c>
      <c r="AY267" s="3" t="s">
        <v>308</v>
      </c>
      <c r="BE267" s="176" t="n">
        <f aca="false">IF(N267="základní",J267,0)</f>
        <v>0</v>
      </c>
      <c r="BF267" s="176" t="n">
        <f aca="false">IF(N267="snížená",J267,0)</f>
        <v>0</v>
      </c>
      <c r="BG267" s="176" t="n">
        <f aca="false">IF(N267="zákl. přenesená",J267,0)</f>
        <v>0</v>
      </c>
      <c r="BH267" s="176" t="n">
        <f aca="false">IF(N267="sníž. přenesená",J267,0)</f>
        <v>0</v>
      </c>
      <c r="BI267" s="176" t="n">
        <f aca="false">IF(N267="nulová",J267,0)</f>
        <v>0</v>
      </c>
      <c r="BJ267" s="3" t="s">
        <v>89</v>
      </c>
      <c r="BK267" s="176" t="n">
        <f aca="false">ROUND(I267*H267,2)</f>
        <v>0</v>
      </c>
      <c r="BL267" s="3" t="s">
        <v>414</v>
      </c>
      <c r="BM267" s="175" t="s">
        <v>2034</v>
      </c>
    </row>
    <row r="268" s="152" customFormat="true" ht="22.95" hidden="false" customHeight="true" outlineLevel="0" collapsed="false">
      <c r="B268" s="153"/>
      <c r="D268" s="154" t="s">
        <v>81</v>
      </c>
      <c r="E268" s="162" t="s">
        <v>990</v>
      </c>
      <c r="F268" s="162" t="s">
        <v>991</v>
      </c>
      <c r="I268" s="156"/>
      <c r="J268" s="163" t="n">
        <f aca="false">BK268</f>
        <v>0</v>
      </c>
      <c r="L268" s="153"/>
      <c r="M268" s="157"/>
      <c r="P268" s="158" t="n">
        <f aca="false">SUM(P269:P301)</f>
        <v>0</v>
      </c>
      <c r="R268" s="158" t="n">
        <f aca="false">SUM(R269:R301)</f>
        <v>0.15112766</v>
      </c>
      <c r="T268" s="159" t="n">
        <f aca="false">SUM(T269:T301)</f>
        <v>0</v>
      </c>
      <c r="AR268" s="154" t="s">
        <v>91</v>
      </c>
      <c r="AT268" s="160" t="s">
        <v>81</v>
      </c>
      <c r="AU268" s="160" t="s">
        <v>89</v>
      </c>
      <c r="AY268" s="154" t="s">
        <v>308</v>
      </c>
      <c r="BK268" s="161" t="n">
        <f aca="false">SUM(BK269:BK301)</f>
        <v>0</v>
      </c>
    </row>
    <row r="269" s="22" customFormat="true" ht="24.15" hidden="false" customHeight="true" outlineLevel="0" collapsed="false">
      <c r="B269" s="23"/>
      <c r="C269" s="164" t="s">
        <v>649</v>
      </c>
      <c r="D269" s="164" t="s">
        <v>310</v>
      </c>
      <c r="E269" s="165" t="s">
        <v>2035</v>
      </c>
      <c r="F269" s="166" t="s">
        <v>2036</v>
      </c>
      <c r="G269" s="167" t="s">
        <v>313</v>
      </c>
      <c r="H269" s="168" t="n">
        <v>19.48</v>
      </c>
      <c r="I269" s="169"/>
      <c r="J269" s="170" t="n">
        <f aca="false">ROUND(I269*H269,2)</f>
        <v>0</v>
      </c>
      <c r="K269" s="166"/>
      <c r="L269" s="23"/>
      <c r="M269" s="171"/>
      <c r="N269" s="172" t="s">
        <v>47</v>
      </c>
      <c r="P269" s="173" t="n">
        <f aca="false">O269*H269</f>
        <v>0</v>
      </c>
      <c r="Q269" s="173" t="n">
        <v>0</v>
      </c>
      <c r="R269" s="173" t="n">
        <f aca="false">Q269*H269</f>
        <v>0</v>
      </c>
      <c r="S269" s="173" t="n">
        <v>0</v>
      </c>
      <c r="T269" s="174" t="n">
        <f aca="false">S269*H269</f>
        <v>0</v>
      </c>
      <c r="AR269" s="175" t="s">
        <v>414</v>
      </c>
      <c r="AT269" s="175" t="s">
        <v>310</v>
      </c>
      <c r="AU269" s="175" t="s">
        <v>91</v>
      </c>
      <c r="AY269" s="3" t="s">
        <v>308</v>
      </c>
      <c r="BE269" s="176" t="n">
        <f aca="false">IF(N269="základní",J269,0)</f>
        <v>0</v>
      </c>
      <c r="BF269" s="176" t="n">
        <f aca="false">IF(N269="snížená",J269,0)</f>
        <v>0</v>
      </c>
      <c r="BG269" s="176" t="n">
        <f aca="false">IF(N269="zákl. přenesená",J269,0)</f>
        <v>0</v>
      </c>
      <c r="BH269" s="176" t="n">
        <f aca="false">IF(N269="sníž. přenesená",J269,0)</f>
        <v>0</v>
      </c>
      <c r="BI269" s="176" t="n">
        <f aca="false">IF(N269="nulová",J269,0)</f>
        <v>0</v>
      </c>
      <c r="BJ269" s="3" t="s">
        <v>89</v>
      </c>
      <c r="BK269" s="176" t="n">
        <f aca="false">ROUND(I269*H269,2)</f>
        <v>0</v>
      </c>
      <c r="BL269" s="3" t="s">
        <v>414</v>
      </c>
      <c r="BM269" s="175" t="s">
        <v>2037</v>
      </c>
    </row>
    <row r="270" s="22" customFormat="true" ht="16.5" hidden="false" customHeight="true" outlineLevel="0" collapsed="false">
      <c r="B270" s="23"/>
      <c r="C270" s="164" t="s">
        <v>653</v>
      </c>
      <c r="D270" s="164" t="s">
        <v>310</v>
      </c>
      <c r="E270" s="165" t="s">
        <v>1308</v>
      </c>
      <c r="F270" s="166" t="s">
        <v>1309</v>
      </c>
      <c r="G270" s="167" t="s">
        <v>494</v>
      </c>
      <c r="H270" s="168" t="n">
        <v>3.6</v>
      </c>
      <c r="I270" s="169"/>
      <c r="J270" s="170" t="n">
        <f aca="false">ROUND(I270*H270,2)</f>
        <v>0</v>
      </c>
      <c r="K270" s="166"/>
      <c r="L270" s="23"/>
      <c r="M270" s="171"/>
      <c r="N270" s="172" t="s">
        <v>47</v>
      </c>
      <c r="P270" s="173" t="n">
        <f aca="false">O270*H270</f>
        <v>0</v>
      </c>
      <c r="Q270" s="173" t="n">
        <v>0</v>
      </c>
      <c r="R270" s="173" t="n">
        <f aca="false">Q270*H270</f>
        <v>0</v>
      </c>
      <c r="S270" s="173" t="n">
        <v>0</v>
      </c>
      <c r="T270" s="174" t="n">
        <f aca="false">S270*H270</f>
        <v>0</v>
      </c>
      <c r="AR270" s="175" t="s">
        <v>414</v>
      </c>
      <c r="AT270" s="175" t="s">
        <v>310</v>
      </c>
      <c r="AU270" s="175" t="s">
        <v>91</v>
      </c>
      <c r="AY270" s="3" t="s">
        <v>308</v>
      </c>
      <c r="BE270" s="176" t="n">
        <f aca="false">IF(N270="základní",J270,0)</f>
        <v>0</v>
      </c>
      <c r="BF270" s="176" t="n">
        <f aca="false">IF(N270="snížená",J270,0)</f>
        <v>0</v>
      </c>
      <c r="BG270" s="176" t="n">
        <f aca="false">IF(N270="zákl. přenesená",J270,0)</f>
        <v>0</v>
      </c>
      <c r="BH270" s="176" t="n">
        <f aca="false">IF(N270="sníž. přenesená",J270,0)</f>
        <v>0</v>
      </c>
      <c r="BI270" s="176" t="n">
        <f aca="false">IF(N270="nulová",J270,0)</f>
        <v>0</v>
      </c>
      <c r="BJ270" s="3" t="s">
        <v>89</v>
      </c>
      <c r="BK270" s="176" t="n">
        <f aca="false">ROUND(I270*H270,2)</f>
        <v>0</v>
      </c>
      <c r="BL270" s="3" t="s">
        <v>414</v>
      </c>
      <c r="BM270" s="175" t="s">
        <v>2038</v>
      </c>
    </row>
    <row r="271" s="177" customFormat="true" ht="10.2" hidden="false" customHeight="false" outlineLevel="0" collapsed="false">
      <c r="B271" s="178"/>
      <c r="D271" s="179" t="s">
        <v>317</v>
      </c>
      <c r="E271" s="180"/>
      <c r="F271" s="181" t="s">
        <v>318</v>
      </c>
      <c r="H271" s="180"/>
      <c r="I271" s="182"/>
      <c r="L271" s="178"/>
      <c r="M271" s="183"/>
      <c r="T271" s="184"/>
      <c r="AT271" s="180" t="s">
        <v>317</v>
      </c>
      <c r="AU271" s="180" t="s">
        <v>91</v>
      </c>
      <c r="AV271" s="177" t="s">
        <v>89</v>
      </c>
      <c r="AW271" s="177" t="s">
        <v>35</v>
      </c>
      <c r="AX271" s="177" t="s">
        <v>82</v>
      </c>
      <c r="AY271" s="180" t="s">
        <v>308</v>
      </c>
    </row>
    <row r="272" s="177" customFormat="true" ht="10.2" hidden="false" customHeight="false" outlineLevel="0" collapsed="false">
      <c r="B272" s="178"/>
      <c r="D272" s="179" t="s">
        <v>317</v>
      </c>
      <c r="E272" s="180"/>
      <c r="F272" s="181" t="s">
        <v>1311</v>
      </c>
      <c r="H272" s="180"/>
      <c r="I272" s="182"/>
      <c r="L272" s="178"/>
      <c r="M272" s="183"/>
      <c r="T272" s="184"/>
      <c r="AT272" s="180" t="s">
        <v>317</v>
      </c>
      <c r="AU272" s="180" t="s">
        <v>91</v>
      </c>
      <c r="AV272" s="177" t="s">
        <v>89</v>
      </c>
      <c r="AW272" s="177" t="s">
        <v>35</v>
      </c>
      <c r="AX272" s="177" t="s">
        <v>82</v>
      </c>
      <c r="AY272" s="180" t="s">
        <v>308</v>
      </c>
    </row>
    <row r="273" s="185" customFormat="true" ht="10.2" hidden="false" customHeight="false" outlineLevel="0" collapsed="false">
      <c r="B273" s="186"/>
      <c r="D273" s="179" t="s">
        <v>317</v>
      </c>
      <c r="E273" s="187"/>
      <c r="F273" s="188" t="s">
        <v>2039</v>
      </c>
      <c r="H273" s="189" t="n">
        <v>3.6</v>
      </c>
      <c r="I273" s="190"/>
      <c r="L273" s="186"/>
      <c r="M273" s="191"/>
      <c r="T273" s="192"/>
      <c r="AT273" s="187" t="s">
        <v>317</v>
      </c>
      <c r="AU273" s="187" t="s">
        <v>91</v>
      </c>
      <c r="AV273" s="185" t="s">
        <v>91</v>
      </c>
      <c r="AW273" s="185" t="s">
        <v>35</v>
      </c>
      <c r="AX273" s="185" t="s">
        <v>82</v>
      </c>
      <c r="AY273" s="187" t="s">
        <v>308</v>
      </c>
    </row>
    <row r="274" s="193" customFormat="true" ht="10.2" hidden="false" customHeight="false" outlineLevel="0" collapsed="false">
      <c r="B274" s="194"/>
      <c r="D274" s="179" t="s">
        <v>317</v>
      </c>
      <c r="E274" s="195"/>
      <c r="F274" s="196" t="s">
        <v>321</v>
      </c>
      <c r="H274" s="197" t="n">
        <v>3.6</v>
      </c>
      <c r="I274" s="198"/>
      <c r="L274" s="194"/>
      <c r="M274" s="199"/>
      <c r="T274" s="200"/>
      <c r="AT274" s="195" t="s">
        <v>317</v>
      </c>
      <c r="AU274" s="195" t="s">
        <v>91</v>
      </c>
      <c r="AV274" s="193" t="s">
        <v>315</v>
      </c>
      <c r="AW274" s="193" t="s">
        <v>35</v>
      </c>
      <c r="AX274" s="193" t="s">
        <v>89</v>
      </c>
      <c r="AY274" s="195" t="s">
        <v>308</v>
      </c>
    </row>
    <row r="275" s="22" customFormat="true" ht="16.5" hidden="false" customHeight="true" outlineLevel="0" collapsed="false">
      <c r="B275" s="23"/>
      <c r="C275" s="201" t="s">
        <v>657</v>
      </c>
      <c r="D275" s="201" t="s">
        <v>487</v>
      </c>
      <c r="E275" s="202" t="s">
        <v>2040</v>
      </c>
      <c r="F275" s="203" t="s">
        <v>2041</v>
      </c>
      <c r="G275" s="204" t="s">
        <v>494</v>
      </c>
      <c r="H275" s="205" t="n">
        <v>3.96</v>
      </c>
      <c r="I275" s="206"/>
      <c r="J275" s="207" t="n">
        <f aca="false">ROUND(I275*H275,2)</f>
        <v>0</v>
      </c>
      <c r="K275" s="203"/>
      <c r="L275" s="208"/>
      <c r="M275" s="209"/>
      <c r="N275" s="210" t="s">
        <v>47</v>
      </c>
      <c r="P275" s="173" t="n">
        <f aca="false">O275*H275</f>
        <v>0</v>
      </c>
      <c r="Q275" s="173" t="n">
        <v>0</v>
      </c>
      <c r="R275" s="173" t="n">
        <f aca="false">Q275*H275</f>
        <v>0</v>
      </c>
      <c r="S275" s="173" t="n">
        <v>0</v>
      </c>
      <c r="T275" s="174" t="n">
        <f aca="false">S275*H275</f>
        <v>0</v>
      </c>
      <c r="AR275" s="175" t="s">
        <v>508</v>
      </c>
      <c r="AT275" s="175" t="s">
        <v>487</v>
      </c>
      <c r="AU275" s="175" t="s">
        <v>91</v>
      </c>
      <c r="AY275" s="3" t="s">
        <v>308</v>
      </c>
      <c r="BE275" s="176" t="n">
        <f aca="false">IF(N275="základní",J275,0)</f>
        <v>0</v>
      </c>
      <c r="BF275" s="176" t="n">
        <f aca="false">IF(N275="snížená",J275,0)</f>
        <v>0</v>
      </c>
      <c r="BG275" s="176" t="n">
        <f aca="false">IF(N275="zákl. přenesená",J275,0)</f>
        <v>0</v>
      </c>
      <c r="BH275" s="176" t="n">
        <f aca="false">IF(N275="sníž. přenesená",J275,0)</f>
        <v>0</v>
      </c>
      <c r="BI275" s="176" t="n">
        <f aca="false">IF(N275="nulová",J275,0)</f>
        <v>0</v>
      </c>
      <c r="BJ275" s="3" t="s">
        <v>89</v>
      </c>
      <c r="BK275" s="176" t="n">
        <f aca="false">ROUND(I275*H275,2)</f>
        <v>0</v>
      </c>
      <c r="BL275" s="3" t="s">
        <v>414</v>
      </c>
      <c r="BM275" s="175" t="s">
        <v>2042</v>
      </c>
    </row>
    <row r="276" s="185" customFormat="true" ht="10.2" hidden="false" customHeight="false" outlineLevel="0" collapsed="false">
      <c r="B276" s="186"/>
      <c r="D276" s="179" t="s">
        <v>317</v>
      </c>
      <c r="F276" s="188" t="s">
        <v>2043</v>
      </c>
      <c r="H276" s="189" t="n">
        <v>3.96</v>
      </c>
      <c r="I276" s="190"/>
      <c r="L276" s="186"/>
      <c r="M276" s="191"/>
      <c r="T276" s="192"/>
      <c r="AT276" s="187" t="s">
        <v>317</v>
      </c>
      <c r="AU276" s="187" t="s">
        <v>91</v>
      </c>
      <c r="AV276" s="185" t="s">
        <v>91</v>
      </c>
      <c r="AW276" s="185" t="s">
        <v>3</v>
      </c>
      <c r="AX276" s="185" t="s">
        <v>89</v>
      </c>
      <c r="AY276" s="187" t="s">
        <v>308</v>
      </c>
    </row>
    <row r="277" s="22" customFormat="true" ht="33" hidden="false" customHeight="true" outlineLevel="0" collapsed="false">
      <c r="B277" s="23"/>
      <c r="C277" s="164" t="s">
        <v>661</v>
      </c>
      <c r="D277" s="164" t="s">
        <v>310</v>
      </c>
      <c r="E277" s="165" t="s">
        <v>1368</v>
      </c>
      <c r="F277" s="166" t="s">
        <v>1369</v>
      </c>
      <c r="G277" s="167" t="s">
        <v>313</v>
      </c>
      <c r="H277" s="168" t="n">
        <v>12.274</v>
      </c>
      <c r="I277" s="169"/>
      <c r="J277" s="170" t="n">
        <f aca="false">ROUND(I277*H277,2)</f>
        <v>0</v>
      </c>
      <c r="K277" s="166" t="s">
        <v>314</v>
      </c>
      <c r="L277" s="23"/>
      <c r="M277" s="171"/>
      <c r="N277" s="172" t="s">
        <v>47</v>
      </c>
      <c r="P277" s="173" t="n">
        <f aca="false">O277*H277</f>
        <v>0</v>
      </c>
      <c r="Q277" s="173" t="n">
        <v>0</v>
      </c>
      <c r="R277" s="173" t="n">
        <f aca="false">Q277*H277</f>
        <v>0</v>
      </c>
      <c r="S277" s="173" t="n">
        <v>0</v>
      </c>
      <c r="T277" s="174" t="n">
        <f aca="false">S277*H277</f>
        <v>0</v>
      </c>
      <c r="AR277" s="175" t="s">
        <v>414</v>
      </c>
      <c r="AT277" s="175" t="s">
        <v>310</v>
      </c>
      <c r="AU277" s="175" t="s">
        <v>91</v>
      </c>
      <c r="AY277" s="3" t="s">
        <v>308</v>
      </c>
      <c r="BE277" s="176" t="n">
        <f aca="false">IF(N277="základní",J277,0)</f>
        <v>0</v>
      </c>
      <c r="BF277" s="176" t="n">
        <f aca="false">IF(N277="snížená",J277,0)</f>
        <v>0</v>
      </c>
      <c r="BG277" s="176" t="n">
        <f aca="false">IF(N277="zákl. přenesená",J277,0)</f>
        <v>0</v>
      </c>
      <c r="BH277" s="176" t="n">
        <f aca="false">IF(N277="sníž. přenesená",J277,0)</f>
        <v>0</v>
      </c>
      <c r="BI277" s="176" t="n">
        <f aca="false">IF(N277="nulová",J277,0)</f>
        <v>0</v>
      </c>
      <c r="BJ277" s="3" t="s">
        <v>89</v>
      </c>
      <c r="BK277" s="176" t="n">
        <f aca="false">ROUND(I277*H277,2)</f>
        <v>0</v>
      </c>
      <c r="BL277" s="3" t="s">
        <v>414</v>
      </c>
      <c r="BM277" s="175" t="s">
        <v>2044</v>
      </c>
    </row>
    <row r="278" s="177" customFormat="true" ht="10.2" hidden="false" customHeight="false" outlineLevel="0" collapsed="false">
      <c r="B278" s="178"/>
      <c r="D278" s="179" t="s">
        <v>317</v>
      </c>
      <c r="E278" s="180"/>
      <c r="F278" s="181" t="s">
        <v>318</v>
      </c>
      <c r="H278" s="180"/>
      <c r="I278" s="182"/>
      <c r="L278" s="178"/>
      <c r="M278" s="183"/>
      <c r="T278" s="184"/>
      <c r="AT278" s="180" t="s">
        <v>317</v>
      </c>
      <c r="AU278" s="180" t="s">
        <v>91</v>
      </c>
      <c r="AV278" s="177" t="s">
        <v>89</v>
      </c>
      <c r="AW278" s="177" t="s">
        <v>35</v>
      </c>
      <c r="AX278" s="177" t="s">
        <v>82</v>
      </c>
      <c r="AY278" s="180" t="s">
        <v>308</v>
      </c>
    </row>
    <row r="279" s="177" customFormat="true" ht="10.2" hidden="false" customHeight="false" outlineLevel="0" collapsed="false">
      <c r="B279" s="178"/>
      <c r="D279" s="179" t="s">
        <v>317</v>
      </c>
      <c r="E279" s="180"/>
      <c r="F279" s="181" t="s">
        <v>1351</v>
      </c>
      <c r="H279" s="180"/>
      <c r="I279" s="182"/>
      <c r="L279" s="178"/>
      <c r="M279" s="183"/>
      <c r="T279" s="184"/>
      <c r="AT279" s="180" t="s">
        <v>317</v>
      </c>
      <c r="AU279" s="180" t="s">
        <v>91</v>
      </c>
      <c r="AV279" s="177" t="s">
        <v>89</v>
      </c>
      <c r="AW279" s="177" t="s">
        <v>35</v>
      </c>
      <c r="AX279" s="177" t="s">
        <v>82</v>
      </c>
      <c r="AY279" s="180" t="s">
        <v>308</v>
      </c>
    </row>
    <row r="280" s="177" customFormat="true" ht="10.2" hidden="false" customHeight="false" outlineLevel="0" collapsed="false">
      <c r="B280" s="178"/>
      <c r="D280" s="179" t="s">
        <v>317</v>
      </c>
      <c r="E280" s="180"/>
      <c r="F280" s="181" t="s">
        <v>1352</v>
      </c>
      <c r="H280" s="180"/>
      <c r="I280" s="182"/>
      <c r="L280" s="178"/>
      <c r="M280" s="183"/>
      <c r="T280" s="184"/>
      <c r="AT280" s="180" t="s">
        <v>317</v>
      </c>
      <c r="AU280" s="180" t="s">
        <v>91</v>
      </c>
      <c r="AV280" s="177" t="s">
        <v>89</v>
      </c>
      <c r="AW280" s="177" t="s">
        <v>35</v>
      </c>
      <c r="AX280" s="177" t="s">
        <v>82</v>
      </c>
      <c r="AY280" s="180" t="s">
        <v>308</v>
      </c>
    </row>
    <row r="281" s="185" customFormat="true" ht="10.2" hidden="false" customHeight="false" outlineLevel="0" collapsed="false">
      <c r="B281" s="186"/>
      <c r="D281" s="179" t="s">
        <v>317</v>
      </c>
      <c r="E281" s="187"/>
      <c r="F281" s="188" t="s">
        <v>2045</v>
      </c>
      <c r="H281" s="189" t="n">
        <v>15.314</v>
      </c>
      <c r="I281" s="190"/>
      <c r="L281" s="186"/>
      <c r="M281" s="191"/>
      <c r="T281" s="192"/>
      <c r="AT281" s="187" t="s">
        <v>317</v>
      </c>
      <c r="AU281" s="187" t="s">
        <v>91</v>
      </c>
      <c r="AV281" s="185" t="s">
        <v>91</v>
      </c>
      <c r="AW281" s="185" t="s">
        <v>35</v>
      </c>
      <c r="AX281" s="185" t="s">
        <v>82</v>
      </c>
      <c r="AY281" s="187" t="s">
        <v>308</v>
      </c>
    </row>
    <row r="282" s="185" customFormat="true" ht="10.2" hidden="false" customHeight="false" outlineLevel="0" collapsed="false">
      <c r="B282" s="186"/>
      <c r="D282" s="179" t="s">
        <v>317</v>
      </c>
      <c r="E282" s="187"/>
      <c r="F282" s="188" t="s">
        <v>2046</v>
      </c>
      <c r="H282" s="189" t="n">
        <v>-3.04</v>
      </c>
      <c r="I282" s="190"/>
      <c r="L282" s="186"/>
      <c r="M282" s="191"/>
      <c r="T282" s="192"/>
      <c r="AT282" s="187" t="s">
        <v>317</v>
      </c>
      <c r="AU282" s="187" t="s">
        <v>91</v>
      </c>
      <c r="AV282" s="185" t="s">
        <v>91</v>
      </c>
      <c r="AW282" s="185" t="s">
        <v>35</v>
      </c>
      <c r="AX282" s="185" t="s">
        <v>82</v>
      </c>
      <c r="AY282" s="187" t="s">
        <v>308</v>
      </c>
    </row>
    <row r="283" s="193" customFormat="true" ht="10.2" hidden="false" customHeight="false" outlineLevel="0" collapsed="false">
      <c r="B283" s="194"/>
      <c r="D283" s="179" t="s">
        <v>317</v>
      </c>
      <c r="E283" s="195"/>
      <c r="F283" s="196" t="s">
        <v>321</v>
      </c>
      <c r="H283" s="197" t="n">
        <v>12.274</v>
      </c>
      <c r="I283" s="198"/>
      <c r="L283" s="194"/>
      <c r="M283" s="199"/>
      <c r="T283" s="200"/>
      <c r="AT283" s="195" t="s">
        <v>317</v>
      </c>
      <c r="AU283" s="195" t="s">
        <v>91</v>
      </c>
      <c r="AV283" s="193" t="s">
        <v>315</v>
      </c>
      <c r="AW283" s="193" t="s">
        <v>35</v>
      </c>
      <c r="AX283" s="193" t="s">
        <v>89</v>
      </c>
      <c r="AY283" s="195" t="s">
        <v>308</v>
      </c>
    </row>
    <row r="284" s="22" customFormat="true" ht="16.5" hidden="false" customHeight="true" outlineLevel="0" collapsed="false">
      <c r="B284" s="23"/>
      <c r="C284" s="201" t="s">
        <v>663</v>
      </c>
      <c r="D284" s="201" t="s">
        <v>487</v>
      </c>
      <c r="E284" s="202" t="s">
        <v>1342</v>
      </c>
      <c r="F284" s="203" t="s">
        <v>1343</v>
      </c>
      <c r="G284" s="204" t="s">
        <v>313</v>
      </c>
      <c r="H284" s="205" t="n">
        <v>13.501</v>
      </c>
      <c r="I284" s="206"/>
      <c r="J284" s="207" t="n">
        <f aca="false">ROUND(I284*H284,2)</f>
        <v>0</v>
      </c>
      <c r="K284" s="203"/>
      <c r="L284" s="208"/>
      <c r="M284" s="209"/>
      <c r="N284" s="210" t="s">
        <v>47</v>
      </c>
      <c r="P284" s="173" t="n">
        <f aca="false">O284*H284</f>
        <v>0</v>
      </c>
      <c r="Q284" s="173" t="n">
        <v>0.00735</v>
      </c>
      <c r="R284" s="173" t="n">
        <f aca="false">Q284*H284</f>
        <v>0.09923235</v>
      </c>
      <c r="S284" s="173" t="n">
        <v>0</v>
      </c>
      <c r="T284" s="174" t="n">
        <f aca="false">S284*H284</f>
        <v>0</v>
      </c>
      <c r="AR284" s="175" t="s">
        <v>508</v>
      </c>
      <c r="AT284" s="175" t="s">
        <v>487</v>
      </c>
      <c r="AU284" s="175" t="s">
        <v>91</v>
      </c>
      <c r="AY284" s="3" t="s">
        <v>308</v>
      </c>
      <c r="BE284" s="176" t="n">
        <f aca="false">IF(N284="základní",J284,0)</f>
        <v>0</v>
      </c>
      <c r="BF284" s="176" t="n">
        <f aca="false">IF(N284="snížená",J284,0)</f>
        <v>0</v>
      </c>
      <c r="BG284" s="176" t="n">
        <f aca="false">IF(N284="zákl. přenesená",J284,0)</f>
        <v>0</v>
      </c>
      <c r="BH284" s="176" t="n">
        <f aca="false">IF(N284="sníž. přenesená",J284,0)</f>
        <v>0</v>
      </c>
      <c r="BI284" s="176" t="n">
        <f aca="false">IF(N284="nulová",J284,0)</f>
        <v>0</v>
      </c>
      <c r="BJ284" s="3" t="s">
        <v>89</v>
      </c>
      <c r="BK284" s="176" t="n">
        <f aca="false">ROUND(I284*H284,2)</f>
        <v>0</v>
      </c>
      <c r="BL284" s="3" t="s">
        <v>414</v>
      </c>
      <c r="BM284" s="175" t="s">
        <v>2047</v>
      </c>
    </row>
    <row r="285" s="185" customFormat="true" ht="10.2" hidden="false" customHeight="false" outlineLevel="0" collapsed="false">
      <c r="B285" s="186"/>
      <c r="D285" s="179" t="s">
        <v>317</v>
      </c>
      <c r="F285" s="188" t="s">
        <v>2048</v>
      </c>
      <c r="H285" s="189" t="n">
        <v>13.501</v>
      </c>
      <c r="I285" s="190"/>
      <c r="L285" s="186"/>
      <c r="M285" s="191"/>
      <c r="T285" s="192"/>
      <c r="AT285" s="187" t="s">
        <v>317</v>
      </c>
      <c r="AU285" s="187" t="s">
        <v>91</v>
      </c>
      <c r="AV285" s="185" t="s">
        <v>91</v>
      </c>
      <c r="AW285" s="185" t="s">
        <v>3</v>
      </c>
      <c r="AX285" s="185" t="s">
        <v>89</v>
      </c>
      <c r="AY285" s="187" t="s">
        <v>308</v>
      </c>
    </row>
    <row r="286" s="22" customFormat="true" ht="24.15" hidden="false" customHeight="true" outlineLevel="0" collapsed="false">
      <c r="B286" s="23"/>
      <c r="C286" s="164" t="s">
        <v>665</v>
      </c>
      <c r="D286" s="164" t="s">
        <v>310</v>
      </c>
      <c r="E286" s="165" t="s">
        <v>1375</v>
      </c>
      <c r="F286" s="166" t="s">
        <v>1376</v>
      </c>
      <c r="G286" s="167" t="s">
        <v>324</v>
      </c>
      <c r="H286" s="168" t="n">
        <v>0.302</v>
      </c>
      <c r="I286" s="169"/>
      <c r="J286" s="170" t="n">
        <f aca="false">ROUND(I286*H286,2)</f>
        <v>0</v>
      </c>
      <c r="K286" s="166" t="s">
        <v>314</v>
      </c>
      <c r="L286" s="23"/>
      <c r="M286" s="171"/>
      <c r="N286" s="172" t="s">
        <v>47</v>
      </c>
      <c r="P286" s="173" t="n">
        <f aca="false">O286*H286</f>
        <v>0</v>
      </c>
      <c r="Q286" s="173" t="n">
        <v>0.01266</v>
      </c>
      <c r="R286" s="173" t="n">
        <f aca="false">Q286*H286</f>
        <v>0.00382332</v>
      </c>
      <c r="S286" s="173" t="n">
        <v>0</v>
      </c>
      <c r="T286" s="174" t="n">
        <f aca="false">S286*H286</f>
        <v>0</v>
      </c>
      <c r="AR286" s="175" t="s">
        <v>414</v>
      </c>
      <c r="AT286" s="175" t="s">
        <v>310</v>
      </c>
      <c r="AU286" s="175" t="s">
        <v>91</v>
      </c>
      <c r="AY286" s="3" t="s">
        <v>308</v>
      </c>
      <c r="BE286" s="176" t="n">
        <f aca="false">IF(N286="základní",J286,0)</f>
        <v>0</v>
      </c>
      <c r="BF286" s="176" t="n">
        <f aca="false">IF(N286="snížená",J286,0)</f>
        <v>0</v>
      </c>
      <c r="BG286" s="176" t="n">
        <f aca="false">IF(N286="zákl. přenesená",J286,0)</f>
        <v>0</v>
      </c>
      <c r="BH286" s="176" t="n">
        <f aca="false">IF(N286="sníž. přenesená",J286,0)</f>
        <v>0</v>
      </c>
      <c r="BI286" s="176" t="n">
        <f aca="false">IF(N286="nulová",J286,0)</f>
        <v>0</v>
      </c>
      <c r="BJ286" s="3" t="s">
        <v>89</v>
      </c>
      <c r="BK286" s="176" t="n">
        <f aca="false">ROUND(I286*H286,2)</f>
        <v>0</v>
      </c>
      <c r="BL286" s="3" t="s">
        <v>414</v>
      </c>
      <c r="BM286" s="175" t="s">
        <v>2049</v>
      </c>
    </row>
    <row r="287" s="22" customFormat="true" ht="37.95" hidden="false" customHeight="true" outlineLevel="0" collapsed="false">
      <c r="B287" s="23"/>
      <c r="C287" s="164" t="s">
        <v>667</v>
      </c>
      <c r="D287" s="164" t="s">
        <v>310</v>
      </c>
      <c r="E287" s="165" t="s">
        <v>1317</v>
      </c>
      <c r="F287" s="166" t="s">
        <v>1318</v>
      </c>
      <c r="G287" s="167" t="s">
        <v>313</v>
      </c>
      <c r="H287" s="168" t="n">
        <v>3.159</v>
      </c>
      <c r="I287" s="169"/>
      <c r="J287" s="170" t="n">
        <f aca="false">ROUND(I287*H287,2)</f>
        <v>0</v>
      </c>
      <c r="K287" s="166" t="s">
        <v>314</v>
      </c>
      <c r="L287" s="23"/>
      <c r="M287" s="171"/>
      <c r="N287" s="172" t="s">
        <v>47</v>
      </c>
      <c r="P287" s="173" t="n">
        <f aca="false">O287*H287</f>
        <v>0</v>
      </c>
      <c r="Q287" s="173" t="n">
        <v>0</v>
      </c>
      <c r="R287" s="173" t="n">
        <f aca="false">Q287*H287</f>
        <v>0</v>
      </c>
      <c r="S287" s="173" t="n">
        <v>0</v>
      </c>
      <c r="T287" s="174" t="n">
        <f aca="false">S287*H287</f>
        <v>0</v>
      </c>
      <c r="AR287" s="175" t="s">
        <v>414</v>
      </c>
      <c r="AT287" s="175" t="s">
        <v>310</v>
      </c>
      <c r="AU287" s="175" t="s">
        <v>91</v>
      </c>
      <c r="AY287" s="3" t="s">
        <v>308</v>
      </c>
      <c r="BE287" s="176" t="n">
        <f aca="false">IF(N287="základní",J287,0)</f>
        <v>0</v>
      </c>
      <c r="BF287" s="176" t="n">
        <f aca="false">IF(N287="snížená",J287,0)</f>
        <v>0</v>
      </c>
      <c r="BG287" s="176" t="n">
        <f aca="false">IF(N287="zákl. přenesená",J287,0)</f>
        <v>0</v>
      </c>
      <c r="BH287" s="176" t="n">
        <f aca="false">IF(N287="sníž. přenesená",J287,0)</f>
        <v>0</v>
      </c>
      <c r="BI287" s="176" t="n">
        <f aca="false">IF(N287="nulová",J287,0)</f>
        <v>0</v>
      </c>
      <c r="BJ287" s="3" t="s">
        <v>89</v>
      </c>
      <c r="BK287" s="176" t="n">
        <f aca="false">ROUND(I287*H287,2)</f>
        <v>0</v>
      </c>
      <c r="BL287" s="3" t="s">
        <v>414</v>
      </c>
      <c r="BM287" s="175" t="s">
        <v>2050</v>
      </c>
    </row>
    <row r="288" s="177" customFormat="true" ht="10.2" hidden="false" customHeight="false" outlineLevel="0" collapsed="false">
      <c r="B288" s="178"/>
      <c r="D288" s="179" t="s">
        <v>317</v>
      </c>
      <c r="E288" s="180"/>
      <c r="F288" s="181" t="s">
        <v>318</v>
      </c>
      <c r="H288" s="180"/>
      <c r="I288" s="182"/>
      <c r="L288" s="178"/>
      <c r="M288" s="183"/>
      <c r="T288" s="184"/>
      <c r="AT288" s="180" t="s">
        <v>317</v>
      </c>
      <c r="AU288" s="180" t="s">
        <v>91</v>
      </c>
      <c r="AV288" s="177" t="s">
        <v>89</v>
      </c>
      <c r="AW288" s="177" t="s">
        <v>35</v>
      </c>
      <c r="AX288" s="177" t="s">
        <v>82</v>
      </c>
      <c r="AY288" s="180" t="s">
        <v>308</v>
      </c>
    </row>
    <row r="289" s="177" customFormat="true" ht="10.2" hidden="false" customHeight="false" outlineLevel="0" collapsed="false">
      <c r="B289" s="178"/>
      <c r="D289" s="179" t="s">
        <v>317</v>
      </c>
      <c r="E289" s="180"/>
      <c r="F289" s="181" t="s">
        <v>1320</v>
      </c>
      <c r="H289" s="180"/>
      <c r="I289" s="182"/>
      <c r="L289" s="178"/>
      <c r="M289" s="183"/>
      <c r="T289" s="184"/>
      <c r="AT289" s="180" t="s">
        <v>317</v>
      </c>
      <c r="AU289" s="180" t="s">
        <v>91</v>
      </c>
      <c r="AV289" s="177" t="s">
        <v>89</v>
      </c>
      <c r="AW289" s="177" t="s">
        <v>35</v>
      </c>
      <c r="AX289" s="177" t="s">
        <v>82</v>
      </c>
      <c r="AY289" s="180" t="s">
        <v>308</v>
      </c>
    </row>
    <row r="290" s="177" customFormat="true" ht="10.2" hidden="false" customHeight="false" outlineLevel="0" collapsed="false">
      <c r="B290" s="178"/>
      <c r="D290" s="179" t="s">
        <v>317</v>
      </c>
      <c r="E290" s="180"/>
      <c r="F290" s="181" t="s">
        <v>1189</v>
      </c>
      <c r="H290" s="180"/>
      <c r="I290" s="182"/>
      <c r="L290" s="178"/>
      <c r="M290" s="183"/>
      <c r="T290" s="184"/>
      <c r="AT290" s="180" t="s">
        <v>317</v>
      </c>
      <c r="AU290" s="180" t="s">
        <v>91</v>
      </c>
      <c r="AV290" s="177" t="s">
        <v>89</v>
      </c>
      <c r="AW290" s="177" t="s">
        <v>35</v>
      </c>
      <c r="AX290" s="177" t="s">
        <v>82</v>
      </c>
      <c r="AY290" s="180" t="s">
        <v>308</v>
      </c>
    </row>
    <row r="291" s="185" customFormat="true" ht="10.2" hidden="false" customHeight="false" outlineLevel="0" collapsed="false">
      <c r="B291" s="186"/>
      <c r="D291" s="179" t="s">
        <v>317</v>
      </c>
      <c r="E291" s="187"/>
      <c r="F291" s="188" t="s">
        <v>1190</v>
      </c>
      <c r="H291" s="189" t="n">
        <v>3.159</v>
      </c>
      <c r="I291" s="190"/>
      <c r="L291" s="186"/>
      <c r="M291" s="191"/>
      <c r="T291" s="192"/>
      <c r="AT291" s="187" t="s">
        <v>317</v>
      </c>
      <c r="AU291" s="187" t="s">
        <v>91</v>
      </c>
      <c r="AV291" s="185" t="s">
        <v>91</v>
      </c>
      <c r="AW291" s="185" t="s">
        <v>35</v>
      </c>
      <c r="AX291" s="185" t="s">
        <v>82</v>
      </c>
      <c r="AY291" s="187" t="s">
        <v>308</v>
      </c>
    </row>
    <row r="292" s="193" customFormat="true" ht="10.2" hidden="false" customHeight="false" outlineLevel="0" collapsed="false">
      <c r="B292" s="194"/>
      <c r="D292" s="179" t="s">
        <v>317</v>
      </c>
      <c r="E292" s="195"/>
      <c r="F292" s="196" t="s">
        <v>321</v>
      </c>
      <c r="H292" s="197" t="n">
        <v>3.159</v>
      </c>
      <c r="I292" s="198"/>
      <c r="L292" s="194"/>
      <c r="M292" s="199"/>
      <c r="T292" s="200"/>
      <c r="AT292" s="195" t="s">
        <v>317</v>
      </c>
      <c r="AU292" s="195" t="s">
        <v>91</v>
      </c>
      <c r="AV292" s="193" t="s">
        <v>315</v>
      </c>
      <c r="AW292" s="193" t="s">
        <v>35</v>
      </c>
      <c r="AX292" s="193" t="s">
        <v>89</v>
      </c>
      <c r="AY292" s="195" t="s">
        <v>308</v>
      </c>
    </row>
    <row r="293" s="22" customFormat="true" ht="21.75" hidden="false" customHeight="true" outlineLevel="0" collapsed="false">
      <c r="B293" s="23"/>
      <c r="C293" s="201" t="s">
        <v>669</v>
      </c>
      <c r="D293" s="201" t="s">
        <v>487</v>
      </c>
      <c r="E293" s="202" t="s">
        <v>1321</v>
      </c>
      <c r="F293" s="203" t="s">
        <v>1322</v>
      </c>
      <c r="G293" s="204" t="s">
        <v>324</v>
      </c>
      <c r="H293" s="205" t="n">
        <v>0.087</v>
      </c>
      <c r="I293" s="206"/>
      <c r="J293" s="207" t="n">
        <f aca="false">ROUND(I293*H293,2)</f>
        <v>0</v>
      </c>
      <c r="K293" s="203" t="s">
        <v>314</v>
      </c>
      <c r="L293" s="208"/>
      <c r="M293" s="209"/>
      <c r="N293" s="210" t="s">
        <v>47</v>
      </c>
      <c r="P293" s="173" t="n">
        <f aca="false">O293*H293</f>
        <v>0</v>
      </c>
      <c r="Q293" s="173" t="n">
        <v>0.55</v>
      </c>
      <c r="R293" s="173" t="n">
        <f aca="false">Q293*H293</f>
        <v>0.04785</v>
      </c>
      <c r="S293" s="173" t="n">
        <v>0</v>
      </c>
      <c r="T293" s="174" t="n">
        <f aca="false">S293*H293</f>
        <v>0</v>
      </c>
      <c r="AR293" s="175" t="s">
        <v>508</v>
      </c>
      <c r="AT293" s="175" t="s">
        <v>487</v>
      </c>
      <c r="AU293" s="175" t="s">
        <v>91</v>
      </c>
      <c r="AY293" s="3" t="s">
        <v>308</v>
      </c>
      <c r="BE293" s="176" t="n">
        <f aca="false">IF(N293="základní",J293,0)</f>
        <v>0</v>
      </c>
      <c r="BF293" s="176" t="n">
        <f aca="false">IF(N293="snížená",J293,0)</f>
        <v>0</v>
      </c>
      <c r="BG293" s="176" t="n">
        <f aca="false">IF(N293="zákl. přenesená",J293,0)</f>
        <v>0</v>
      </c>
      <c r="BH293" s="176" t="n">
        <f aca="false">IF(N293="sníž. přenesená",J293,0)</f>
        <v>0</v>
      </c>
      <c r="BI293" s="176" t="n">
        <f aca="false">IF(N293="nulová",J293,0)</f>
        <v>0</v>
      </c>
      <c r="BJ293" s="3" t="s">
        <v>89</v>
      </c>
      <c r="BK293" s="176" t="n">
        <f aca="false">ROUND(I293*H293,2)</f>
        <v>0</v>
      </c>
      <c r="BL293" s="3" t="s">
        <v>414</v>
      </c>
      <c r="BM293" s="175" t="s">
        <v>2051</v>
      </c>
    </row>
    <row r="294" s="177" customFormat="true" ht="10.2" hidden="false" customHeight="false" outlineLevel="0" collapsed="false">
      <c r="B294" s="178"/>
      <c r="D294" s="179" t="s">
        <v>317</v>
      </c>
      <c r="E294" s="180"/>
      <c r="F294" s="181" t="s">
        <v>318</v>
      </c>
      <c r="H294" s="180"/>
      <c r="I294" s="182"/>
      <c r="L294" s="178"/>
      <c r="M294" s="183"/>
      <c r="T294" s="184"/>
      <c r="AT294" s="180" t="s">
        <v>317</v>
      </c>
      <c r="AU294" s="180" t="s">
        <v>91</v>
      </c>
      <c r="AV294" s="177" t="s">
        <v>89</v>
      </c>
      <c r="AW294" s="177" t="s">
        <v>35</v>
      </c>
      <c r="AX294" s="177" t="s">
        <v>82</v>
      </c>
      <c r="AY294" s="180" t="s">
        <v>308</v>
      </c>
    </row>
    <row r="295" s="177" customFormat="true" ht="10.2" hidden="false" customHeight="false" outlineLevel="0" collapsed="false">
      <c r="B295" s="178"/>
      <c r="D295" s="179" t="s">
        <v>317</v>
      </c>
      <c r="E295" s="180"/>
      <c r="F295" s="181" t="s">
        <v>1324</v>
      </c>
      <c r="H295" s="180"/>
      <c r="I295" s="182"/>
      <c r="L295" s="178"/>
      <c r="M295" s="183"/>
      <c r="T295" s="184"/>
      <c r="AT295" s="180" t="s">
        <v>317</v>
      </c>
      <c r="AU295" s="180" t="s">
        <v>91</v>
      </c>
      <c r="AV295" s="177" t="s">
        <v>89</v>
      </c>
      <c r="AW295" s="177" t="s">
        <v>35</v>
      </c>
      <c r="AX295" s="177" t="s">
        <v>82</v>
      </c>
      <c r="AY295" s="180" t="s">
        <v>308</v>
      </c>
    </row>
    <row r="296" s="177" customFormat="true" ht="10.2" hidden="false" customHeight="false" outlineLevel="0" collapsed="false">
      <c r="B296" s="178"/>
      <c r="D296" s="179" t="s">
        <v>317</v>
      </c>
      <c r="E296" s="180"/>
      <c r="F296" s="181" t="s">
        <v>1189</v>
      </c>
      <c r="H296" s="180"/>
      <c r="I296" s="182"/>
      <c r="L296" s="178"/>
      <c r="M296" s="183"/>
      <c r="T296" s="184"/>
      <c r="AT296" s="180" t="s">
        <v>317</v>
      </c>
      <c r="AU296" s="180" t="s">
        <v>91</v>
      </c>
      <c r="AV296" s="177" t="s">
        <v>89</v>
      </c>
      <c r="AW296" s="177" t="s">
        <v>35</v>
      </c>
      <c r="AX296" s="177" t="s">
        <v>82</v>
      </c>
      <c r="AY296" s="180" t="s">
        <v>308</v>
      </c>
    </row>
    <row r="297" s="185" customFormat="true" ht="10.2" hidden="false" customHeight="false" outlineLevel="0" collapsed="false">
      <c r="B297" s="186"/>
      <c r="D297" s="179" t="s">
        <v>317</v>
      </c>
      <c r="E297" s="187"/>
      <c r="F297" s="188" t="s">
        <v>1325</v>
      </c>
      <c r="H297" s="189" t="n">
        <v>0.079</v>
      </c>
      <c r="I297" s="190"/>
      <c r="L297" s="186"/>
      <c r="M297" s="191"/>
      <c r="T297" s="192"/>
      <c r="AT297" s="187" t="s">
        <v>317</v>
      </c>
      <c r="AU297" s="187" t="s">
        <v>91</v>
      </c>
      <c r="AV297" s="185" t="s">
        <v>91</v>
      </c>
      <c r="AW297" s="185" t="s">
        <v>35</v>
      </c>
      <c r="AX297" s="185" t="s">
        <v>82</v>
      </c>
      <c r="AY297" s="187" t="s">
        <v>308</v>
      </c>
    </row>
    <row r="298" s="193" customFormat="true" ht="10.2" hidden="false" customHeight="false" outlineLevel="0" collapsed="false">
      <c r="B298" s="194"/>
      <c r="D298" s="179" t="s">
        <v>317</v>
      </c>
      <c r="E298" s="195"/>
      <c r="F298" s="196" t="s">
        <v>321</v>
      </c>
      <c r="H298" s="197" t="n">
        <v>0.079</v>
      </c>
      <c r="I298" s="198"/>
      <c r="L298" s="194"/>
      <c r="M298" s="199"/>
      <c r="T298" s="200"/>
      <c r="AT298" s="195" t="s">
        <v>317</v>
      </c>
      <c r="AU298" s="195" t="s">
        <v>91</v>
      </c>
      <c r="AV298" s="193" t="s">
        <v>315</v>
      </c>
      <c r="AW298" s="193" t="s">
        <v>35</v>
      </c>
      <c r="AX298" s="193" t="s">
        <v>89</v>
      </c>
      <c r="AY298" s="195" t="s">
        <v>308</v>
      </c>
    </row>
    <row r="299" s="185" customFormat="true" ht="10.2" hidden="false" customHeight="false" outlineLevel="0" collapsed="false">
      <c r="B299" s="186"/>
      <c r="D299" s="179" t="s">
        <v>317</v>
      </c>
      <c r="F299" s="188" t="s">
        <v>2052</v>
      </c>
      <c r="H299" s="189" t="n">
        <v>0.087</v>
      </c>
      <c r="I299" s="190"/>
      <c r="L299" s="186"/>
      <c r="M299" s="191"/>
      <c r="T299" s="192"/>
      <c r="AT299" s="187" t="s">
        <v>317</v>
      </c>
      <c r="AU299" s="187" t="s">
        <v>91</v>
      </c>
      <c r="AV299" s="185" t="s">
        <v>91</v>
      </c>
      <c r="AW299" s="185" t="s">
        <v>3</v>
      </c>
      <c r="AX299" s="185" t="s">
        <v>89</v>
      </c>
      <c r="AY299" s="187" t="s">
        <v>308</v>
      </c>
    </row>
    <row r="300" s="22" customFormat="true" ht="24.15" hidden="false" customHeight="true" outlineLevel="0" collapsed="false">
      <c r="B300" s="23"/>
      <c r="C300" s="164" t="s">
        <v>671</v>
      </c>
      <c r="D300" s="164" t="s">
        <v>310</v>
      </c>
      <c r="E300" s="165" t="s">
        <v>1345</v>
      </c>
      <c r="F300" s="166" t="s">
        <v>1346</v>
      </c>
      <c r="G300" s="167" t="s">
        <v>324</v>
      </c>
      <c r="H300" s="168" t="n">
        <v>0.079</v>
      </c>
      <c r="I300" s="169"/>
      <c r="J300" s="170" t="n">
        <f aca="false">ROUND(I300*H300,2)</f>
        <v>0</v>
      </c>
      <c r="K300" s="166" t="s">
        <v>314</v>
      </c>
      <c r="L300" s="23"/>
      <c r="M300" s="171"/>
      <c r="N300" s="172" t="s">
        <v>47</v>
      </c>
      <c r="P300" s="173" t="n">
        <f aca="false">O300*H300</f>
        <v>0</v>
      </c>
      <c r="Q300" s="173" t="n">
        <v>0.00281</v>
      </c>
      <c r="R300" s="173" t="n">
        <f aca="false">Q300*H300</f>
        <v>0.00022199</v>
      </c>
      <c r="S300" s="173" t="n">
        <v>0</v>
      </c>
      <c r="T300" s="174" t="n">
        <f aca="false">S300*H300</f>
        <v>0</v>
      </c>
      <c r="AR300" s="175" t="s">
        <v>414</v>
      </c>
      <c r="AT300" s="175" t="s">
        <v>310</v>
      </c>
      <c r="AU300" s="175" t="s">
        <v>91</v>
      </c>
      <c r="AY300" s="3" t="s">
        <v>308</v>
      </c>
      <c r="BE300" s="176" t="n">
        <f aca="false">IF(N300="základní",J300,0)</f>
        <v>0</v>
      </c>
      <c r="BF300" s="176" t="n">
        <f aca="false">IF(N300="snížená",J300,0)</f>
        <v>0</v>
      </c>
      <c r="BG300" s="176" t="n">
        <f aca="false">IF(N300="zákl. přenesená",J300,0)</f>
        <v>0</v>
      </c>
      <c r="BH300" s="176" t="n">
        <f aca="false">IF(N300="sníž. přenesená",J300,0)</f>
        <v>0</v>
      </c>
      <c r="BI300" s="176" t="n">
        <f aca="false">IF(N300="nulová",J300,0)</f>
        <v>0</v>
      </c>
      <c r="BJ300" s="3" t="s">
        <v>89</v>
      </c>
      <c r="BK300" s="176" t="n">
        <f aca="false">ROUND(I300*H300,2)</f>
        <v>0</v>
      </c>
      <c r="BL300" s="3" t="s">
        <v>414</v>
      </c>
      <c r="BM300" s="175" t="s">
        <v>2053</v>
      </c>
    </row>
    <row r="301" s="22" customFormat="true" ht="44.25" hidden="false" customHeight="true" outlineLevel="0" collapsed="false">
      <c r="B301" s="23"/>
      <c r="C301" s="164" t="s">
        <v>673</v>
      </c>
      <c r="D301" s="164" t="s">
        <v>310</v>
      </c>
      <c r="E301" s="165" t="s">
        <v>1378</v>
      </c>
      <c r="F301" s="166" t="s">
        <v>1379</v>
      </c>
      <c r="G301" s="167" t="s">
        <v>370</v>
      </c>
      <c r="H301" s="168" t="n">
        <v>0.151</v>
      </c>
      <c r="I301" s="169"/>
      <c r="J301" s="170" t="n">
        <f aca="false">ROUND(I301*H301,2)</f>
        <v>0</v>
      </c>
      <c r="K301" s="166" t="s">
        <v>314</v>
      </c>
      <c r="L301" s="23"/>
      <c r="M301" s="171"/>
      <c r="N301" s="172" t="s">
        <v>47</v>
      </c>
      <c r="P301" s="173" t="n">
        <f aca="false">O301*H301</f>
        <v>0</v>
      </c>
      <c r="Q301" s="173" t="n">
        <v>0</v>
      </c>
      <c r="R301" s="173" t="n">
        <f aca="false">Q301*H301</f>
        <v>0</v>
      </c>
      <c r="S301" s="173" t="n">
        <v>0</v>
      </c>
      <c r="T301" s="174" t="n">
        <f aca="false">S301*H301</f>
        <v>0</v>
      </c>
      <c r="AR301" s="175" t="s">
        <v>414</v>
      </c>
      <c r="AT301" s="175" t="s">
        <v>310</v>
      </c>
      <c r="AU301" s="175" t="s">
        <v>91</v>
      </c>
      <c r="AY301" s="3" t="s">
        <v>308</v>
      </c>
      <c r="BE301" s="176" t="n">
        <f aca="false">IF(N301="základní",J301,0)</f>
        <v>0</v>
      </c>
      <c r="BF301" s="176" t="n">
        <f aca="false">IF(N301="snížená",J301,0)</f>
        <v>0</v>
      </c>
      <c r="BG301" s="176" t="n">
        <f aca="false">IF(N301="zákl. přenesená",J301,0)</f>
        <v>0</v>
      </c>
      <c r="BH301" s="176" t="n">
        <f aca="false">IF(N301="sníž. přenesená",J301,0)</f>
        <v>0</v>
      </c>
      <c r="BI301" s="176" t="n">
        <f aca="false">IF(N301="nulová",J301,0)</f>
        <v>0</v>
      </c>
      <c r="BJ301" s="3" t="s">
        <v>89</v>
      </c>
      <c r="BK301" s="176" t="n">
        <f aca="false">ROUND(I301*H301,2)</f>
        <v>0</v>
      </c>
      <c r="BL301" s="3" t="s">
        <v>414</v>
      </c>
      <c r="BM301" s="175" t="s">
        <v>2054</v>
      </c>
    </row>
    <row r="302" s="152" customFormat="true" ht="22.95" hidden="false" customHeight="true" outlineLevel="0" collapsed="false">
      <c r="B302" s="153"/>
      <c r="D302" s="154" t="s">
        <v>81</v>
      </c>
      <c r="E302" s="162" t="s">
        <v>1398</v>
      </c>
      <c r="F302" s="162" t="s">
        <v>1399</v>
      </c>
      <c r="I302" s="156"/>
      <c r="J302" s="163" t="n">
        <f aca="false">BK302</f>
        <v>0</v>
      </c>
      <c r="L302" s="153"/>
      <c r="M302" s="157"/>
      <c r="P302" s="158" t="n">
        <f aca="false">SUM(P303:P307)</f>
        <v>0</v>
      </c>
      <c r="R302" s="158" t="n">
        <f aca="false">SUM(R303:R307)</f>
        <v>0</v>
      </c>
      <c r="T302" s="159" t="n">
        <f aca="false">SUM(T303:T307)</f>
        <v>0</v>
      </c>
      <c r="AR302" s="154" t="s">
        <v>91</v>
      </c>
      <c r="AT302" s="160" t="s">
        <v>81</v>
      </c>
      <c r="AU302" s="160" t="s">
        <v>89</v>
      </c>
      <c r="AY302" s="154" t="s">
        <v>308</v>
      </c>
      <c r="BK302" s="161" t="n">
        <f aca="false">SUM(BK303:BK307)</f>
        <v>0</v>
      </c>
    </row>
    <row r="303" s="22" customFormat="true" ht="37.95" hidden="false" customHeight="true" outlineLevel="0" collapsed="false">
      <c r="B303" s="23"/>
      <c r="C303" s="164" t="s">
        <v>675</v>
      </c>
      <c r="D303" s="164" t="s">
        <v>310</v>
      </c>
      <c r="E303" s="165" t="s">
        <v>2055</v>
      </c>
      <c r="F303" s="166" t="s">
        <v>2056</v>
      </c>
      <c r="G303" s="167" t="s">
        <v>494</v>
      </c>
      <c r="H303" s="168" t="n">
        <v>7.77</v>
      </c>
      <c r="I303" s="169"/>
      <c r="J303" s="170" t="n">
        <f aca="false">ROUND(I303*H303,2)</f>
        <v>0</v>
      </c>
      <c r="K303" s="166"/>
      <c r="L303" s="23"/>
      <c r="M303" s="171"/>
      <c r="N303" s="172" t="s">
        <v>47</v>
      </c>
      <c r="P303" s="173" t="n">
        <f aca="false">O303*H303</f>
        <v>0</v>
      </c>
      <c r="Q303" s="173" t="n">
        <v>0</v>
      </c>
      <c r="R303" s="173" t="n">
        <f aca="false">Q303*H303</f>
        <v>0</v>
      </c>
      <c r="S303" s="173" t="n">
        <v>0</v>
      </c>
      <c r="T303" s="174" t="n">
        <f aca="false">S303*H303</f>
        <v>0</v>
      </c>
      <c r="AR303" s="175" t="s">
        <v>414</v>
      </c>
      <c r="AT303" s="175" t="s">
        <v>310</v>
      </c>
      <c r="AU303" s="175" t="s">
        <v>91</v>
      </c>
      <c r="AY303" s="3" t="s">
        <v>308</v>
      </c>
      <c r="BE303" s="176" t="n">
        <f aca="false">IF(N303="základní",J303,0)</f>
        <v>0</v>
      </c>
      <c r="BF303" s="176" t="n">
        <f aca="false">IF(N303="snížená",J303,0)</f>
        <v>0</v>
      </c>
      <c r="BG303" s="176" t="n">
        <f aca="false">IF(N303="zákl. přenesená",J303,0)</f>
        <v>0</v>
      </c>
      <c r="BH303" s="176" t="n">
        <f aca="false">IF(N303="sníž. přenesená",J303,0)</f>
        <v>0</v>
      </c>
      <c r="BI303" s="176" t="n">
        <f aca="false">IF(N303="nulová",J303,0)</f>
        <v>0</v>
      </c>
      <c r="BJ303" s="3" t="s">
        <v>89</v>
      </c>
      <c r="BK303" s="176" t="n">
        <f aca="false">ROUND(I303*H303,2)</f>
        <v>0</v>
      </c>
      <c r="BL303" s="3" t="s">
        <v>414</v>
      </c>
      <c r="BM303" s="175" t="s">
        <v>2057</v>
      </c>
    </row>
    <row r="304" s="22" customFormat="true" ht="37.95" hidden="false" customHeight="true" outlineLevel="0" collapsed="false">
      <c r="B304" s="23"/>
      <c r="C304" s="164" t="s">
        <v>677</v>
      </c>
      <c r="D304" s="164" t="s">
        <v>310</v>
      </c>
      <c r="E304" s="165" t="s">
        <v>2058</v>
      </c>
      <c r="F304" s="166" t="s">
        <v>2059</v>
      </c>
      <c r="G304" s="167" t="s">
        <v>494</v>
      </c>
      <c r="H304" s="168" t="n">
        <v>7.77</v>
      </c>
      <c r="I304" s="169"/>
      <c r="J304" s="170" t="n">
        <f aca="false">ROUND(I304*H304,2)</f>
        <v>0</v>
      </c>
      <c r="K304" s="166"/>
      <c r="L304" s="23"/>
      <c r="M304" s="171"/>
      <c r="N304" s="172" t="s">
        <v>47</v>
      </c>
      <c r="P304" s="173" t="n">
        <f aca="false">O304*H304</f>
        <v>0</v>
      </c>
      <c r="Q304" s="173" t="n">
        <v>0</v>
      </c>
      <c r="R304" s="173" t="n">
        <f aca="false">Q304*H304</f>
        <v>0</v>
      </c>
      <c r="S304" s="173" t="n">
        <v>0</v>
      </c>
      <c r="T304" s="174" t="n">
        <f aca="false">S304*H304</f>
        <v>0</v>
      </c>
      <c r="AR304" s="175" t="s">
        <v>414</v>
      </c>
      <c r="AT304" s="175" t="s">
        <v>310</v>
      </c>
      <c r="AU304" s="175" t="s">
        <v>91</v>
      </c>
      <c r="AY304" s="3" t="s">
        <v>308</v>
      </c>
      <c r="BE304" s="176" t="n">
        <f aca="false">IF(N304="základní",J304,0)</f>
        <v>0</v>
      </c>
      <c r="BF304" s="176" t="n">
        <f aca="false">IF(N304="snížená",J304,0)</f>
        <v>0</v>
      </c>
      <c r="BG304" s="176" t="n">
        <f aca="false">IF(N304="zákl. přenesená",J304,0)</f>
        <v>0</v>
      </c>
      <c r="BH304" s="176" t="n">
        <f aca="false">IF(N304="sníž. přenesená",J304,0)</f>
        <v>0</v>
      </c>
      <c r="BI304" s="176" t="n">
        <f aca="false">IF(N304="nulová",J304,0)</f>
        <v>0</v>
      </c>
      <c r="BJ304" s="3" t="s">
        <v>89</v>
      </c>
      <c r="BK304" s="176" t="n">
        <f aca="false">ROUND(I304*H304,2)</f>
        <v>0</v>
      </c>
      <c r="BL304" s="3" t="s">
        <v>414</v>
      </c>
      <c r="BM304" s="175" t="s">
        <v>2060</v>
      </c>
    </row>
    <row r="305" s="22" customFormat="true" ht="33" hidden="false" customHeight="true" outlineLevel="0" collapsed="false">
      <c r="B305" s="23"/>
      <c r="C305" s="164" t="s">
        <v>679</v>
      </c>
      <c r="D305" s="164" t="s">
        <v>310</v>
      </c>
      <c r="E305" s="165" t="s">
        <v>2061</v>
      </c>
      <c r="F305" s="166" t="s">
        <v>2062</v>
      </c>
      <c r="G305" s="167" t="s">
        <v>494</v>
      </c>
      <c r="H305" s="168" t="n">
        <v>7.3</v>
      </c>
      <c r="I305" s="169"/>
      <c r="J305" s="170" t="n">
        <f aca="false">ROUND(I305*H305,2)</f>
        <v>0</v>
      </c>
      <c r="K305" s="166"/>
      <c r="L305" s="23"/>
      <c r="M305" s="171"/>
      <c r="N305" s="172" t="s">
        <v>47</v>
      </c>
      <c r="P305" s="173" t="n">
        <f aca="false">O305*H305</f>
        <v>0</v>
      </c>
      <c r="Q305" s="173" t="n">
        <v>0</v>
      </c>
      <c r="R305" s="173" t="n">
        <f aca="false">Q305*H305</f>
        <v>0</v>
      </c>
      <c r="S305" s="173" t="n">
        <v>0</v>
      </c>
      <c r="T305" s="174" t="n">
        <f aca="false">S305*H305</f>
        <v>0</v>
      </c>
      <c r="AR305" s="175" t="s">
        <v>414</v>
      </c>
      <c r="AT305" s="175" t="s">
        <v>310</v>
      </c>
      <c r="AU305" s="175" t="s">
        <v>91</v>
      </c>
      <c r="AY305" s="3" t="s">
        <v>308</v>
      </c>
      <c r="BE305" s="176" t="n">
        <f aca="false">IF(N305="základní",J305,0)</f>
        <v>0</v>
      </c>
      <c r="BF305" s="176" t="n">
        <f aca="false">IF(N305="snížená",J305,0)</f>
        <v>0</v>
      </c>
      <c r="BG305" s="176" t="n">
        <f aca="false">IF(N305="zákl. přenesená",J305,0)</f>
        <v>0</v>
      </c>
      <c r="BH305" s="176" t="n">
        <f aca="false">IF(N305="sníž. přenesená",J305,0)</f>
        <v>0</v>
      </c>
      <c r="BI305" s="176" t="n">
        <f aca="false">IF(N305="nulová",J305,0)</f>
        <v>0</v>
      </c>
      <c r="BJ305" s="3" t="s">
        <v>89</v>
      </c>
      <c r="BK305" s="176" t="n">
        <f aca="false">ROUND(I305*H305,2)</f>
        <v>0</v>
      </c>
      <c r="BL305" s="3" t="s">
        <v>414</v>
      </c>
      <c r="BM305" s="175" t="s">
        <v>2063</v>
      </c>
    </row>
    <row r="306" s="22" customFormat="true" ht="37.95" hidden="false" customHeight="true" outlineLevel="0" collapsed="false">
      <c r="B306" s="23"/>
      <c r="C306" s="164" t="s">
        <v>681</v>
      </c>
      <c r="D306" s="164" t="s">
        <v>310</v>
      </c>
      <c r="E306" s="165" t="s">
        <v>2064</v>
      </c>
      <c r="F306" s="166" t="s">
        <v>2065</v>
      </c>
      <c r="G306" s="167" t="s">
        <v>494</v>
      </c>
      <c r="H306" s="168" t="n">
        <v>1.88</v>
      </c>
      <c r="I306" s="169"/>
      <c r="J306" s="170" t="n">
        <f aca="false">ROUND(I306*H306,2)</f>
        <v>0</v>
      </c>
      <c r="K306" s="166"/>
      <c r="L306" s="23"/>
      <c r="M306" s="171"/>
      <c r="N306" s="172" t="s">
        <v>47</v>
      </c>
      <c r="P306" s="173" t="n">
        <f aca="false">O306*H306</f>
        <v>0</v>
      </c>
      <c r="Q306" s="173" t="n">
        <v>0</v>
      </c>
      <c r="R306" s="173" t="n">
        <f aca="false">Q306*H306</f>
        <v>0</v>
      </c>
      <c r="S306" s="173" t="n">
        <v>0</v>
      </c>
      <c r="T306" s="174" t="n">
        <f aca="false">S306*H306</f>
        <v>0</v>
      </c>
      <c r="AR306" s="175" t="s">
        <v>414</v>
      </c>
      <c r="AT306" s="175" t="s">
        <v>310</v>
      </c>
      <c r="AU306" s="175" t="s">
        <v>91</v>
      </c>
      <c r="AY306" s="3" t="s">
        <v>308</v>
      </c>
      <c r="BE306" s="176" t="n">
        <f aca="false">IF(N306="základní",J306,0)</f>
        <v>0</v>
      </c>
      <c r="BF306" s="176" t="n">
        <f aca="false">IF(N306="snížená",J306,0)</f>
        <v>0</v>
      </c>
      <c r="BG306" s="176" t="n">
        <f aca="false">IF(N306="zákl. přenesená",J306,0)</f>
        <v>0</v>
      </c>
      <c r="BH306" s="176" t="n">
        <f aca="false">IF(N306="sníž. přenesená",J306,0)</f>
        <v>0</v>
      </c>
      <c r="BI306" s="176" t="n">
        <f aca="false">IF(N306="nulová",J306,0)</f>
        <v>0</v>
      </c>
      <c r="BJ306" s="3" t="s">
        <v>89</v>
      </c>
      <c r="BK306" s="176" t="n">
        <f aca="false">ROUND(I306*H306,2)</f>
        <v>0</v>
      </c>
      <c r="BL306" s="3" t="s">
        <v>414</v>
      </c>
      <c r="BM306" s="175" t="s">
        <v>2066</v>
      </c>
    </row>
    <row r="307" s="22" customFormat="true" ht="24.15" hidden="false" customHeight="true" outlineLevel="0" collapsed="false">
      <c r="B307" s="23"/>
      <c r="C307" s="164" t="s">
        <v>683</v>
      </c>
      <c r="D307" s="164" t="s">
        <v>310</v>
      </c>
      <c r="E307" s="165" t="s">
        <v>2067</v>
      </c>
      <c r="F307" s="166" t="s">
        <v>2068</v>
      </c>
      <c r="G307" s="167" t="s">
        <v>478</v>
      </c>
      <c r="H307" s="168" t="n">
        <v>1</v>
      </c>
      <c r="I307" s="169"/>
      <c r="J307" s="170" t="n">
        <f aca="false">ROUND(I307*H307,2)</f>
        <v>0</v>
      </c>
      <c r="K307" s="166"/>
      <c r="L307" s="23"/>
      <c r="M307" s="171"/>
      <c r="N307" s="172" t="s">
        <v>47</v>
      </c>
      <c r="P307" s="173" t="n">
        <f aca="false">O307*H307</f>
        <v>0</v>
      </c>
      <c r="Q307" s="173" t="n">
        <v>0</v>
      </c>
      <c r="R307" s="173" t="n">
        <f aca="false">Q307*H307</f>
        <v>0</v>
      </c>
      <c r="S307" s="173" t="n">
        <v>0</v>
      </c>
      <c r="T307" s="174" t="n">
        <f aca="false">S307*H307</f>
        <v>0</v>
      </c>
      <c r="AR307" s="175" t="s">
        <v>414</v>
      </c>
      <c r="AT307" s="175" t="s">
        <v>310</v>
      </c>
      <c r="AU307" s="175" t="s">
        <v>91</v>
      </c>
      <c r="AY307" s="3" t="s">
        <v>308</v>
      </c>
      <c r="BE307" s="176" t="n">
        <f aca="false">IF(N307="základní",J307,0)</f>
        <v>0</v>
      </c>
      <c r="BF307" s="176" t="n">
        <f aca="false">IF(N307="snížená",J307,0)</f>
        <v>0</v>
      </c>
      <c r="BG307" s="176" t="n">
        <f aca="false">IF(N307="zákl. přenesená",J307,0)</f>
        <v>0</v>
      </c>
      <c r="BH307" s="176" t="n">
        <f aca="false">IF(N307="sníž. přenesená",J307,0)</f>
        <v>0</v>
      </c>
      <c r="BI307" s="176" t="n">
        <f aca="false">IF(N307="nulová",J307,0)</f>
        <v>0</v>
      </c>
      <c r="BJ307" s="3" t="s">
        <v>89</v>
      </c>
      <c r="BK307" s="176" t="n">
        <f aca="false">ROUND(I307*H307,2)</f>
        <v>0</v>
      </c>
      <c r="BL307" s="3" t="s">
        <v>414</v>
      </c>
      <c r="BM307" s="175" t="s">
        <v>2069</v>
      </c>
    </row>
    <row r="308" s="152" customFormat="true" ht="22.95" hidden="false" customHeight="true" outlineLevel="0" collapsed="false">
      <c r="B308" s="153"/>
      <c r="D308" s="154" t="s">
        <v>81</v>
      </c>
      <c r="E308" s="162" t="s">
        <v>1418</v>
      </c>
      <c r="F308" s="162" t="s">
        <v>1419</v>
      </c>
      <c r="I308" s="156"/>
      <c r="J308" s="163" t="n">
        <f aca="false">BK308</f>
        <v>0</v>
      </c>
      <c r="L308" s="153"/>
      <c r="M308" s="157"/>
      <c r="P308" s="158" t="n">
        <f aca="false">SUM(P309:P311)</f>
        <v>0</v>
      </c>
      <c r="R308" s="158" t="n">
        <f aca="false">SUM(R309:R311)</f>
        <v>0</v>
      </c>
      <c r="T308" s="159" t="n">
        <f aca="false">SUM(T309:T311)</f>
        <v>0</v>
      </c>
      <c r="AR308" s="154" t="s">
        <v>91</v>
      </c>
      <c r="AT308" s="160" t="s">
        <v>81</v>
      </c>
      <c r="AU308" s="160" t="s">
        <v>89</v>
      </c>
      <c r="AY308" s="154" t="s">
        <v>308</v>
      </c>
      <c r="BK308" s="161" t="n">
        <f aca="false">SUM(BK309:BK311)</f>
        <v>0</v>
      </c>
    </row>
    <row r="309" s="22" customFormat="true" ht="33" hidden="false" customHeight="true" outlineLevel="0" collapsed="false">
      <c r="B309" s="23"/>
      <c r="C309" s="164" t="s">
        <v>685</v>
      </c>
      <c r="D309" s="164" t="s">
        <v>310</v>
      </c>
      <c r="E309" s="165" t="s">
        <v>2070</v>
      </c>
      <c r="F309" s="166" t="s">
        <v>2071</v>
      </c>
      <c r="G309" s="167" t="s">
        <v>478</v>
      </c>
      <c r="H309" s="168" t="n">
        <v>2</v>
      </c>
      <c r="I309" s="169"/>
      <c r="J309" s="170" t="n">
        <f aca="false">ROUND(I309*H309,2)</f>
        <v>0</v>
      </c>
      <c r="K309" s="166"/>
      <c r="L309" s="23"/>
      <c r="M309" s="171"/>
      <c r="N309" s="172" t="s">
        <v>47</v>
      </c>
      <c r="P309" s="173" t="n">
        <f aca="false">O309*H309</f>
        <v>0</v>
      </c>
      <c r="Q309" s="173" t="n">
        <v>0</v>
      </c>
      <c r="R309" s="173" t="n">
        <f aca="false">Q309*H309</f>
        <v>0</v>
      </c>
      <c r="S309" s="173" t="n">
        <v>0</v>
      </c>
      <c r="T309" s="174" t="n">
        <f aca="false">S309*H309</f>
        <v>0</v>
      </c>
      <c r="AR309" s="175" t="s">
        <v>414</v>
      </c>
      <c r="AT309" s="175" t="s">
        <v>310</v>
      </c>
      <c r="AU309" s="175" t="s">
        <v>91</v>
      </c>
      <c r="AY309" s="3" t="s">
        <v>308</v>
      </c>
      <c r="BE309" s="176" t="n">
        <f aca="false">IF(N309="základní",J309,0)</f>
        <v>0</v>
      </c>
      <c r="BF309" s="176" t="n">
        <f aca="false">IF(N309="snížená",J309,0)</f>
        <v>0</v>
      </c>
      <c r="BG309" s="176" t="n">
        <f aca="false">IF(N309="zákl. přenesená",J309,0)</f>
        <v>0</v>
      </c>
      <c r="BH309" s="176" t="n">
        <f aca="false">IF(N309="sníž. přenesená",J309,0)</f>
        <v>0</v>
      </c>
      <c r="BI309" s="176" t="n">
        <f aca="false">IF(N309="nulová",J309,0)</f>
        <v>0</v>
      </c>
      <c r="BJ309" s="3" t="s">
        <v>89</v>
      </c>
      <c r="BK309" s="176" t="n">
        <f aca="false">ROUND(I309*H309,2)</f>
        <v>0</v>
      </c>
      <c r="BL309" s="3" t="s">
        <v>414</v>
      </c>
      <c r="BM309" s="175" t="s">
        <v>2072</v>
      </c>
    </row>
    <row r="310" s="22" customFormat="true" ht="24.15" hidden="false" customHeight="true" outlineLevel="0" collapsed="false">
      <c r="B310" s="23"/>
      <c r="C310" s="164" t="s">
        <v>688</v>
      </c>
      <c r="D310" s="164" t="s">
        <v>310</v>
      </c>
      <c r="E310" s="165" t="s">
        <v>2073</v>
      </c>
      <c r="F310" s="166" t="s">
        <v>2074</v>
      </c>
      <c r="G310" s="167" t="s">
        <v>478</v>
      </c>
      <c r="H310" s="168" t="n">
        <v>1</v>
      </c>
      <c r="I310" s="169"/>
      <c r="J310" s="170" t="n">
        <f aca="false">ROUND(I310*H310,2)</f>
        <v>0</v>
      </c>
      <c r="K310" s="166"/>
      <c r="L310" s="23"/>
      <c r="M310" s="171"/>
      <c r="N310" s="172" t="s">
        <v>47</v>
      </c>
      <c r="P310" s="173" t="n">
        <f aca="false">O310*H310</f>
        <v>0</v>
      </c>
      <c r="Q310" s="173" t="n">
        <v>0</v>
      </c>
      <c r="R310" s="173" t="n">
        <f aca="false">Q310*H310</f>
        <v>0</v>
      </c>
      <c r="S310" s="173" t="n">
        <v>0</v>
      </c>
      <c r="T310" s="174" t="n">
        <f aca="false">S310*H310</f>
        <v>0</v>
      </c>
      <c r="AR310" s="175" t="s">
        <v>414</v>
      </c>
      <c r="AT310" s="175" t="s">
        <v>310</v>
      </c>
      <c r="AU310" s="175" t="s">
        <v>91</v>
      </c>
      <c r="AY310" s="3" t="s">
        <v>308</v>
      </c>
      <c r="BE310" s="176" t="n">
        <f aca="false">IF(N310="základní",J310,0)</f>
        <v>0</v>
      </c>
      <c r="BF310" s="176" t="n">
        <f aca="false">IF(N310="snížená",J310,0)</f>
        <v>0</v>
      </c>
      <c r="BG310" s="176" t="n">
        <f aca="false">IF(N310="zákl. přenesená",J310,0)</f>
        <v>0</v>
      </c>
      <c r="BH310" s="176" t="n">
        <f aca="false">IF(N310="sníž. přenesená",J310,0)</f>
        <v>0</v>
      </c>
      <c r="BI310" s="176" t="n">
        <f aca="false">IF(N310="nulová",J310,0)</f>
        <v>0</v>
      </c>
      <c r="BJ310" s="3" t="s">
        <v>89</v>
      </c>
      <c r="BK310" s="176" t="n">
        <f aca="false">ROUND(I310*H310,2)</f>
        <v>0</v>
      </c>
      <c r="BL310" s="3" t="s">
        <v>414</v>
      </c>
      <c r="BM310" s="175" t="s">
        <v>2075</v>
      </c>
    </row>
    <row r="311" s="22" customFormat="true" ht="24.15" hidden="false" customHeight="true" outlineLevel="0" collapsed="false">
      <c r="B311" s="23"/>
      <c r="C311" s="164" t="s">
        <v>690</v>
      </c>
      <c r="D311" s="164" t="s">
        <v>310</v>
      </c>
      <c r="E311" s="165" t="s">
        <v>2076</v>
      </c>
      <c r="F311" s="166" t="s">
        <v>2074</v>
      </c>
      <c r="G311" s="167" t="s">
        <v>478</v>
      </c>
      <c r="H311" s="168" t="n">
        <v>2</v>
      </c>
      <c r="I311" s="169"/>
      <c r="J311" s="170" t="n">
        <f aca="false">ROUND(I311*H311,2)</f>
        <v>0</v>
      </c>
      <c r="K311" s="166"/>
      <c r="L311" s="23"/>
      <c r="M311" s="171"/>
      <c r="N311" s="172" t="s">
        <v>47</v>
      </c>
      <c r="P311" s="173" t="n">
        <f aca="false">O311*H311</f>
        <v>0</v>
      </c>
      <c r="Q311" s="173" t="n">
        <v>0</v>
      </c>
      <c r="R311" s="173" t="n">
        <f aca="false">Q311*H311</f>
        <v>0</v>
      </c>
      <c r="S311" s="173" t="n">
        <v>0</v>
      </c>
      <c r="T311" s="174" t="n">
        <f aca="false">S311*H311</f>
        <v>0</v>
      </c>
      <c r="AR311" s="175" t="s">
        <v>414</v>
      </c>
      <c r="AT311" s="175" t="s">
        <v>310</v>
      </c>
      <c r="AU311" s="175" t="s">
        <v>91</v>
      </c>
      <c r="AY311" s="3" t="s">
        <v>308</v>
      </c>
      <c r="BE311" s="176" t="n">
        <f aca="false">IF(N311="základní",J311,0)</f>
        <v>0</v>
      </c>
      <c r="BF311" s="176" t="n">
        <f aca="false">IF(N311="snížená",J311,0)</f>
        <v>0</v>
      </c>
      <c r="BG311" s="176" t="n">
        <f aca="false">IF(N311="zákl. přenesená",J311,0)</f>
        <v>0</v>
      </c>
      <c r="BH311" s="176" t="n">
        <f aca="false">IF(N311="sníž. přenesená",J311,0)</f>
        <v>0</v>
      </c>
      <c r="BI311" s="176" t="n">
        <f aca="false">IF(N311="nulová",J311,0)</f>
        <v>0</v>
      </c>
      <c r="BJ311" s="3" t="s">
        <v>89</v>
      </c>
      <c r="BK311" s="176" t="n">
        <f aca="false">ROUND(I311*H311,2)</f>
        <v>0</v>
      </c>
      <c r="BL311" s="3" t="s">
        <v>414</v>
      </c>
      <c r="BM311" s="175" t="s">
        <v>2077</v>
      </c>
    </row>
    <row r="312" s="152" customFormat="true" ht="22.95" hidden="false" customHeight="true" outlineLevel="0" collapsed="false">
      <c r="B312" s="153"/>
      <c r="D312" s="154" t="s">
        <v>81</v>
      </c>
      <c r="E312" s="162" t="s">
        <v>995</v>
      </c>
      <c r="F312" s="162" t="s">
        <v>996</v>
      </c>
      <c r="I312" s="156"/>
      <c r="J312" s="163" t="n">
        <f aca="false">BK312</f>
        <v>0</v>
      </c>
      <c r="L312" s="153"/>
      <c r="M312" s="157"/>
      <c r="P312" s="158" t="n">
        <f aca="false">SUM(P313:P314)</f>
        <v>0</v>
      </c>
      <c r="R312" s="158" t="n">
        <f aca="false">SUM(R313:R314)</f>
        <v>0</v>
      </c>
      <c r="T312" s="159" t="n">
        <f aca="false">SUM(T313:T314)</f>
        <v>0</v>
      </c>
      <c r="AR312" s="154" t="s">
        <v>91</v>
      </c>
      <c r="AT312" s="160" t="s">
        <v>81</v>
      </c>
      <c r="AU312" s="160" t="s">
        <v>89</v>
      </c>
      <c r="AY312" s="154" t="s">
        <v>308</v>
      </c>
      <c r="BK312" s="161" t="n">
        <f aca="false">SUM(BK313:BK314)</f>
        <v>0</v>
      </c>
    </row>
    <row r="313" s="22" customFormat="true" ht="24.15" hidden="false" customHeight="true" outlineLevel="0" collapsed="false">
      <c r="B313" s="23"/>
      <c r="C313" s="164" t="s">
        <v>692</v>
      </c>
      <c r="D313" s="164" t="s">
        <v>310</v>
      </c>
      <c r="E313" s="165" t="s">
        <v>2078</v>
      </c>
      <c r="F313" s="166" t="s">
        <v>2079</v>
      </c>
      <c r="G313" s="167" t="s">
        <v>478</v>
      </c>
      <c r="H313" s="168" t="n">
        <v>3</v>
      </c>
      <c r="I313" s="169"/>
      <c r="J313" s="170" t="n">
        <f aca="false">ROUND(I313*H313,2)</f>
        <v>0</v>
      </c>
      <c r="K313" s="166"/>
      <c r="L313" s="23"/>
      <c r="M313" s="171"/>
      <c r="N313" s="172" t="s">
        <v>47</v>
      </c>
      <c r="P313" s="173" t="n">
        <f aca="false">O313*H313</f>
        <v>0</v>
      </c>
      <c r="Q313" s="173" t="n">
        <v>0</v>
      </c>
      <c r="R313" s="173" t="n">
        <f aca="false">Q313*H313</f>
        <v>0</v>
      </c>
      <c r="S313" s="173" t="n">
        <v>0</v>
      </c>
      <c r="T313" s="174" t="n">
        <f aca="false">S313*H313</f>
        <v>0</v>
      </c>
      <c r="AR313" s="175" t="s">
        <v>414</v>
      </c>
      <c r="AT313" s="175" t="s">
        <v>310</v>
      </c>
      <c r="AU313" s="175" t="s">
        <v>91</v>
      </c>
      <c r="AY313" s="3" t="s">
        <v>308</v>
      </c>
      <c r="BE313" s="176" t="n">
        <f aca="false">IF(N313="základní",J313,0)</f>
        <v>0</v>
      </c>
      <c r="BF313" s="176" t="n">
        <f aca="false">IF(N313="snížená",J313,0)</f>
        <v>0</v>
      </c>
      <c r="BG313" s="176" t="n">
        <f aca="false">IF(N313="zákl. přenesená",J313,0)</f>
        <v>0</v>
      </c>
      <c r="BH313" s="176" t="n">
        <f aca="false">IF(N313="sníž. přenesená",J313,0)</f>
        <v>0</v>
      </c>
      <c r="BI313" s="176" t="n">
        <f aca="false">IF(N313="nulová",J313,0)</f>
        <v>0</v>
      </c>
      <c r="BJ313" s="3" t="s">
        <v>89</v>
      </c>
      <c r="BK313" s="176" t="n">
        <f aca="false">ROUND(I313*H313,2)</f>
        <v>0</v>
      </c>
      <c r="BL313" s="3" t="s">
        <v>414</v>
      </c>
      <c r="BM313" s="175" t="s">
        <v>2080</v>
      </c>
    </row>
    <row r="314" s="22" customFormat="true" ht="33" hidden="false" customHeight="true" outlineLevel="0" collapsed="false">
      <c r="B314" s="23"/>
      <c r="C314" s="164" t="s">
        <v>694</v>
      </c>
      <c r="D314" s="164" t="s">
        <v>310</v>
      </c>
      <c r="E314" s="165" t="s">
        <v>2081</v>
      </c>
      <c r="F314" s="166" t="s">
        <v>2082</v>
      </c>
      <c r="G314" s="167" t="s">
        <v>478</v>
      </c>
      <c r="H314" s="168" t="n">
        <v>1</v>
      </c>
      <c r="I314" s="169"/>
      <c r="J314" s="170" t="n">
        <f aca="false">ROUND(I314*H314,2)</f>
        <v>0</v>
      </c>
      <c r="K314" s="166"/>
      <c r="L314" s="23"/>
      <c r="M314" s="171"/>
      <c r="N314" s="172" t="s">
        <v>47</v>
      </c>
      <c r="P314" s="173" t="n">
        <f aca="false">O314*H314</f>
        <v>0</v>
      </c>
      <c r="Q314" s="173" t="n">
        <v>0</v>
      </c>
      <c r="R314" s="173" t="n">
        <f aca="false">Q314*H314</f>
        <v>0</v>
      </c>
      <c r="S314" s="173" t="n">
        <v>0</v>
      </c>
      <c r="T314" s="174" t="n">
        <f aca="false">S314*H314</f>
        <v>0</v>
      </c>
      <c r="AR314" s="175" t="s">
        <v>414</v>
      </c>
      <c r="AT314" s="175" t="s">
        <v>310</v>
      </c>
      <c r="AU314" s="175" t="s">
        <v>91</v>
      </c>
      <c r="AY314" s="3" t="s">
        <v>308</v>
      </c>
      <c r="BE314" s="176" t="n">
        <f aca="false">IF(N314="základní",J314,0)</f>
        <v>0</v>
      </c>
      <c r="BF314" s="176" t="n">
        <f aca="false">IF(N314="snížená",J314,0)</f>
        <v>0</v>
      </c>
      <c r="BG314" s="176" t="n">
        <f aca="false">IF(N314="zákl. přenesená",J314,0)</f>
        <v>0</v>
      </c>
      <c r="BH314" s="176" t="n">
        <f aca="false">IF(N314="sníž. přenesená",J314,0)</f>
        <v>0</v>
      </c>
      <c r="BI314" s="176" t="n">
        <f aca="false">IF(N314="nulová",J314,0)</f>
        <v>0</v>
      </c>
      <c r="BJ314" s="3" t="s">
        <v>89</v>
      </c>
      <c r="BK314" s="176" t="n">
        <f aca="false">ROUND(I314*H314,2)</f>
        <v>0</v>
      </c>
      <c r="BL314" s="3" t="s">
        <v>414</v>
      </c>
      <c r="BM314" s="175" t="s">
        <v>2083</v>
      </c>
    </row>
    <row r="315" s="22" customFormat="true" ht="49.95" hidden="false" customHeight="true" outlineLevel="0" collapsed="false">
      <c r="B315" s="23"/>
      <c r="E315" s="155" t="s">
        <v>518</v>
      </c>
      <c r="F315" s="155" t="s">
        <v>519</v>
      </c>
      <c r="J315" s="142" t="n">
        <f aca="false">BK315</f>
        <v>0</v>
      </c>
      <c r="L315" s="23"/>
      <c r="M315" s="211"/>
      <c r="T315" s="57"/>
      <c r="AT315" s="3" t="s">
        <v>81</v>
      </c>
      <c r="AU315" s="3" t="s">
        <v>82</v>
      </c>
      <c r="AY315" s="3" t="s">
        <v>520</v>
      </c>
      <c r="BK315" s="176" t="n">
        <f aca="false">SUM(BK316:BK320)</f>
        <v>0</v>
      </c>
    </row>
    <row r="316" s="22" customFormat="true" ht="16.35" hidden="false" customHeight="true" outlineLevel="0" collapsed="false">
      <c r="B316" s="23"/>
      <c r="C316" s="212"/>
      <c r="D316" s="213" t="s">
        <v>310</v>
      </c>
      <c r="E316" s="214"/>
      <c r="F316" s="215"/>
      <c r="G316" s="216"/>
      <c r="H316" s="217"/>
      <c r="I316" s="218"/>
      <c r="J316" s="219" t="n">
        <f aca="false">BK316</f>
        <v>0</v>
      </c>
      <c r="K316" s="220"/>
      <c r="L316" s="23"/>
      <c r="M316" s="221"/>
      <c r="N316" s="222" t="s">
        <v>47</v>
      </c>
      <c r="T316" s="57"/>
      <c r="AT316" s="3" t="s">
        <v>520</v>
      </c>
      <c r="AU316" s="3" t="s">
        <v>89</v>
      </c>
      <c r="AY316" s="3" t="s">
        <v>520</v>
      </c>
      <c r="BE316" s="176" t="n">
        <f aca="false">IF(N316="základní",J316,0)</f>
        <v>0</v>
      </c>
      <c r="BF316" s="176" t="n">
        <f aca="false">IF(N316="snížená",J316,0)</f>
        <v>0</v>
      </c>
      <c r="BG316" s="176" t="n">
        <f aca="false">IF(N316="zákl. přenesená",J316,0)</f>
        <v>0</v>
      </c>
      <c r="BH316" s="176" t="n">
        <f aca="false">IF(N316="sníž. přenesená",J316,0)</f>
        <v>0</v>
      </c>
      <c r="BI316" s="176" t="n">
        <f aca="false">IF(N316="nulová",J316,0)</f>
        <v>0</v>
      </c>
      <c r="BJ316" s="3" t="s">
        <v>89</v>
      </c>
      <c r="BK316" s="176" t="n">
        <f aca="false">I316*H316</f>
        <v>0</v>
      </c>
    </row>
    <row r="317" s="22" customFormat="true" ht="16.35" hidden="false" customHeight="true" outlineLevel="0" collapsed="false">
      <c r="B317" s="23"/>
      <c r="C317" s="212"/>
      <c r="D317" s="213" t="s">
        <v>310</v>
      </c>
      <c r="E317" s="214"/>
      <c r="F317" s="215"/>
      <c r="G317" s="216"/>
      <c r="H317" s="217"/>
      <c r="I317" s="218"/>
      <c r="J317" s="219" t="n">
        <f aca="false">BK317</f>
        <v>0</v>
      </c>
      <c r="K317" s="220"/>
      <c r="L317" s="23"/>
      <c r="M317" s="221"/>
      <c r="N317" s="222" t="s">
        <v>47</v>
      </c>
      <c r="T317" s="57"/>
      <c r="AT317" s="3" t="s">
        <v>520</v>
      </c>
      <c r="AU317" s="3" t="s">
        <v>89</v>
      </c>
      <c r="AY317" s="3" t="s">
        <v>520</v>
      </c>
      <c r="BE317" s="176" t="n">
        <f aca="false">IF(N317="základní",J317,0)</f>
        <v>0</v>
      </c>
      <c r="BF317" s="176" t="n">
        <f aca="false">IF(N317="snížená",J317,0)</f>
        <v>0</v>
      </c>
      <c r="BG317" s="176" t="n">
        <f aca="false">IF(N317="zákl. přenesená",J317,0)</f>
        <v>0</v>
      </c>
      <c r="BH317" s="176" t="n">
        <f aca="false">IF(N317="sníž. přenesená",J317,0)</f>
        <v>0</v>
      </c>
      <c r="BI317" s="176" t="n">
        <f aca="false">IF(N317="nulová",J317,0)</f>
        <v>0</v>
      </c>
      <c r="BJ317" s="3" t="s">
        <v>89</v>
      </c>
      <c r="BK317" s="176" t="n">
        <f aca="false">I317*H317</f>
        <v>0</v>
      </c>
    </row>
    <row r="318" s="22" customFormat="true" ht="16.35" hidden="false" customHeight="true" outlineLevel="0" collapsed="false">
      <c r="B318" s="23"/>
      <c r="C318" s="212"/>
      <c r="D318" s="213" t="s">
        <v>310</v>
      </c>
      <c r="E318" s="214"/>
      <c r="F318" s="215"/>
      <c r="G318" s="216"/>
      <c r="H318" s="217"/>
      <c r="I318" s="218"/>
      <c r="J318" s="219" t="n">
        <f aca="false">BK318</f>
        <v>0</v>
      </c>
      <c r="K318" s="220"/>
      <c r="L318" s="23"/>
      <c r="M318" s="221"/>
      <c r="N318" s="222" t="s">
        <v>47</v>
      </c>
      <c r="T318" s="57"/>
      <c r="AT318" s="3" t="s">
        <v>520</v>
      </c>
      <c r="AU318" s="3" t="s">
        <v>89</v>
      </c>
      <c r="AY318" s="3" t="s">
        <v>520</v>
      </c>
      <c r="BE318" s="176" t="n">
        <f aca="false">IF(N318="základní",J318,0)</f>
        <v>0</v>
      </c>
      <c r="BF318" s="176" t="n">
        <f aca="false">IF(N318="snížená",J318,0)</f>
        <v>0</v>
      </c>
      <c r="BG318" s="176" t="n">
        <f aca="false">IF(N318="zákl. přenesená",J318,0)</f>
        <v>0</v>
      </c>
      <c r="BH318" s="176" t="n">
        <f aca="false">IF(N318="sníž. přenesená",J318,0)</f>
        <v>0</v>
      </c>
      <c r="BI318" s="176" t="n">
        <f aca="false">IF(N318="nulová",J318,0)</f>
        <v>0</v>
      </c>
      <c r="BJ318" s="3" t="s">
        <v>89</v>
      </c>
      <c r="BK318" s="176" t="n">
        <f aca="false">I318*H318</f>
        <v>0</v>
      </c>
    </row>
    <row r="319" s="22" customFormat="true" ht="16.35" hidden="false" customHeight="true" outlineLevel="0" collapsed="false">
      <c r="B319" s="23"/>
      <c r="C319" s="212"/>
      <c r="D319" s="213" t="s">
        <v>310</v>
      </c>
      <c r="E319" s="214"/>
      <c r="F319" s="215"/>
      <c r="G319" s="216"/>
      <c r="H319" s="217"/>
      <c r="I319" s="218"/>
      <c r="J319" s="219" t="n">
        <f aca="false">BK319</f>
        <v>0</v>
      </c>
      <c r="K319" s="220"/>
      <c r="L319" s="23"/>
      <c r="M319" s="221"/>
      <c r="N319" s="222" t="s">
        <v>47</v>
      </c>
      <c r="T319" s="57"/>
      <c r="AT319" s="3" t="s">
        <v>520</v>
      </c>
      <c r="AU319" s="3" t="s">
        <v>89</v>
      </c>
      <c r="AY319" s="3" t="s">
        <v>520</v>
      </c>
      <c r="BE319" s="176" t="n">
        <f aca="false">IF(N319="základní",J319,0)</f>
        <v>0</v>
      </c>
      <c r="BF319" s="176" t="n">
        <f aca="false">IF(N319="snížená",J319,0)</f>
        <v>0</v>
      </c>
      <c r="BG319" s="176" t="n">
        <f aca="false">IF(N319="zákl. přenesená",J319,0)</f>
        <v>0</v>
      </c>
      <c r="BH319" s="176" t="n">
        <f aca="false">IF(N319="sníž. přenesená",J319,0)</f>
        <v>0</v>
      </c>
      <c r="BI319" s="176" t="n">
        <f aca="false">IF(N319="nulová",J319,0)</f>
        <v>0</v>
      </c>
      <c r="BJ319" s="3" t="s">
        <v>89</v>
      </c>
      <c r="BK319" s="176" t="n">
        <f aca="false">I319*H319</f>
        <v>0</v>
      </c>
    </row>
    <row r="320" s="22" customFormat="true" ht="16.35" hidden="false" customHeight="true" outlineLevel="0" collapsed="false">
      <c r="B320" s="23"/>
      <c r="C320" s="212"/>
      <c r="D320" s="213" t="s">
        <v>310</v>
      </c>
      <c r="E320" s="214"/>
      <c r="F320" s="215"/>
      <c r="G320" s="216"/>
      <c r="H320" s="217"/>
      <c r="I320" s="218"/>
      <c r="J320" s="219" t="n">
        <f aca="false">BK320</f>
        <v>0</v>
      </c>
      <c r="K320" s="220"/>
      <c r="L320" s="23"/>
      <c r="M320" s="221"/>
      <c r="N320" s="222" t="s">
        <v>47</v>
      </c>
      <c r="O320" s="223"/>
      <c r="P320" s="223"/>
      <c r="Q320" s="223"/>
      <c r="R320" s="223"/>
      <c r="S320" s="223"/>
      <c r="T320" s="224"/>
      <c r="AT320" s="3" t="s">
        <v>520</v>
      </c>
      <c r="AU320" s="3" t="s">
        <v>89</v>
      </c>
      <c r="AY320" s="3" t="s">
        <v>520</v>
      </c>
      <c r="BE320" s="176" t="n">
        <f aca="false">IF(N320="základní",J320,0)</f>
        <v>0</v>
      </c>
      <c r="BF320" s="176" t="n">
        <f aca="false">IF(N320="snížená",J320,0)</f>
        <v>0</v>
      </c>
      <c r="BG320" s="176" t="n">
        <f aca="false">IF(N320="zákl. přenesená",J320,0)</f>
        <v>0</v>
      </c>
      <c r="BH320" s="176" t="n">
        <f aca="false">IF(N320="sníž. přenesená",J320,0)</f>
        <v>0</v>
      </c>
      <c r="BI320" s="176" t="n">
        <f aca="false">IF(N320="nulová",J320,0)</f>
        <v>0</v>
      </c>
      <c r="BJ320" s="3" t="s">
        <v>89</v>
      </c>
      <c r="BK320" s="176" t="n">
        <f aca="false">I320*H320</f>
        <v>0</v>
      </c>
    </row>
    <row r="321" s="22" customFormat="true" ht="6.9" hidden="false" customHeight="true" outlineLevel="0" collapsed="false">
      <c r="B321" s="41"/>
      <c r="C321" s="42"/>
      <c r="D321" s="42"/>
      <c r="E321" s="42"/>
      <c r="F321" s="42"/>
      <c r="G321" s="42"/>
      <c r="H321" s="42"/>
      <c r="I321" s="42"/>
      <c r="J321" s="42"/>
      <c r="K321" s="42"/>
      <c r="L321" s="23"/>
    </row>
  </sheetData>
  <sheetProtection algorithmName="SHA-512" hashValue="Ak5he8JPejOJP1eNnvjEZMDrSnbvamdwyty4ix7HztPxUWKDDEB9GYOYyXeu7k8cBG36lovZSy3x4kyUYfvuWg==" saltValue="g3NbQq0Qv7dYmpsD8X2PNbRmtuSShmWh6BwvVy7SEkaSqDjGXcEoFRL9egzz3YskPvZXmisZe0+qPFHwf4Lt9A==" spinCount="100000" sheet="true" objects="true" scenarios="true" formatColumns="false" formatRows="false" autoFilter="false"/>
  <autoFilter ref="C132:K320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</mergeCells>
  <dataValidations count="2">
    <dataValidation allowBlank="true" error="Povoleny jsou hodnoty K, M." operator="between" showDropDown="false" showErrorMessage="true" showInputMessage="true" sqref="D316:D321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316:N321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93"/>
  <sheetViews>
    <sheetView showFormulas="false" showGridLines="false" showRowColHeaders="true" showZeros="true" rightToLeft="false" tabSelected="false" showOutlineSymbols="true" defaultGridColor="true" view="normal" topLeftCell="A154" colorId="64" zoomScale="100" zoomScaleNormal="100" zoomScalePageLayoutView="100" workbookViewId="0">
      <selection pane="topLeft" activeCell="A154" activeCellId="0" sqref="A154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145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1979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2128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ROUND(J131,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ROUND((ROUND((SUM(BE131:BE186)),  2) + SUM(BE188:BE192)), 2)</f>
        <v>0</v>
      </c>
      <c r="I35" s="119" t="n">
        <v>0.21</v>
      </c>
      <c r="J35" s="100" t="n">
        <f aca="false">ROUND((ROUND(((SUM(BE131:BE186))*I35),  2) + (SUM(BE188:BE192)*I35)),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ROUND((ROUND((SUM(BF131:BF186)),  2) + SUM(BF188:BF192)), 2)</f>
        <v>0</v>
      </c>
      <c r="I36" s="119" t="n">
        <v>0.15</v>
      </c>
      <c r="J36" s="100" t="n">
        <f aca="false">ROUND((ROUND(((SUM(BF131:BF186))*I36),  2) + (SUM(BF188:BF192)*I36)),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ROUND((ROUND((SUM(BG131:BG186)),  2) + SUM(BG188:BG192)),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ROUND((ROUND((SUM(BH131:BH186)),  2) + SUM(BH188:BH192)),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ROUND((ROUND((SUM(BI131:BI186)),  2) + SUM(BI188:BI192)),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1979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2.3.2.e - Elektroinstalace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J131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J132</f>
        <v>0</v>
      </c>
      <c r="L99" s="133"/>
    </row>
    <row r="100" s="95" customFormat="true" ht="19.95" hidden="false" customHeight="true" outlineLevel="0" collapsed="false">
      <c r="B100" s="137"/>
      <c r="D100" s="138" t="s">
        <v>1812</v>
      </c>
      <c r="E100" s="139"/>
      <c r="F100" s="139"/>
      <c r="G100" s="139"/>
      <c r="H100" s="139"/>
      <c r="I100" s="139"/>
      <c r="J100" s="140" t="n">
        <f aca="false">J133</f>
        <v>0</v>
      </c>
      <c r="L100" s="137"/>
    </row>
    <row r="101" s="95" customFormat="true" ht="14.85" hidden="false" customHeight="true" outlineLevel="0" collapsed="false">
      <c r="B101" s="137"/>
      <c r="D101" s="138" t="s">
        <v>1813</v>
      </c>
      <c r="E101" s="139"/>
      <c r="F101" s="139"/>
      <c r="G101" s="139"/>
      <c r="H101" s="139"/>
      <c r="I101" s="139"/>
      <c r="J101" s="140" t="n">
        <f aca="false">J134</f>
        <v>0</v>
      </c>
      <c r="L101" s="137"/>
    </row>
    <row r="102" s="95" customFormat="true" ht="14.85" hidden="false" customHeight="true" outlineLevel="0" collapsed="false">
      <c r="B102" s="137"/>
      <c r="D102" s="138" t="s">
        <v>1814</v>
      </c>
      <c r="E102" s="139"/>
      <c r="F102" s="139"/>
      <c r="G102" s="139"/>
      <c r="H102" s="139"/>
      <c r="I102" s="139"/>
      <c r="J102" s="140" t="n">
        <f aca="false">J137</f>
        <v>0</v>
      </c>
      <c r="L102" s="137"/>
    </row>
    <row r="103" s="95" customFormat="true" ht="14.85" hidden="false" customHeight="true" outlineLevel="0" collapsed="false">
      <c r="B103" s="137"/>
      <c r="D103" s="138" t="s">
        <v>1815</v>
      </c>
      <c r="E103" s="139"/>
      <c r="F103" s="139"/>
      <c r="G103" s="139"/>
      <c r="H103" s="139"/>
      <c r="I103" s="139"/>
      <c r="J103" s="140" t="n">
        <f aca="false">J153</f>
        <v>0</v>
      </c>
      <c r="L103" s="137"/>
    </row>
    <row r="104" s="95" customFormat="true" ht="14.85" hidden="false" customHeight="true" outlineLevel="0" collapsed="false">
      <c r="B104" s="137"/>
      <c r="D104" s="138" t="s">
        <v>1816</v>
      </c>
      <c r="E104" s="139"/>
      <c r="F104" s="139"/>
      <c r="G104" s="139"/>
      <c r="H104" s="139"/>
      <c r="I104" s="139"/>
      <c r="J104" s="140" t="n">
        <f aca="false">J168</f>
        <v>0</v>
      </c>
      <c r="L104" s="137"/>
    </row>
    <row r="105" s="132" customFormat="true" ht="24.9" hidden="false" customHeight="true" outlineLevel="0" collapsed="false">
      <c r="B105" s="133"/>
      <c r="D105" s="134" t="s">
        <v>1817</v>
      </c>
      <c r="E105" s="135"/>
      <c r="F105" s="135"/>
      <c r="G105" s="135"/>
      <c r="H105" s="135"/>
      <c r="I105" s="135"/>
      <c r="J105" s="136" t="n">
        <f aca="false">J180</f>
        <v>0</v>
      </c>
      <c r="L105" s="133"/>
    </row>
    <row r="106" s="95" customFormat="true" ht="19.95" hidden="false" customHeight="true" outlineLevel="0" collapsed="false">
      <c r="B106" s="137"/>
      <c r="D106" s="138" t="s">
        <v>1818</v>
      </c>
      <c r="E106" s="139"/>
      <c r="F106" s="139"/>
      <c r="G106" s="139"/>
      <c r="H106" s="139"/>
      <c r="I106" s="139"/>
      <c r="J106" s="140" t="n">
        <f aca="false">J181</f>
        <v>0</v>
      </c>
      <c r="L106" s="137"/>
    </row>
    <row r="107" s="132" customFormat="true" ht="24.9" hidden="false" customHeight="true" outlineLevel="0" collapsed="false">
      <c r="B107" s="133"/>
      <c r="D107" s="134" t="s">
        <v>1819</v>
      </c>
      <c r="E107" s="135"/>
      <c r="F107" s="135"/>
      <c r="G107" s="135"/>
      <c r="H107" s="135"/>
      <c r="I107" s="135"/>
      <c r="J107" s="136" t="n">
        <f aca="false">J184</f>
        <v>0</v>
      </c>
      <c r="L107" s="133"/>
    </row>
    <row r="108" s="95" customFormat="true" ht="19.95" hidden="false" customHeight="true" outlineLevel="0" collapsed="false">
      <c r="B108" s="137"/>
      <c r="D108" s="138" t="s">
        <v>1820</v>
      </c>
      <c r="E108" s="139"/>
      <c r="F108" s="139"/>
      <c r="G108" s="139"/>
      <c r="H108" s="139"/>
      <c r="I108" s="139"/>
      <c r="J108" s="140" t="n">
        <f aca="false">J185</f>
        <v>0</v>
      </c>
      <c r="L108" s="137"/>
    </row>
    <row r="109" s="132" customFormat="true" ht="21.75" hidden="false" customHeight="true" outlineLevel="0" collapsed="false">
      <c r="B109" s="133"/>
      <c r="D109" s="141" t="s">
        <v>292</v>
      </c>
      <c r="J109" s="142" t="n">
        <f aca="false">J187</f>
        <v>0</v>
      </c>
      <c r="L109" s="133"/>
    </row>
    <row r="110" s="22" customFormat="true" ht="21.75" hidden="false" customHeight="true" outlineLevel="0" collapsed="false">
      <c r="B110" s="23"/>
      <c r="L110" s="23"/>
    </row>
    <row r="111" s="22" customFormat="true" ht="6.9" hidden="false" customHeight="true" outlineLevel="0" collapsed="false"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23"/>
    </row>
    <row r="115" s="22" customFormat="true" ht="6.9" hidden="false" customHeight="true" outlineLevel="0" collapsed="false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3"/>
    </row>
    <row r="116" s="22" customFormat="true" ht="24.9" hidden="false" customHeight="true" outlineLevel="0" collapsed="false">
      <c r="B116" s="23"/>
      <c r="C116" s="7" t="s">
        <v>293</v>
      </c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15</v>
      </c>
      <c r="L118" s="23"/>
    </row>
    <row r="119" s="22" customFormat="true" ht="16.5" hidden="false" customHeight="true" outlineLevel="0" collapsed="false">
      <c r="B119" s="23"/>
      <c r="E119" s="109" t="str">
        <f aca="false">E7</f>
        <v>Koupaliště Rosice</v>
      </c>
      <c r="F119" s="109"/>
      <c r="G119" s="109"/>
      <c r="H119" s="109"/>
      <c r="L119" s="23"/>
    </row>
    <row r="120" customFormat="false" ht="12" hidden="false" customHeight="true" outlineLevel="0" collapsed="false">
      <c r="B120" s="6"/>
      <c r="C120" s="15" t="s">
        <v>278</v>
      </c>
      <c r="L120" s="6"/>
    </row>
    <row r="121" s="22" customFormat="true" ht="16.5" hidden="false" customHeight="true" outlineLevel="0" collapsed="false">
      <c r="B121" s="23"/>
      <c r="E121" s="109" t="s">
        <v>1979</v>
      </c>
      <c r="F121" s="109"/>
      <c r="G121" s="109"/>
      <c r="H121" s="109"/>
      <c r="L121" s="23"/>
    </row>
    <row r="122" s="22" customFormat="true" ht="12" hidden="false" customHeight="true" outlineLevel="0" collapsed="false">
      <c r="B122" s="23"/>
      <c r="C122" s="15" t="s">
        <v>280</v>
      </c>
      <c r="L122" s="23"/>
    </row>
    <row r="123" s="22" customFormat="true" ht="16.5" hidden="false" customHeight="true" outlineLevel="0" collapsed="false">
      <c r="B123" s="23"/>
      <c r="E123" s="110" t="str">
        <f aca="false">E11</f>
        <v>2.3.2.e - Elektroinstalace</v>
      </c>
      <c r="F123" s="110"/>
      <c r="G123" s="110"/>
      <c r="H123" s="110"/>
      <c r="L123" s="23"/>
    </row>
    <row r="124" s="22" customFormat="true" ht="6.9" hidden="false" customHeight="true" outlineLevel="0" collapsed="false">
      <c r="B124" s="23"/>
      <c r="L124" s="23"/>
    </row>
    <row r="125" s="22" customFormat="true" ht="12" hidden="false" customHeight="true" outlineLevel="0" collapsed="false">
      <c r="B125" s="23"/>
      <c r="C125" s="15" t="s">
        <v>19</v>
      </c>
      <c r="F125" s="16" t="str">
        <f aca="false">F14</f>
        <v>Rosice</v>
      </c>
      <c r="I125" s="15" t="s">
        <v>21</v>
      </c>
      <c r="J125" s="111" t="str">
        <f aca="false">IF(J14="","",J14)</f>
        <v>6. 9. 2021</v>
      </c>
      <c r="L125" s="23"/>
    </row>
    <row r="126" s="22" customFormat="true" ht="6.9" hidden="false" customHeight="true" outlineLevel="0" collapsed="false">
      <c r="B126" s="23"/>
      <c r="L126" s="23"/>
    </row>
    <row r="127" s="22" customFormat="true" ht="25.65" hidden="false" customHeight="true" outlineLevel="0" collapsed="false">
      <c r="B127" s="23"/>
      <c r="C127" s="15" t="s">
        <v>23</v>
      </c>
      <c r="F127" s="16" t="str">
        <f aca="false">E17</f>
        <v>Město Rosice</v>
      </c>
      <c r="I127" s="15" t="s">
        <v>31</v>
      </c>
      <c r="J127" s="128" t="str">
        <f aca="false">E23</f>
        <v>Ing. arch. Kristýna Shromáždilová</v>
      </c>
      <c r="L127" s="23"/>
    </row>
    <row r="128" s="22" customFormat="true" ht="25.65" hidden="false" customHeight="true" outlineLevel="0" collapsed="false">
      <c r="B128" s="23"/>
      <c r="C128" s="15" t="s">
        <v>29</v>
      </c>
      <c r="F128" s="16" t="str">
        <f aca="false">IF(E20="","",E20)</f>
        <v>Vyplň údaj</v>
      </c>
      <c r="I128" s="15" t="s">
        <v>36</v>
      </c>
      <c r="J128" s="128" t="str">
        <f aca="false">E26</f>
        <v>STAGA stavební agentura s.r.o.</v>
      </c>
      <c r="L128" s="23"/>
    </row>
    <row r="129" s="22" customFormat="true" ht="10.35" hidden="false" customHeight="true" outlineLevel="0" collapsed="false">
      <c r="B129" s="23"/>
      <c r="L129" s="23"/>
    </row>
    <row r="130" s="143" customFormat="true" ht="29.25" hidden="false" customHeight="true" outlineLevel="0" collapsed="false">
      <c r="B130" s="144"/>
      <c r="C130" s="145" t="s">
        <v>294</v>
      </c>
      <c r="D130" s="146" t="s">
        <v>67</v>
      </c>
      <c r="E130" s="146" t="s">
        <v>63</v>
      </c>
      <c r="F130" s="146" t="s">
        <v>64</v>
      </c>
      <c r="G130" s="146" t="s">
        <v>295</v>
      </c>
      <c r="H130" s="146" t="s">
        <v>296</v>
      </c>
      <c r="I130" s="146" t="s">
        <v>297</v>
      </c>
      <c r="J130" s="146" t="s">
        <v>284</v>
      </c>
      <c r="K130" s="147" t="s">
        <v>298</v>
      </c>
      <c r="L130" s="144"/>
      <c r="M130" s="64"/>
      <c r="N130" s="65" t="s">
        <v>46</v>
      </c>
      <c r="O130" s="65" t="s">
        <v>299</v>
      </c>
      <c r="P130" s="65" t="s">
        <v>300</v>
      </c>
      <c r="Q130" s="65" t="s">
        <v>301</v>
      </c>
      <c r="R130" s="65" t="s">
        <v>302</v>
      </c>
      <c r="S130" s="65" t="s">
        <v>303</v>
      </c>
      <c r="T130" s="66" t="s">
        <v>304</v>
      </c>
    </row>
    <row r="131" s="22" customFormat="true" ht="22.95" hidden="false" customHeight="true" outlineLevel="0" collapsed="false">
      <c r="B131" s="23"/>
      <c r="C131" s="70" t="s">
        <v>305</v>
      </c>
      <c r="J131" s="148" t="n">
        <f aca="false">BK131</f>
        <v>0</v>
      </c>
      <c r="L131" s="23"/>
      <c r="M131" s="67"/>
      <c r="N131" s="55"/>
      <c r="O131" s="55"/>
      <c r="P131" s="149" t="n">
        <f aca="false">P132+P180+P184+P187</f>
        <v>0</v>
      </c>
      <c r="Q131" s="55"/>
      <c r="R131" s="149" t="n">
        <f aca="false">R132+R180+R184+R187</f>
        <v>0.09575</v>
      </c>
      <c r="S131" s="55"/>
      <c r="T131" s="150" t="n">
        <f aca="false">T132+T180+T184+T187</f>
        <v>0</v>
      </c>
      <c r="AT131" s="3" t="s">
        <v>81</v>
      </c>
      <c r="AU131" s="3" t="s">
        <v>286</v>
      </c>
      <c r="BK131" s="151" t="n">
        <f aca="false">BK132+BK180+BK184+BK187</f>
        <v>0</v>
      </c>
    </row>
    <row r="132" s="152" customFormat="true" ht="25.95" hidden="false" customHeight="true" outlineLevel="0" collapsed="false">
      <c r="B132" s="153"/>
      <c r="D132" s="154" t="s">
        <v>81</v>
      </c>
      <c r="E132" s="155" t="s">
        <v>988</v>
      </c>
      <c r="F132" s="155" t="s">
        <v>989</v>
      </c>
      <c r="I132" s="156"/>
      <c r="J132" s="142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0.09575</v>
      </c>
      <c r="T132" s="159" t="n">
        <f aca="false">T133</f>
        <v>0</v>
      </c>
      <c r="AR132" s="154" t="s">
        <v>91</v>
      </c>
      <c r="AT132" s="160" t="s">
        <v>81</v>
      </c>
      <c r="AU132" s="160" t="s">
        <v>82</v>
      </c>
      <c r="AY132" s="154" t="s">
        <v>308</v>
      </c>
      <c r="BK132" s="161" t="n">
        <f aca="false">BK133</f>
        <v>0</v>
      </c>
    </row>
    <row r="133" s="152" customFormat="true" ht="22.95" hidden="false" customHeight="true" outlineLevel="0" collapsed="false">
      <c r="B133" s="153"/>
      <c r="D133" s="154" t="s">
        <v>81</v>
      </c>
      <c r="E133" s="162" t="s">
        <v>1821</v>
      </c>
      <c r="F133" s="162" t="s">
        <v>1822</v>
      </c>
      <c r="I133" s="156"/>
      <c r="J133" s="163" t="n">
        <f aca="false">BK133</f>
        <v>0</v>
      </c>
      <c r="L133" s="153"/>
      <c r="M133" s="157"/>
      <c r="P133" s="158" t="n">
        <f aca="false">P134+P137+P153+P168</f>
        <v>0</v>
      </c>
      <c r="R133" s="158" t="n">
        <f aca="false">R134+R137+R153+R168</f>
        <v>0.09575</v>
      </c>
      <c r="T133" s="159" t="n">
        <f aca="false">T134+T137+T153+T168</f>
        <v>0</v>
      </c>
      <c r="AR133" s="154" t="s">
        <v>91</v>
      </c>
      <c r="AT133" s="160" t="s">
        <v>81</v>
      </c>
      <c r="AU133" s="160" t="s">
        <v>89</v>
      </c>
      <c r="AY133" s="154" t="s">
        <v>308</v>
      </c>
      <c r="BK133" s="161" t="n">
        <f aca="false">BK134+BK137+BK153+BK168</f>
        <v>0</v>
      </c>
    </row>
    <row r="134" s="152" customFormat="true" ht="20.85" hidden="false" customHeight="true" outlineLevel="0" collapsed="false">
      <c r="B134" s="153"/>
      <c r="D134" s="154" t="s">
        <v>81</v>
      </c>
      <c r="E134" s="162" t="s">
        <v>1823</v>
      </c>
      <c r="F134" s="162" t="s">
        <v>1824</v>
      </c>
      <c r="I134" s="156"/>
      <c r="J134" s="163" t="n">
        <f aca="false">BK134</f>
        <v>0</v>
      </c>
      <c r="L134" s="153"/>
      <c r="M134" s="157"/>
      <c r="P134" s="158" t="n">
        <f aca="false">SUM(P135:P136)</f>
        <v>0</v>
      </c>
      <c r="R134" s="158" t="n">
        <f aca="false">SUM(R135:R136)</f>
        <v>0</v>
      </c>
      <c r="T134" s="159" t="n">
        <f aca="false">SUM(T135:T136)</f>
        <v>0</v>
      </c>
      <c r="AR134" s="154" t="s">
        <v>89</v>
      </c>
      <c r="AT134" s="160" t="s">
        <v>81</v>
      </c>
      <c r="AU134" s="160" t="s">
        <v>91</v>
      </c>
      <c r="AY134" s="154" t="s">
        <v>308</v>
      </c>
      <c r="BK134" s="161" t="n">
        <f aca="false">SUM(BK135:BK136)</f>
        <v>0</v>
      </c>
    </row>
    <row r="135" s="22" customFormat="true" ht="33" hidden="false" customHeight="true" outlineLevel="0" collapsed="false">
      <c r="B135" s="23"/>
      <c r="C135" s="164" t="s">
        <v>675</v>
      </c>
      <c r="D135" s="164" t="s">
        <v>310</v>
      </c>
      <c r="E135" s="165" t="s">
        <v>1825</v>
      </c>
      <c r="F135" s="166" t="s">
        <v>1826</v>
      </c>
      <c r="G135" s="167" t="s">
        <v>484</v>
      </c>
      <c r="H135" s="168" t="n">
        <v>1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414</v>
      </c>
      <c r="AT135" s="175" t="s">
        <v>310</v>
      </c>
      <c r="AU135" s="175" t="s">
        <v>327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414</v>
      </c>
      <c r="BM135" s="175" t="s">
        <v>2085</v>
      </c>
    </row>
    <row r="136" s="22" customFormat="true" ht="16.5" hidden="false" customHeight="true" outlineLevel="0" collapsed="false">
      <c r="B136" s="23"/>
      <c r="C136" s="201" t="s">
        <v>677</v>
      </c>
      <c r="D136" s="201" t="s">
        <v>487</v>
      </c>
      <c r="E136" s="202" t="s">
        <v>1828</v>
      </c>
      <c r="F136" s="203" t="s">
        <v>1829</v>
      </c>
      <c r="G136" s="204" t="s">
        <v>484</v>
      </c>
      <c r="H136" s="205" t="n">
        <v>1</v>
      </c>
      <c r="I136" s="206"/>
      <c r="J136" s="207" t="n">
        <f aca="false">ROUND(I136*H136,2)</f>
        <v>0</v>
      </c>
      <c r="K136" s="203"/>
      <c r="L136" s="208"/>
      <c r="M136" s="209"/>
      <c r="N136" s="210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508</v>
      </c>
      <c r="AT136" s="175" t="s">
        <v>487</v>
      </c>
      <c r="AU136" s="175" t="s">
        <v>327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414</v>
      </c>
      <c r="BM136" s="175" t="s">
        <v>2086</v>
      </c>
    </row>
    <row r="137" s="152" customFormat="true" ht="20.85" hidden="false" customHeight="true" outlineLevel="0" collapsed="false">
      <c r="B137" s="153"/>
      <c r="D137" s="154" t="s">
        <v>81</v>
      </c>
      <c r="E137" s="162" t="s">
        <v>1831</v>
      </c>
      <c r="F137" s="162" t="s">
        <v>1832</v>
      </c>
      <c r="I137" s="156"/>
      <c r="J137" s="163" t="n">
        <f aca="false">BK137</f>
        <v>0</v>
      </c>
      <c r="L137" s="153"/>
      <c r="M137" s="157"/>
      <c r="P137" s="158" t="n">
        <f aca="false">SUM(P138:P152)</f>
        <v>0</v>
      </c>
      <c r="R137" s="158" t="n">
        <f aca="false">SUM(R138:R152)</f>
        <v>0.08798</v>
      </c>
      <c r="T137" s="159" t="n">
        <f aca="false">SUM(T138:T152)</f>
        <v>0</v>
      </c>
      <c r="AR137" s="154" t="s">
        <v>91</v>
      </c>
      <c r="AT137" s="160" t="s">
        <v>81</v>
      </c>
      <c r="AU137" s="160" t="s">
        <v>91</v>
      </c>
      <c r="AY137" s="154" t="s">
        <v>308</v>
      </c>
      <c r="BK137" s="161" t="n">
        <f aca="false">SUM(BK138:BK152)</f>
        <v>0</v>
      </c>
    </row>
    <row r="138" s="22" customFormat="true" ht="49.2" hidden="false" customHeight="true" outlineLevel="0" collapsed="false">
      <c r="B138" s="23"/>
      <c r="C138" s="164" t="s">
        <v>679</v>
      </c>
      <c r="D138" s="164" t="s">
        <v>310</v>
      </c>
      <c r="E138" s="165" t="s">
        <v>1833</v>
      </c>
      <c r="F138" s="166" t="s">
        <v>1834</v>
      </c>
      <c r="G138" s="167" t="s">
        <v>494</v>
      </c>
      <c r="H138" s="168" t="n">
        <v>20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414</v>
      </c>
      <c r="AT138" s="175" t="s">
        <v>310</v>
      </c>
      <c r="AU138" s="175" t="s">
        <v>327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414</v>
      </c>
      <c r="BM138" s="175" t="s">
        <v>2087</v>
      </c>
    </row>
    <row r="139" s="22" customFormat="true" ht="16.5" hidden="false" customHeight="true" outlineLevel="0" collapsed="false">
      <c r="B139" s="23"/>
      <c r="C139" s="201" t="s">
        <v>729</v>
      </c>
      <c r="D139" s="201" t="s">
        <v>487</v>
      </c>
      <c r="E139" s="202" t="s">
        <v>1836</v>
      </c>
      <c r="F139" s="203" t="s">
        <v>1837</v>
      </c>
      <c r="G139" s="204" t="s">
        <v>494</v>
      </c>
      <c r="H139" s="205" t="n">
        <v>20</v>
      </c>
      <c r="I139" s="206"/>
      <c r="J139" s="207" t="n">
        <f aca="false">ROUND(I139*H139,2)</f>
        <v>0</v>
      </c>
      <c r="K139" s="203"/>
      <c r="L139" s="208"/>
      <c r="M139" s="209"/>
      <c r="N139" s="210" t="s">
        <v>47</v>
      </c>
      <c r="P139" s="173" t="n">
        <f aca="false">O139*H139</f>
        <v>0</v>
      </c>
      <c r="Q139" s="173" t="n">
        <v>0.00083</v>
      </c>
      <c r="R139" s="173" t="n">
        <f aca="false">Q139*H139</f>
        <v>0.0166</v>
      </c>
      <c r="S139" s="173" t="n">
        <v>0</v>
      </c>
      <c r="T139" s="174" t="n">
        <f aca="false">S139*H139</f>
        <v>0</v>
      </c>
      <c r="AR139" s="175" t="s">
        <v>508</v>
      </c>
      <c r="AT139" s="175" t="s">
        <v>487</v>
      </c>
      <c r="AU139" s="175" t="s">
        <v>327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414</v>
      </c>
      <c r="BM139" s="175" t="s">
        <v>2088</v>
      </c>
    </row>
    <row r="140" s="22" customFormat="true" ht="24.15" hidden="false" customHeight="true" outlineLevel="0" collapsed="false">
      <c r="B140" s="23"/>
      <c r="C140" s="164" t="s">
        <v>683</v>
      </c>
      <c r="D140" s="164" t="s">
        <v>310</v>
      </c>
      <c r="E140" s="165" t="s">
        <v>1839</v>
      </c>
      <c r="F140" s="166" t="s">
        <v>1840</v>
      </c>
      <c r="G140" s="167" t="s">
        <v>494</v>
      </c>
      <c r="H140" s="168" t="n">
        <v>12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414</v>
      </c>
      <c r="AT140" s="175" t="s">
        <v>310</v>
      </c>
      <c r="AU140" s="175" t="s">
        <v>327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414</v>
      </c>
      <c r="BM140" s="175" t="s">
        <v>2089</v>
      </c>
    </row>
    <row r="141" s="22" customFormat="true" ht="16.5" hidden="false" customHeight="true" outlineLevel="0" collapsed="false">
      <c r="B141" s="23"/>
      <c r="C141" s="201" t="s">
        <v>743</v>
      </c>
      <c r="D141" s="201" t="s">
        <v>487</v>
      </c>
      <c r="E141" s="202" t="s">
        <v>1842</v>
      </c>
      <c r="F141" s="203" t="s">
        <v>1843</v>
      </c>
      <c r="G141" s="204" t="s">
        <v>1844</v>
      </c>
      <c r="H141" s="205" t="n">
        <v>12</v>
      </c>
      <c r="I141" s="206"/>
      <c r="J141" s="207" t="n">
        <f aca="false">ROUND(I141*H141,2)</f>
        <v>0</v>
      </c>
      <c r="K141" s="203" t="s">
        <v>314</v>
      </c>
      <c r="L141" s="208"/>
      <c r="M141" s="209"/>
      <c r="N141" s="210" t="s">
        <v>47</v>
      </c>
      <c r="P141" s="173" t="n">
        <f aca="false">O141*H141</f>
        <v>0</v>
      </c>
      <c r="Q141" s="173" t="n">
        <v>0.001</v>
      </c>
      <c r="R141" s="173" t="n">
        <f aca="false">Q141*H141</f>
        <v>0.012</v>
      </c>
      <c r="S141" s="173" t="n">
        <v>0</v>
      </c>
      <c r="T141" s="174" t="n">
        <f aca="false">S141*H141</f>
        <v>0</v>
      </c>
      <c r="AR141" s="175" t="s">
        <v>508</v>
      </c>
      <c r="AT141" s="175" t="s">
        <v>487</v>
      </c>
      <c r="AU141" s="175" t="s">
        <v>327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414</v>
      </c>
      <c r="BM141" s="175" t="s">
        <v>2090</v>
      </c>
    </row>
    <row r="142" s="22" customFormat="true" ht="16.5" hidden="false" customHeight="true" outlineLevel="0" collapsed="false">
      <c r="B142" s="23"/>
      <c r="C142" s="201" t="s">
        <v>731</v>
      </c>
      <c r="D142" s="201" t="s">
        <v>487</v>
      </c>
      <c r="E142" s="202" t="s">
        <v>1846</v>
      </c>
      <c r="F142" s="203" t="s">
        <v>1847</v>
      </c>
      <c r="G142" s="204" t="s">
        <v>484</v>
      </c>
      <c r="H142" s="205" t="n">
        <v>12</v>
      </c>
      <c r="I142" s="206"/>
      <c r="J142" s="207" t="n">
        <f aca="false">ROUND(I142*H142,2)</f>
        <v>0</v>
      </c>
      <c r="K142" s="203"/>
      <c r="L142" s="208"/>
      <c r="M142" s="209"/>
      <c r="N142" s="210" t="s">
        <v>47</v>
      </c>
      <c r="P142" s="173" t="n">
        <f aca="false">O142*H142</f>
        <v>0</v>
      </c>
      <c r="Q142" s="173" t="n">
        <v>0.00096</v>
      </c>
      <c r="R142" s="173" t="n">
        <f aca="false">Q142*H142</f>
        <v>0.01152</v>
      </c>
      <c r="S142" s="173" t="n">
        <v>0</v>
      </c>
      <c r="T142" s="174" t="n">
        <f aca="false">S142*H142</f>
        <v>0</v>
      </c>
      <c r="AR142" s="175" t="s">
        <v>508</v>
      </c>
      <c r="AT142" s="175" t="s">
        <v>487</v>
      </c>
      <c r="AU142" s="175" t="s">
        <v>327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414</v>
      </c>
      <c r="BM142" s="175" t="s">
        <v>2091</v>
      </c>
    </row>
    <row r="143" s="22" customFormat="true" ht="21.75" hidden="false" customHeight="true" outlineLevel="0" collapsed="false">
      <c r="B143" s="23"/>
      <c r="C143" s="164" t="s">
        <v>690</v>
      </c>
      <c r="D143" s="164" t="s">
        <v>310</v>
      </c>
      <c r="E143" s="165" t="s">
        <v>1849</v>
      </c>
      <c r="F143" s="166" t="s">
        <v>1850</v>
      </c>
      <c r="G143" s="167" t="s">
        <v>484</v>
      </c>
      <c r="H143" s="168" t="n">
        <v>9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414</v>
      </c>
      <c r="AT143" s="175" t="s">
        <v>310</v>
      </c>
      <c r="AU143" s="175" t="s">
        <v>327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414</v>
      </c>
      <c r="BM143" s="175" t="s">
        <v>2092</v>
      </c>
    </row>
    <row r="144" s="22" customFormat="true" ht="16.5" hidden="false" customHeight="true" outlineLevel="0" collapsed="false">
      <c r="B144" s="23"/>
      <c r="C144" s="201" t="s">
        <v>733</v>
      </c>
      <c r="D144" s="201" t="s">
        <v>487</v>
      </c>
      <c r="E144" s="202" t="s">
        <v>1852</v>
      </c>
      <c r="F144" s="203" t="s">
        <v>1853</v>
      </c>
      <c r="G144" s="204" t="s">
        <v>484</v>
      </c>
      <c r="H144" s="205" t="n">
        <v>3</v>
      </c>
      <c r="I144" s="206"/>
      <c r="J144" s="207" t="n">
        <f aca="false">ROUND(I144*H144,2)</f>
        <v>0</v>
      </c>
      <c r="K144" s="203"/>
      <c r="L144" s="208"/>
      <c r="M144" s="209"/>
      <c r="N144" s="210" t="s">
        <v>47</v>
      </c>
      <c r="P144" s="173" t="n">
        <f aca="false">O144*H144</f>
        <v>0</v>
      </c>
      <c r="Q144" s="173" t="n">
        <v>0.00012</v>
      </c>
      <c r="R144" s="173" t="n">
        <f aca="false">Q144*H144</f>
        <v>0.00036</v>
      </c>
      <c r="S144" s="173" t="n">
        <v>0</v>
      </c>
      <c r="T144" s="174" t="n">
        <f aca="false">S144*H144</f>
        <v>0</v>
      </c>
      <c r="AR144" s="175" t="s">
        <v>508</v>
      </c>
      <c r="AT144" s="175" t="s">
        <v>487</v>
      </c>
      <c r="AU144" s="175" t="s">
        <v>327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414</v>
      </c>
      <c r="BM144" s="175" t="s">
        <v>2093</v>
      </c>
    </row>
    <row r="145" s="22" customFormat="true" ht="16.5" hidden="false" customHeight="true" outlineLevel="0" collapsed="false">
      <c r="B145" s="23"/>
      <c r="C145" s="201" t="s">
        <v>694</v>
      </c>
      <c r="D145" s="201" t="s">
        <v>487</v>
      </c>
      <c r="E145" s="202" t="s">
        <v>1855</v>
      </c>
      <c r="F145" s="203" t="s">
        <v>1856</v>
      </c>
      <c r="G145" s="204" t="s">
        <v>484</v>
      </c>
      <c r="H145" s="205" t="n">
        <v>6</v>
      </c>
      <c r="I145" s="206"/>
      <c r="J145" s="207" t="n">
        <f aca="false">ROUND(I145*H145,2)</f>
        <v>0</v>
      </c>
      <c r="K145" s="203"/>
      <c r="L145" s="208"/>
      <c r="M145" s="209"/>
      <c r="N145" s="210" t="s">
        <v>47</v>
      </c>
      <c r="P145" s="173" t="n">
        <f aca="false">O145*H145</f>
        <v>0</v>
      </c>
      <c r="Q145" s="173" t="n">
        <v>1E-005</v>
      </c>
      <c r="R145" s="173" t="n">
        <f aca="false">Q145*H145</f>
        <v>6E-005</v>
      </c>
      <c r="S145" s="173" t="n">
        <v>0</v>
      </c>
      <c r="T145" s="174" t="n">
        <f aca="false">S145*H145</f>
        <v>0</v>
      </c>
      <c r="AR145" s="175" t="s">
        <v>508</v>
      </c>
      <c r="AT145" s="175" t="s">
        <v>487</v>
      </c>
      <c r="AU145" s="175" t="s">
        <v>327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414</v>
      </c>
      <c r="BM145" s="175" t="s">
        <v>2094</v>
      </c>
    </row>
    <row r="146" s="22" customFormat="true" ht="24.15" hidden="false" customHeight="true" outlineLevel="0" collapsed="false">
      <c r="B146" s="23"/>
      <c r="C146" s="164" t="s">
        <v>696</v>
      </c>
      <c r="D146" s="164" t="s">
        <v>310</v>
      </c>
      <c r="E146" s="165" t="s">
        <v>1858</v>
      </c>
      <c r="F146" s="166" t="s">
        <v>1859</v>
      </c>
      <c r="G146" s="167" t="s">
        <v>484</v>
      </c>
      <c r="H146" s="168" t="n">
        <v>18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414</v>
      </c>
      <c r="AT146" s="175" t="s">
        <v>310</v>
      </c>
      <c r="AU146" s="175" t="s">
        <v>327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414</v>
      </c>
      <c r="BM146" s="175" t="s">
        <v>2095</v>
      </c>
    </row>
    <row r="147" s="22" customFormat="true" ht="16.5" hidden="false" customHeight="true" outlineLevel="0" collapsed="false">
      <c r="B147" s="23"/>
      <c r="C147" s="201" t="s">
        <v>737</v>
      </c>
      <c r="D147" s="201" t="s">
        <v>487</v>
      </c>
      <c r="E147" s="202" t="s">
        <v>1861</v>
      </c>
      <c r="F147" s="203" t="s">
        <v>1862</v>
      </c>
      <c r="G147" s="204" t="s">
        <v>484</v>
      </c>
      <c r="H147" s="205" t="n">
        <v>4</v>
      </c>
      <c r="I147" s="206"/>
      <c r="J147" s="207" t="n">
        <f aca="false">ROUND(I147*H147,2)</f>
        <v>0</v>
      </c>
      <c r="K147" s="203" t="s">
        <v>314</v>
      </c>
      <c r="L147" s="208"/>
      <c r="M147" s="209"/>
      <c r="N147" s="210" t="s">
        <v>47</v>
      </c>
      <c r="P147" s="173" t="n">
        <f aca="false">O147*H147</f>
        <v>0</v>
      </c>
      <c r="Q147" s="173" t="n">
        <v>0.00026</v>
      </c>
      <c r="R147" s="173" t="n">
        <f aca="false">Q147*H147</f>
        <v>0.00104</v>
      </c>
      <c r="S147" s="173" t="n">
        <v>0</v>
      </c>
      <c r="T147" s="174" t="n">
        <f aca="false">S147*H147</f>
        <v>0</v>
      </c>
      <c r="AR147" s="175" t="s">
        <v>508</v>
      </c>
      <c r="AT147" s="175" t="s">
        <v>487</v>
      </c>
      <c r="AU147" s="175" t="s">
        <v>327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414</v>
      </c>
      <c r="BM147" s="175" t="s">
        <v>2096</v>
      </c>
    </row>
    <row r="148" s="22" customFormat="true" ht="16.5" hidden="false" customHeight="true" outlineLevel="0" collapsed="false">
      <c r="B148" s="23"/>
      <c r="C148" s="201" t="s">
        <v>739</v>
      </c>
      <c r="D148" s="201" t="s">
        <v>487</v>
      </c>
      <c r="E148" s="202" t="s">
        <v>1864</v>
      </c>
      <c r="F148" s="203" t="s">
        <v>1865</v>
      </c>
      <c r="G148" s="204" t="s">
        <v>484</v>
      </c>
      <c r="H148" s="205" t="n">
        <v>8</v>
      </c>
      <c r="I148" s="206"/>
      <c r="J148" s="207" t="n">
        <f aca="false">ROUND(I148*H148,2)</f>
        <v>0</v>
      </c>
      <c r="K148" s="203" t="s">
        <v>314</v>
      </c>
      <c r="L148" s="208"/>
      <c r="M148" s="209"/>
      <c r="N148" s="210" t="s">
        <v>47</v>
      </c>
      <c r="P148" s="173" t="n">
        <f aca="false">O148*H148</f>
        <v>0</v>
      </c>
      <c r="Q148" s="173" t="n">
        <v>0.00012</v>
      </c>
      <c r="R148" s="173" t="n">
        <f aca="false">Q148*H148</f>
        <v>0.00096</v>
      </c>
      <c r="S148" s="173" t="n">
        <v>0</v>
      </c>
      <c r="T148" s="174" t="n">
        <f aca="false">S148*H148</f>
        <v>0</v>
      </c>
      <c r="AR148" s="175" t="s">
        <v>508</v>
      </c>
      <c r="AT148" s="175" t="s">
        <v>487</v>
      </c>
      <c r="AU148" s="175" t="s">
        <v>327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414</v>
      </c>
      <c r="BM148" s="175" t="s">
        <v>2097</v>
      </c>
    </row>
    <row r="149" s="22" customFormat="true" ht="21.75" hidden="false" customHeight="true" outlineLevel="0" collapsed="false">
      <c r="B149" s="23"/>
      <c r="C149" s="201" t="s">
        <v>741</v>
      </c>
      <c r="D149" s="201" t="s">
        <v>487</v>
      </c>
      <c r="E149" s="202" t="s">
        <v>1867</v>
      </c>
      <c r="F149" s="203" t="s">
        <v>1868</v>
      </c>
      <c r="G149" s="204" t="s">
        <v>484</v>
      </c>
      <c r="H149" s="205" t="n">
        <v>6</v>
      </c>
      <c r="I149" s="206"/>
      <c r="J149" s="207" t="n">
        <f aca="false">ROUND(I149*H149,2)</f>
        <v>0</v>
      </c>
      <c r="K149" s="203" t="s">
        <v>314</v>
      </c>
      <c r="L149" s="208"/>
      <c r="M149" s="209"/>
      <c r="N149" s="210" t="s">
        <v>47</v>
      </c>
      <c r="P149" s="173" t="n">
        <f aca="false">O149*H149</f>
        <v>0</v>
      </c>
      <c r="Q149" s="173" t="n">
        <v>0.00024</v>
      </c>
      <c r="R149" s="173" t="n">
        <f aca="false">Q149*H149</f>
        <v>0.00144</v>
      </c>
      <c r="S149" s="173" t="n">
        <v>0</v>
      </c>
      <c r="T149" s="174" t="n">
        <f aca="false">S149*H149</f>
        <v>0</v>
      </c>
      <c r="AR149" s="175" t="s">
        <v>508</v>
      </c>
      <c r="AT149" s="175" t="s">
        <v>487</v>
      </c>
      <c r="AU149" s="175" t="s">
        <v>327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414</v>
      </c>
      <c r="BM149" s="175" t="s">
        <v>2098</v>
      </c>
    </row>
    <row r="150" s="22" customFormat="true" ht="16.5" hidden="false" customHeight="true" outlineLevel="0" collapsed="false">
      <c r="B150" s="23"/>
      <c r="C150" s="164" t="s">
        <v>708</v>
      </c>
      <c r="D150" s="164" t="s">
        <v>310</v>
      </c>
      <c r="E150" s="165" t="s">
        <v>1870</v>
      </c>
      <c r="F150" s="166" t="s">
        <v>1871</v>
      </c>
      <c r="G150" s="167" t="s">
        <v>484</v>
      </c>
      <c r="H150" s="168" t="n">
        <v>4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414</v>
      </c>
      <c r="AT150" s="175" t="s">
        <v>310</v>
      </c>
      <c r="AU150" s="175" t="s">
        <v>327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414</v>
      </c>
      <c r="BM150" s="175" t="s">
        <v>2099</v>
      </c>
    </row>
    <row r="151" s="22" customFormat="true" ht="16.5" hidden="false" customHeight="true" outlineLevel="0" collapsed="false">
      <c r="B151" s="23"/>
      <c r="C151" s="201" t="s">
        <v>712</v>
      </c>
      <c r="D151" s="201" t="s">
        <v>487</v>
      </c>
      <c r="E151" s="202" t="s">
        <v>1873</v>
      </c>
      <c r="F151" s="203" t="s">
        <v>1874</v>
      </c>
      <c r="G151" s="204" t="s">
        <v>484</v>
      </c>
      <c r="H151" s="205" t="n">
        <v>4</v>
      </c>
      <c r="I151" s="206"/>
      <c r="J151" s="207" t="n">
        <f aca="false">ROUND(I151*H151,2)</f>
        <v>0</v>
      </c>
      <c r="K151" s="203"/>
      <c r="L151" s="208"/>
      <c r="M151" s="209"/>
      <c r="N151" s="210" t="s">
        <v>47</v>
      </c>
      <c r="P151" s="173" t="n">
        <f aca="false">O151*H151</f>
        <v>0</v>
      </c>
      <c r="Q151" s="173" t="n">
        <v>0.002</v>
      </c>
      <c r="R151" s="173" t="n">
        <f aca="false">Q151*H151</f>
        <v>0.008</v>
      </c>
      <c r="S151" s="173" t="n">
        <v>0</v>
      </c>
      <c r="T151" s="174" t="n">
        <f aca="false">S151*H151</f>
        <v>0</v>
      </c>
      <c r="AR151" s="175" t="s">
        <v>508</v>
      </c>
      <c r="AT151" s="175" t="s">
        <v>487</v>
      </c>
      <c r="AU151" s="175" t="s">
        <v>327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414</v>
      </c>
      <c r="BM151" s="175" t="s">
        <v>2100</v>
      </c>
    </row>
    <row r="152" s="22" customFormat="true" ht="16.5" hidden="false" customHeight="true" outlineLevel="0" collapsed="false">
      <c r="B152" s="23"/>
      <c r="C152" s="201" t="s">
        <v>756</v>
      </c>
      <c r="D152" s="201" t="s">
        <v>487</v>
      </c>
      <c r="E152" s="202" t="s">
        <v>1876</v>
      </c>
      <c r="F152" s="203" t="s">
        <v>1877</v>
      </c>
      <c r="G152" s="204" t="s">
        <v>484</v>
      </c>
      <c r="H152" s="205" t="n">
        <v>4</v>
      </c>
      <c r="I152" s="206"/>
      <c r="J152" s="207" t="n">
        <f aca="false">ROUND(I152*H152,2)</f>
        <v>0</v>
      </c>
      <c r="K152" s="203"/>
      <c r="L152" s="208"/>
      <c r="M152" s="209"/>
      <c r="N152" s="210" t="s">
        <v>47</v>
      </c>
      <c r="P152" s="173" t="n">
        <f aca="false">O152*H152</f>
        <v>0</v>
      </c>
      <c r="Q152" s="173" t="n">
        <v>0.009</v>
      </c>
      <c r="R152" s="173" t="n">
        <f aca="false">Q152*H152</f>
        <v>0.036</v>
      </c>
      <c r="S152" s="173" t="n">
        <v>0</v>
      </c>
      <c r="T152" s="174" t="n">
        <f aca="false">S152*H152</f>
        <v>0</v>
      </c>
      <c r="AR152" s="175" t="s">
        <v>508</v>
      </c>
      <c r="AT152" s="175" t="s">
        <v>487</v>
      </c>
      <c r="AU152" s="175" t="s">
        <v>327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414</v>
      </c>
      <c r="BM152" s="175" t="s">
        <v>2101</v>
      </c>
    </row>
    <row r="153" s="152" customFormat="true" ht="20.85" hidden="false" customHeight="true" outlineLevel="0" collapsed="false">
      <c r="B153" s="153"/>
      <c r="D153" s="154" t="s">
        <v>81</v>
      </c>
      <c r="E153" s="162" t="s">
        <v>1879</v>
      </c>
      <c r="F153" s="162" t="s">
        <v>1880</v>
      </c>
      <c r="I153" s="156"/>
      <c r="J153" s="163" t="n">
        <f aca="false">BK153</f>
        <v>0</v>
      </c>
      <c r="L153" s="153"/>
      <c r="M153" s="157"/>
      <c r="P153" s="158" t="n">
        <f aca="false">SUM(P154:P167)</f>
        <v>0</v>
      </c>
      <c r="R153" s="158" t="n">
        <f aca="false">SUM(R154:R167)</f>
        <v>0.00649</v>
      </c>
      <c r="T153" s="159" t="n">
        <f aca="false">SUM(T154:T167)</f>
        <v>0</v>
      </c>
      <c r="AR153" s="154" t="s">
        <v>91</v>
      </c>
      <c r="AT153" s="160" t="s">
        <v>81</v>
      </c>
      <c r="AU153" s="160" t="s">
        <v>91</v>
      </c>
      <c r="AY153" s="154" t="s">
        <v>308</v>
      </c>
      <c r="BK153" s="161" t="n">
        <f aca="false">SUM(BK154:BK167)</f>
        <v>0</v>
      </c>
    </row>
    <row r="154" s="22" customFormat="true" ht="44.25" hidden="false" customHeight="true" outlineLevel="0" collapsed="false">
      <c r="B154" s="23"/>
      <c r="C154" s="164" t="s">
        <v>486</v>
      </c>
      <c r="D154" s="164" t="s">
        <v>310</v>
      </c>
      <c r="E154" s="165" t="s">
        <v>1881</v>
      </c>
      <c r="F154" s="166" t="s">
        <v>1882</v>
      </c>
      <c r="G154" s="167" t="s">
        <v>494</v>
      </c>
      <c r="H154" s="168" t="n">
        <v>10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414</v>
      </c>
      <c r="AT154" s="175" t="s">
        <v>310</v>
      </c>
      <c r="AU154" s="175" t="s">
        <v>327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414</v>
      </c>
      <c r="BM154" s="175" t="s">
        <v>2102</v>
      </c>
    </row>
    <row r="155" s="22" customFormat="true" ht="24.15" hidden="false" customHeight="true" outlineLevel="0" collapsed="false">
      <c r="B155" s="23"/>
      <c r="C155" s="201" t="s">
        <v>496</v>
      </c>
      <c r="D155" s="201" t="s">
        <v>487</v>
      </c>
      <c r="E155" s="202" t="s">
        <v>1884</v>
      </c>
      <c r="F155" s="203" t="s">
        <v>1885</v>
      </c>
      <c r="G155" s="204" t="s">
        <v>494</v>
      </c>
      <c r="H155" s="205" t="n">
        <v>10</v>
      </c>
      <c r="I155" s="206"/>
      <c r="J155" s="207" t="n">
        <f aca="false">ROUND(I155*H155,2)</f>
        <v>0</v>
      </c>
      <c r="K155" s="203" t="s">
        <v>314</v>
      </c>
      <c r="L155" s="208"/>
      <c r="M155" s="209"/>
      <c r="N155" s="210" t="s">
        <v>47</v>
      </c>
      <c r="P155" s="173" t="n">
        <f aca="false">O155*H155</f>
        <v>0</v>
      </c>
      <c r="Q155" s="173" t="n">
        <v>5E-005</v>
      </c>
      <c r="R155" s="173" t="n">
        <f aca="false">Q155*H155</f>
        <v>0.0005</v>
      </c>
      <c r="S155" s="173" t="n">
        <v>0</v>
      </c>
      <c r="T155" s="174" t="n">
        <f aca="false">S155*H155</f>
        <v>0</v>
      </c>
      <c r="AR155" s="175" t="s">
        <v>508</v>
      </c>
      <c r="AT155" s="175" t="s">
        <v>487</v>
      </c>
      <c r="AU155" s="175" t="s">
        <v>327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414</v>
      </c>
      <c r="BM155" s="175" t="s">
        <v>2103</v>
      </c>
    </row>
    <row r="156" s="22" customFormat="true" ht="19.2" hidden="false" customHeight="false" outlineLevel="0" collapsed="false">
      <c r="B156" s="23"/>
      <c r="D156" s="179" t="s">
        <v>1218</v>
      </c>
      <c r="F156" s="225" t="s">
        <v>1887</v>
      </c>
      <c r="I156" s="226"/>
      <c r="L156" s="23"/>
      <c r="M156" s="211"/>
      <c r="T156" s="57"/>
      <c r="AT156" s="3" t="s">
        <v>1218</v>
      </c>
      <c r="AU156" s="3" t="s">
        <v>327</v>
      </c>
    </row>
    <row r="157" s="22" customFormat="true" ht="37.95" hidden="false" customHeight="true" outlineLevel="0" collapsed="false">
      <c r="B157" s="23"/>
      <c r="C157" s="164" t="s">
        <v>500</v>
      </c>
      <c r="D157" s="164" t="s">
        <v>310</v>
      </c>
      <c r="E157" s="165" t="s">
        <v>1888</v>
      </c>
      <c r="F157" s="166" t="s">
        <v>1889</v>
      </c>
      <c r="G157" s="167" t="s">
        <v>494</v>
      </c>
      <c r="H157" s="168" t="n">
        <v>40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414</v>
      </c>
      <c r="AT157" s="175" t="s">
        <v>310</v>
      </c>
      <c r="AU157" s="175" t="s">
        <v>327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414</v>
      </c>
      <c r="BM157" s="175" t="s">
        <v>2104</v>
      </c>
    </row>
    <row r="158" s="22" customFormat="true" ht="24.15" hidden="false" customHeight="true" outlineLevel="0" collapsed="false">
      <c r="B158" s="23"/>
      <c r="C158" s="201" t="s">
        <v>504</v>
      </c>
      <c r="D158" s="201" t="s">
        <v>487</v>
      </c>
      <c r="E158" s="202" t="s">
        <v>1891</v>
      </c>
      <c r="F158" s="203" t="s">
        <v>1892</v>
      </c>
      <c r="G158" s="204" t="s">
        <v>494</v>
      </c>
      <c r="H158" s="205" t="n">
        <v>28</v>
      </c>
      <c r="I158" s="206"/>
      <c r="J158" s="207" t="n">
        <f aca="false">ROUND(I158*H158,2)</f>
        <v>0</v>
      </c>
      <c r="K158" s="203" t="s">
        <v>314</v>
      </c>
      <c r="L158" s="208"/>
      <c r="M158" s="209"/>
      <c r="N158" s="210" t="s">
        <v>47</v>
      </c>
      <c r="P158" s="173" t="n">
        <f aca="false">O158*H158</f>
        <v>0</v>
      </c>
      <c r="Q158" s="173" t="n">
        <v>0.00012</v>
      </c>
      <c r="R158" s="173" t="n">
        <f aca="false">Q158*H158</f>
        <v>0.00336</v>
      </c>
      <c r="S158" s="173" t="n">
        <v>0</v>
      </c>
      <c r="T158" s="174" t="n">
        <f aca="false">S158*H158</f>
        <v>0</v>
      </c>
      <c r="AR158" s="175" t="s">
        <v>508</v>
      </c>
      <c r="AT158" s="175" t="s">
        <v>487</v>
      </c>
      <c r="AU158" s="175" t="s">
        <v>327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414</v>
      </c>
      <c r="BM158" s="175" t="s">
        <v>2105</v>
      </c>
    </row>
    <row r="159" s="22" customFormat="true" ht="19.2" hidden="false" customHeight="false" outlineLevel="0" collapsed="false">
      <c r="B159" s="23"/>
      <c r="D159" s="179" t="s">
        <v>1218</v>
      </c>
      <c r="F159" s="225" t="s">
        <v>1894</v>
      </c>
      <c r="I159" s="226"/>
      <c r="L159" s="23"/>
      <c r="M159" s="211"/>
      <c r="T159" s="57"/>
      <c r="AT159" s="3" t="s">
        <v>1218</v>
      </c>
      <c r="AU159" s="3" t="s">
        <v>327</v>
      </c>
    </row>
    <row r="160" s="22" customFormat="true" ht="21.75" hidden="false" customHeight="true" outlineLevel="0" collapsed="false">
      <c r="B160" s="23"/>
      <c r="C160" s="201" t="s">
        <v>508</v>
      </c>
      <c r="D160" s="201" t="s">
        <v>487</v>
      </c>
      <c r="E160" s="202" t="s">
        <v>1895</v>
      </c>
      <c r="F160" s="203" t="s">
        <v>1896</v>
      </c>
      <c r="G160" s="204" t="s">
        <v>494</v>
      </c>
      <c r="H160" s="205" t="n">
        <v>12</v>
      </c>
      <c r="I160" s="206"/>
      <c r="J160" s="207" t="n">
        <f aca="false">ROUND(I160*H160,2)</f>
        <v>0</v>
      </c>
      <c r="K160" s="203"/>
      <c r="L160" s="208"/>
      <c r="M160" s="209"/>
      <c r="N160" s="210" t="s">
        <v>47</v>
      </c>
      <c r="P160" s="173" t="n">
        <f aca="false">O160*H160</f>
        <v>0</v>
      </c>
      <c r="Q160" s="173" t="n">
        <v>0.00012</v>
      </c>
      <c r="R160" s="173" t="n">
        <f aca="false">Q160*H160</f>
        <v>0.00144</v>
      </c>
      <c r="S160" s="173" t="n">
        <v>0</v>
      </c>
      <c r="T160" s="174" t="n">
        <f aca="false">S160*H160</f>
        <v>0</v>
      </c>
      <c r="AR160" s="175" t="s">
        <v>508</v>
      </c>
      <c r="AT160" s="175" t="s">
        <v>487</v>
      </c>
      <c r="AU160" s="175" t="s">
        <v>327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414</v>
      </c>
      <c r="BM160" s="175" t="s">
        <v>2106</v>
      </c>
    </row>
    <row r="161" s="22" customFormat="true" ht="37.95" hidden="false" customHeight="true" outlineLevel="0" collapsed="false">
      <c r="B161" s="23"/>
      <c r="C161" s="164" t="s">
        <v>514</v>
      </c>
      <c r="D161" s="164" t="s">
        <v>310</v>
      </c>
      <c r="E161" s="165" t="s">
        <v>1898</v>
      </c>
      <c r="F161" s="166" t="s">
        <v>1899</v>
      </c>
      <c r="G161" s="167" t="s">
        <v>494</v>
      </c>
      <c r="H161" s="168" t="n">
        <v>7</v>
      </c>
      <c r="I161" s="169"/>
      <c r="J161" s="170" t="n">
        <f aca="false">ROUND(I161*H161,2)</f>
        <v>0</v>
      </c>
      <c r="K161" s="166" t="s">
        <v>314</v>
      </c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414</v>
      </c>
      <c r="AT161" s="175" t="s">
        <v>310</v>
      </c>
      <c r="AU161" s="175" t="s">
        <v>327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414</v>
      </c>
      <c r="BM161" s="175" t="s">
        <v>2107</v>
      </c>
    </row>
    <row r="162" s="22" customFormat="true" ht="24.15" hidden="false" customHeight="true" outlineLevel="0" collapsed="false">
      <c r="B162" s="23"/>
      <c r="C162" s="201" t="s">
        <v>645</v>
      </c>
      <c r="D162" s="201" t="s">
        <v>487</v>
      </c>
      <c r="E162" s="202" t="s">
        <v>1901</v>
      </c>
      <c r="F162" s="203" t="s">
        <v>1902</v>
      </c>
      <c r="G162" s="204" t="s">
        <v>494</v>
      </c>
      <c r="H162" s="205" t="n">
        <v>7</v>
      </c>
      <c r="I162" s="206"/>
      <c r="J162" s="207" t="n">
        <f aca="false">ROUND(I162*H162,2)</f>
        <v>0</v>
      </c>
      <c r="K162" s="203" t="s">
        <v>314</v>
      </c>
      <c r="L162" s="208"/>
      <c r="M162" s="209"/>
      <c r="N162" s="210" t="s">
        <v>47</v>
      </c>
      <c r="P162" s="173" t="n">
        <f aca="false">O162*H162</f>
        <v>0</v>
      </c>
      <c r="Q162" s="173" t="n">
        <v>0.00017</v>
      </c>
      <c r="R162" s="173" t="n">
        <f aca="false">Q162*H162</f>
        <v>0.00119</v>
      </c>
      <c r="S162" s="173" t="n">
        <v>0</v>
      </c>
      <c r="T162" s="174" t="n">
        <f aca="false">S162*H162</f>
        <v>0</v>
      </c>
      <c r="AR162" s="175" t="s">
        <v>508</v>
      </c>
      <c r="AT162" s="175" t="s">
        <v>487</v>
      </c>
      <c r="AU162" s="175" t="s">
        <v>327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414</v>
      </c>
      <c r="BM162" s="175" t="s">
        <v>2108</v>
      </c>
    </row>
    <row r="163" s="22" customFormat="true" ht="19.2" hidden="false" customHeight="false" outlineLevel="0" collapsed="false">
      <c r="B163" s="23"/>
      <c r="D163" s="179" t="s">
        <v>1218</v>
      </c>
      <c r="F163" s="225" t="s">
        <v>1894</v>
      </c>
      <c r="I163" s="226"/>
      <c r="L163" s="23"/>
      <c r="M163" s="211"/>
      <c r="T163" s="57"/>
      <c r="AT163" s="3" t="s">
        <v>1218</v>
      </c>
      <c r="AU163" s="3" t="s">
        <v>327</v>
      </c>
    </row>
    <row r="164" s="22" customFormat="true" ht="33" hidden="false" customHeight="true" outlineLevel="0" collapsed="false">
      <c r="B164" s="23"/>
      <c r="C164" s="164" t="s">
        <v>667</v>
      </c>
      <c r="D164" s="164" t="s">
        <v>310</v>
      </c>
      <c r="E164" s="165" t="s">
        <v>1904</v>
      </c>
      <c r="F164" s="166" t="s">
        <v>1905</v>
      </c>
      <c r="G164" s="167" t="s">
        <v>484</v>
      </c>
      <c r="H164" s="168" t="n">
        <v>12</v>
      </c>
      <c r="I164" s="169"/>
      <c r="J164" s="170" t="n">
        <f aca="false">ROUND(I164*H164,2)</f>
        <v>0</v>
      </c>
      <c r="K164" s="166" t="s">
        <v>314</v>
      </c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414</v>
      </c>
      <c r="AT164" s="175" t="s">
        <v>310</v>
      </c>
      <c r="AU164" s="175" t="s">
        <v>327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414</v>
      </c>
      <c r="BM164" s="175" t="s">
        <v>2109</v>
      </c>
    </row>
    <row r="165" s="22" customFormat="true" ht="44.25" hidden="false" customHeight="true" outlineLevel="0" collapsed="false">
      <c r="B165" s="23"/>
      <c r="C165" s="164" t="s">
        <v>673</v>
      </c>
      <c r="D165" s="164" t="s">
        <v>310</v>
      </c>
      <c r="E165" s="165" t="s">
        <v>1907</v>
      </c>
      <c r="F165" s="166" t="s">
        <v>1908</v>
      </c>
      <c r="G165" s="167" t="s">
        <v>484</v>
      </c>
      <c r="H165" s="168" t="n">
        <v>3</v>
      </c>
      <c r="I165" s="169"/>
      <c r="J165" s="170" t="n">
        <f aca="false">ROUND(I165*H165,2)</f>
        <v>0</v>
      </c>
      <c r="K165" s="166" t="s">
        <v>314</v>
      </c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414</v>
      </c>
      <c r="AT165" s="175" t="s">
        <v>310</v>
      </c>
      <c r="AU165" s="175" t="s">
        <v>327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414</v>
      </c>
      <c r="BM165" s="175" t="s">
        <v>2110</v>
      </c>
    </row>
    <row r="166" s="22" customFormat="true" ht="21.75" hidden="false" customHeight="true" outlineLevel="0" collapsed="false">
      <c r="B166" s="23"/>
      <c r="C166" s="201" t="s">
        <v>746</v>
      </c>
      <c r="D166" s="201" t="s">
        <v>487</v>
      </c>
      <c r="E166" s="202" t="s">
        <v>1910</v>
      </c>
      <c r="F166" s="203" t="s">
        <v>1911</v>
      </c>
      <c r="G166" s="204" t="s">
        <v>484</v>
      </c>
      <c r="H166" s="205" t="n">
        <v>2</v>
      </c>
      <c r="I166" s="206"/>
      <c r="J166" s="207" t="n">
        <f aca="false">ROUND(I166*H166,2)</f>
        <v>0</v>
      </c>
      <c r="K166" s="203"/>
      <c r="L166" s="208"/>
      <c r="M166" s="209"/>
      <c r="N166" s="210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508</v>
      </c>
      <c r="AT166" s="175" t="s">
        <v>487</v>
      </c>
      <c r="AU166" s="175" t="s">
        <v>327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414</v>
      </c>
      <c r="BM166" s="175" t="s">
        <v>2111</v>
      </c>
    </row>
    <row r="167" s="22" customFormat="true" ht="21.75" hidden="false" customHeight="true" outlineLevel="0" collapsed="false">
      <c r="B167" s="23"/>
      <c r="C167" s="201" t="s">
        <v>748</v>
      </c>
      <c r="D167" s="201" t="s">
        <v>487</v>
      </c>
      <c r="E167" s="202" t="s">
        <v>1913</v>
      </c>
      <c r="F167" s="203" t="s">
        <v>1914</v>
      </c>
      <c r="G167" s="204" t="s">
        <v>484</v>
      </c>
      <c r="H167" s="205" t="n">
        <v>1</v>
      </c>
      <c r="I167" s="206"/>
      <c r="J167" s="207" t="n">
        <f aca="false">ROUND(I167*H167,2)</f>
        <v>0</v>
      </c>
      <c r="K167" s="203"/>
      <c r="L167" s="208"/>
      <c r="M167" s="209"/>
      <c r="N167" s="210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508</v>
      </c>
      <c r="AT167" s="175" t="s">
        <v>487</v>
      </c>
      <c r="AU167" s="175" t="s">
        <v>327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414</v>
      </c>
      <c r="BM167" s="175" t="s">
        <v>2112</v>
      </c>
    </row>
    <row r="168" s="152" customFormat="true" ht="20.85" hidden="false" customHeight="true" outlineLevel="0" collapsed="false">
      <c r="B168" s="153"/>
      <c r="D168" s="154" t="s">
        <v>81</v>
      </c>
      <c r="E168" s="162" t="s">
        <v>1916</v>
      </c>
      <c r="F168" s="162" t="s">
        <v>1917</v>
      </c>
      <c r="I168" s="156"/>
      <c r="J168" s="163" t="n">
        <f aca="false">BK168</f>
        <v>0</v>
      </c>
      <c r="L168" s="153"/>
      <c r="M168" s="157"/>
      <c r="P168" s="158" t="n">
        <f aca="false">SUM(P169:P179)</f>
        <v>0</v>
      </c>
      <c r="R168" s="158" t="n">
        <f aca="false">SUM(R169:R179)</f>
        <v>0.00128</v>
      </c>
      <c r="T168" s="159" t="n">
        <f aca="false">SUM(T169:T179)</f>
        <v>0</v>
      </c>
      <c r="AR168" s="154" t="s">
        <v>91</v>
      </c>
      <c r="AT168" s="160" t="s">
        <v>81</v>
      </c>
      <c r="AU168" s="160" t="s">
        <v>91</v>
      </c>
      <c r="AY168" s="154" t="s">
        <v>308</v>
      </c>
      <c r="BK168" s="161" t="n">
        <f aca="false">SUM(BK169:BK179)</f>
        <v>0</v>
      </c>
    </row>
    <row r="169" s="22" customFormat="true" ht="49.2" hidden="false" customHeight="true" outlineLevel="0" collapsed="false">
      <c r="B169" s="23"/>
      <c r="C169" s="164" t="s">
        <v>89</v>
      </c>
      <c r="D169" s="164" t="s">
        <v>310</v>
      </c>
      <c r="E169" s="165" t="s">
        <v>1918</v>
      </c>
      <c r="F169" s="166" t="s">
        <v>1919</v>
      </c>
      <c r="G169" s="167" t="s">
        <v>484</v>
      </c>
      <c r="H169" s="168" t="n">
        <v>5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414</v>
      </c>
      <c r="AT169" s="175" t="s">
        <v>310</v>
      </c>
      <c r="AU169" s="175" t="s">
        <v>327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414</v>
      </c>
      <c r="BM169" s="175" t="s">
        <v>2113</v>
      </c>
    </row>
    <row r="170" s="22" customFormat="true" ht="21.75" hidden="false" customHeight="true" outlineLevel="0" collapsed="false">
      <c r="B170" s="23"/>
      <c r="C170" s="201" t="s">
        <v>91</v>
      </c>
      <c r="D170" s="201" t="s">
        <v>487</v>
      </c>
      <c r="E170" s="202" t="s">
        <v>1921</v>
      </c>
      <c r="F170" s="203" t="s">
        <v>1922</v>
      </c>
      <c r="G170" s="204" t="s">
        <v>484</v>
      </c>
      <c r="H170" s="205" t="n">
        <v>5</v>
      </c>
      <c r="I170" s="206"/>
      <c r="J170" s="207" t="n">
        <f aca="false">ROUND(I170*H170,2)</f>
        <v>0</v>
      </c>
      <c r="K170" s="203"/>
      <c r="L170" s="208"/>
      <c r="M170" s="209"/>
      <c r="N170" s="210" t="s">
        <v>47</v>
      </c>
      <c r="P170" s="173" t="n">
        <f aca="false">O170*H170</f>
        <v>0</v>
      </c>
      <c r="Q170" s="173" t="n">
        <v>3E-005</v>
      </c>
      <c r="R170" s="173" t="n">
        <f aca="false">Q170*H170</f>
        <v>0.00015</v>
      </c>
      <c r="S170" s="173" t="n">
        <v>0</v>
      </c>
      <c r="T170" s="174" t="n">
        <f aca="false">S170*H170</f>
        <v>0</v>
      </c>
      <c r="AR170" s="175" t="s">
        <v>508</v>
      </c>
      <c r="AT170" s="175" t="s">
        <v>487</v>
      </c>
      <c r="AU170" s="175" t="s">
        <v>327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414</v>
      </c>
      <c r="BM170" s="175" t="s">
        <v>2114</v>
      </c>
    </row>
    <row r="171" s="22" customFormat="true" ht="49.2" hidden="false" customHeight="true" outlineLevel="0" collapsed="false">
      <c r="B171" s="23"/>
      <c r="C171" s="164" t="s">
        <v>327</v>
      </c>
      <c r="D171" s="164" t="s">
        <v>310</v>
      </c>
      <c r="E171" s="165" t="s">
        <v>1918</v>
      </c>
      <c r="F171" s="166" t="s">
        <v>1919</v>
      </c>
      <c r="G171" s="167" t="s">
        <v>484</v>
      </c>
      <c r="H171" s="168" t="n">
        <v>1</v>
      </c>
      <c r="I171" s="169"/>
      <c r="J171" s="170" t="n">
        <f aca="false">ROUND(I171*H171,2)</f>
        <v>0</v>
      </c>
      <c r="K171" s="166" t="s">
        <v>314</v>
      </c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414</v>
      </c>
      <c r="AT171" s="175" t="s">
        <v>310</v>
      </c>
      <c r="AU171" s="175" t="s">
        <v>327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414</v>
      </c>
      <c r="BM171" s="175" t="s">
        <v>2115</v>
      </c>
    </row>
    <row r="172" s="22" customFormat="true" ht="16.5" hidden="false" customHeight="true" outlineLevel="0" collapsed="false">
      <c r="B172" s="23"/>
      <c r="C172" s="201" t="s">
        <v>315</v>
      </c>
      <c r="D172" s="201" t="s">
        <v>487</v>
      </c>
      <c r="E172" s="202" t="s">
        <v>1925</v>
      </c>
      <c r="F172" s="203" t="s">
        <v>1926</v>
      </c>
      <c r="G172" s="204" t="s">
        <v>484</v>
      </c>
      <c r="H172" s="205" t="n">
        <v>1</v>
      </c>
      <c r="I172" s="206"/>
      <c r="J172" s="207" t="n">
        <f aca="false">ROUND(I172*H172,2)</f>
        <v>0</v>
      </c>
      <c r="K172" s="203"/>
      <c r="L172" s="208"/>
      <c r="M172" s="209"/>
      <c r="N172" s="210" t="s">
        <v>47</v>
      </c>
      <c r="P172" s="173" t="n">
        <f aca="false">O172*H172</f>
        <v>0</v>
      </c>
      <c r="Q172" s="173" t="n">
        <v>3E-005</v>
      </c>
      <c r="R172" s="173" t="n">
        <f aca="false">Q172*H172</f>
        <v>3E-005</v>
      </c>
      <c r="S172" s="173" t="n">
        <v>0</v>
      </c>
      <c r="T172" s="174" t="n">
        <f aca="false">S172*H172</f>
        <v>0</v>
      </c>
      <c r="AR172" s="175" t="s">
        <v>508</v>
      </c>
      <c r="AT172" s="175" t="s">
        <v>487</v>
      </c>
      <c r="AU172" s="175" t="s">
        <v>327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414</v>
      </c>
      <c r="BM172" s="175" t="s">
        <v>2116</v>
      </c>
    </row>
    <row r="173" s="22" customFormat="true" ht="44.25" hidden="false" customHeight="true" outlineLevel="0" collapsed="false">
      <c r="B173" s="23"/>
      <c r="C173" s="164" t="s">
        <v>752</v>
      </c>
      <c r="D173" s="164" t="s">
        <v>310</v>
      </c>
      <c r="E173" s="165" t="s">
        <v>1928</v>
      </c>
      <c r="F173" s="166" t="s">
        <v>1929</v>
      </c>
      <c r="G173" s="167" t="s">
        <v>484</v>
      </c>
      <c r="H173" s="168" t="n">
        <v>1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414</v>
      </c>
      <c r="AT173" s="175" t="s">
        <v>310</v>
      </c>
      <c r="AU173" s="175" t="s">
        <v>327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414</v>
      </c>
      <c r="BM173" s="175" t="s">
        <v>2117</v>
      </c>
    </row>
    <row r="174" s="22" customFormat="true" ht="16.5" hidden="false" customHeight="true" outlineLevel="0" collapsed="false">
      <c r="B174" s="23"/>
      <c r="C174" s="201" t="s">
        <v>750</v>
      </c>
      <c r="D174" s="201" t="s">
        <v>487</v>
      </c>
      <c r="E174" s="202" t="s">
        <v>1931</v>
      </c>
      <c r="F174" s="203" t="s">
        <v>1932</v>
      </c>
      <c r="G174" s="204" t="s">
        <v>484</v>
      </c>
      <c r="H174" s="205" t="n">
        <v>1</v>
      </c>
      <c r="I174" s="206"/>
      <c r="J174" s="207" t="n">
        <f aca="false">ROUND(I174*H174,2)</f>
        <v>0</v>
      </c>
      <c r="K174" s="203"/>
      <c r="L174" s="208"/>
      <c r="M174" s="209"/>
      <c r="N174" s="210" t="s">
        <v>47</v>
      </c>
      <c r="P174" s="173" t="n">
        <f aca="false">O174*H174</f>
        <v>0</v>
      </c>
      <c r="Q174" s="173" t="n">
        <v>8E-005</v>
      </c>
      <c r="R174" s="173" t="n">
        <f aca="false">Q174*H174</f>
        <v>8E-005</v>
      </c>
      <c r="S174" s="173" t="n">
        <v>0</v>
      </c>
      <c r="T174" s="174" t="n">
        <f aca="false">S174*H174</f>
        <v>0</v>
      </c>
      <c r="AR174" s="175" t="s">
        <v>508</v>
      </c>
      <c r="AT174" s="175" t="s">
        <v>487</v>
      </c>
      <c r="AU174" s="175" t="s">
        <v>327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414</v>
      </c>
      <c r="BM174" s="175" t="s">
        <v>2118</v>
      </c>
    </row>
    <row r="175" s="22" customFormat="true" ht="24.15" hidden="false" customHeight="true" outlineLevel="0" collapsed="false">
      <c r="B175" s="23"/>
      <c r="C175" s="164" t="s">
        <v>423</v>
      </c>
      <c r="D175" s="164" t="s">
        <v>310</v>
      </c>
      <c r="E175" s="165" t="s">
        <v>1934</v>
      </c>
      <c r="F175" s="166" t="s">
        <v>1935</v>
      </c>
      <c r="G175" s="167" t="s">
        <v>484</v>
      </c>
      <c r="H175" s="168" t="n">
        <v>3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414</v>
      </c>
      <c r="AT175" s="175" t="s">
        <v>310</v>
      </c>
      <c r="AU175" s="175" t="s">
        <v>327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414</v>
      </c>
      <c r="BM175" s="175" t="s">
        <v>2119</v>
      </c>
    </row>
    <row r="176" s="22" customFormat="true" ht="16.5" hidden="false" customHeight="true" outlineLevel="0" collapsed="false">
      <c r="B176" s="23"/>
      <c r="C176" s="201" t="s">
        <v>427</v>
      </c>
      <c r="D176" s="201" t="s">
        <v>487</v>
      </c>
      <c r="E176" s="202" t="s">
        <v>1937</v>
      </c>
      <c r="F176" s="203" t="s">
        <v>1938</v>
      </c>
      <c r="G176" s="204" t="s">
        <v>484</v>
      </c>
      <c r="H176" s="205" t="n">
        <v>2</v>
      </c>
      <c r="I176" s="206"/>
      <c r="J176" s="207" t="n">
        <f aca="false">ROUND(I176*H176,2)</f>
        <v>0</v>
      </c>
      <c r="K176" s="203"/>
      <c r="L176" s="208"/>
      <c r="M176" s="209"/>
      <c r="N176" s="210" t="s">
        <v>47</v>
      </c>
      <c r="P176" s="173" t="n">
        <f aca="false">O176*H176</f>
        <v>0</v>
      </c>
      <c r="Q176" s="173" t="n">
        <v>0.00034</v>
      </c>
      <c r="R176" s="173" t="n">
        <f aca="false">Q176*H176</f>
        <v>0.00068</v>
      </c>
      <c r="S176" s="173" t="n">
        <v>0</v>
      </c>
      <c r="T176" s="174" t="n">
        <f aca="false">S176*H176</f>
        <v>0</v>
      </c>
      <c r="AR176" s="175" t="s">
        <v>508</v>
      </c>
      <c r="AT176" s="175" t="s">
        <v>487</v>
      </c>
      <c r="AU176" s="175" t="s">
        <v>327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414</v>
      </c>
      <c r="BM176" s="175" t="s">
        <v>2120</v>
      </c>
    </row>
    <row r="177" s="22" customFormat="true" ht="16.5" hidden="false" customHeight="true" outlineLevel="0" collapsed="false">
      <c r="B177" s="23"/>
      <c r="C177" s="201" t="s">
        <v>754</v>
      </c>
      <c r="D177" s="201" t="s">
        <v>487</v>
      </c>
      <c r="E177" s="202" t="s">
        <v>1940</v>
      </c>
      <c r="F177" s="203" t="s">
        <v>1941</v>
      </c>
      <c r="G177" s="204" t="s">
        <v>484</v>
      </c>
      <c r="H177" s="205" t="n">
        <v>1</v>
      </c>
      <c r="I177" s="206"/>
      <c r="J177" s="207" t="n">
        <f aca="false">ROUND(I177*H177,2)</f>
        <v>0</v>
      </c>
      <c r="K177" s="203"/>
      <c r="L177" s="208"/>
      <c r="M177" s="209"/>
      <c r="N177" s="210" t="s">
        <v>47</v>
      </c>
      <c r="P177" s="173" t="n">
        <f aca="false">O177*H177</f>
        <v>0</v>
      </c>
      <c r="Q177" s="173" t="n">
        <v>0.00034</v>
      </c>
      <c r="R177" s="173" t="n">
        <f aca="false">Q177*H177</f>
        <v>0.00034</v>
      </c>
      <c r="S177" s="173" t="n">
        <v>0</v>
      </c>
      <c r="T177" s="174" t="n">
        <f aca="false">S177*H177</f>
        <v>0</v>
      </c>
      <c r="AR177" s="175" t="s">
        <v>508</v>
      </c>
      <c r="AT177" s="175" t="s">
        <v>487</v>
      </c>
      <c r="AU177" s="175" t="s">
        <v>327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414</v>
      </c>
      <c r="BM177" s="175" t="s">
        <v>2121</v>
      </c>
    </row>
    <row r="178" s="22" customFormat="true" ht="16.5" hidden="false" customHeight="true" outlineLevel="0" collapsed="false">
      <c r="B178" s="23"/>
      <c r="C178" s="164" t="s">
        <v>475</v>
      </c>
      <c r="D178" s="164" t="s">
        <v>310</v>
      </c>
      <c r="E178" s="165" t="s">
        <v>1943</v>
      </c>
      <c r="F178" s="166" t="s">
        <v>1944</v>
      </c>
      <c r="G178" s="167" t="s">
        <v>484</v>
      </c>
      <c r="H178" s="168" t="n">
        <v>1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414</v>
      </c>
      <c r="AT178" s="175" t="s">
        <v>310</v>
      </c>
      <c r="AU178" s="175" t="s">
        <v>327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414</v>
      </c>
      <c r="BM178" s="175" t="s">
        <v>2122</v>
      </c>
    </row>
    <row r="179" s="22" customFormat="true" ht="16.5" hidden="false" customHeight="true" outlineLevel="0" collapsed="false">
      <c r="B179" s="23"/>
      <c r="C179" s="201" t="s">
        <v>481</v>
      </c>
      <c r="D179" s="201" t="s">
        <v>487</v>
      </c>
      <c r="E179" s="202" t="s">
        <v>1946</v>
      </c>
      <c r="F179" s="203" t="s">
        <v>1947</v>
      </c>
      <c r="G179" s="204" t="s">
        <v>484</v>
      </c>
      <c r="H179" s="205" t="n">
        <v>1</v>
      </c>
      <c r="I179" s="206"/>
      <c r="J179" s="207" t="n">
        <f aca="false">ROUND(I179*H179,2)</f>
        <v>0</v>
      </c>
      <c r="K179" s="203"/>
      <c r="L179" s="208"/>
      <c r="M179" s="209"/>
      <c r="N179" s="210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508</v>
      </c>
      <c r="AT179" s="175" t="s">
        <v>487</v>
      </c>
      <c r="AU179" s="175" t="s">
        <v>327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414</v>
      </c>
      <c r="BM179" s="175" t="s">
        <v>2123</v>
      </c>
    </row>
    <row r="180" s="152" customFormat="true" ht="25.95" hidden="false" customHeight="true" outlineLevel="0" collapsed="false">
      <c r="B180" s="153"/>
      <c r="D180" s="154" t="s">
        <v>81</v>
      </c>
      <c r="E180" s="155" t="s">
        <v>487</v>
      </c>
      <c r="F180" s="155" t="s">
        <v>1949</v>
      </c>
      <c r="I180" s="156"/>
      <c r="J180" s="142" t="n">
        <f aca="false">BK180</f>
        <v>0</v>
      </c>
      <c r="L180" s="153"/>
      <c r="M180" s="157"/>
      <c r="P180" s="158" t="n">
        <f aca="false">P181</f>
        <v>0</v>
      </c>
      <c r="R180" s="158" t="n">
        <f aca="false">R181</f>
        <v>0</v>
      </c>
      <c r="T180" s="159" t="n">
        <f aca="false">T181</f>
        <v>0</v>
      </c>
      <c r="AR180" s="154" t="s">
        <v>327</v>
      </c>
      <c r="AT180" s="160" t="s">
        <v>81</v>
      </c>
      <c r="AU180" s="160" t="s">
        <v>82</v>
      </c>
      <c r="AY180" s="154" t="s">
        <v>308</v>
      </c>
      <c r="BK180" s="161" t="n">
        <f aca="false">BK181</f>
        <v>0</v>
      </c>
    </row>
    <row r="181" s="152" customFormat="true" ht="22.95" hidden="false" customHeight="true" outlineLevel="0" collapsed="false">
      <c r="B181" s="153"/>
      <c r="D181" s="154" t="s">
        <v>81</v>
      </c>
      <c r="E181" s="162" t="s">
        <v>1950</v>
      </c>
      <c r="F181" s="162" t="s">
        <v>1951</v>
      </c>
      <c r="I181" s="156"/>
      <c r="J181" s="163" t="n">
        <f aca="false">BK181</f>
        <v>0</v>
      </c>
      <c r="L181" s="153"/>
      <c r="M181" s="157"/>
      <c r="P181" s="158" t="n">
        <f aca="false">SUM(P182:P183)</f>
        <v>0</v>
      </c>
      <c r="R181" s="158" t="n">
        <f aca="false">SUM(R182:R183)</f>
        <v>0</v>
      </c>
      <c r="T181" s="159" t="n">
        <f aca="false">SUM(T182:T183)</f>
        <v>0</v>
      </c>
      <c r="AR181" s="154" t="s">
        <v>327</v>
      </c>
      <c r="AT181" s="160" t="s">
        <v>81</v>
      </c>
      <c r="AU181" s="160" t="s">
        <v>89</v>
      </c>
      <c r="AY181" s="154" t="s">
        <v>308</v>
      </c>
      <c r="BK181" s="161" t="n">
        <f aca="false">SUM(BK182:BK183)</f>
        <v>0</v>
      </c>
    </row>
    <row r="182" s="22" customFormat="true" ht="49.2" hidden="false" customHeight="true" outlineLevel="0" collapsed="false">
      <c r="B182" s="23"/>
      <c r="C182" s="164" t="s">
        <v>723</v>
      </c>
      <c r="D182" s="164" t="s">
        <v>310</v>
      </c>
      <c r="E182" s="165" t="s">
        <v>1952</v>
      </c>
      <c r="F182" s="166" t="s">
        <v>1953</v>
      </c>
      <c r="G182" s="167" t="s">
        <v>1954</v>
      </c>
      <c r="H182" s="168" t="n">
        <v>1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714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714</v>
      </c>
      <c r="BM182" s="175" t="s">
        <v>2124</v>
      </c>
    </row>
    <row r="183" s="22" customFormat="true" ht="37.95" hidden="false" customHeight="true" outlineLevel="0" collapsed="false">
      <c r="B183" s="23"/>
      <c r="C183" s="164" t="s">
        <v>725</v>
      </c>
      <c r="D183" s="164" t="s">
        <v>310</v>
      </c>
      <c r="E183" s="165" t="s">
        <v>1956</v>
      </c>
      <c r="F183" s="166" t="s">
        <v>1957</v>
      </c>
      <c r="G183" s="167" t="s">
        <v>1958</v>
      </c>
      <c r="H183" s="168" t="n">
        <v>1</v>
      </c>
      <c r="I183" s="169"/>
      <c r="J183" s="170" t="n">
        <f aca="false">ROUND(I183*H183,2)</f>
        <v>0</v>
      </c>
      <c r="K183" s="166" t="s">
        <v>314</v>
      </c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714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714</v>
      </c>
      <c r="BM183" s="175" t="s">
        <v>2125</v>
      </c>
    </row>
    <row r="184" s="152" customFormat="true" ht="25.95" hidden="false" customHeight="true" outlineLevel="0" collapsed="false">
      <c r="B184" s="153"/>
      <c r="D184" s="154" t="s">
        <v>81</v>
      </c>
      <c r="E184" s="155" t="s">
        <v>264</v>
      </c>
      <c r="F184" s="155" t="s">
        <v>1960</v>
      </c>
      <c r="I184" s="156"/>
      <c r="J184" s="142" t="n">
        <f aca="false">BK184</f>
        <v>0</v>
      </c>
      <c r="L184" s="153"/>
      <c r="M184" s="157"/>
      <c r="P184" s="158" t="n">
        <f aca="false">P185</f>
        <v>0</v>
      </c>
      <c r="R184" s="158" t="n">
        <f aca="false">R185</f>
        <v>0</v>
      </c>
      <c r="T184" s="159" t="n">
        <f aca="false">T185</f>
        <v>0</v>
      </c>
      <c r="AR184" s="154" t="s">
        <v>334</v>
      </c>
      <c r="AT184" s="160" t="s">
        <v>81</v>
      </c>
      <c r="AU184" s="160" t="s">
        <v>82</v>
      </c>
      <c r="AY184" s="154" t="s">
        <v>308</v>
      </c>
      <c r="BK184" s="161" t="n">
        <f aca="false">BK185</f>
        <v>0</v>
      </c>
    </row>
    <row r="185" s="152" customFormat="true" ht="22.95" hidden="false" customHeight="true" outlineLevel="0" collapsed="false">
      <c r="B185" s="153"/>
      <c r="D185" s="154" t="s">
        <v>81</v>
      </c>
      <c r="E185" s="162" t="s">
        <v>1961</v>
      </c>
      <c r="F185" s="162" t="s">
        <v>1962</v>
      </c>
      <c r="I185" s="156"/>
      <c r="J185" s="163" t="n">
        <f aca="false">BK185</f>
        <v>0</v>
      </c>
      <c r="L185" s="153"/>
      <c r="M185" s="157"/>
      <c r="P185" s="158" t="n">
        <f aca="false">P186</f>
        <v>0</v>
      </c>
      <c r="R185" s="158" t="n">
        <f aca="false">R186</f>
        <v>0</v>
      </c>
      <c r="T185" s="159" t="n">
        <f aca="false">T186</f>
        <v>0</v>
      </c>
      <c r="AR185" s="154" t="s">
        <v>334</v>
      </c>
      <c r="AT185" s="160" t="s">
        <v>81</v>
      </c>
      <c r="AU185" s="160" t="s">
        <v>89</v>
      </c>
      <c r="AY185" s="154" t="s">
        <v>308</v>
      </c>
      <c r="BK185" s="161" t="n">
        <f aca="false">BK186</f>
        <v>0</v>
      </c>
    </row>
    <row r="186" s="22" customFormat="true" ht="16.5" hidden="false" customHeight="true" outlineLevel="0" collapsed="false">
      <c r="B186" s="23"/>
      <c r="C186" s="164" t="s">
        <v>727</v>
      </c>
      <c r="D186" s="164" t="s">
        <v>310</v>
      </c>
      <c r="E186" s="165" t="s">
        <v>1963</v>
      </c>
      <c r="F186" s="166" t="s">
        <v>1964</v>
      </c>
      <c r="G186" s="167" t="s">
        <v>1965</v>
      </c>
      <c r="H186" s="168" t="n">
        <v>1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1966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1966</v>
      </c>
      <c r="BM186" s="175" t="s">
        <v>2126</v>
      </c>
    </row>
    <row r="187" s="22" customFormat="true" ht="49.95" hidden="false" customHeight="true" outlineLevel="0" collapsed="false">
      <c r="B187" s="23"/>
      <c r="E187" s="155" t="s">
        <v>518</v>
      </c>
      <c r="F187" s="155" t="s">
        <v>519</v>
      </c>
      <c r="J187" s="142" t="n">
        <f aca="false">BK187</f>
        <v>0</v>
      </c>
      <c r="L187" s="23"/>
      <c r="M187" s="211"/>
      <c r="T187" s="57"/>
      <c r="AT187" s="3" t="s">
        <v>81</v>
      </c>
      <c r="AU187" s="3" t="s">
        <v>82</v>
      </c>
      <c r="AY187" s="3" t="s">
        <v>520</v>
      </c>
      <c r="BK187" s="176" t="n">
        <f aca="false">SUM(BK188:BK192)</f>
        <v>0</v>
      </c>
    </row>
    <row r="188" s="22" customFormat="true" ht="16.35" hidden="false" customHeight="true" outlineLevel="0" collapsed="false">
      <c r="B188" s="23"/>
      <c r="C188" s="212"/>
      <c r="D188" s="213" t="s">
        <v>310</v>
      </c>
      <c r="E188" s="214"/>
      <c r="F188" s="215"/>
      <c r="G188" s="216"/>
      <c r="H188" s="217"/>
      <c r="I188" s="218"/>
      <c r="J188" s="219" t="n">
        <f aca="false">BK188</f>
        <v>0</v>
      </c>
      <c r="K188" s="220"/>
      <c r="L188" s="23"/>
      <c r="M188" s="221"/>
      <c r="N188" s="222" t="s">
        <v>47</v>
      </c>
      <c r="T188" s="57"/>
      <c r="AT188" s="3" t="s">
        <v>520</v>
      </c>
      <c r="AU188" s="3" t="s">
        <v>89</v>
      </c>
      <c r="AY188" s="3" t="s">
        <v>520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I188*H188</f>
        <v>0</v>
      </c>
    </row>
    <row r="189" s="22" customFormat="true" ht="16.35" hidden="false" customHeight="true" outlineLevel="0" collapsed="false">
      <c r="B189" s="23"/>
      <c r="C189" s="212"/>
      <c r="D189" s="213" t="s">
        <v>310</v>
      </c>
      <c r="E189" s="214"/>
      <c r="F189" s="215"/>
      <c r="G189" s="216"/>
      <c r="H189" s="217"/>
      <c r="I189" s="218"/>
      <c r="J189" s="219" t="n">
        <f aca="false">BK189</f>
        <v>0</v>
      </c>
      <c r="K189" s="220"/>
      <c r="L189" s="23"/>
      <c r="M189" s="221"/>
      <c r="N189" s="222" t="s">
        <v>47</v>
      </c>
      <c r="T189" s="57"/>
      <c r="AT189" s="3" t="s">
        <v>520</v>
      </c>
      <c r="AU189" s="3" t="s">
        <v>89</v>
      </c>
      <c r="AY189" s="3" t="s">
        <v>520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I189*H189</f>
        <v>0</v>
      </c>
    </row>
    <row r="190" s="22" customFormat="true" ht="16.35" hidden="false" customHeight="true" outlineLevel="0" collapsed="false">
      <c r="B190" s="23"/>
      <c r="C190" s="212"/>
      <c r="D190" s="213" t="s">
        <v>310</v>
      </c>
      <c r="E190" s="214"/>
      <c r="F190" s="215"/>
      <c r="G190" s="216"/>
      <c r="H190" s="217"/>
      <c r="I190" s="218"/>
      <c r="J190" s="219" t="n">
        <f aca="false">BK190</f>
        <v>0</v>
      </c>
      <c r="K190" s="220"/>
      <c r="L190" s="23"/>
      <c r="M190" s="221"/>
      <c r="N190" s="222" t="s">
        <v>47</v>
      </c>
      <c r="T190" s="57"/>
      <c r="AT190" s="3" t="s">
        <v>520</v>
      </c>
      <c r="AU190" s="3" t="s">
        <v>89</v>
      </c>
      <c r="AY190" s="3" t="s">
        <v>520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I190*H190</f>
        <v>0</v>
      </c>
    </row>
    <row r="191" s="22" customFormat="true" ht="16.35" hidden="false" customHeight="true" outlineLevel="0" collapsed="false">
      <c r="B191" s="23"/>
      <c r="C191" s="212"/>
      <c r="D191" s="213" t="s">
        <v>310</v>
      </c>
      <c r="E191" s="214"/>
      <c r="F191" s="215"/>
      <c r="G191" s="216"/>
      <c r="H191" s="217"/>
      <c r="I191" s="218"/>
      <c r="J191" s="219" t="n">
        <f aca="false">BK191</f>
        <v>0</v>
      </c>
      <c r="K191" s="220"/>
      <c r="L191" s="23"/>
      <c r="M191" s="221"/>
      <c r="N191" s="222" t="s">
        <v>47</v>
      </c>
      <c r="T191" s="57"/>
      <c r="AT191" s="3" t="s">
        <v>520</v>
      </c>
      <c r="AU191" s="3" t="s">
        <v>89</v>
      </c>
      <c r="AY191" s="3" t="s">
        <v>520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I191*H191</f>
        <v>0</v>
      </c>
    </row>
    <row r="192" s="22" customFormat="true" ht="16.35" hidden="false" customHeight="true" outlineLevel="0" collapsed="false">
      <c r="B192" s="23"/>
      <c r="C192" s="212"/>
      <c r="D192" s="213" t="s">
        <v>310</v>
      </c>
      <c r="E192" s="214"/>
      <c r="F192" s="215"/>
      <c r="G192" s="216"/>
      <c r="H192" s="217"/>
      <c r="I192" s="218"/>
      <c r="J192" s="219" t="n">
        <f aca="false">BK192</f>
        <v>0</v>
      </c>
      <c r="K192" s="220"/>
      <c r="L192" s="23"/>
      <c r="M192" s="221"/>
      <c r="N192" s="222" t="s">
        <v>47</v>
      </c>
      <c r="O192" s="223"/>
      <c r="P192" s="223"/>
      <c r="Q192" s="223"/>
      <c r="R192" s="223"/>
      <c r="S192" s="223"/>
      <c r="T192" s="224"/>
      <c r="AT192" s="3" t="s">
        <v>520</v>
      </c>
      <c r="AU192" s="3" t="s">
        <v>89</v>
      </c>
      <c r="AY192" s="3" t="s">
        <v>520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I192*H192</f>
        <v>0</v>
      </c>
    </row>
    <row r="193" s="22" customFormat="true" ht="6.9" hidden="false" customHeight="true" outlineLevel="0" collapsed="false">
      <c r="B193" s="41"/>
      <c r="C193" s="42"/>
      <c r="D193" s="42"/>
      <c r="E193" s="42"/>
      <c r="F193" s="42"/>
      <c r="G193" s="42"/>
      <c r="H193" s="42"/>
      <c r="I193" s="42"/>
      <c r="J193" s="42"/>
      <c r="K193" s="42"/>
      <c r="L193" s="23"/>
    </row>
  </sheetData>
  <sheetProtection algorithmName="SHA-512" hashValue="ztGtsL1lJd9cFJKd8i4ZcmnUTzNTpSARc6PDWWImsS3xKNzFd+P6qwLue8paJyMxdO8pWomFKmz5LG+rVvxdRw==" saltValue="uG5PSjnSB5vIdWiJ0OalQRl3WMxMWro82bGqVs5uovjvdG848nz6iKhWYI5DTp8dTSPr5OGPCMLaFd6dZZ/AKw==" spinCount="100000" sheet="true" objects="true" scenarios="true" formatColumns="false" formatRows="false" autoFilter="false"/>
  <autoFilter ref="C130:K19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</mergeCells>
  <dataValidations count="2">
    <dataValidation allowBlank="true" error="Povoleny jsou hodnoty K, M." operator="between" showDropDown="false" showErrorMessage="true" showInputMessage="true" sqref="D188:D19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88:N19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95"/>
  <sheetViews>
    <sheetView showFormulas="false" showGridLines="false" showRowColHeaders="true" showZeros="true" rightToLeft="false" tabSelected="false" showOutlineSymbols="true" defaultGridColor="true" view="normal" topLeftCell="A257" colorId="64" zoomScale="100" zoomScaleNormal="100" zoomScalePageLayoutView="100" workbookViewId="0">
      <selection pane="topLeft" activeCell="AA136" activeCellId="0" sqref="AA136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96</v>
      </c>
      <c r="AZ2" s="107" t="s">
        <v>267</v>
      </c>
      <c r="BA2" s="107"/>
      <c r="BB2" s="107"/>
      <c r="BC2" s="107" t="s">
        <v>268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269</v>
      </c>
      <c r="BA3" s="107"/>
      <c r="BB3" s="107"/>
      <c r="BC3" s="107" t="s">
        <v>270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272</v>
      </c>
      <c r="BA4" s="107"/>
      <c r="BB4" s="107"/>
      <c r="BC4" s="107" t="s">
        <v>273</v>
      </c>
      <c r="BD4" s="107" t="s">
        <v>91</v>
      </c>
    </row>
    <row r="5" customFormat="false" ht="6.9" hidden="false" customHeight="true" outlineLevel="0" collapsed="false">
      <c r="B5" s="6"/>
      <c r="L5" s="6"/>
      <c r="AZ5" s="107" t="s">
        <v>274</v>
      </c>
      <c r="BA5" s="107"/>
      <c r="BB5" s="107"/>
      <c r="BC5" s="107" t="s">
        <v>275</v>
      </c>
      <c r="BD5" s="107" t="s">
        <v>91</v>
      </c>
    </row>
    <row r="6" customFormat="false" ht="12" hidden="false" customHeight="true" outlineLevel="0" collapsed="false">
      <c r="B6" s="6"/>
      <c r="D6" s="15" t="s">
        <v>15</v>
      </c>
      <c r="L6" s="6"/>
      <c r="AZ6" s="107" t="s">
        <v>276</v>
      </c>
      <c r="BA6" s="107"/>
      <c r="BB6" s="107"/>
      <c r="BC6" s="107" t="s">
        <v>277</v>
      </c>
      <c r="BD6" s="107" t="s">
        <v>91</v>
      </c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279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281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ROUND((ROUND((SUM(BE126:BE288)),  2) + SUM(BE290:BE294)), 2)</f>
        <v>0</v>
      </c>
      <c r="I35" s="119" t="n">
        <v>0.21</v>
      </c>
      <c r="J35" s="100" t="n">
        <f aca="false">ROUND((ROUND(((SUM(BE126:BE288))*I35),  2) + (SUM(BE290:BE294)*I35)),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ROUND((ROUND((SUM(BF126:BF288)),  2) + SUM(BF290:BF294)), 2)</f>
        <v>0</v>
      </c>
      <c r="I36" s="119" t="n">
        <v>0.15</v>
      </c>
      <c r="J36" s="100" t="n">
        <f aca="false">ROUND((ROUND(((SUM(BF126:BF288))*I36),  2) + (SUM(BF290:BF294)*I36)),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ROUND((ROUND((SUM(BG126:BG288)),  2) + SUM(BG290:BG294)),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ROUND((ROUND((SUM(BH126:BH288)),  2) + SUM(BH290:BH294)),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ROUND((ROUND((SUM(BI126:BI288)),  2) + SUM(BI290:BI294)),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279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01b - Stavební část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J185</f>
        <v>0</v>
      </c>
      <c r="L101" s="137"/>
    </row>
    <row r="102" s="95" customFormat="true" ht="19.95" hidden="false" customHeight="true" outlineLevel="0" collapsed="false">
      <c r="B102" s="137"/>
      <c r="D102" s="138" t="s">
        <v>290</v>
      </c>
      <c r="E102" s="139"/>
      <c r="F102" s="139"/>
      <c r="G102" s="139"/>
      <c r="H102" s="139"/>
      <c r="I102" s="139"/>
      <c r="J102" s="140" t="n">
        <f aca="false">J279</f>
        <v>0</v>
      </c>
      <c r="L102" s="137"/>
    </row>
    <row r="103" s="95" customFormat="true" ht="19.95" hidden="false" customHeight="true" outlineLevel="0" collapsed="false">
      <c r="B103" s="137"/>
      <c r="D103" s="138" t="s">
        <v>291</v>
      </c>
      <c r="E103" s="139"/>
      <c r="F103" s="139"/>
      <c r="G103" s="139"/>
      <c r="H103" s="139"/>
      <c r="I103" s="139"/>
      <c r="J103" s="140" t="n">
        <f aca="false">J287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J289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279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01b - Stavební část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P127+P289</f>
        <v>0</v>
      </c>
      <c r="Q126" s="55"/>
      <c r="R126" s="149" t="n">
        <f aca="false">R127+R289</f>
        <v>4801.90665876</v>
      </c>
      <c r="S126" s="55"/>
      <c r="T126" s="150" t="n">
        <f aca="false">T127+T289</f>
        <v>0</v>
      </c>
      <c r="AT126" s="3" t="s">
        <v>81</v>
      </c>
      <c r="AU126" s="3" t="s">
        <v>286</v>
      </c>
      <c r="BK126" s="151" t="n">
        <f aca="false">BK127+BK289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306</v>
      </c>
      <c r="F127" s="155" t="s">
        <v>307</v>
      </c>
      <c r="I127" s="156"/>
      <c r="J127" s="142" t="n">
        <f aca="false">BK127</f>
        <v>0</v>
      </c>
      <c r="L127" s="153"/>
      <c r="M127" s="157"/>
      <c r="P127" s="158" t="n">
        <f aca="false">P128+P185+P279+P287</f>
        <v>0</v>
      </c>
      <c r="R127" s="158" t="n">
        <f aca="false">R128+R185+R279+R287</f>
        <v>4801.90665876</v>
      </c>
      <c r="T127" s="159" t="n">
        <f aca="false">T128+T185+T279+T287</f>
        <v>0</v>
      </c>
      <c r="AR127" s="154" t="s">
        <v>89</v>
      </c>
      <c r="AT127" s="160" t="s">
        <v>81</v>
      </c>
      <c r="AU127" s="160" t="s">
        <v>82</v>
      </c>
      <c r="AY127" s="154" t="s">
        <v>308</v>
      </c>
      <c r="BK127" s="161" t="n">
        <f aca="false">BK128+BK185+BK279+BK287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89</v>
      </c>
      <c r="F128" s="162" t="s">
        <v>309</v>
      </c>
      <c r="I128" s="156"/>
      <c r="J128" s="163" t="n">
        <f aca="false">BK128</f>
        <v>0</v>
      </c>
      <c r="L128" s="153"/>
      <c r="M128" s="157"/>
      <c r="P128" s="158" t="n">
        <f aca="false">SUM(P129:P184)</f>
        <v>0</v>
      </c>
      <c r="R128" s="158" t="n">
        <f aca="false">SUM(R129:R184)</f>
        <v>0</v>
      </c>
      <c r="T128" s="159" t="n">
        <f aca="false">SUM(T129:T184)</f>
        <v>0</v>
      </c>
      <c r="AR128" s="154" t="s">
        <v>89</v>
      </c>
      <c r="AT128" s="160" t="s">
        <v>81</v>
      </c>
      <c r="AU128" s="160" t="s">
        <v>89</v>
      </c>
      <c r="AY128" s="154" t="s">
        <v>308</v>
      </c>
      <c r="BK128" s="161" t="n">
        <f aca="false">SUM(BK129:BK184)</f>
        <v>0</v>
      </c>
    </row>
    <row r="129" s="22" customFormat="true" ht="24.15" hidden="false" customHeight="true" outlineLevel="0" collapsed="false">
      <c r="B129" s="23"/>
      <c r="C129" s="164" t="s">
        <v>89</v>
      </c>
      <c r="D129" s="164" t="s">
        <v>310</v>
      </c>
      <c r="E129" s="165" t="s">
        <v>311</v>
      </c>
      <c r="F129" s="166" t="s">
        <v>312</v>
      </c>
      <c r="G129" s="167" t="s">
        <v>313</v>
      </c>
      <c r="H129" s="168" t="n">
        <v>3000</v>
      </c>
      <c r="I129" s="169"/>
      <c r="J129" s="170" t="n">
        <f aca="false">ROUND(I129*H129,2)</f>
        <v>0</v>
      </c>
      <c r="K129" s="166" t="s">
        <v>314</v>
      </c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316</v>
      </c>
    </row>
    <row r="130" s="177" customFormat="true" ht="10.2" hidden="false" customHeight="false" outlineLevel="0" collapsed="false">
      <c r="B130" s="178"/>
      <c r="D130" s="179" t="s">
        <v>317</v>
      </c>
      <c r="E130" s="180"/>
      <c r="F130" s="181" t="s">
        <v>318</v>
      </c>
      <c r="H130" s="180"/>
      <c r="I130" s="182"/>
      <c r="L130" s="178"/>
      <c r="M130" s="183"/>
      <c r="T130" s="184"/>
      <c r="AT130" s="180" t="s">
        <v>317</v>
      </c>
      <c r="AU130" s="180" t="s">
        <v>91</v>
      </c>
      <c r="AV130" s="177" t="s">
        <v>89</v>
      </c>
      <c r="AW130" s="177" t="s">
        <v>35</v>
      </c>
      <c r="AX130" s="177" t="s">
        <v>82</v>
      </c>
      <c r="AY130" s="180" t="s">
        <v>308</v>
      </c>
    </row>
    <row r="131" s="177" customFormat="true" ht="10.2" hidden="false" customHeight="false" outlineLevel="0" collapsed="false">
      <c r="B131" s="178"/>
      <c r="D131" s="179" t="s">
        <v>317</v>
      </c>
      <c r="E131" s="180"/>
      <c r="F131" s="181" t="s">
        <v>319</v>
      </c>
      <c r="H131" s="180"/>
      <c r="I131" s="182"/>
      <c r="L131" s="178"/>
      <c r="M131" s="183"/>
      <c r="T131" s="184"/>
      <c r="AT131" s="180" t="s">
        <v>317</v>
      </c>
      <c r="AU131" s="180" t="s">
        <v>91</v>
      </c>
      <c r="AV131" s="177" t="s">
        <v>89</v>
      </c>
      <c r="AW131" s="177" t="s">
        <v>35</v>
      </c>
      <c r="AX131" s="177" t="s">
        <v>82</v>
      </c>
      <c r="AY131" s="180" t="s">
        <v>308</v>
      </c>
    </row>
    <row r="132" s="185" customFormat="true" ht="10.2" hidden="false" customHeight="false" outlineLevel="0" collapsed="false">
      <c r="B132" s="186"/>
      <c r="D132" s="179" t="s">
        <v>317</v>
      </c>
      <c r="E132" s="187"/>
      <c r="F132" s="188" t="s">
        <v>320</v>
      </c>
      <c r="H132" s="189" t="n">
        <v>3000</v>
      </c>
      <c r="I132" s="190"/>
      <c r="L132" s="186"/>
      <c r="M132" s="191"/>
      <c r="T132" s="192"/>
      <c r="AT132" s="187" t="s">
        <v>317</v>
      </c>
      <c r="AU132" s="187" t="s">
        <v>91</v>
      </c>
      <c r="AV132" s="185" t="s">
        <v>91</v>
      </c>
      <c r="AW132" s="185" t="s">
        <v>35</v>
      </c>
      <c r="AX132" s="185" t="s">
        <v>82</v>
      </c>
      <c r="AY132" s="187" t="s">
        <v>308</v>
      </c>
    </row>
    <row r="133" s="193" customFormat="true" ht="10.2" hidden="false" customHeight="false" outlineLevel="0" collapsed="false">
      <c r="B133" s="194"/>
      <c r="D133" s="179" t="s">
        <v>317</v>
      </c>
      <c r="E133" s="195"/>
      <c r="F133" s="196" t="s">
        <v>321</v>
      </c>
      <c r="H133" s="197" t="n">
        <v>3000</v>
      </c>
      <c r="I133" s="198"/>
      <c r="L133" s="194"/>
      <c r="M133" s="199"/>
      <c r="T133" s="200"/>
      <c r="AT133" s="195" t="s">
        <v>317</v>
      </c>
      <c r="AU133" s="195" t="s">
        <v>91</v>
      </c>
      <c r="AV133" s="193" t="s">
        <v>315</v>
      </c>
      <c r="AW133" s="193" t="s">
        <v>35</v>
      </c>
      <c r="AX133" s="193" t="s">
        <v>89</v>
      </c>
      <c r="AY133" s="195" t="s">
        <v>308</v>
      </c>
    </row>
    <row r="134" s="22" customFormat="true" ht="24.15" hidden="false" customHeight="true" outlineLevel="0" collapsed="false">
      <c r="B134" s="23"/>
      <c r="C134" s="164" t="s">
        <v>91</v>
      </c>
      <c r="D134" s="164" t="s">
        <v>310</v>
      </c>
      <c r="E134" s="165" t="s">
        <v>322</v>
      </c>
      <c r="F134" s="166" t="s">
        <v>323</v>
      </c>
      <c r="G134" s="167" t="s">
        <v>324</v>
      </c>
      <c r="H134" s="168" t="n">
        <v>450</v>
      </c>
      <c r="I134" s="169"/>
      <c r="J134" s="170" t="n">
        <f aca="false">ROUND(I134*H134,2)</f>
        <v>0</v>
      </c>
      <c r="K134" s="166" t="s">
        <v>314</v>
      </c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315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315</v>
      </c>
      <c r="BM134" s="175" t="s">
        <v>325</v>
      </c>
    </row>
    <row r="135" s="185" customFormat="true" ht="10.2" hidden="false" customHeight="false" outlineLevel="0" collapsed="false">
      <c r="B135" s="186"/>
      <c r="D135" s="179" t="s">
        <v>317</v>
      </c>
      <c r="F135" s="188" t="s">
        <v>326</v>
      </c>
      <c r="H135" s="189" t="n">
        <v>450</v>
      </c>
      <c r="I135" s="190"/>
      <c r="L135" s="186"/>
      <c r="M135" s="191"/>
      <c r="T135" s="192"/>
      <c r="AT135" s="187" t="s">
        <v>317</v>
      </c>
      <c r="AU135" s="187" t="s">
        <v>91</v>
      </c>
      <c r="AV135" s="185" t="s">
        <v>91</v>
      </c>
      <c r="AW135" s="185" t="s">
        <v>3</v>
      </c>
      <c r="AX135" s="185" t="s">
        <v>89</v>
      </c>
      <c r="AY135" s="187" t="s">
        <v>308</v>
      </c>
    </row>
    <row r="136" s="22" customFormat="true" ht="37.95" hidden="false" customHeight="true" outlineLevel="0" collapsed="false">
      <c r="B136" s="23"/>
      <c r="C136" s="164" t="s">
        <v>327</v>
      </c>
      <c r="D136" s="164" t="s">
        <v>310</v>
      </c>
      <c r="E136" s="165" t="s">
        <v>328</v>
      </c>
      <c r="F136" s="166" t="s">
        <v>329</v>
      </c>
      <c r="G136" s="167" t="s">
        <v>324</v>
      </c>
      <c r="H136" s="168" t="n">
        <v>450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330</v>
      </c>
    </row>
    <row r="137" s="185" customFormat="true" ht="10.2" hidden="false" customHeight="false" outlineLevel="0" collapsed="false">
      <c r="B137" s="186"/>
      <c r="D137" s="179" t="s">
        <v>317</v>
      </c>
      <c r="F137" s="188" t="s">
        <v>326</v>
      </c>
      <c r="H137" s="189" t="n">
        <v>450</v>
      </c>
      <c r="I137" s="190"/>
      <c r="L137" s="186"/>
      <c r="M137" s="191"/>
      <c r="T137" s="192"/>
      <c r="AT137" s="187" t="s">
        <v>317</v>
      </c>
      <c r="AU137" s="187" t="s">
        <v>91</v>
      </c>
      <c r="AV137" s="185" t="s">
        <v>91</v>
      </c>
      <c r="AW137" s="185" t="s">
        <v>3</v>
      </c>
      <c r="AX137" s="185" t="s">
        <v>89</v>
      </c>
      <c r="AY137" s="187" t="s">
        <v>308</v>
      </c>
    </row>
    <row r="138" s="22" customFormat="true" ht="33" hidden="false" customHeight="true" outlineLevel="0" collapsed="false">
      <c r="B138" s="23"/>
      <c r="C138" s="164" t="s">
        <v>315</v>
      </c>
      <c r="D138" s="164" t="s">
        <v>310</v>
      </c>
      <c r="E138" s="165" t="s">
        <v>331</v>
      </c>
      <c r="F138" s="166" t="s">
        <v>332</v>
      </c>
      <c r="G138" s="167" t="s">
        <v>324</v>
      </c>
      <c r="H138" s="168" t="n">
        <v>450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315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315</v>
      </c>
      <c r="BM138" s="175" t="s">
        <v>333</v>
      </c>
    </row>
    <row r="139" s="185" customFormat="true" ht="10.2" hidden="false" customHeight="false" outlineLevel="0" collapsed="false">
      <c r="B139" s="186"/>
      <c r="D139" s="179" t="s">
        <v>317</v>
      </c>
      <c r="F139" s="188" t="s">
        <v>326</v>
      </c>
      <c r="H139" s="189" t="n">
        <v>450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</v>
      </c>
      <c r="AX139" s="185" t="s">
        <v>89</v>
      </c>
      <c r="AY139" s="187" t="s">
        <v>308</v>
      </c>
    </row>
    <row r="140" s="22" customFormat="true" ht="44.25" hidden="false" customHeight="true" outlineLevel="0" collapsed="false">
      <c r="B140" s="23"/>
      <c r="C140" s="164" t="s">
        <v>334</v>
      </c>
      <c r="D140" s="164" t="s">
        <v>310</v>
      </c>
      <c r="E140" s="165" t="s">
        <v>335</v>
      </c>
      <c r="F140" s="166" t="s">
        <v>336</v>
      </c>
      <c r="G140" s="167" t="s">
        <v>324</v>
      </c>
      <c r="H140" s="168" t="n">
        <v>4570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315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315</v>
      </c>
      <c r="BM140" s="175" t="s">
        <v>337</v>
      </c>
    </row>
    <row r="141" s="177" customFormat="true" ht="10.2" hidden="false" customHeight="false" outlineLevel="0" collapsed="false">
      <c r="B141" s="178"/>
      <c r="D141" s="179" t="s">
        <v>317</v>
      </c>
      <c r="E141" s="180"/>
      <c r="F141" s="181" t="s">
        <v>318</v>
      </c>
      <c r="H141" s="180"/>
      <c r="I141" s="182"/>
      <c r="L141" s="178"/>
      <c r="M141" s="183"/>
      <c r="T141" s="184"/>
      <c r="AT141" s="180" t="s">
        <v>317</v>
      </c>
      <c r="AU141" s="180" t="s">
        <v>91</v>
      </c>
      <c r="AV141" s="177" t="s">
        <v>89</v>
      </c>
      <c r="AW141" s="177" t="s">
        <v>35</v>
      </c>
      <c r="AX141" s="177" t="s">
        <v>82</v>
      </c>
      <c r="AY141" s="180" t="s">
        <v>308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338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85" customFormat="true" ht="10.2" hidden="false" customHeight="false" outlineLevel="0" collapsed="false">
      <c r="B143" s="186"/>
      <c r="D143" s="179" t="s">
        <v>317</v>
      </c>
      <c r="E143" s="187"/>
      <c r="F143" s="188" t="s">
        <v>339</v>
      </c>
      <c r="H143" s="189" t="n">
        <v>4570</v>
      </c>
      <c r="I143" s="190"/>
      <c r="L143" s="186"/>
      <c r="M143" s="191"/>
      <c r="T143" s="192"/>
      <c r="AT143" s="187" t="s">
        <v>317</v>
      </c>
      <c r="AU143" s="187" t="s">
        <v>91</v>
      </c>
      <c r="AV143" s="185" t="s">
        <v>91</v>
      </c>
      <c r="AW143" s="185" t="s">
        <v>35</v>
      </c>
      <c r="AX143" s="185" t="s">
        <v>82</v>
      </c>
      <c r="AY143" s="187" t="s">
        <v>308</v>
      </c>
    </row>
    <row r="144" s="193" customFormat="true" ht="10.2" hidden="false" customHeight="false" outlineLevel="0" collapsed="false">
      <c r="B144" s="194"/>
      <c r="D144" s="179" t="s">
        <v>317</v>
      </c>
      <c r="E144" s="195" t="s">
        <v>267</v>
      </c>
      <c r="F144" s="196" t="s">
        <v>321</v>
      </c>
      <c r="H144" s="197" t="n">
        <v>4570</v>
      </c>
      <c r="I144" s="198"/>
      <c r="L144" s="194"/>
      <c r="M144" s="199"/>
      <c r="T144" s="200"/>
      <c r="AT144" s="195" t="s">
        <v>317</v>
      </c>
      <c r="AU144" s="195" t="s">
        <v>91</v>
      </c>
      <c r="AV144" s="193" t="s">
        <v>315</v>
      </c>
      <c r="AW144" s="193" t="s">
        <v>35</v>
      </c>
      <c r="AX144" s="193" t="s">
        <v>89</v>
      </c>
      <c r="AY144" s="195" t="s">
        <v>308</v>
      </c>
    </row>
    <row r="145" s="22" customFormat="true" ht="62.7" hidden="false" customHeight="true" outlineLevel="0" collapsed="false">
      <c r="B145" s="23"/>
      <c r="C145" s="164" t="s">
        <v>340</v>
      </c>
      <c r="D145" s="164" t="s">
        <v>310</v>
      </c>
      <c r="E145" s="165" t="s">
        <v>341</v>
      </c>
      <c r="F145" s="166" t="s">
        <v>342</v>
      </c>
      <c r="G145" s="167" t="s">
        <v>324</v>
      </c>
      <c r="H145" s="168" t="n">
        <v>5830</v>
      </c>
      <c r="I145" s="169"/>
      <c r="J145" s="170" t="n">
        <f aca="false">ROUND(I145*H145,2)</f>
        <v>0</v>
      </c>
      <c r="K145" s="166" t="s">
        <v>314</v>
      </c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315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315</v>
      </c>
      <c r="BM145" s="175" t="s">
        <v>343</v>
      </c>
    </row>
    <row r="146" s="177" customFormat="true" ht="10.2" hidden="false" customHeight="false" outlineLevel="0" collapsed="false">
      <c r="B146" s="178"/>
      <c r="D146" s="179" t="s">
        <v>317</v>
      </c>
      <c r="E146" s="180"/>
      <c r="F146" s="181" t="s">
        <v>318</v>
      </c>
      <c r="H146" s="180"/>
      <c r="I146" s="182"/>
      <c r="L146" s="178"/>
      <c r="M146" s="183"/>
      <c r="T146" s="184"/>
      <c r="AT146" s="180" t="s">
        <v>317</v>
      </c>
      <c r="AU146" s="180" t="s">
        <v>91</v>
      </c>
      <c r="AV146" s="177" t="s">
        <v>89</v>
      </c>
      <c r="AW146" s="177" t="s">
        <v>35</v>
      </c>
      <c r="AX146" s="177" t="s">
        <v>82</v>
      </c>
      <c r="AY146" s="180" t="s">
        <v>308</v>
      </c>
    </row>
    <row r="147" s="177" customFormat="true" ht="10.2" hidden="false" customHeight="false" outlineLevel="0" collapsed="false">
      <c r="B147" s="178"/>
      <c r="D147" s="179" t="s">
        <v>317</v>
      </c>
      <c r="E147" s="180"/>
      <c r="F147" s="181" t="s">
        <v>344</v>
      </c>
      <c r="H147" s="180"/>
      <c r="I147" s="182"/>
      <c r="L147" s="178"/>
      <c r="M147" s="183"/>
      <c r="T147" s="184"/>
      <c r="AT147" s="180" t="s">
        <v>317</v>
      </c>
      <c r="AU147" s="180" t="s">
        <v>91</v>
      </c>
      <c r="AV147" s="177" t="s">
        <v>89</v>
      </c>
      <c r="AW147" s="177" t="s">
        <v>35</v>
      </c>
      <c r="AX147" s="177" t="s">
        <v>82</v>
      </c>
      <c r="AY147" s="180" t="s">
        <v>308</v>
      </c>
    </row>
    <row r="148" s="185" customFormat="true" ht="10.2" hidden="false" customHeight="false" outlineLevel="0" collapsed="false">
      <c r="B148" s="186"/>
      <c r="D148" s="179" t="s">
        <v>317</v>
      </c>
      <c r="E148" s="187"/>
      <c r="F148" s="188" t="s">
        <v>345</v>
      </c>
      <c r="H148" s="189" t="n">
        <v>4570</v>
      </c>
      <c r="I148" s="190"/>
      <c r="L148" s="186"/>
      <c r="M148" s="191"/>
      <c r="T148" s="192"/>
      <c r="AT148" s="187" t="s">
        <v>317</v>
      </c>
      <c r="AU148" s="187" t="s">
        <v>91</v>
      </c>
      <c r="AV148" s="185" t="s">
        <v>91</v>
      </c>
      <c r="AW148" s="185" t="s">
        <v>35</v>
      </c>
      <c r="AX148" s="185" t="s">
        <v>82</v>
      </c>
      <c r="AY148" s="187" t="s">
        <v>308</v>
      </c>
    </row>
    <row r="149" s="185" customFormat="true" ht="10.2" hidden="false" customHeight="false" outlineLevel="0" collapsed="false">
      <c r="B149" s="186"/>
      <c r="D149" s="179" t="s">
        <v>317</v>
      </c>
      <c r="E149" s="187"/>
      <c r="F149" s="188" t="s">
        <v>346</v>
      </c>
      <c r="H149" s="189" t="n">
        <v>1260</v>
      </c>
      <c r="I149" s="190"/>
      <c r="L149" s="186"/>
      <c r="M149" s="191"/>
      <c r="T149" s="192"/>
      <c r="AT149" s="187" t="s">
        <v>317</v>
      </c>
      <c r="AU149" s="187" t="s">
        <v>91</v>
      </c>
      <c r="AV149" s="185" t="s">
        <v>91</v>
      </c>
      <c r="AW149" s="185" t="s">
        <v>35</v>
      </c>
      <c r="AX149" s="185" t="s">
        <v>82</v>
      </c>
      <c r="AY149" s="187" t="s">
        <v>308</v>
      </c>
    </row>
    <row r="150" s="193" customFormat="true" ht="10.2" hidden="false" customHeight="false" outlineLevel="0" collapsed="false">
      <c r="B150" s="194"/>
      <c r="D150" s="179" t="s">
        <v>317</v>
      </c>
      <c r="E150" s="195"/>
      <c r="F150" s="196" t="s">
        <v>321</v>
      </c>
      <c r="H150" s="197" t="n">
        <v>5830</v>
      </c>
      <c r="I150" s="198"/>
      <c r="L150" s="194"/>
      <c r="M150" s="199"/>
      <c r="T150" s="200"/>
      <c r="AT150" s="195" t="s">
        <v>317</v>
      </c>
      <c r="AU150" s="195" t="s">
        <v>91</v>
      </c>
      <c r="AV150" s="193" t="s">
        <v>315</v>
      </c>
      <c r="AW150" s="193" t="s">
        <v>35</v>
      </c>
      <c r="AX150" s="193" t="s">
        <v>89</v>
      </c>
      <c r="AY150" s="195" t="s">
        <v>308</v>
      </c>
    </row>
    <row r="151" s="22" customFormat="true" ht="37.95" hidden="false" customHeight="true" outlineLevel="0" collapsed="false">
      <c r="B151" s="23"/>
      <c r="C151" s="164" t="s">
        <v>347</v>
      </c>
      <c r="D151" s="164" t="s">
        <v>310</v>
      </c>
      <c r="E151" s="165" t="s">
        <v>348</v>
      </c>
      <c r="F151" s="166" t="s">
        <v>349</v>
      </c>
      <c r="G151" s="167" t="s">
        <v>324</v>
      </c>
      <c r="H151" s="168" t="n">
        <v>4570</v>
      </c>
      <c r="I151" s="169"/>
      <c r="J151" s="170" t="n">
        <f aca="false">ROUND(I151*H151,2)</f>
        <v>0</v>
      </c>
      <c r="K151" s="166" t="s">
        <v>314</v>
      </c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315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315</v>
      </c>
      <c r="BM151" s="175" t="s">
        <v>350</v>
      </c>
    </row>
    <row r="152" s="177" customFormat="true" ht="10.2" hidden="false" customHeight="false" outlineLevel="0" collapsed="false">
      <c r="B152" s="178"/>
      <c r="D152" s="179" t="s">
        <v>317</v>
      </c>
      <c r="E152" s="180"/>
      <c r="F152" s="181" t="s">
        <v>318</v>
      </c>
      <c r="H152" s="180"/>
      <c r="I152" s="182"/>
      <c r="L152" s="178"/>
      <c r="M152" s="183"/>
      <c r="T152" s="184"/>
      <c r="AT152" s="180" t="s">
        <v>317</v>
      </c>
      <c r="AU152" s="180" t="s">
        <v>91</v>
      </c>
      <c r="AV152" s="177" t="s">
        <v>89</v>
      </c>
      <c r="AW152" s="177" t="s">
        <v>35</v>
      </c>
      <c r="AX152" s="177" t="s">
        <v>82</v>
      </c>
      <c r="AY152" s="180" t="s">
        <v>308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351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85" customFormat="true" ht="10.2" hidden="false" customHeight="false" outlineLevel="0" collapsed="false">
      <c r="B154" s="186"/>
      <c r="D154" s="179" t="s">
        <v>317</v>
      </c>
      <c r="E154" s="187"/>
      <c r="F154" s="188" t="s">
        <v>345</v>
      </c>
      <c r="H154" s="189" t="n">
        <v>4570</v>
      </c>
      <c r="I154" s="190"/>
      <c r="L154" s="186"/>
      <c r="M154" s="191"/>
      <c r="T154" s="192"/>
      <c r="AT154" s="187" t="s">
        <v>317</v>
      </c>
      <c r="AU154" s="187" t="s">
        <v>91</v>
      </c>
      <c r="AV154" s="185" t="s">
        <v>91</v>
      </c>
      <c r="AW154" s="185" t="s">
        <v>35</v>
      </c>
      <c r="AX154" s="185" t="s">
        <v>82</v>
      </c>
      <c r="AY154" s="187" t="s">
        <v>308</v>
      </c>
    </row>
    <row r="155" s="193" customFormat="true" ht="10.2" hidden="false" customHeight="false" outlineLevel="0" collapsed="false">
      <c r="B155" s="194"/>
      <c r="D155" s="179" t="s">
        <v>317</v>
      </c>
      <c r="E155" s="195"/>
      <c r="F155" s="196" t="s">
        <v>321</v>
      </c>
      <c r="H155" s="197" t="n">
        <v>4570</v>
      </c>
      <c r="I155" s="198"/>
      <c r="L155" s="194"/>
      <c r="M155" s="199"/>
      <c r="T155" s="200"/>
      <c r="AT155" s="195" t="s">
        <v>317</v>
      </c>
      <c r="AU155" s="195" t="s">
        <v>91</v>
      </c>
      <c r="AV155" s="193" t="s">
        <v>315</v>
      </c>
      <c r="AW155" s="193" t="s">
        <v>35</v>
      </c>
      <c r="AX155" s="193" t="s">
        <v>89</v>
      </c>
      <c r="AY155" s="195" t="s">
        <v>308</v>
      </c>
    </row>
    <row r="156" s="22" customFormat="true" ht="44.25" hidden="false" customHeight="true" outlineLevel="0" collapsed="false">
      <c r="B156" s="23"/>
      <c r="C156" s="164" t="s">
        <v>352</v>
      </c>
      <c r="D156" s="164" t="s">
        <v>310</v>
      </c>
      <c r="E156" s="165" t="s">
        <v>353</v>
      </c>
      <c r="F156" s="166" t="s">
        <v>354</v>
      </c>
      <c r="G156" s="167" t="s">
        <v>324</v>
      </c>
      <c r="H156" s="168" t="n">
        <v>4570</v>
      </c>
      <c r="I156" s="169"/>
      <c r="J156" s="170" t="n">
        <f aca="false">ROUND(I156*H156,2)</f>
        <v>0</v>
      </c>
      <c r="K156" s="166" t="s">
        <v>314</v>
      </c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315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315</v>
      </c>
      <c r="BM156" s="175" t="s">
        <v>355</v>
      </c>
    </row>
    <row r="157" s="177" customFormat="true" ht="10.2" hidden="false" customHeight="false" outlineLevel="0" collapsed="false">
      <c r="B157" s="178"/>
      <c r="D157" s="179" t="s">
        <v>317</v>
      </c>
      <c r="E157" s="180"/>
      <c r="F157" s="181" t="s">
        <v>318</v>
      </c>
      <c r="H157" s="180"/>
      <c r="I157" s="182"/>
      <c r="L157" s="178"/>
      <c r="M157" s="183"/>
      <c r="T157" s="184"/>
      <c r="AT157" s="180" t="s">
        <v>317</v>
      </c>
      <c r="AU157" s="180" t="s">
        <v>91</v>
      </c>
      <c r="AV157" s="177" t="s">
        <v>89</v>
      </c>
      <c r="AW157" s="177" t="s">
        <v>35</v>
      </c>
      <c r="AX157" s="177" t="s">
        <v>82</v>
      </c>
      <c r="AY157" s="180" t="s">
        <v>308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356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85" customFormat="true" ht="10.2" hidden="false" customHeight="false" outlineLevel="0" collapsed="false">
      <c r="B159" s="186"/>
      <c r="D159" s="179" t="s">
        <v>317</v>
      </c>
      <c r="E159" s="187"/>
      <c r="F159" s="188" t="s">
        <v>345</v>
      </c>
      <c r="H159" s="189" t="n">
        <v>4570</v>
      </c>
      <c r="I159" s="190"/>
      <c r="L159" s="186"/>
      <c r="M159" s="191"/>
      <c r="T159" s="192"/>
      <c r="AT159" s="187" t="s">
        <v>317</v>
      </c>
      <c r="AU159" s="187" t="s">
        <v>91</v>
      </c>
      <c r="AV159" s="185" t="s">
        <v>91</v>
      </c>
      <c r="AW159" s="185" t="s">
        <v>35</v>
      </c>
      <c r="AX159" s="185" t="s">
        <v>82</v>
      </c>
      <c r="AY159" s="187" t="s">
        <v>308</v>
      </c>
    </row>
    <row r="160" s="193" customFormat="true" ht="10.2" hidden="false" customHeight="false" outlineLevel="0" collapsed="false">
      <c r="B160" s="194"/>
      <c r="D160" s="179" t="s">
        <v>317</v>
      </c>
      <c r="E160" s="195"/>
      <c r="F160" s="196" t="s">
        <v>321</v>
      </c>
      <c r="H160" s="197" t="n">
        <v>4570</v>
      </c>
      <c r="I160" s="198"/>
      <c r="L160" s="194"/>
      <c r="M160" s="199"/>
      <c r="T160" s="200"/>
      <c r="AT160" s="195" t="s">
        <v>317</v>
      </c>
      <c r="AU160" s="195" t="s">
        <v>91</v>
      </c>
      <c r="AV160" s="193" t="s">
        <v>315</v>
      </c>
      <c r="AW160" s="193" t="s">
        <v>35</v>
      </c>
      <c r="AX160" s="193" t="s">
        <v>89</v>
      </c>
      <c r="AY160" s="195" t="s">
        <v>308</v>
      </c>
    </row>
    <row r="161" s="22" customFormat="true" ht="62.7" hidden="false" customHeight="true" outlineLevel="0" collapsed="false">
      <c r="B161" s="23"/>
      <c r="C161" s="164" t="s">
        <v>357</v>
      </c>
      <c r="D161" s="164" t="s">
        <v>310</v>
      </c>
      <c r="E161" s="165" t="s">
        <v>358</v>
      </c>
      <c r="F161" s="166" t="s">
        <v>359</v>
      </c>
      <c r="G161" s="167" t="s">
        <v>324</v>
      </c>
      <c r="H161" s="168" t="n">
        <v>3310</v>
      </c>
      <c r="I161" s="169"/>
      <c r="J161" s="170" t="n">
        <f aca="false">ROUND(I161*H161,2)</f>
        <v>0</v>
      </c>
      <c r="K161" s="166" t="s">
        <v>314</v>
      </c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315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315</v>
      </c>
      <c r="BM161" s="175" t="s">
        <v>360</v>
      </c>
    </row>
    <row r="162" s="177" customFormat="true" ht="10.2" hidden="false" customHeight="false" outlineLevel="0" collapsed="false">
      <c r="B162" s="178"/>
      <c r="D162" s="179" t="s">
        <v>317</v>
      </c>
      <c r="E162" s="180"/>
      <c r="F162" s="181" t="s">
        <v>318</v>
      </c>
      <c r="H162" s="180"/>
      <c r="I162" s="182"/>
      <c r="L162" s="178"/>
      <c r="M162" s="183"/>
      <c r="T162" s="184"/>
      <c r="AT162" s="180" t="s">
        <v>317</v>
      </c>
      <c r="AU162" s="180" t="s">
        <v>91</v>
      </c>
      <c r="AV162" s="177" t="s">
        <v>89</v>
      </c>
      <c r="AW162" s="177" t="s">
        <v>35</v>
      </c>
      <c r="AX162" s="177" t="s">
        <v>82</v>
      </c>
      <c r="AY162" s="180" t="s">
        <v>308</v>
      </c>
    </row>
    <row r="163" s="177" customFormat="true" ht="10.2" hidden="false" customHeight="false" outlineLevel="0" collapsed="false">
      <c r="B163" s="178"/>
      <c r="D163" s="179" t="s">
        <v>317</v>
      </c>
      <c r="E163" s="180"/>
      <c r="F163" s="181" t="s">
        <v>361</v>
      </c>
      <c r="H163" s="180"/>
      <c r="I163" s="182"/>
      <c r="L163" s="178"/>
      <c r="M163" s="183"/>
      <c r="T163" s="184"/>
      <c r="AT163" s="180" t="s">
        <v>317</v>
      </c>
      <c r="AU163" s="180" t="s">
        <v>91</v>
      </c>
      <c r="AV163" s="177" t="s">
        <v>89</v>
      </c>
      <c r="AW163" s="177" t="s">
        <v>35</v>
      </c>
      <c r="AX163" s="177" t="s">
        <v>82</v>
      </c>
      <c r="AY163" s="180" t="s">
        <v>308</v>
      </c>
    </row>
    <row r="164" s="185" customFormat="true" ht="10.2" hidden="false" customHeight="false" outlineLevel="0" collapsed="false">
      <c r="B164" s="186"/>
      <c r="D164" s="179" t="s">
        <v>317</v>
      </c>
      <c r="E164" s="187"/>
      <c r="F164" s="188" t="s">
        <v>345</v>
      </c>
      <c r="H164" s="189" t="n">
        <v>4570</v>
      </c>
      <c r="I164" s="190"/>
      <c r="L164" s="186"/>
      <c r="M164" s="191"/>
      <c r="T164" s="192"/>
      <c r="AT164" s="187" t="s">
        <v>317</v>
      </c>
      <c r="AU164" s="187" t="s">
        <v>91</v>
      </c>
      <c r="AV164" s="185" t="s">
        <v>91</v>
      </c>
      <c r="AW164" s="185" t="s">
        <v>35</v>
      </c>
      <c r="AX164" s="185" t="s">
        <v>82</v>
      </c>
      <c r="AY164" s="187" t="s">
        <v>308</v>
      </c>
    </row>
    <row r="165" s="185" customFormat="true" ht="10.2" hidden="false" customHeight="false" outlineLevel="0" collapsed="false">
      <c r="B165" s="186"/>
      <c r="D165" s="179" t="s">
        <v>317</v>
      </c>
      <c r="E165" s="187"/>
      <c r="F165" s="188" t="s">
        <v>362</v>
      </c>
      <c r="H165" s="189" t="n">
        <v>-1260</v>
      </c>
      <c r="I165" s="190"/>
      <c r="L165" s="186"/>
      <c r="M165" s="191"/>
      <c r="T165" s="192"/>
      <c r="AT165" s="187" t="s">
        <v>317</v>
      </c>
      <c r="AU165" s="187" t="s">
        <v>91</v>
      </c>
      <c r="AV165" s="185" t="s">
        <v>91</v>
      </c>
      <c r="AW165" s="185" t="s">
        <v>35</v>
      </c>
      <c r="AX165" s="185" t="s">
        <v>82</v>
      </c>
      <c r="AY165" s="187" t="s">
        <v>308</v>
      </c>
    </row>
    <row r="166" s="193" customFormat="true" ht="10.2" hidden="false" customHeight="false" outlineLevel="0" collapsed="false">
      <c r="B166" s="194"/>
      <c r="D166" s="179" t="s">
        <v>317</v>
      </c>
      <c r="E166" s="195"/>
      <c r="F166" s="196" t="s">
        <v>321</v>
      </c>
      <c r="H166" s="197" t="n">
        <v>3310</v>
      </c>
      <c r="I166" s="198"/>
      <c r="L166" s="194"/>
      <c r="M166" s="199"/>
      <c r="T166" s="200"/>
      <c r="AT166" s="195" t="s">
        <v>317</v>
      </c>
      <c r="AU166" s="195" t="s">
        <v>91</v>
      </c>
      <c r="AV166" s="193" t="s">
        <v>315</v>
      </c>
      <c r="AW166" s="193" t="s">
        <v>35</v>
      </c>
      <c r="AX166" s="193" t="s">
        <v>89</v>
      </c>
      <c r="AY166" s="195" t="s">
        <v>308</v>
      </c>
    </row>
    <row r="167" s="22" customFormat="true" ht="66.75" hidden="false" customHeight="true" outlineLevel="0" collapsed="false">
      <c r="B167" s="23"/>
      <c r="C167" s="164" t="s">
        <v>363</v>
      </c>
      <c r="D167" s="164" t="s">
        <v>310</v>
      </c>
      <c r="E167" s="165" t="s">
        <v>364</v>
      </c>
      <c r="F167" s="166" t="s">
        <v>365</v>
      </c>
      <c r="G167" s="167" t="s">
        <v>324</v>
      </c>
      <c r="H167" s="168" t="n">
        <v>3310</v>
      </c>
      <c r="I167" s="169"/>
      <c r="J167" s="170" t="n">
        <f aca="false">ROUND(I167*H167,2)</f>
        <v>0</v>
      </c>
      <c r="K167" s="166" t="s">
        <v>314</v>
      </c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315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315</v>
      </c>
      <c r="BM167" s="175" t="s">
        <v>366</v>
      </c>
    </row>
    <row r="168" s="177" customFormat="true" ht="10.2" hidden="false" customHeight="false" outlineLevel="0" collapsed="false">
      <c r="B168" s="178"/>
      <c r="D168" s="179" t="s">
        <v>317</v>
      </c>
      <c r="E168" s="180"/>
      <c r="F168" s="181" t="s">
        <v>318</v>
      </c>
      <c r="H168" s="180"/>
      <c r="I168" s="182"/>
      <c r="L168" s="178"/>
      <c r="M168" s="183"/>
      <c r="T168" s="184"/>
      <c r="AT168" s="180" t="s">
        <v>317</v>
      </c>
      <c r="AU168" s="180" t="s">
        <v>91</v>
      </c>
      <c r="AV168" s="177" t="s">
        <v>89</v>
      </c>
      <c r="AW168" s="177" t="s">
        <v>35</v>
      </c>
      <c r="AX168" s="177" t="s">
        <v>82</v>
      </c>
      <c r="AY168" s="180" t="s">
        <v>308</v>
      </c>
    </row>
    <row r="169" s="177" customFormat="true" ht="10.2" hidden="false" customHeight="false" outlineLevel="0" collapsed="false">
      <c r="B169" s="178"/>
      <c r="D169" s="179" t="s">
        <v>317</v>
      </c>
      <c r="E169" s="180"/>
      <c r="F169" s="181" t="s">
        <v>361</v>
      </c>
      <c r="H169" s="180"/>
      <c r="I169" s="182"/>
      <c r="L169" s="178"/>
      <c r="M169" s="183"/>
      <c r="T169" s="184"/>
      <c r="AT169" s="180" t="s">
        <v>317</v>
      </c>
      <c r="AU169" s="180" t="s">
        <v>91</v>
      </c>
      <c r="AV169" s="177" t="s">
        <v>89</v>
      </c>
      <c r="AW169" s="177" t="s">
        <v>35</v>
      </c>
      <c r="AX169" s="177" t="s">
        <v>82</v>
      </c>
      <c r="AY169" s="180" t="s">
        <v>308</v>
      </c>
    </row>
    <row r="170" s="185" customFormat="true" ht="10.2" hidden="false" customHeight="false" outlineLevel="0" collapsed="false">
      <c r="B170" s="186"/>
      <c r="D170" s="179" t="s">
        <v>317</v>
      </c>
      <c r="E170" s="187"/>
      <c r="F170" s="188" t="s">
        <v>345</v>
      </c>
      <c r="H170" s="189" t="n">
        <v>4570</v>
      </c>
      <c r="I170" s="190"/>
      <c r="L170" s="186"/>
      <c r="M170" s="191"/>
      <c r="T170" s="192"/>
      <c r="AT170" s="187" t="s">
        <v>317</v>
      </c>
      <c r="AU170" s="187" t="s">
        <v>91</v>
      </c>
      <c r="AV170" s="185" t="s">
        <v>91</v>
      </c>
      <c r="AW170" s="185" t="s">
        <v>35</v>
      </c>
      <c r="AX170" s="185" t="s">
        <v>82</v>
      </c>
      <c r="AY170" s="187" t="s">
        <v>308</v>
      </c>
    </row>
    <row r="171" s="185" customFormat="true" ht="10.2" hidden="false" customHeight="false" outlineLevel="0" collapsed="false">
      <c r="B171" s="186"/>
      <c r="D171" s="179" t="s">
        <v>317</v>
      </c>
      <c r="E171" s="187"/>
      <c r="F171" s="188" t="s">
        <v>362</v>
      </c>
      <c r="H171" s="189" t="n">
        <v>-1260</v>
      </c>
      <c r="I171" s="190"/>
      <c r="L171" s="186"/>
      <c r="M171" s="191"/>
      <c r="T171" s="192"/>
      <c r="AT171" s="187" t="s">
        <v>317</v>
      </c>
      <c r="AU171" s="187" t="s">
        <v>91</v>
      </c>
      <c r="AV171" s="185" t="s">
        <v>91</v>
      </c>
      <c r="AW171" s="185" t="s">
        <v>35</v>
      </c>
      <c r="AX171" s="185" t="s">
        <v>82</v>
      </c>
      <c r="AY171" s="187" t="s">
        <v>308</v>
      </c>
    </row>
    <row r="172" s="193" customFormat="true" ht="10.2" hidden="false" customHeight="false" outlineLevel="0" collapsed="false">
      <c r="B172" s="194"/>
      <c r="D172" s="179" t="s">
        <v>317</v>
      </c>
      <c r="E172" s="195"/>
      <c r="F172" s="196" t="s">
        <v>321</v>
      </c>
      <c r="H172" s="197" t="n">
        <v>3310</v>
      </c>
      <c r="I172" s="198"/>
      <c r="L172" s="194"/>
      <c r="M172" s="199"/>
      <c r="T172" s="200"/>
      <c r="AT172" s="195" t="s">
        <v>317</v>
      </c>
      <c r="AU172" s="195" t="s">
        <v>91</v>
      </c>
      <c r="AV172" s="193" t="s">
        <v>315</v>
      </c>
      <c r="AW172" s="193" t="s">
        <v>35</v>
      </c>
      <c r="AX172" s="193" t="s">
        <v>89</v>
      </c>
      <c r="AY172" s="195" t="s">
        <v>308</v>
      </c>
    </row>
    <row r="173" s="22" customFormat="true" ht="44.25" hidden="false" customHeight="true" outlineLevel="0" collapsed="false">
      <c r="B173" s="23"/>
      <c r="C173" s="164" t="s">
        <v>367</v>
      </c>
      <c r="D173" s="164" t="s">
        <v>310</v>
      </c>
      <c r="E173" s="165" t="s">
        <v>368</v>
      </c>
      <c r="F173" s="166" t="s">
        <v>369</v>
      </c>
      <c r="G173" s="167" t="s">
        <v>370</v>
      </c>
      <c r="H173" s="168" t="n">
        <v>5958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315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315</v>
      </c>
      <c r="BM173" s="175" t="s">
        <v>371</v>
      </c>
    </row>
    <row r="174" s="177" customFormat="true" ht="10.2" hidden="false" customHeight="false" outlineLevel="0" collapsed="false">
      <c r="B174" s="178"/>
      <c r="D174" s="179" t="s">
        <v>317</v>
      </c>
      <c r="E174" s="180"/>
      <c r="F174" s="181" t="s">
        <v>318</v>
      </c>
      <c r="H174" s="180"/>
      <c r="I174" s="182"/>
      <c r="L174" s="178"/>
      <c r="M174" s="183"/>
      <c r="T174" s="184"/>
      <c r="AT174" s="180" t="s">
        <v>317</v>
      </c>
      <c r="AU174" s="180" t="s">
        <v>91</v>
      </c>
      <c r="AV174" s="177" t="s">
        <v>89</v>
      </c>
      <c r="AW174" s="177" t="s">
        <v>35</v>
      </c>
      <c r="AX174" s="177" t="s">
        <v>82</v>
      </c>
      <c r="AY174" s="180" t="s">
        <v>308</v>
      </c>
    </row>
    <row r="175" s="177" customFormat="true" ht="10.2" hidden="false" customHeight="false" outlineLevel="0" collapsed="false">
      <c r="B175" s="178"/>
      <c r="D175" s="179" t="s">
        <v>317</v>
      </c>
      <c r="E175" s="180"/>
      <c r="F175" s="181" t="s">
        <v>372</v>
      </c>
      <c r="H175" s="180"/>
      <c r="I175" s="182"/>
      <c r="L175" s="178"/>
      <c r="M175" s="183"/>
      <c r="T175" s="184"/>
      <c r="AT175" s="180" t="s">
        <v>317</v>
      </c>
      <c r="AU175" s="180" t="s">
        <v>91</v>
      </c>
      <c r="AV175" s="177" t="s">
        <v>89</v>
      </c>
      <c r="AW175" s="177" t="s">
        <v>35</v>
      </c>
      <c r="AX175" s="177" t="s">
        <v>82</v>
      </c>
      <c r="AY175" s="180" t="s">
        <v>308</v>
      </c>
    </row>
    <row r="176" s="185" customFormat="true" ht="10.2" hidden="false" customHeight="false" outlineLevel="0" collapsed="false">
      <c r="B176" s="186"/>
      <c r="D176" s="179" t="s">
        <v>317</v>
      </c>
      <c r="E176" s="187"/>
      <c r="F176" s="188" t="s">
        <v>345</v>
      </c>
      <c r="H176" s="189" t="n">
        <v>4570</v>
      </c>
      <c r="I176" s="190"/>
      <c r="L176" s="186"/>
      <c r="M176" s="191"/>
      <c r="T176" s="192"/>
      <c r="AT176" s="187" t="s">
        <v>317</v>
      </c>
      <c r="AU176" s="187" t="s">
        <v>91</v>
      </c>
      <c r="AV176" s="185" t="s">
        <v>91</v>
      </c>
      <c r="AW176" s="185" t="s">
        <v>35</v>
      </c>
      <c r="AX176" s="185" t="s">
        <v>82</v>
      </c>
      <c r="AY176" s="187" t="s">
        <v>308</v>
      </c>
    </row>
    <row r="177" s="185" customFormat="true" ht="10.2" hidden="false" customHeight="false" outlineLevel="0" collapsed="false">
      <c r="B177" s="186"/>
      <c r="D177" s="179" t="s">
        <v>317</v>
      </c>
      <c r="E177" s="187"/>
      <c r="F177" s="188" t="s">
        <v>362</v>
      </c>
      <c r="H177" s="189" t="n">
        <v>-1260</v>
      </c>
      <c r="I177" s="190"/>
      <c r="L177" s="186"/>
      <c r="M177" s="191"/>
      <c r="T177" s="192"/>
      <c r="AT177" s="187" t="s">
        <v>317</v>
      </c>
      <c r="AU177" s="187" t="s">
        <v>91</v>
      </c>
      <c r="AV177" s="185" t="s">
        <v>91</v>
      </c>
      <c r="AW177" s="185" t="s">
        <v>35</v>
      </c>
      <c r="AX177" s="185" t="s">
        <v>82</v>
      </c>
      <c r="AY177" s="187" t="s">
        <v>308</v>
      </c>
    </row>
    <row r="178" s="193" customFormat="true" ht="10.2" hidden="false" customHeight="false" outlineLevel="0" collapsed="false">
      <c r="B178" s="194"/>
      <c r="D178" s="179" t="s">
        <v>317</v>
      </c>
      <c r="E178" s="195"/>
      <c r="F178" s="196" t="s">
        <v>321</v>
      </c>
      <c r="H178" s="197" t="n">
        <v>3310</v>
      </c>
      <c r="I178" s="198"/>
      <c r="L178" s="194"/>
      <c r="M178" s="199"/>
      <c r="T178" s="200"/>
      <c r="AT178" s="195" t="s">
        <v>317</v>
      </c>
      <c r="AU178" s="195" t="s">
        <v>91</v>
      </c>
      <c r="AV178" s="193" t="s">
        <v>315</v>
      </c>
      <c r="AW178" s="193" t="s">
        <v>35</v>
      </c>
      <c r="AX178" s="193" t="s">
        <v>89</v>
      </c>
      <c r="AY178" s="195" t="s">
        <v>308</v>
      </c>
    </row>
    <row r="179" s="185" customFormat="true" ht="10.2" hidden="false" customHeight="false" outlineLevel="0" collapsed="false">
      <c r="B179" s="186"/>
      <c r="D179" s="179" t="s">
        <v>317</v>
      </c>
      <c r="F179" s="188" t="s">
        <v>373</v>
      </c>
      <c r="H179" s="189" t="n">
        <v>5958</v>
      </c>
      <c r="I179" s="190"/>
      <c r="L179" s="186"/>
      <c r="M179" s="191"/>
      <c r="T179" s="192"/>
      <c r="AT179" s="187" t="s">
        <v>317</v>
      </c>
      <c r="AU179" s="187" t="s">
        <v>91</v>
      </c>
      <c r="AV179" s="185" t="s">
        <v>91</v>
      </c>
      <c r="AW179" s="185" t="s">
        <v>3</v>
      </c>
      <c r="AX179" s="185" t="s">
        <v>89</v>
      </c>
      <c r="AY179" s="187" t="s">
        <v>308</v>
      </c>
    </row>
    <row r="180" s="22" customFormat="true" ht="44.25" hidden="false" customHeight="true" outlineLevel="0" collapsed="false">
      <c r="B180" s="23"/>
      <c r="C180" s="164" t="s">
        <v>374</v>
      </c>
      <c r="D180" s="164" t="s">
        <v>310</v>
      </c>
      <c r="E180" s="165" t="s">
        <v>375</v>
      </c>
      <c r="F180" s="166" t="s">
        <v>376</v>
      </c>
      <c r="G180" s="167" t="s">
        <v>324</v>
      </c>
      <c r="H180" s="168" t="n">
        <v>1260</v>
      </c>
      <c r="I180" s="169"/>
      <c r="J180" s="170" t="n">
        <f aca="false">ROUND(I180*H180,2)</f>
        <v>0</v>
      </c>
      <c r="K180" s="166" t="s">
        <v>314</v>
      </c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315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315</v>
      </c>
      <c r="BM180" s="175" t="s">
        <v>377</v>
      </c>
    </row>
    <row r="181" s="177" customFormat="true" ht="10.2" hidden="false" customHeight="false" outlineLevel="0" collapsed="false">
      <c r="B181" s="178"/>
      <c r="D181" s="179" t="s">
        <v>317</v>
      </c>
      <c r="E181" s="180"/>
      <c r="F181" s="181" t="s">
        <v>318</v>
      </c>
      <c r="H181" s="180"/>
      <c r="I181" s="182"/>
      <c r="L181" s="178"/>
      <c r="M181" s="183"/>
      <c r="T181" s="184"/>
      <c r="AT181" s="180" t="s">
        <v>317</v>
      </c>
      <c r="AU181" s="180" t="s">
        <v>91</v>
      </c>
      <c r="AV181" s="177" t="s">
        <v>89</v>
      </c>
      <c r="AW181" s="177" t="s">
        <v>35</v>
      </c>
      <c r="AX181" s="177" t="s">
        <v>82</v>
      </c>
      <c r="AY181" s="180" t="s">
        <v>308</v>
      </c>
    </row>
    <row r="182" s="177" customFormat="true" ht="10.2" hidden="false" customHeight="false" outlineLevel="0" collapsed="false">
      <c r="B182" s="178"/>
      <c r="D182" s="179" t="s">
        <v>317</v>
      </c>
      <c r="E182" s="180"/>
      <c r="F182" s="181" t="s">
        <v>378</v>
      </c>
      <c r="H182" s="180"/>
      <c r="I182" s="182"/>
      <c r="L182" s="178"/>
      <c r="M182" s="183"/>
      <c r="T182" s="184"/>
      <c r="AT182" s="180" t="s">
        <v>317</v>
      </c>
      <c r="AU182" s="180" t="s">
        <v>91</v>
      </c>
      <c r="AV182" s="177" t="s">
        <v>89</v>
      </c>
      <c r="AW182" s="177" t="s">
        <v>35</v>
      </c>
      <c r="AX182" s="177" t="s">
        <v>82</v>
      </c>
      <c r="AY182" s="180" t="s">
        <v>308</v>
      </c>
    </row>
    <row r="183" s="185" customFormat="true" ht="10.2" hidden="false" customHeight="false" outlineLevel="0" collapsed="false">
      <c r="B183" s="186"/>
      <c r="D183" s="179" t="s">
        <v>317</v>
      </c>
      <c r="E183" s="187"/>
      <c r="F183" s="188" t="s">
        <v>379</v>
      </c>
      <c r="H183" s="189" t="n">
        <v>1260</v>
      </c>
      <c r="I183" s="190"/>
      <c r="L183" s="186"/>
      <c r="M183" s="191"/>
      <c r="T183" s="192"/>
      <c r="AT183" s="187" t="s">
        <v>317</v>
      </c>
      <c r="AU183" s="187" t="s">
        <v>91</v>
      </c>
      <c r="AV183" s="185" t="s">
        <v>91</v>
      </c>
      <c r="AW183" s="185" t="s">
        <v>35</v>
      </c>
      <c r="AX183" s="185" t="s">
        <v>82</v>
      </c>
      <c r="AY183" s="187" t="s">
        <v>308</v>
      </c>
    </row>
    <row r="184" s="193" customFormat="true" ht="10.2" hidden="false" customHeight="false" outlineLevel="0" collapsed="false">
      <c r="B184" s="194"/>
      <c r="D184" s="179" t="s">
        <v>317</v>
      </c>
      <c r="E184" s="195" t="s">
        <v>269</v>
      </c>
      <c r="F184" s="196" t="s">
        <v>321</v>
      </c>
      <c r="H184" s="197" t="n">
        <v>1260</v>
      </c>
      <c r="I184" s="198"/>
      <c r="L184" s="194"/>
      <c r="M184" s="199"/>
      <c r="T184" s="200"/>
      <c r="AT184" s="195" t="s">
        <v>317</v>
      </c>
      <c r="AU184" s="195" t="s">
        <v>91</v>
      </c>
      <c r="AV184" s="193" t="s">
        <v>315</v>
      </c>
      <c r="AW184" s="193" t="s">
        <v>35</v>
      </c>
      <c r="AX184" s="193" t="s">
        <v>89</v>
      </c>
      <c r="AY184" s="195" t="s">
        <v>308</v>
      </c>
    </row>
    <row r="185" s="152" customFormat="true" ht="22.95" hidden="false" customHeight="true" outlineLevel="0" collapsed="false">
      <c r="B185" s="153"/>
      <c r="D185" s="154" t="s">
        <v>81</v>
      </c>
      <c r="E185" s="162" t="s">
        <v>91</v>
      </c>
      <c r="F185" s="162" t="s">
        <v>380</v>
      </c>
      <c r="I185" s="156"/>
      <c r="J185" s="163" t="n">
        <f aca="false">BK185</f>
        <v>0</v>
      </c>
      <c r="L185" s="153"/>
      <c r="M185" s="157"/>
      <c r="P185" s="158" t="n">
        <f aca="false">SUM(P186:P278)</f>
        <v>0</v>
      </c>
      <c r="R185" s="158" t="n">
        <f aca="false">SUM(R186:R278)</f>
        <v>4801.86390876</v>
      </c>
      <c r="T185" s="159" t="n">
        <f aca="false">SUM(T186:T278)</f>
        <v>0</v>
      </c>
      <c r="AR185" s="154" t="s">
        <v>89</v>
      </c>
      <c r="AT185" s="160" t="s">
        <v>81</v>
      </c>
      <c r="AU185" s="160" t="s">
        <v>89</v>
      </c>
      <c r="AY185" s="154" t="s">
        <v>308</v>
      </c>
      <c r="BK185" s="161" t="n">
        <f aca="false">SUM(BK186:BK278)</f>
        <v>0</v>
      </c>
    </row>
    <row r="186" s="22" customFormat="true" ht="37.95" hidden="false" customHeight="true" outlineLevel="0" collapsed="false">
      <c r="B186" s="23"/>
      <c r="C186" s="164" t="s">
        <v>381</v>
      </c>
      <c r="D186" s="164" t="s">
        <v>310</v>
      </c>
      <c r="E186" s="165" t="s">
        <v>382</v>
      </c>
      <c r="F186" s="166" t="s">
        <v>383</v>
      </c>
      <c r="G186" s="167" t="s">
        <v>324</v>
      </c>
      <c r="H186" s="168" t="n">
        <v>517.841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2.16</v>
      </c>
      <c r="R186" s="173" t="n">
        <f aca="false">Q186*H186</f>
        <v>1118.53656</v>
      </c>
      <c r="S186" s="173" t="n">
        <v>0</v>
      </c>
      <c r="T186" s="174" t="n">
        <f aca="false">S186*H186</f>
        <v>0</v>
      </c>
      <c r="AR186" s="175" t="s">
        <v>315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315</v>
      </c>
      <c r="BM186" s="175" t="s">
        <v>384</v>
      </c>
    </row>
    <row r="187" s="177" customFormat="true" ht="10.2" hidden="false" customHeight="false" outlineLevel="0" collapsed="false">
      <c r="B187" s="178"/>
      <c r="D187" s="179" t="s">
        <v>317</v>
      </c>
      <c r="E187" s="180"/>
      <c r="F187" s="181" t="s">
        <v>318</v>
      </c>
      <c r="H187" s="180"/>
      <c r="I187" s="182"/>
      <c r="L187" s="178"/>
      <c r="M187" s="183"/>
      <c r="T187" s="184"/>
      <c r="AT187" s="180" t="s">
        <v>317</v>
      </c>
      <c r="AU187" s="180" t="s">
        <v>91</v>
      </c>
      <c r="AV187" s="177" t="s">
        <v>89</v>
      </c>
      <c r="AW187" s="177" t="s">
        <v>35</v>
      </c>
      <c r="AX187" s="177" t="s">
        <v>82</v>
      </c>
      <c r="AY187" s="180" t="s">
        <v>308</v>
      </c>
    </row>
    <row r="188" s="177" customFormat="true" ht="10.2" hidden="false" customHeight="false" outlineLevel="0" collapsed="false">
      <c r="B188" s="178"/>
      <c r="D188" s="179" t="s">
        <v>317</v>
      </c>
      <c r="E188" s="180"/>
      <c r="F188" s="181" t="s">
        <v>385</v>
      </c>
      <c r="H188" s="180"/>
      <c r="I188" s="182"/>
      <c r="L188" s="178"/>
      <c r="M188" s="183"/>
      <c r="T188" s="184"/>
      <c r="AT188" s="180" t="s">
        <v>317</v>
      </c>
      <c r="AU188" s="180" t="s">
        <v>91</v>
      </c>
      <c r="AV188" s="177" t="s">
        <v>89</v>
      </c>
      <c r="AW188" s="177" t="s">
        <v>35</v>
      </c>
      <c r="AX188" s="177" t="s">
        <v>82</v>
      </c>
      <c r="AY188" s="180" t="s">
        <v>308</v>
      </c>
    </row>
    <row r="189" s="177" customFormat="true" ht="10.2" hidden="false" customHeight="false" outlineLevel="0" collapsed="false">
      <c r="B189" s="178"/>
      <c r="D189" s="179" t="s">
        <v>317</v>
      </c>
      <c r="E189" s="180"/>
      <c r="F189" s="181" t="s">
        <v>386</v>
      </c>
      <c r="H189" s="180"/>
      <c r="I189" s="182"/>
      <c r="L189" s="178"/>
      <c r="M189" s="183"/>
      <c r="T189" s="184"/>
      <c r="AT189" s="180" t="s">
        <v>317</v>
      </c>
      <c r="AU189" s="180" t="s">
        <v>91</v>
      </c>
      <c r="AV189" s="177" t="s">
        <v>89</v>
      </c>
      <c r="AW189" s="177" t="s">
        <v>35</v>
      </c>
      <c r="AX189" s="177" t="s">
        <v>82</v>
      </c>
      <c r="AY189" s="180" t="s">
        <v>308</v>
      </c>
    </row>
    <row r="190" s="185" customFormat="true" ht="10.2" hidden="false" customHeight="false" outlineLevel="0" collapsed="false">
      <c r="B190" s="186"/>
      <c r="D190" s="179" t="s">
        <v>317</v>
      </c>
      <c r="E190" s="187"/>
      <c r="F190" s="188" t="s">
        <v>387</v>
      </c>
      <c r="H190" s="189" t="n">
        <v>386.544</v>
      </c>
      <c r="I190" s="190"/>
      <c r="L190" s="186"/>
      <c r="M190" s="191"/>
      <c r="T190" s="192"/>
      <c r="AT190" s="187" t="s">
        <v>317</v>
      </c>
      <c r="AU190" s="187" t="s">
        <v>91</v>
      </c>
      <c r="AV190" s="185" t="s">
        <v>91</v>
      </c>
      <c r="AW190" s="185" t="s">
        <v>35</v>
      </c>
      <c r="AX190" s="185" t="s">
        <v>82</v>
      </c>
      <c r="AY190" s="187" t="s">
        <v>308</v>
      </c>
    </row>
    <row r="191" s="177" customFormat="true" ht="10.2" hidden="false" customHeight="false" outlineLevel="0" collapsed="false">
      <c r="B191" s="178"/>
      <c r="D191" s="179" t="s">
        <v>317</v>
      </c>
      <c r="E191" s="180"/>
      <c r="F191" s="181" t="s">
        <v>388</v>
      </c>
      <c r="H191" s="180"/>
      <c r="I191" s="182"/>
      <c r="L191" s="178"/>
      <c r="M191" s="183"/>
      <c r="T191" s="184"/>
      <c r="AT191" s="180" t="s">
        <v>317</v>
      </c>
      <c r="AU191" s="180" t="s">
        <v>91</v>
      </c>
      <c r="AV191" s="177" t="s">
        <v>89</v>
      </c>
      <c r="AW191" s="177" t="s">
        <v>35</v>
      </c>
      <c r="AX191" s="177" t="s">
        <v>82</v>
      </c>
      <c r="AY191" s="180" t="s">
        <v>308</v>
      </c>
    </row>
    <row r="192" s="185" customFormat="true" ht="10.2" hidden="false" customHeight="false" outlineLevel="0" collapsed="false">
      <c r="B192" s="186"/>
      <c r="D192" s="179" t="s">
        <v>317</v>
      </c>
      <c r="E192" s="187"/>
      <c r="F192" s="188" t="s">
        <v>389</v>
      </c>
      <c r="H192" s="189" t="n">
        <v>23.224</v>
      </c>
      <c r="I192" s="190"/>
      <c r="L192" s="186"/>
      <c r="M192" s="191"/>
      <c r="T192" s="192"/>
      <c r="AT192" s="187" t="s">
        <v>317</v>
      </c>
      <c r="AU192" s="187" t="s">
        <v>91</v>
      </c>
      <c r="AV192" s="185" t="s">
        <v>91</v>
      </c>
      <c r="AW192" s="185" t="s">
        <v>35</v>
      </c>
      <c r="AX192" s="185" t="s">
        <v>82</v>
      </c>
      <c r="AY192" s="187" t="s">
        <v>308</v>
      </c>
    </row>
    <row r="193" s="185" customFormat="true" ht="10.2" hidden="false" customHeight="false" outlineLevel="0" collapsed="false">
      <c r="B193" s="186"/>
      <c r="D193" s="179" t="s">
        <v>317</v>
      </c>
      <c r="E193" s="187"/>
      <c r="F193" s="188" t="s">
        <v>390</v>
      </c>
      <c r="H193" s="189" t="n">
        <v>9.498</v>
      </c>
      <c r="I193" s="190"/>
      <c r="L193" s="186"/>
      <c r="M193" s="191"/>
      <c r="T193" s="192"/>
      <c r="AT193" s="187" t="s">
        <v>317</v>
      </c>
      <c r="AU193" s="187" t="s">
        <v>91</v>
      </c>
      <c r="AV193" s="185" t="s">
        <v>91</v>
      </c>
      <c r="AW193" s="185" t="s">
        <v>35</v>
      </c>
      <c r="AX193" s="185" t="s">
        <v>82</v>
      </c>
      <c r="AY193" s="187" t="s">
        <v>308</v>
      </c>
    </row>
    <row r="194" s="185" customFormat="true" ht="10.2" hidden="false" customHeight="false" outlineLevel="0" collapsed="false">
      <c r="B194" s="186"/>
      <c r="D194" s="179" t="s">
        <v>317</v>
      </c>
      <c r="E194" s="187"/>
      <c r="F194" s="188" t="s">
        <v>391</v>
      </c>
      <c r="H194" s="189" t="n">
        <v>12.268</v>
      </c>
      <c r="I194" s="190"/>
      <c r="L194" s="186"/>
      <c r="M194" s="191"/>
      <c r="T194" s="192"/>
      <c r="AT194" s="187" t="s">
        <v>317</v>
      </c>
      <c r="AU194" s="187" t="s">
        <v>91</v>
      </c>
      <c r="AV194" s="185" t="s">
        <v>91</v>
      </c>
      <c r="AW194" s="185" t="s">
        <v>35</v>
      </c>
      <c r="AX194" s="185" t="s">
        <v>82</v>
      </c>
      <c r="AY194" s="187" t="s">
        <v>308</v>
      </c>
    </row>
    <row r="195" s="193" customFormat="true" ht="10.2" hidden="false" customHeight="false" outlineLevel="0" collapsed="false">
      <c r="B195" s="194"/>
      <c r="D195" s="179" t="s">
        <v>317</v>
      </c>
      <c r="E195" s="195"/>
      <c r="F195" s="196" t="s">
        <v>321</v>
      </c>
      <c r="H195" s="197" t="n">
        <v>431.534</v>
      </c>
      <c r="I195" s="198"/>
      <c r="L195" s="194"/>
      <c r="M195" s="199"/>
      <c r="T195" s="200"/>
      <c r="AT195" s="195" t="s">
        <v>317</v>
      </c>
      <c r="AU195" s="195" t="s">
        <v>91</v>
      </c>
      <c r="AV195" s="193" t="s">
        <v>315</v>
      </c>
      <c r="AW195" s="193" t="s">
        <v>35</v>
      </c>
      <c r="AX195" s="193" t="s">
        <v>89</v>
      </c>
      <c r="AY195" s="195" t="s">
        <v>308</v>
      </c>
    </row>
    <row r="196" s="185" customFormat="true" ht="10.2" hidden="false" customHeight="false" outlineLevel="0" collapsed="false">
      <c r="B196" s="186"/>
      <c r="D196" s="179" t="s">
        <v>317</v>
      </c>
      <c r="F196" s="188" t="s">
        <v>392</v>
      </c>
      <c r="H196" s="189" t="n">
        <v>517.841</v>
      </c>
      <c r="I196" s="190"/>
      <c r="L196" s="186"/>
      <c r="M196" s="191"/>
      <c r="T196" s="192"/>
      <c r="AT196" s="187" t="s">
        <v>317</v>
      </c>
      <c r="AU196" s="187" t="s">
        <v>91</v>
      </c>
      <c r="AV196" s="185" t="s">
        <v>91</v>
      </c>
      <c r="AW196" s="185" t="s">
        <v>3</v>
      </c>
      <c r="AX196" s="185" t="s">
        <v>89</v>
      </c>
      <c r="AY196" s="187" t="s">
        <v>308</v>
      </c>
    </row>
    <row r="197" s="22" customFormat="true" ht="24.15" hidden="false" customHeight="true" outlineLevel="0" collapsed="false">
      <c r="B197" s="23"/>
      <c r="C197" s="164" t="s">
        <v>393</v>
      </c>
      <c r="D197" s="164" t="s">
        <v>310</v>
      </c>
      <c r="E197" s="165" t="s">
        <v>394</v>
      </c>
      <c r="F197" s="166" t="s">
        <v>395</v>
      </c>
      <c r="G197" s="167" t="s">
        <v>324</v>
      </c>
      <c r="H197" s="168" t="n">
        <v>258.92</v>
      </c>
      <c r="I197" s="169"/>
      <c r="J197" s="170" t="n">
        <f aca="false">ROUND(I197*H197,2)</f>
        <v>0</v>
      </c>
      <c r="K197" s="166" t="s">
        <v>314</v>
      </c>
      <c r="L197" s="23"/>
      <c r="M197" s="171"/>
      <c r="N197" s="172" t="s">
        <v>47</v>
      </c>
      <c r="P197" s="173" t="n">
        <f aca="false">O197*H197</f>
        <v>0</v>
      </c>
      <c r="Q197" s="173" t="n">
        <v>2.47214</v>
      </c>
      <c r="R197" s="173" t="n">
        <f aca="false">Q197*H197</f>
        <v>640.0864888</v>
      </c>
      <c r="S197" s="173" t="n">
        <v>0</v>
      </c>
      <c r="T197" s="174" t="n">
        <f aca="false">S197*H197</f>
        <v>0</v>
      </c>
      <c r="AR197" s="175" t="s">
        <v>315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315</v>
      </c>
      <c r="BM197" s="175" t="s">
        <v>396</v>
      </c>
    </row>
    <row r="198" s="177" customFormat="true" ht="10.2" hidden="false" customHeight="false" outlineLevel="0" collapsed="false">
      <c r="B198" s="178"/>
      <c r="D198" s="179" t="s">
        <v>317</v>
      </c>
      <c r="E198" s="180"/>
      <c r="F198" s="181" t="s">
        <v>318</v>
      </c>
      <c r="H198" s="180"/>
      <c r="I198" s="182"/>
      <c r="L198" s="178"/>
      <c r="M198" s="183"/>
      <c r="T198" s="184"/>
      <c r="AT198" s="180" t="s">
        <v>317</v>
      </c>
      <c r="AU198" s="180" t="s">
        <v>91</v>
      </c>
      <c r="AV198" s="177" t="s">
        <v>89</v>
      </c>
      <c r="AW198" s="177" t="s">
        <v>35</v>
      </c>
      <c r="AX198" s="177" t="s">
        <v>82</v>
      </c>
      <c r="AY198" s="180" t="s">
        <v>308</v>
      </c>
    </row>
    <row r="199" s="177" customFormat="true" ht="10.2" hidden="false" customHeight="false" outlineLevel="0" collapsed="false">
      <c r="B199" s="178"/>
      <c r="D199" s="179" t="s">
        <v>317</v>
      </c>
      <c r="E199" s="180"/>
      <c r="F199" s="181" t="s">
        <v>397</v>
      </c>
      <c r="H199" s="180"/>
      <c r="I199" s="182"/>
      <c r="L199" s="178"/>
      <c r="M199" s="183"/>
      <c r="T199" s="184"/>
      <c r="AT199" s="180" t="s">
        <v>317</v>
      </c>
      <c r="AU199" s="180" t="s">
        <v>91</v>
      </c>
      <c r="AV199" s="177" t="s">
        <v>89</v>
      </c>
      <c r="AW199" s="177" t="s">
        <v>35</v>
      </c>
      <c r="AX199" s="177" t="s">
        <v>82</v>
      </c>
      <c r="AY199" s="180" t="s">
        <v>308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386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85" customFormat="true" ht="10.2" hidden="false" customHeight="false" outlineLevel="0" collapsed="false">
      <c r="B201" s="186"/>
      <c r="D201" s="179" t="s">
        <v>317</v>
      </c>
      <c r="E201" s="187"/>
      <c r="F201" s="188" t="s">
        <v>398</v>
      </c>
      <c r="H201" s="189" t="n">
        <v>193.272</v>
      </c>
      <c r="I201" s="190"/>
      <c r="L201" s="186"/>
      <c r="M201" s="191"/>
      <c r="T201" s="192"/>
      <c r="AT201" s="187" t="s">
        <v>317</v>
      </c>
      <c r="AU201" s="187" t="s">
        <v>91</v>
      </c>
      <c r="AV201" s="185" t="s">
        <v>91</v>
      </c>
      <c r="AW201" s="185" t="s">
        <v>35</v>
      </c>
      <c r="AX201" s="185" t="s">
        <v>82</v>
      </c>
      <c r="AY201" s="187" t="s">
        <v>308</v>
      </c>
    </row>
    <row r="202" s="177" customFormat="true" ht="10.2" hidden="false" customHeight="false" outlineLevel="0" collapsed="false">
      <c r="B202" s="178"/>
      <c r="D202" s="179" t="s">
        <v>317</v>
      </c>
      <c r="E202" s="180"/>
      <c r="F202" s="181" t="s">
        <v>388</v>
      </c>
      <c r="H202" s="180"/>
      <c r="I202" s="182"/>
      <c r="L202" s="178"/>
      <c r="M202" s="183"/>
      <c r="T202" s="184"/>
      <c r="AT202" s="180" t="s">
        <v>317</v>
      </c>
      <c r="AU202" s="180" t="s">
        <v>91</v>
      </c>
      <c r="AV202" s="177" t="s">
        <v>89</v>
      </c>
      <c r="AW202" s="177" t="s">
        <v>35</v>
      </c>
      <c r="AX202" s="177" t="s">
        <v>82</v>
      </c>
      <c r="AY202" s="180" t="s">
        <v>308</v>
      </c>
    </row>
    <row r="203" s="185" customFormat="true" ht="10.2" hidden="false" customHeight="false" outlineLevel="0" collapsed="false">
      <c r="B203" s="186"/>
      <c r="D203" s="179" t="s">
        <v>317</v>
      </c>
      <c r="E203" s="187"/>
      <c r="F203" s="188" t="s">
        <v>399</v>
      </c>
      <c r="H203" s="189" t="n">
        <v>11.612</v>
      </c>
      <c r="I203" s="190"/>
      <c r="L203" s="186"/>
      <c r="M203" s="191"/>
      <c r="T203" s="192"/>
      <c r="AT203" s="187" t="s">
        <v>317</v>
      </c>
      <c r="AU203" s="187" t="s">
        <v>91</v>
      </c>
      <c r="AV203" s="185" t="s">
        <v>91</v>
      </c>
      <c r="AW203" s="185" t="s">
        <v>35</v>
      </c>
      <c r="AX203" s="185" t="s">
        <v>82</v>
      </c>
      <c r="AY203" s="187" t="s">
        <v>308</v>
      </c>
    </row>
    <row r="204" s="185" customFormat="true" ht="10.2" hidden="false" customHeight="false" outlineLevel="0" collapsed="false">
      <c r="B204" s="186"/>
      <c r="D204" s="179" t="s">
        <v>317</v>
      </c>
      <c r="E204" s="187"/>
      <c r="F204" s="188" t="s">
        <v>400</v>
      </c>
      <c r="H204" s="189" t="n">
        <v>4.749</v>
      </c>
      <c r="I204" s="190"/>
      <c r="L204" s="186"/>
      <c r="M204" s="191"/>
      <c r="T204" s="192"/>
      <c r="AT204" s="187" t="s">
        <v>317</v>
      </c>
      <c r="AU204" s="187" t="s">
        <v>91</v>
      </c>
      <c r="AV204" s="185" t="s">
        <v>91</v>
      </c>
      <c r="AW204" s="185" t="s">
        <v>35</v>
      </c>
      <c r="AX204" s="185" t="s">
        <v>82</v>
      </c>
      <c r="AY204" s="187" t="s">
        <v>308</v>
      </c>
    </row>
    <row r="205" s="185" customFormat="true" ht="10.2" hidden="false" customHeight="false" outlineLevel="0" collapsed="false">
      <c r="B205" s="186"/>
      <c r="D205" s="179" t="s">
        <v>317</v>
      </c>
      <c r="E205" s="187"/>
      <c r="F205" s="188" t="s">
        <v>401</v>
      </c>
      <c r="H205" s="189" t="n">
        <v>6.134</v>
      </c>
      <c r="I205" s="190"/>
      <c r="L205" s="186"/>
      <c r="M205" s="191"/>
      <c r="T205" s="192"/>
      <c r="AT205" s="187" t="s">
        <v>317</v>
      </c>
      <c r="AU205" s="187" t="s">
        <v>91</v>
      </c>
      <c r="AV205" s="185" t="s">
        <v>91</v>
      </c>
      <c r="AW205" s="185" t="s">
        <v>35</v>
      </c>
      <c r="AX205" s="185" t="s">
        <v>82</v>
      </c>
      <c r="AY205" s="187" t="s">
        <v>308</v>
      </c>
    </row>
    <row r="206" s="193" customFormat="true" ht="10.2" hidden="false" customHeight="false" outlineLevel="0" collapsed="false">
      <c r="B206" s="194"/>
      <c r="D206" s="179" t="s">
        <v>317</v>
      </c>
      <c r="E206" s="195"/>
      <c r="F206" s="196" t="s">
        <v>321</v>
      </c>
      <c r="H206" s="197" t="n">
        <v>215.767</v>
      </c>
      <c r="I206" s="198"/>
      <c r="L206" s="194"/>
      <c r="M206" s="199"/>
      <c r="T206" s="200"/>
      <c r="AT206" s="195" t="s">
        <v>317</v>
      </c>
      <c r="AU206" s="195" t="s">
        <v>91</v>
      </c>
      <c r="AV206" s="193" t="s">
        <v>315</v>
      </c>
      <c r="AW206" s="193" t="s">
        <v>35</v>
      </c>
      <c r="AX206" s="193" t="s">
        <v>89</v>
      </c>
      <c r="AY206" s="195" t="s">
        <v>308</v>
      </c>
    </row>
    <row r="207" s="185" customFormat="true" ht="10.2" hidden="false" customHeight="false" outlineLevel="0" collapsed="false">
      <c r="B207" s="186"/>
      <c r="D207" s="179" t="s">
        <v>317</v>
      </c>
      <c r="F207" s="188" t="s">
        <v>402</v>
      </c>
      <c r="H207" s="189" t="n">
        <v>258.92</v>
      </c>
      <c r="I207" s="190"/>
      <c r="L207" s="186"/>
      <c r="M207" s="191"/>
      <c r="T207" s="192"/>
      <c r="AT207" s="187" t="s">
        <v>317</v>
      </c>
      <c r="AU207" s="187" t="s">
        <v>91</v>
      </c>
      <c r="AV207" s="185" t="s">
        <v>91</v>
      </c>
      <c r="AW207" s="185" t="s">
        <v>3</v>
      </c>
      <c r="AX207" s="185" t="s">
        <v>89</v>
      </c>
      <c r="AY207" s="187" t="s">
        <v>308</v>
      </c>
    </row>
    <row r="208" s="22" customFormat="true" ht="24.15" hidden="false" customHeight="true" outlineLevel="0" collapsed="false">
      <c r="B208" s="23"/>
      <c r="C208" s="164" t="s">
        <v>7</v>
      </c>
      <c r="D208" s="164" t="s">
        <v>310</v>
      </c>
      <c r="E208" s="165" t="s">
        <v>403</v>
      </c>
      <c r="F208" s="166" t="s">
        <v>404</v>
      </c>
      <c r="G208" s="167" t="s">
        <v>324</v>
      </c>
      <c r="H208" s="168" t="n">
        <v>861.908</v>
      </c>
      <c r="I208" s="169"/>
      <c r="J208" s="170" t="n">
        <f aca="false">ROUND(I208*H208,2)</f>
        <v>0</v>
      </c>
      <c r="K208" s="166" t="s">
        <v>314</v>
      </c>
      <c r="L208" s="23"/>
      <c r="M208" s="171"/>
      <c r="N208" s="172" t="s">
        <v>47</v>
      </c>
      <c r="P208" s="173" t="n">
        <f aca="false">O208*H208</f>
        <v>0</v>
      </c>
      <c r="Q208" s="173" t="n">
        <v>2.47461</v>
      </c>
      <c r="R208" s="173" t="n">
        <f aca="false">Q208*H208</f>
        <v>2132.88615588</v>
      </c>
      <c r="S208" s="173" t="n">
        <v>0</v>
      </c>
      <c r="T208" s="174" t="n">
        <f aca="false">S208*H208</f>
        <v>0</v>
      </c>
      <c r="AR208" s="175" t="s">
        <v>315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315</v>
      </c>
      <c r="BM208" s="175" t="s">
        <v>405</v>
      </c>
    </row>
    <row r="209" s="177" customFormat="true" ht="10.2" hidden="false" customHeight="false" outlineLevel="0" collapsed="false">
      <c r="B209" s="178"/>
      <c r="D209" s="179" t="s">
        <v>317</v>
      </c>
      <c r="E209" s="180"/>
      <c r="F209" s="181" t="s">
        <v>318</v>
      </c>
      <c r="H209" s="180"/>
      <c r="I209" s="182"/>
      <c r="L209" s="178"/>
      <c r="M209" s="183"/>
      <c r="T209" s="184"/>
      <c r="AT209" s="180" t="s">
        <v>317</v>
      </c>
      <c r="AU209" s="180" t="s">
        <v>91</v>
      </c>
      <c r="AV209" s="177" t="s">
        <v>89</v>
      </c>
      <c r="AW209" s="177" t="s">
        <v>35</v>
      </c>
      <c r="AX209" s="177" t="s">
        <v>82</v>
      </c>
      <c r="AY209" s="180" t="s">
        <v>308</v>
      </c>
    </row>
    <row r="210" s="177" customFormat="true" ht="10.2" hidden="false" customHeight="false" outlineLevel="0" collapsed="false">
      <c r="B210" s="178"/>
      <c r="D210" s="179" t="s">
        <v>317</v>
      </c>
      <c r="E210" s="180"/>
      <c r="F210" s="181" t="s">
        <v>406</v>
      </c>
      <c r="H210" s="180"/>
      <c r="I210" s="182"/>
      <c r="L210" s="178"/>
      <c r="M210" s="183"/>
      <c r="T210" s="184"/>
      <c r="AT210" s="180" t="s">
        <v>317</v>
      </c>
      <c r="AU210" s="180" t="s">
        <v>91</v>
      </c>
      <c r="AV210" s="177" t="s">
        <v>89</v>
      </c>
      <c r="AW210" s="177" t="s">
        <v>35</v>
      </c>
      <c r="AX210" s="177" t="s">
        <v>82</v>
      </c>
      <c r="AY210" s="180" t="s">
        <v>308</v>
      </c>
    </row>
    <row r="211" s="177" customFormat="true" ht="10.2" hidden="false" customHeight="false" outlineLevel="0" collapsed="false">
      <c r="B211" s="178"/>
      <c r="D211" s="179" t="s">
        <v>317</v>
      </c>
      <c r="E211" s="180"/>
      <c r="F211" s="181" t="s">
        <v>386</v>
      </c>
      <c r="H211" s="180"/>
      <c r="I211" s="182"/>
      <c r="L211" s="178"/>
      <c r="M211" s="183"/>
      <c r="T211" s="184"/>
      <c r="AT211" s="180" t="s">
        <v>317</v>
      </c>
      <c r="AU211" s="180" t="s">
        <v>91</v>
      </c>
      <c r="AV211" s="177" t="s">
        <v>89</v>
      </c>
      <c r="AW211" s="177" t="s">
        <v>35</v>
      </c>
      <c r="AX211" s="177" t="s">
        <v>82</v>
      </c>
      <c r="AY211" s="180" t="s">
        <v>308</v>
      </c>
    </row>
    <row r="212" s="185" customFormat="true" ht="10.2" hidden="false" customHeight="false" outlineLevel="0" collapsed="false">
      <c r="B212" s="186"/>
      <c r="D212" s="179" t="s">
        <v>317</v>
      </c>
      <c r="E212" s="187"/>
      <c r="F212" s="188" t="s">
        <v>407</v>
      </c>
      <c r="H212" s="189" t="n">
        <v>676.452</v>
      </c>
      <c r="I212" s="190"/>
      <c r="L212" s="186"/>
      <c r="M212" s="191"/>
      <c r="T212" s="192"/>
      <c r="AT212" s="187" t="s">
        <v>317</v>
      </c>
      <c r="AU212" s="187" t="s">
        <v>91</v>
      </c>
      <c r="AV212" s="185" t="s">
        <v>91</v>
      </c>
      <c r="AW212" s="185" t="s">
        <v>35</v>
      </c>
      <c r="AX212" s="185" t="s">
        <v>82</v>
      </c>
      <c r="AY212" s="187" t="s">
        <v>308</v>
      </c>
    </row>
    <row r="213" s="177" customFormat="true" ht="10.2" hidden="false" customHeight="false" outlineLevel="0" collapsed="false">
      <c r="B213" s="178"/>
      <c r="D213" s="179" t="s">
        <v>317</v>
      </c>
      <c r="E213" s="180"/>
      <c r="F213" s="181" t="s">
        <v>388</v>
      </c>
      <c r="H213" s="180"/>
      <c r="I213" s="182"/>
      <c r="L213" s="178"/>
      <c r="M213" s="183"/>
      <c r="T213" s="184"/>
      <c r="AT213" s="180" t="s">
        <v>317</v>
      </c>
      <c r="AU213" s="180" t="s">
        <v>91</v>
      </c>
      <c r="AV213" s="177" t="s">
        <v>89</v>
      </c>
      <c r="AW213" s="177" t="s">
        <v>35</v>
      </c>
      <c r="AX213" s="177" t="s">
        <v>82</v>
      </c>
      <c r="AY213" s="180" t="s">
        <v>308</v>
      </c>
    </row>
    <row r="214" s="185" customFormat="true" ht="10.2" hidden="false" customHeight="false" outlineLevel="0" collapsed="false">
      <c r="B214" s="186"/>
      <c r="D214" s="179" t="s">
        <v>317</v>
      </c>
      <c r="E214" s="187"/>
      <c r="F214" s="188" t="s">
        <v>408</v>
      </c>
      <c r="H214" s="189" t="n">
        <v>40.642</v>
      </c>
      <c r="I214" s="190"/>
      <c r="L214" s="186"/>
      <c r="M214" s="191"/>
      <c r="T214" s="192"/>
      <c r="AT214" s="187" t="s">
        <v>317</v>
      </c>
      <c r="AU214" s="187" t="s">
        <v>91</v>
      </c>
      <c r="AV214" s="185" t="s">
        <v>91</v>
      </c>
      <c r="AW214" s="185" t="s">
        <v>35</v>
      </c>
      <c r="AX214" s="185" t="s">
        <v>82</v>
      </c>
      <c r="AY214" s="187" t="s">
        <v>308</v>
      </c>
    </row>
    <row r="215" s="185" customFormat="true" ht="10.2" hidden="false" customHeight="false" outlineLevel="0" collapsed="false">
      <c r="B215" s="186"/>
      <c r="D215" s="179" t="s">
        <v>317</v>
      </c>
      <c r="E215" s="187"/>
      <c r="F215" s="188" t="s">
        <v>409</v>
      </c>
      <c r="H215" s="189" t="n">
        <v>16.622</v>
      </c>
      <c r="I215" s="190"/>
      <c r="L215" s="186"/>
      <c r="M215" s="191"/>
      <c r="T215" s="192"/>
      <c r="AT215" s="187" t="s">
        <v>317</v>
      </c>
      <c r="AU215" s="187" t="s">
        <v>91</v>
      </c>
      <c r="AV215" s="185" t="s">
        <v>91</v>
      </c>
      <c r="AW215" s="185" t="s">
        <v>35</v>
      </c>
      <c r="AX215" s="185" t="s">
        <v>82</v>
      </c>
      <c r="AY215" s="187" t="s">
        <v>308</v>
      </c>
    </row>
    <row r="216" s="185" customFormat="true" ht="10.2" hidden="false" customHeight="false" outlineLevel="0" collapsed="false">
      <c r="B216" s="186"/>
      <c r="D216" s="179" t="s">
        <v>317</v>
      </c>
      <c r="E216" s="187"/>
      <c r="F216" s="188" t="s">
        <v>410</v>
      </c>
      <c r="H216" s="189" t="n">
        <v>21.469</v>
      </c>
      <c r="I216" s="190"/>
      <c r="L216" s="186"/>
      <c r="M216" s="191"/>
      <c r="T216" s="192"/>
      <c r="AT216" s="187" t="s">
        <v>317</v>
      </c>
      <c r="AU216" s="187" t="s">
        <v>91</v>
      </c>
      <c r="AV216" s="185" t="s">
        <v>91</v>
      </c>
      <c r="AW216" s="185" t="s">
        <v>35</v>
      </c>
      <c r="AX216" s="185" t="s">
        <v>82</v>
      </c>
      <c r="AY216" s="187" t="s">
        <v>308</v>
      </c>
    </row>
    <row r="217" s="177" customFormat="true" ht="10.2" hidden="false" customHeight="false" outlineLevel="0" collapsed="false">
      <c r="B217" s="178"/>
      <c r="D217" s="179" t="s">
        <v>317</v>
      </c>
      <c r="E217" s="180"/>
      <c r="F217" s="181" t="s">
        <v>411</v>
      </c>
      <c r="H217" s="180"/>
      <c r="I217" s="182"/>
      <c r="L217" s="178"/>
      <c r="M217" s="183"/>
      <c r="T217" s="184"/>
      <c r="AT217" s="180" t="s">
        <v>317</v>
      </c>
      <c r="AU217" s="180" t="s">
        <v>91</v>
      </c>
      <c r="AV217" s="177" t="s">
        <v>89</v>
      </c>
      <c r="AW217" s="177" t="s">
        <v>35</v>
      </c>
      <c r="AX217" s="177" t="s">
        <v>82</v>
      </c>
      <c r="AY217" s="180" t="s">
        <v>308</v>
      </c>
    </row>
    <row r="218" s="185" customFormat="true" ht="30.6" hidden="false" customHeight="false" outlineLevel="0" collapsed="false">
      <c r="B218" s="186"/>
      <c r="D218" s="179" t="s">
        <v>317</v>
      </c>
      <c r="E218" s="187"/>
      <c r="F218" s="188" t="s">
        <v>412</v>
      </c>
      <c r="H218" s="189" t="n">
        <v>36.064</v>
      </c>
      <c r="I218" s="190"/>
      <c r="L218" s="186"/>
      <c r="M218" s="191"/>
      <c r="T218" s="192"/>
      <c r="AT218" s="187" t="s">
        <v>317</v>
      </c>
      <c r="AU218" s="187" t="s">
        <v>91</v>
      </c>
      <c r="AV218" s="185" t="s">
        <v>91</v>
      </c>
      <c r="AW218" s="185" t="s">
        <v>35</v>
      </c>
      <c r="AX218" s="185" t="s">
        <v>82</v>
      </c>
      <c r="AY218" s="187" t="s">
        <v>308</v>
      </c>
    </row>
    <row r="219" s="185" customFormat="true" ht="10.2" hidden="false" customHeight="false" outlineLevel="0" collapsed="false">
      <c r="B219" s="186"/>
      <c r="D219" s="179" t="s">
        <v>317</v>
      </c>
      <c r="E219" s="187"/>
      <c r="F219" s="188" t="s">
        <v>413</v>
      </c>
      <c r="H219" s="189" t="n">
        <v>70.659</v>
      </c>
      <c r="I219" s="190"/>
      <c r="L219" s="186"/>
      <c r="M219" s="191"/>
      <c r="T219" s="192"/>
      <c r="AT219" s="187" t="s">
        <v>317</v>
      </c>
      <c r="AU219" s="187" t="s">
        <v>91</v>
      </c>
      <c r="AV219" s="185" t="s">
        <v>91</v>
      </c>
      <c r="AW219" s="185" t="s">
        <v>35</v>
      </c>
      <c r="AX219" s="185" t="s">
        <v>82</v>
      </c>
      <c r="AY219" s="187" t="s">
        <v>308</v>
      </c>
    </row>
    <row r="220" s="193" customFormat="true" ht="10.2" hidden="false" customHeight="false" outlineLevel="0" collapsed="false">
      <c r="B220" s="194"/>
      <c r="D220" s="179" t="s">
        <v>317</v>
      </c>
      <c r="E220" s="195" t="s">
        <v>274</v>
      </c>
      <c r="F220" s="196" t="s">
        <v>321</v>
      </c>
      <c r="H220" s="197" t="n">
        <v>861.908</v>
      </c>
      <c r="I220" s="198"/>
      <c r="L220" s="194"/>
      <c r="M220" s="199"/>
      <c r="T220" s="200"/>
      <c r="AT220" s="195" t="s">
        <v>317</v>
      </c>
      <c r="AU220" s="195" t="s">
        <v>91</v>
      </c>
      <c r="AV220" s="193" t="s">
        <v>315</v>
      </c>
      <c r="AW220" s="193" t="s">
        <v>35</v>
      </c>
      <c r="AX220" s="193" t="s">
        <v>89</v>
      </c>
      <c r="AY220" s="195" t="s">
        <v>308</v>
      </c>
    </row>
    <row r="221" s="22" customFormat="true" ht="16.5" hidden="false" customHeight="true" outlineLevel="0" collapsed="false">
      <c r="B221" s="23"/>
      <c r="C221" s="164" t="s">
        <v>414</v>
      </c>
      <c r="D221" s="164" t="s">
        <v>310</v>
      </c>
      <c r="E221" s="165" t="s">
        <v>415</v>
      </c>
      <c r="F221" s="166" t="s">
        <v>416</v>
      </c>
      <c r="G221" s="167" t="s">
        <v>313</v>
      </c>
      <c r="H221" s="168" t="n">
        <v>254.2</v>
      </c>
      <c r="I221" s="169"/>
      <c r="J221" s="170" t="n">
        <f aca="false">ROUND(I221*H221,2)</f>
        <v>0</v>
      </c>
      <c r="K221" s="166" t="s">
        <v>314</v>
      </c>
      <c r="L221" s="23"/>
      <c r="M221" s="171"/>
      <c r="N221" s="172" t="s">
        <v>47</v>
      </c>
      <c r="P221" s="173" t="n">
        <f aca="false">O221*H221</f>
        <v>0</v>
      </c>
      <c r="Q221" s="173" t="n">
        <v>0.00247</v>
      </c>
      <c r="R221" s="173" t="n">
        <f aca="false">Q221*H221</f>
        <v>0.627874</v>
      </c>
      <c r="S221" s="173" t="n">
        <v>0</v>
      </c>
      <c r="T221" s="174" t="n">
        <f aca="false">S221*H221</f>
        <v>0</v>
      </c>
      <c r="AR221" s="175" t="s">
        <v>315</v>
      </c>
      <c r="AT221" s="175" t="s">
        <v>310</v>
      </c>
      <c r="AU221" s="175" t="s">
        <v>91</v>
      </c>
      <c r="AY221" s="3" t="s">
        <v>308</v>
      </c>
      <c r="BE221" s="176" t="n">
        <f aca="false">IF(N221="základní",J221,0)</f>
        <v>0</v>
      </c>
      <c r="BF221" s="176" t="n">
        <f aca="false">IF(N221="snížená",J221,0)</f>
        <v>0</v>
      </c>
      <c r="BG221" s="176" t="n">
        <f aca="false">IF(N221="zákl. přenesená",J221,0)</f>
        <v>0</v>
      </c>
      <c r="BH221" s="176" t="n">
        <f aca="false">IF(N221="sníž. přenesená",J221,0)</f>
        <v>0</v>
      </c>
      <c r="BI221" s="176" t="n">
        <f aca="false">IF(N221="nulová",J221,0)</f>
        <v>0</v>
      </c>
      <c r="BJ221" s="3" t="s">
        <v>89</v>
      </c>
      <c r="BK221" s="176" t="n">
        <f aca="false">ROUND(I221*H221,2)</f>
        <v>0</v>
      </c>
      <c r="BL221" s="3" t="s">
        <v>315</v>
      </c>
      <c r="BM221" s="175" t="s">
        <v>417</v>
      </c>
    </row>
    <row r="222" s="177" customFormat="true" ht="10.2" hidden="false" customHeight="false" outlineLevel="0" collapsed="false">
      <c r="B222" s="178"/>
      <c r="D222" s="179" t="s">
        <v>317</v>
      </c>
      <c r="E222" s="180"/>
      <c r="F222" s="181" t="s">
        <v>318</v>
      </c>
      <c r="H222" s="180"/>
      <c r="I222" s="182"/>
      <c r="L222" s="178"/>
      <c r="M222" s="183"/>
      <c r="T222" s="184"/>
      <c r="AT222" s="180" t="s">
        <v>317</v>
      </c>
      <c r="AU222" s="180" t="s">
        <v>91</v>
      </c>
      <c r="AV222" s="177" t="s">
        <v>89</v>
      </c>
      <c r="AW222" s="177" t="s">
        <v>35</v>
      </c>
      <c r="AX222" s="177" t="s">
        <v>82</v>
      </c>
      <c r="AY222" s="180" t="s">
        <v>308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418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77" customFormat="true" ht="10.2" hidden="false" customHeight="false" outlineLevel="0" collapsed="false">
      <c r="B224" s="178"/>
      <c r="D224" s="179" t="s">
        <v>317</v>
      </c>
      <c r="E224" s="180"/>
      <c r="F224" s="181" t="s">
        <v>386</v>
      </c>
      <c r="H224" s="180"/>
      <c r="I224" s="182"/>
      <c r="L224" s="178"/>
      <c r="M224" s="183"/>
      <c r="T224" s="184"/>
      <c r="AT224" s="180" t="s">
        <v>317</v>
      </c>
      <c r="AU224" s="180" t="s">
        <v>91</v>
      </c>
      <c r="AV224" s="177" t="s">
        <v>89</v>
      </c>
      <c r="AW224" s="177" t="s">
        <v>35</v>
      </c>
      <c r="AX224" s="177" t="s">
        <v>82</v>
      </c>
      <c r="AY224" s="180" t="s">
        <v>308</v>
      </c>
    </row>
    <row r="225" s="185" customFormat="true" ht="10.2" hidden="false" customHeight="false" outlineLevel="0" collapsed="false">
      <c r="B225" s="186"/>
      <c r="D225" s="179" t="s">
        <v>317</v>
      </c>
      <c r="E225" s="187"/>
      <c r="F225" s="188" t="s">
        <v>419</v>
      </c>
      <c r="H225" s="189" t="n">
        <v>192.5</v>
      </c>
      <c r="I225" s="190"/>
      <c r="L225" s="186"/>
      <c r="M225" s="191"/>
      <c r="T225" s="192"/>
      <c r="AT225" s="187" t="s">
        <v>317</v>
      </c>
      <c r="AU225" s="187" t="s">
        <v>91</v>
      </c>
      <c r="AV225" s="185" t="s">
        <v>91</v>
      </c>
      <c r="AW225" s="185" t="s">
        <v>35</v>
      </c>
      <c r="AX225" s="185" t="s">
        <v>82</v>
      </c>
      <c r="AY225" s="187" t="s">
        <v>308</v>
      </c>
    </row>
    <row r="226" s="177" customFormat="true" ht="10.2" hidden="false" customHeight="false" outlineLevel="0" collapsed="false">
      <c r="B226" s="178"/>
      <c r="D226" s="179" t="s">
        <v>317</v>
      </c>
      <c r="E226" s="180"/>
      <c r="F226" s="181" t="s">
        <v>388</v>
      </c>
      <c r="H226" s="180"/>
      <c r="I226" s="182"/>
      <c r="L226" s="178"/>
      <c r="M226" s="183"/>
      <c r="T226" s="184"/>
      <c r="AT226" s="180" t="s">
        <v>317</v>
      </c>
      <c r="AU226" s="180" t="s">
        <v>91</v>
      </c>
      <c r="AV226" s="177" t="s">
        <v>89</v>
      </c>
      <c r="AW226" s="177" t="s">
        <v>35</v>
      </c>
      <c r="AX226" s="177" t="s">
        <v>82</v>
      </c>
      <c r="AY226" s="180" t="s">
        <v>308</v>
      </c>
    </row>
    <row r="227" s="185" customFormat="true" ht="10.2" hidden="false" customHeight="false" outlineLevel="0" collapsed="false">
      <c r="B227" s="186"/>
      <c r="D227" s="179" t="s">
        <v>317</v>
      </c>
      <c r="E227" s="187"/>
      <c r="F227" s="188" t="s">
        <v>420</v>
      </c>
      <c r="H227" s="189" t="n">
        <v>27.905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35</v>
      </c>
      <c r="AX227" s="185" t="s">
        <v>82</v>
      </c>
      <c r="AY227" s="187" t="s">
        <v>308</v>
      </c>
    </row>
    <row r="228" s="185" customFormat="true" ht="10.2" hidden="false" customHeight="false" outlineLevel="0" collapsed="false">
      <c r="B228" s="186"/>
      <c r="D228" s="179" t="s">
        <v>317</v>
      </c>
      <c r="E228" s="187"/>
      <c r="F228" s="188" t="s">
        <v>421</v>
      </c>
      <c r="H228" s="189" t="n">
        <v>14.525</v>
      </c>
      <c r="I228" s="190"/>
      <c r="L228" s="186"/>
      <c r="M228" s="191"/>
      <c r="T228" s="192"/>
      <c r="AT228" s="187" t="s">
        <v>317</v>
      </c>
      <c r="AU228" s="187" t="s">
        <v>91</v>
      </c>
      <c r="AV228" s="185" t="s">
        <v>91</v>
      </c>
      <c r="AW228" s="185" t="s">
        <v>35</v>
      </c>
      <c r="AX228" s="185" t="s">
        <v>82</v>
      </c>
      <c r="AY228" s="187" t="s">
        <v>308</v>
      </c>
    </row>
    <row r="229" s="185" customFormat="true" ht="10.2" hidden="false" customHeight="false" outlineLevel="0" collapsed="false">
      <c r="B229" s="186"/>
      <c r="D229" s="179" t="s">
        <v>317</v>
      </c>
      <c r="E229" s="187"/>
      <c r="F229" s="188" t="s">
        <v>422</v>
      </c>
      <c r="H229" s="189" t="n">
        <v>19.27</v>
      </c>
      <c r="I229" s="190"/>
      <c r="L229" s="186"/>
      <c r="M229" s="191"/>
      <c r="T229" s="192"/>
      <c r="AT229" s="187" t="s">
        <v>317</v>
      </c>
      <c r="AU229" s="187" t="s">
        <v>91</v>
      </c>
      <c r="AV229" s="185" t="s">
        <v>91</v>
      </c>
      <c r="AW229" s="185" t="s">
        <v>35</v>
      </c>
      <c r="AX229" s="185" t="s">
        <v>82</v>
      </c>
      <c r="AY229" s="187" t="s">
        <v>308</v>
      </c>
    </row>
    <row r="230" s="193" customFormat="true" ht="10.2" hidden="false" customHeight="false" outlineLevel="0" collapsed="false">
      <c r="B230" s="194"/>
      <c r="D230" s="179" t="s">
        <v>317</v>
      </c>
      <c r="E230" s="195"/>
      <c r="F230" s="196" t="s">
        <v>321</v>
      </c>
      <c r="H230" s="197" t="n">
        <v>254.2</v>
      </c>
      <c r="I230" s="198"/>
      <c r="L230" s="194"/>
      <c r="M230" s="199"/>
      <c r="T230" s="200"/>
      <c r="AT230" s="195" t="s">
        <v>317</v>
      </c>
      <c r="AU230" s="195" t="s">
        <v>91</v>
      </c>
      <c r="AV230" s="193" t="s">
        <v>315</v>
      </c>
      <c r="AW230" s="193" t="s">
        <v>35</v>
      </c>
      <c r="AX230" s="193" t="s">
        <v>89</v>
      </c>
      <c r="AY230" s="195" t="s">
        <v>308</v>
      </c>
    </row>
    <row r="231" s="22" customFormat="true" ht="16.5" hidden="false" customHeight="true" outlineLevel="0" collapsed="false">
      <c r="B231" s="23"/>
      <c r="C231" s="164" t="s">
        <v>423</v>
      </c>
      <c r="D231" s="164" t="s">
        <v>310</v>
      </c>
      <c r="E231" s="165" t="s">
        <v>424</v>
      </c>
      <c r="F231" s="166" t="s">
        <v>425</v>
      </c>
      <c r="G231" s="167" t="s">
        <v>313</v>
      </c>
      <c r="H231" s="168" t="n">
        <v>254.2</v>
      </c>
      <c r="I231" s="169"/>
      <c r="J231" s="170" t="n">
        <f aca="false">ROUND(I231*H231,2)</f>
        <v>0</v>
      </c>
      <c r="K231" s="166" t="s">
        <v>314</v>
      </c>
      <c r="L231" s="23"/>
      <c r="M231" s="171"/>
      <c r="N231" s="172" t="s">
        <v>47</v>
      </c>
      <c r="P231" s="173" t="n">
        <f aca="false">O231*H231</f>
        <v>0</v>
      </c>
      <c r="Q231" s="173" t="n">
        <v>0</v>
      </c>
      <c r="R231" s="173" t="n">
        <f aca="false">Q231*H231</f>
        <v>0</v>
      </c>
      <c r="S231" s="173" t="n">
        <v>0</v>
      </c>
      <c r="T231" s="174" t="n">
        <f aca="false">S231*H231</f>
        <v>0</v>
      </c>
      <c r="AR231" s="175" t="s">
        <v>315</v>
      </c>
      <c r="AT231" s="175" t="s">
        <v>310</v>
      </c>
      <c r="AU231" s="175" t="s">
        <v>91</v>
      </c>
      <c r="AY231" s="3" t="s">
        <v>308</v>
      </c>
      <c r="BE231" s="176" t="n">
        <f aca="false">IF(N231="základní",J231,0)</f>
        <v>0</v>
      </c>
      <c r="BF231" s="176" t="n">
        <f aca="false">IF(N231="snížená",J231,0)</f>
        <v>0</v>
      </c>
      <c r="BG231" s="176" t="n">
        <f aca="false">IF(N231="zákl. přenesená",J231,0)</f>
        <v>0</v>
      </c>
      <c r="BH231" s="176" t="n">
        <f aca="false">IF(N231="sníž. přenesená",J231,0)</f>
        <v>0</v>
      </c>
      <c r="BI231" s="176" t="n">
        <f aca="false">IF(N231="nulová",J231,0)</f>
        <v>0</v>
      </c>
      <c r="BJ231" s="3" t="s">
        <v>89</v>
      </c>
      <c r="BK231" s="176" t="n">
        <f aca="false">ROUND(I231*H231,2)</f>
        <v>0</v>
      </c>
      <c r="BL231" s="3" t="s">
        <v>315</v>
      </c>
      <c r="BM231" s="175" t="s">
        <v>426</v>
      </c>
    </row>
    <row r="232" s="22" customFormat="true" ht="24.15" hidden="false" customHeight="true" outlineLevel="0" collapsed="false">
      <c r="B232" s="23"/>
      <c r="C232" s="164" t="s">
        <v>427</v>
      </c>
      <c r="D232" s="164" t="s">
        <v>310</v>
      </c>
      <c r="E232" s="165" t="s">
        <v>428</v>
      </c>
      <c r="F232" s="166" t="s">
        <v>429</v>
      </c>
      <c r="G232" s="167" t="s">
        <v>370</v>
      </c>
      <c r="H232" s="168" t="n">
        <v>99.119</v>
      </c>
      <c r="I232" s="169"/>
      <c r="J232" s="170" t="n">
        <f aca="false">ROUND(I232*H232,2)</f>
        <v>0</v>
      </c>
      <c r="K232" s="166" t="s">
        <v>314</v>
      </c>
      <c r="L232" s="23"/>
      <c r="M232" s="171"/>
      <c r="N232" s="172" t="s">
        <v>47</v>
      </c>
      <c r="P232" s="173" t="n">
        <f aca="false">O232*H232</f>
        <v>0</v>
      </c>
      <c r="Q232" s="173" t="n">
        <v>1.06062</v>
      </c>
      <c r="R232" s="173" t="n">
        <f aca="false">Q232*H232</f>
        <v>105.12759378</v>
      </c>
      <c r="S232" s="173" t="n">
        <v>0</v>
      </c>
      <c r="T232" s="174" t="n">
        <f aca="false">S232*H232</f>
        <v>0</v>
      </c>
      <c r="AR232" s="175" t="s">
        <v>315</v>
      </c>
      <c r="AT232" s="175" t="s">
        <v>310</v>
      </c>
      <c r="AU232" s="175" t="s">
        <v>91</v>
      </c>
      <c r="AY232" s="3" t="s">
        <v>308</v>
      </c>
      <c r="BE232" s="176" t="n">
        <f aca="false">IF(N232="základní",J232,0)</f>
        <v>0</v>
      </c>
      <c r="BF232" s="176" t="n">
        <f aca="false">IF(N232="snížená",J232,0)</f>
        <v>0</v>
      </c>
      <c r="BG232" s="176" t="n">
        <f aca="false">IF(N232="zákl. přenesená",J232,0)</f>
        <v>0</v>
      </c>
      <c r="BH232" s="176" t="n">
        <f aca="false">IF(N232="sníž. přenesená",J232,0)</f>
        <v>0</v>
      </c>
      <c r="BI232" s="176" t="n">
        <f aca="false">IF(N232="nulová",J232,0)</f>
        <v>0</v>
      </c>
      <c r="BJ232" s="3" t="s">
        <v>89</v>
      </c>
      <c r="BK232" s="176" t="n">
        <f aca="false">ROUND(I232*H232,2)</f>
        <v>0</v>
      </c>
      <c r="BL232" s="3" t="s">
        <v>315</v>
      </c>
      <c r="BM232" s="175" t="s">
        <v>430</v>
      </c>
    </row>
    <row r="233" s="177" customFormat="true" ht="10.2" hidden="false" customHeight="false" outlineLevel="0" collapsed="false">
      <c r="B233" s="178"/>
      <c r="D233" s="179" t="s">
        <v>317</v>
      </c>
      <c r="E233" s="180"/>
      <c r="F233" s="181" t="s">
        <v>318</v>
      </c>
      <c r="H233" s="180"/>
      <c r="I233" s="182"/>
      <c r="L233" s="178"/>
      <c r="M233" s="183"/>
      <c r="T233" s="184"/>
      <c r="AT233" s="180" t="s">
        <v>317</v>
      </c>
      <c r="AU233" s="180" t="s">
        <v>91</v>
      </c>
      <c r="AV233" s="177" t="s">
        <v>89</v>
      </c>
      <c r="AW233" s="177" t="s">
        <v>35</v>
      </c>
      <c r="AX233" s="177" t="s">
        <v>82</v>
      </c>
      <c r="AY233" s="180" t="s">
        <v>308</v>
      </c>
    </row>
    <row r="234" s="177" customFormat="true" ht="10.2" hidden="false" customHeight="false" outlineLevel="0" collapsed="false">
      <c r="B234" s="178"/>
      <c r="D234" s="179" t="s">
        <v>317</v>
      </c>
      <c r="E234" s="180"/>
      <c r="F234" s="181" t="s">
        <v>431</v>
      </c>
      <c r="H234" s="180"/>
      <c r="I234" s="182"/>
      <c r="L234" s="178"/>
      <c r="M234" s="183"/>
      <c r="T234" s="184"/>
      <c r="AT234" s="180" t="s">
        <v>317</v>
      </c>
      <c r="AU234" s="180" t="s">
        <v>91</v>
      </c>
      <c r="AV234" s="177" t="s">
        <v>89</v>
      </c>
      <c r="AW234" s="177" t="s">
        <v>35</v>
      </c>
      <c r="AX234" s="177" t="s">
        <v>82</v>
      </c>
      <c r="AY234" s="180" t="s">
        <v>308</v>
      </c>
    </row>
    <row r="235" s="185" customFormat="true" ht="10.2" hidden="false" customHeight="false" outlineLevel="0" collapsed="false">
      <c r="B235" s="186"/>
      <c r="D235" s="179" t="s">
        <v>317</v>
      </c>
      <c r="E235" s="187"/>
      <c r="F235" s="188" t="s">
        <v>432</v>
      </c>
      <c r="H235" s="189" t="n">
        <v>99.119</v>
      </c>
      <c r="I235" s="190"/>
      <c r="L235" s="186"/>
      <c r="M235" s="191"/>
      <c r="T235" s="192"/>
      <c r="AT235" s="187" t="s">
        <v>317</v>
      </c>
      <c r="AU235" s="187" t="s">
        <v>91</v>
      </c>
      <c r="AV235" s="185" t="s">
        <v>91</v>
      </c>
      <c r="AW235" s="185" t="s">
        <v>35</v>
      </c>
      <c r="AX235" s="185" t="s">
        <v>82</v>
      </c>
      <c r="AY235" s="187" t="s">
        <v>308</v>
      </c>
    </row>
    <row r="236" s="193" customFormat="true" ht="10.2" hidden="false" customHeight="false" outlineLevel="0" collapsed="false">
      <c r="B236" s="194"/>
      <c r="D236" s="179" t="s">
        <v>317</v>
      </c>
      <c r="E236" s="195"/>
      <c r="F236" s="196" t="s">
        <v>321</v>
      </c>
      <c r="H236" s="197" t="n">
        <v>99.119</v>
      </c>
      <c r="I236" s="198"/>
      <c r="L236" s="194"/>
      <c r="M236" s="199"/>
      <c r="T236" s="200"/>
      <c r="AT236" s="195" t="s">
        <v>317</v>
      </c>
      <c r="AU236" s="195" t="s">
        <v>91</v>
      </c>
      <c r="AV236" s="193" t="s">
        <v>315</v>
      </c>
      <c r="AW236" s="193" t="s">
        <v>35</v>
      </c>
      <c r="AX236" s="193" t="s">
        <v>89</v>
      </c>
      <c r="AY236" s="195" t="s">
        <v>308</v>
      </c>
    </row>
    <row r="237" s="22" customFormat="true" ht="24.15" hidden="false" customHeight="true" outlineLevel="0" collapsed="false">
      <c r="B237" s="23"/>
      <c r="C237" s="164" t="s">
        <v>433</v>
      </c>
      <c r="D237" s="164" t="s">
        <v>310</v>
      </c>
      <c r="E237" s="165" t="s">
        <v>434</v>
      </c>
      <c r="F237" s="166" t="s">
        <v>435</v>
      </c>
      <c r="G237" s="167" t="s">
        <v>324</v>
      </c>
      <c r="H237" s="168" t="n">
        <v>249.342</v>
      </c>
      <c r="I237" s="169"/>
      <c r="J237" s="170" t="n">
        <f aca="false">ROUND(I237*H237,2)</f>
        <v>0</v>
      </c>
      <c r="K237" s="166" t="s">
        <v>314</v>
      </c>
      <c r="L237" s="23"/>
      <c r="M237" s="171"/>
      <c r="N237" s="172" t="s">
        <v>47</v>
      </c>
      <c r="P237" s="173" t="n">
        <f aca="false">O237*H237</f>
        <v>0</v>
      </c>
      <c r="Q237" s="173" t="n">
        <v>2.4745</v>
      </c>
      <c r="R237" s="173" t="n">
        <f aca="false">Q237*H237</f>
        <v>616.996779</v>
      </c>
      <c r="S237" s="173" t="n">
        <v>0</v>
      </c>
      <c r="T237" s="174" t="n">
        <f aca="false">S237*H237</f>
        <v>0</v>
      </c>
      <c r="AR237" s="175" t="s">
        <v>315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315</v>
      </c>
      <c r="BM237" s="175" t="s">
        <v>436</v>
      </c>
    </row>
    <row r="238" s="177" customFormat="true" ht="10.2" hidden="false" customHeight="false" outlineLevel="0" collapsed="false">
      <c r="B238" s="178"/>
      <c r="D238" s="179" t="s">
        <v>317</v>
      </c>
      <c r="E238" s="180"/>
      <c r="F238" s="181" t="s">
        <v>318</v>
      </c>
      <c r="H238" s="180"/>
      <c r="I238" s="182"/>
      <c r="L238" s="178"/>
      <c r="M238" s="183"/>
      <c r="T238" s="184"/>
      <c r="AT238" s="180" t="s">
        <v>317</v>
      </c>
      <c r="AU238" s="180" t="s">
        <v>91</v>
      </c>
      <c r="AV238" s="177" t="s">
        <v>89</v>
      </c>
      <c r="AW238" s="177" t="s">
        <v>35</v>
      </c>
      <c r="AX238" s="177" t="s">
        <v>82</v>
      </c>
      <c r="AY238" s="180" t="s">
        <v>308</v>
      </c>
    </row>
    <row r="239" s="177" customFormat="true" ht="10.2" hidden="false" customHeight="false" outlineLevel="0" collapsed="false">
      <c r="B239" s="178"/>
      <c r="D239" s="179" t="s">
        <v>317</v>
      </c>
      <c r="E239" s="180"/>
      <c r="F239" s="181" t="s">
        <v>437</v>
      </c>
      <c r="H239" s="180"/>
      <c r="I239" s="182"/>
      <c r="L239" s="178"/>
      <c r="M239" s="183"/>
      <c r="T239" s="184"/>
      <c r="AT239" s="180" t="s">
        <v>317</v>
      </c>
      <c r="AU239" s="180" t="s">
        <v>91</v>
      </c>
      <c r="AV239" s="177" t="s">
        <v>89</v>
      </c>
      <c r="AW239" s="177" t="s">
        <v>35</v>
      </c>
      <c r="AX239" s="177" t="s">
        <v>82</v>
      </c>
      <c r="AY239" s="180" t="s">
        <v>308</v>
      </c>
    </row>
    <row r="240" s="177" customFormat="true" ht="10.2" hidden="false" customHeight="false" outlineLevel="0" collapsed="false">
      <c r="B240" s="178"/>
      <c r="D240" s="179" t="s">
        <v>317</v>
      </c>
      <c r="E240" s="180"/>
      <c r="F240" s="181" t="s">
        <v>386</v>
      </c>
      <c r="H240" s="180"/>
      <c r="I240" s="182"/>
      <c r="L240" s="178"/>
      <c r="M240" s="183"/>
      <c r="T240" s="184"/>
      <c r="AT240" s="180" t="s">
        <v>317</v>
      </c>
      <c r="AU240" s="180" t="s">
        <v>91</v>
      </c>
      <c r="AV240" s="177" t="s">
        <v>89</v>
      </c>
      <c r="AW240" s="177" t="s">
        <v>35</v>
      </c>
      <c r="AX240" s="177" t="s">
        <v>82</v>
      </c>
      <c r="AY240" s="180" t="s">
        <v>308</v>
      </c>
    </row>
    <row r="241" s="185" customFormat="true" ht="10.2" hidden="false" customHeight="false" outlineLevel="0" collapsed="false">
      <c r="B241" s="186"/>
      <c r="D241" s="179" t="s">
        <v>317</v>
      </c>
      <c r="E241" s="187"/>
      <c r="F241" s="188" t="s">
        <v>438</v>
      </c>
      <c r="H241" s="189" t="n">
        <v>173.138</v>
      </c>
      <c r="I241" s="190"/>
      <c r="L241" s="186"/>
      <c r="M241" s="191"/>
      <c r="T241" s="192"/>
      <c r="AT241" s="187" t="s">
        <v>317</v>
      </c>
      <c r="AU241" s="187" t="s">
        <v>91</v>
      </c>
      <c r="AV241" s="185" t="s">
        <v>91</v>
      </c>
      <c r="AW241" s="185" t="s">
        <v>35</v>
      </c>
      <c r="AX241" s="185" t="s">
        <v>82</v>
      </c>
      <c r="AY241" s="187" t="s">
        <v>308</v>
      </c>
    </row>
    <row r="242" s="185" customFormat="true" ht="10.2" hidden="false" customHeight="false" outlineLevel="0" collapsed="false">
      <c r="B242" s="186"/>
      <c r="D242" s="179" t="s">
        <v>317</v>
      </c>
      <c r="E242" s="187"/>
      <c r="F242" s="188" t="s">
        <v>439</v>
      </c>
      <c r="H242" s="189" t="n">
        <v>24.515</v>
      </c>
      <c r="I242" s="190"/>
      <c r="L242" s="186"/>
      <c r="M242" s="191"/>
      <c r="T242" s="192"/>
      <c r="AT242" s="187" t="s">
        <v>317</v>
      </c>
      <c r="AU242" s="187" t="s">
        <v>91</v>
      </c>
      <c r="AV242" s="185" t="s">
        <v>91</v>
      </c>
      <c r="AW242" s="185" t="s">
        <v>35</v>
      </c>
      <c r="AX242" s="185" t="s">
        <v>82</v>
      </c>
      <c r="AY242" s="187" t="s">
        <v>308</v>
      </c>
    </row>
    <row r="243" s="177" customFormat="true" ht="10.2" hidden="false" customHeight="false" outlineLevel="0" collapsed="false">
      <c r="B243" s="178"/>
      <c r="D243" s="179" t="s">
        <v>317</v>
      </c>
      <c r="E243" s="180"/>
      <c r="F243" s="181" t="s">
        <v>388</v>
      </c>
      <c r="H243" s="180"/>
      <c r="I243" s="182"/>
      <c r="L243" s="178"/>
      <c r="M243" s="183"/>
      <c r="T243" s="184"/>
      <c r="AT243" s="180" t="s">
        <v>317</v>
      </c>
      <c r="AU243" s="180" t="s">
        <v>91</v>
      </c>
      <c r="AV243" s="177" t="s">
        <v>89</v>
      </c>
      <c r="AW243" s="177" t="s">
        <v>35</v>
      </c>
      <c r="AX243" s="177" t="s">
        <v>82</v>
      </c>
      <c r="AY243" s="180" t="s">
        <v>308</v>
      </c>
    </row>
    <row r="244" s="185" customFormat="true" ht="10.2" hidden="false" customHeight="false" outlineLevel="0" collapsed="false">
      <c r="B244" s="186"/>
      <c r="D244" s="179" t="s">
        <v>317</v>
      </c>
      <c r="E244" s="187"/>
      <c r="F244" s="188" t="s">
        <v>440</v>
      </c>
      <c r="H244" s="189" t="n">
        <v>25.498</v>
      </c>
      <c r="I244" s="190"/>
      <c r="L244" s="186"/>
      <c r="M244" s="191"/>
      <c r="T244" s="192"/>
      <c r="AT244" s="187" t="s">
        <v>317</v>
      </c>
      <c r="AU244" s="187" t="s">
        <v>91</v>
      </c>
      <c r="AV244" s="185" t="s">
        <v>91</v>
      </c>
      <c r="AW244" s="185" t="s">
        <v>35</v>
      </c>
      <c r="AX244" s="185" t="s">
        <v>82</v>
      </c>
      <c r="AY244" s="187" t="s">
        <v>308</v>
      </c>
    </row>
    <row r="245" s="185" customFormat="true" ht="10.2" hidden="false" customHeight="false" outlineLevel="0" collapsed="false">
      <c r="B245" s="186"/>
      <c r="D245" s="179" t="s">
        <v>317</v>
      </c>
      <c r="E245" s="187"/>
      <c r="F245" s="188" t="s">
        <v>441</v>
      </c>
      <c r="H245" s="189" t="n">
        <v>11.257</v>
      </c>
      <c r="I245" s="190"/>
      <c r="L245" s="186"/>
      <c r="M245" s="191"/>
      <c r="T245" s="192"/>
      <c r="AT245" s="187" t="s">
        <v>317</v>
      </c>
      <c r="AU245" s="187" t="s">
        <v>91</v>
      </c>
      <c r="AV245" s="185" t="s">
        <v>91</v>
      </c>
      <c r="AW245" s="185" t="s">
        <v>35</v>
      </c>
      <c r="AX245" s="185" t="s">
        <v>82</v>
      </c>
      <c r="AY245" s="187" t="s">
        <v>308</v>
      </c>
    </row>
    <row r="246" s="185" customFormat="true" ht="10.2" hidden="false" customHeight="false" outlineLevel="0" collapsed="false">
      <c r="B246" s="186"/>
      <c r="D246" s="179" t="s">
        <v>317</v>
      </c>
      <c r="E246" s="187"/>
      <c r="F246" s="188" t="s">
        <v>442</v>
      </c>
      <c r="H246" s="189" t="n">
        <v>14.934</v>
      </c>
      <c r="I246" s="190"/>
      <c r="L246" s="186"/>
      <c r="M246" s="191"/>
      <c r="T246" s="192"/>
      <c r="AT246" s="187" t="s">
        <v>317</v>
      </c>
      <c r="AU246" s="187" t="s">
        <v>91</v>
      </c>
      <c r="AV246" s="185" t="s">
        <v>91</v>
      </c>
      <c r="AW246" s="185" t="s">
        <v>35</v>
      </c>
      <c r="AX246" s="185" t="s">
        <v>82</v>
      </c>
      <c r="AY246" s="187" t="s">
        <v>308</v>
      </c>
    </row>
    <row r="247" s="193" customFormat="true" ht="10.2" hidden="false" customHeight="false" outlineLevel="0" collapsed="false">
      <c r="B247" s="194"/>
      <c r="D247" s="179" t="s">
        <v>317</v>
      </c>
      <c r="E247" s="195" t="s">
        <v>276</v>
      </c>
      <c r="F247" s="196" t="s">
        <v>321</v>
      </c>
      <c r="H247" s="197" t="n">
        <v>249.342</v>
      </c>
      <c r="I247" s="198"/>
      <c r="L247" s="194"/>
      <c r="M247" s="199"/>
      <c r="T247" s="200"/>
      <c r="AT247" s="195" t="s">
        <v>317</v>
      </c>
      <c r="AU247" s="195" t="s">
        <v>91</v>
      </c>
      <c r="AV247" s="193" t="s">
        <v>315</v>
      </c>
      <c r="AW247" s="193" t="s">
        <v>35</v>
      </c>
      <c r="AX247" s="193" t="s">
        <v>89</v>
      </c>
      <c r="AY247" s="195" t="s">
        <v>308</v>
      </c>
    </row>
    <row r="248" s="22" customFormat="true" ht="24.15" hidden="false" customHeight="true" outlineLevel="0" collapsed="false">
      <c r="B248" s="23"/>
      <c r="C248" s="164" t="s">
        <v>443</v>
      </c>
      <c r="D248" s="164" t="s">
        <v>310</v>
      </c>
      <c r="E248" s="165" t="s">
        <v>444</v>
      </c>
      <c r="F248" s="166" t="s">
        <v>445</v>
      </c>
      <c r="G248" s="167" t="s">
        <v>313</v>
      </c>
      <c r="H248" s="168" t="n">
        <v>2005.865</v>
      </c>
      <c r="I248" s="169"/>
      <c r="J248" s="170" t="n">
        <f aca="false">ROUND(I248*H248,2)</f>
        <v>0</v>
      </c>
      <c r="K248" s="166" t="s">
        <v>314</v>
      </c>
      <c r="L248" s="23"/>
      <c r="M248" s="171"/>
      <c r="N248" s="172" t="s">
        <v>47</v>
      </c>
      <c r="P248" s="173" t="n">
        <f aca="false">O248*H248</f>
        <v>0</v>
      </c>
      <c r="Q248" s="173" t="n">
        <v>0.00275</v>
      </c>
      <c r="R248" s="173" t="n">
        <f aca="false">Q248*H248</f>
        <v>5.51612875</v>
      </c>
      <c r="S248" s="173" t="n">
        <v>0</v>
      </c>
      <c r="T248" s="174" t="n">
        <f aca="false">S248*H248</f>
        <v>0</v>
      </c>
      <c r="AR248" s="175" t="s">
        <v>315</v>
      </c>
      <c r="AT248" s="175" t="s">
        <v>310</v>
      </c>
      <c r="AU248" s="175" t="s">
        <v>91</v>
      </c>
      <c r="AY248" s="3" t="s">
        <v>308</v>
      </c>
      <c r="BE248" s="176" t="n">
        <f aca="false">IF(N248="základní",J248,0)</f>
        <v>0</v>
      </c>
      <c r="BF248" s="176" t="n">
        <f aca="false">IF(N248="snížená",J248,0)</f>
        <v>0</v>
      </c>
      <c r="BG248" s="176" t="n">
        <f aca="false">IF(N248="zákl. přenesená",J248,0)</f>
        <v>0</v>
      </c>
      <c r="BH248" s="176" t="n">
        <f aca="false">IF(N248="sníž. přenesená",J248,0)</f>
        <v>0</v>
      </c>
      <c r="BI248" s="176" t="n">
        <f aca="false">IF(N248="nulová",J248,0)</f>
        <v>0</v>
      </c>
      <c r="BJ248" s="3" t="s">
        <v>89</v>
      </c>
      <c r="BK248" s="176" t="n">
        <f aca="false">ROUND(I248*H248,2)</f>
        <v>0</v>
      </c>
      <c r="BL248" s="3" t="s">
        <v>315</v>
      </c>
      <c r="BM248" s="175" t="s">
        <v>446</v>
      </c>
    </row>
    <row r="249" s="177" customFormat="true" ht="10.2" hidden="false" customHeight="false" outlineLevel="0" collapsed="false">
      <c r="B249" s="178"/>
      <c r="D249" s="179" t="s">
        <v>317</v>
      </c>
      <c r="E249" s="180"/>
      <c r="F249" s="181" t="s">
        <v>318</v>
      </c>
      <c r="H249" s="180"/>
      <c r="I249" s="182"/>
      <c r="L249" s="178"/>
      <c r="M249" s="183"/>
      <c r="T249" s="184"/>
      <c r="AT249" s="180" t="s">
        <v>317</v>
      </c>
      <c r="AU249" s="180" t="s">
        <v>91</v>
      </c>
      <c r="AV249" s="177" t="s">
        <v>89</v>
      </c>
      <c r="AW249" s="177" t="s">
        <v>35</v>
      </c>
      <c r="AX249" s="177" t="s">
        <v>82</v>
      </c>
      <c r="AY249" s="180" t="s">
        <v>308</v>
      </c>
    </row>
    <row r="250" s="177" customFormat="true" ht="10.2" hidden="false" customHeight="false" outlineLevel="0" collapsed="false">
      <c r="B250" s="178"/>
      <c r="D250" s="179" t="s">
        <v>317</v>
      </c>
      <c r="E250" s="180"/>
      <c r="F250" s="181" t="s">
        <v>447</v>
      </c>
      <c r="H250" s="180"/>
      <c r="I250" s="182"/>
      <c r="L250" s="178"/>
      <c r="M250" s="183"/>
      <c r="T250" s="184"/>
      <c r="AT250" s="180" t="s">
        <v>317</v>
      </c>
      <c r="AU250" s="180" t="s">
        <v>91</v>
      </c>
      <c r="AV250" s="177" t="s">
        <v>89</v>
      </c>
      <c r="AW250" s="177" t="s">
        <v>35</v>
      </c>
      <c r="AX250" s="177" t="s">
        <v>82</v>
      </c>
      <c r="AY250" s="180" t="s">
        <v>308</v>
      </c>
    </row>
    <row r="251" s="177" customFormat="true" ht="10.2" hidden="false" customHeight="false" outlineLevel="0" collapsed="false">
      <c r="B251" s="178"/>
      <c r="D251" s="179" t="s">
        <v>317</v>
      </c>
      <c r="E251" s="180"/>
      <c r="F251" s="181" t="s">
        <v>386</v>
      </c>
      <c r="H251" s="180"/>
      <c r="I251" s="182"/>
      <c r="L251" s="178"/>
      <c r="M251" s="183"/>
      <c r="T251" s="184"/>
      <c r="AT251" s="180" t="s">
        <v>317</v>
      </c>
      <c r="AU251" s="180" t="s">
        <v>91</v>
      </c>
      <c r="AV251" s="177" t="s">
        <v>89</v>
      </c>
      <c r="AW251" s="177" t="s">
        <v>35</v>
      </c>
      <c r="AX251" s="177" t="s">
        <v>82</v>
      </c>
      <c r="AY251" s="180" t="s">
        <v>308</v>
      </c>
    </row>
    <row r="252" s="185" customFormat="true" ht="10.2" hidden="false" customHeight="false" outlineLevel="0" collapsed="false">
      <c r="B252" s="186"/>
      <c r="D252" s="179" t="s">
        <v>317</v>
      </c>
      <c r="E252" s="187"/>
      <c r="F252" s="188" t="s">
        <v>448</v>
      </c>
      <c r="H252" s="189" t="n">
        <v>1539</v>
      </c>
      <c r="I252" s="190"/>
      <c r="L252" s="186"/>
      <c r="M252" s="191"/>
      <c r="T252" s="192"/>
      <c r="AT252" s="187" t="s">
        <v>317</v>
      </c>
      <c r="AU252" s="187" t="s">
        <v>91</v>
      </c>
      <c r="AV252" s="185" t="s">
        <v>91</v>
      </c>
      <c r="AW252" s="185" t="s">
        <v>35</v>
      </c>
      <c r="AX252" s="185" t="s">
        <v>82</v>
      </c>
      <c r="AY252" s="187" t="s">
        <v>308</v>
      </c>
    </row>
    <row r="253" s="177" customFormat="true" ht="10.2" hidden="false" customHeight="false" outlineLevel="0" collapsed="false">
      <c r="B253" s="178"/>
      <c r="D253" s="179" t="s">
        <v>317</v>
      </c>
      <c r="E253" s="180"/>
      <c r="F253" s="181" t="s">
        <v>388</v>
      </c>
      <c r="H253" s="180"/>
      <c r="I253" s="182"/>
      <c r="L253" s="178"/>
      <c r="M253" s="183"/>
      <c r="T253" s="184"/>
      <c r="AT253" s="180" t="s">
        <v>317</v>
      </c>
      <c r="AU253" s="180" t="s">
        <v>91</v>
      </c>
      <c r="AV253" s="177" t="s">
        <v>89</v>
      </c>
      <c r="AW253" s="177" t="s">
        <v>35</v>
      </c>
      <c r="AX253" s="177" t="s">
        <v>82</v>
      </c>
      <c r="AY253" s="180" t="s">
        <v>308</v>
      </c>
    </row>
    <row r="254" s="185" customFormat="true" ht="10.2" hidden="false" customHeight="false" outlineLevel="0" collapsed="false">
      <c r="B254" s="186"/>
      <c r="D254" s="179" t="s">
        <v>317</v>
      </c>
      <c r="E254" s="187"/>
      <c r="F254" s="188" t="s">
        <v>449</v>
      </c>
      <c r="H254" s="189" t="n">
        <v>230.3</v>
      </c>
      <c r="I254" s="190"/>
      <c r="L254" s="186"/>
      <c r="M254" s="191"/>
      <c r="T254" s="192"/>
      <c r="AT254" s="187" t="s">
        <v>317</v>
      </c>
      <c r="AU254" s="187" t="s">
        <v>91</v>
      </c>
      <c r="AV254" s="185" t="s">
        <v>91</v>
      </c>
      <c r="AW254" s="185" t="s">
        <v>35</v>
      </c>
      <c r="AX254" s="185" t="s">
        <v>82</v>
      </c>
      <c r="AY254" s="187" t="s">
        <v>308</v>
      </c>
    </row>
    <row r="255" s="185" customFormat="true" ht="10.2" hidden="false" customHeight="false" outlineLevel="0" collapsed="false">
      <c r="B255" s="186"/>
      <c r="D255" s="179" t="s">
        <v>317</v>
      </c>
      <c r="E255" s="187"/>
      <c r="F255" s="188" t="s">
        <v>450</v>
      </c>
      <c r="H255" s="189" t="n">
        <v>101.675</v>
      </c>
      <c r="I255" s="190"/>
      <c r="L255" s="186"/>
      <c r="M255" s="191"/>
      <c r="T255" s="192"/>
      <c r="AT255" s="187" t="s">
        <v>317</v>
      </c>
      <c r="AU255" s="187" t="s">
        <v>91</v>
      </c>
      <c r="AV255" s="185" t="s">
        <v>91</v>
      </c>
      <c r="AW255" s="185" t="s">
        <v>35</v>
      </c>
      <c r="AX255" s="185" t="s">
        <v>82</v>
      </c>
      <c r="AY255" s="187" t="s">
        <v>308</v>
      </c>
    </row>
    <row r="256" s="185" customFormat="true" ht="10.2" hidden="false" customHeight="false" outlineLevel="0" collapsed="false">
      <c r="B256" s="186"/>
      <c r="D256" s="179" t="s">
        <v>317</v>
      </c>
      <c r="E256" s="187"/>
      <c r="F256" s="188" t="s">
        <v>451</v>
      </c>
      <c r="H256" s="189" t="n">
        <v>134.89</v>
      </c>
      <c r="I256" s="190"/>
      <c r="L256" s="186"/>
      <c r="M256" s="191"/>
      <c r="T256" s="192"/>
      <c r="AT256" s="187" t="s">
        <v>317</v>
      </c>
      <c r="AU256" s="187" t="s">
        <v>91</v>
      </c>
      <c r="AV256" s="185" t="s">
        <v>91</v>
      </c>
      <c r="AW256" s="185" t="s">
        <v>35</v>
      </c>
      <c r="AX256" s="185" t="s">
        <v>82</v>
      </c>
      <c r="AY256" s="187" t="s">
        <v>308</v>
      </c>
    </row>
    <row r="257" s="193" customFormat="true" ht="10.2" hidden="false" customHeight="false" outlineLevel="0" collapsed="false">
      <c r="B257" s="194"/>
      <c r="D257" s="179" t="s">
        <v>317</v>
      </c>
      <c r="E257" s="195"/>
      <c r="F257" s="196" t="s">
        <v>321</v>
      </c>
      <c r="H257" s="197" t="n">
        <v>2005.865</v>
      </c>
      <c r="I257" s="198"/>
      <c r="L257" s="194"/>
      <c r="M257" s="199"/>
      <c r="T257" s="200"/>
      <c r="AT257" s="195" t="s">
        <v>317</v>
      </c>
      <c r="AU257" s="195" t="s">
        <v>91</v>
      </c>
      <c r="AV257" s="193" t="s">
        <v>315</v>
      </c>
      <c r="AW257" s="193" t="s">
        <v>35</v>
      </c>
      <c r="AX257" s="193" t="s">
        <v>89</v>
      </c>
      <c r="AY257" s="195" t="s">
        <v>308</v>
      </c>
    </row>
    <row r="258" s="22" customFormat="true" ht="24.15" hidden="false" customHeight="true" outlineLevel="0" collapsed="false">
      <c r="B258" s="23"/>
      <c r="C258" s="164" t="s">
        <v>6</v>
      </c>
      <c r="D258" s="164" t="s">
        <v>310</v>
      </c>
      <c r="E258" s="165" t="s">
        <v>452</v>
      </c>
      <c r="F258" s="166" t="s">
        <v>453</v>
      </c>
      <c r="G258" s="167" t="s">
        <v>313</v>
      </c>
      <c r="H258" s="168" t="n">
        <v>2005.865</v>
      </c>
      <c r="I258" s="169"/>
      <c r="J258" s="170" t="n">
        <f aca="false">ROUND(I258*H258,2)</f>
        <v>0</v>
      </c>
      <c r="K258" s="166" t="s">
        <v>314</v>
      </c>
      <c r="L258" s="23"/>
      <c r="M258" s="171"/>
      <c r="N258" s="172" t="s">
        <v>47</v>
      </c>
      <c r="P258" s="173" t="n">
        <f aca="false">O258*H258</f>
        <v>0</v>
      </c>
      <c r="Q258" s="173" t="n">
        <v>0</v>
      </c>
      <c r="R258" s="173" t="n">
        <f aca="false">Q258*H258</f>
        <v>0</v>
      </c>
      <c r="S258" s="173" t="n">
        <v>0</v>
      </c>
      <c r="T258" s="174" t="n">
        <f aca="false">S258*H258</f>
        <v>0</v>
      </c>
      <c r="AR258" s="175" t="s">
        <v>315</v>
      </c>
      <c r="AT258" s="175" t="s">
        <v>310</v>
      </c>
      <c r="AU258" s="175" t="s">
        <v>91</v>
      </c>
      <c r="AY258" s="3" t="s">
        <v>308</v>
      </c>
      <c r="BE258" s="176" t="n">
        <f aca="false">IF(N258="základní",J258,0)</f>
        <v>0</v>
      </c>
      <c r="BF258" s="176" t="n">
        <f aca="false">IF(N258="snížená",J258,0)</f>
        <v>0</v>
      </c>
      <c r="BG258" s="176" t="n">
        <f aca="false">IF(N258="zákl. přenesená",J258,0)</f>
        <v>0</v>
      </c>
      <c r="BH258" s="176" t="n">
        <f aca="false">IF(N258="sníž. přenesená",J258,0)</f>
        <v>0</v>
      </c>
      <c r="BI258" s="176" t="n">
        <f aca="false">IF(N258="nulová",J258,0)</f>
        <v>0</v>
      </c>
      <c r="BJ258" s="3" t="s">
        <v>89</v>
      </c>
      <c r="BK258" s="176" t="n">
        <f aca="false">ROUND(I258*H258,2)</f>
        <v>0</v>
      </c>
      <c r="BL258" s="3" t="s">
        <v>315</v>
      </c>
      <c r="BM258" s="175" t="s">
        <v>454</v>
      </c>
    </row>
    <row r="259" s="22" customFormat="true" ht="55.5" hidden="false" customHeight="true" outlineLevel="0" collapsed="false">
      <c r="B259" s="23"/>
      <c r="C259" s="164" t="s">
        <v>455</v>
      </c>
      <c r="D259" s="164" t="s">
        <v>310</v>
      </c>
      <c r="E259" s="165" t="s">
        <v>456</v>
      </c>
      <c r="F259" s="166" t="s">
        <v>457</v>
      </c>
      <c r="G259" s="167" t="s">
        <v>370</v>
      </c>
      <c r="H259" s="168" t="n">
        <v>33.661</v>
      </c>
      <c r="I259" s="169"/>
      <c r="J259" s="170" t="n">
        <f aca="false">ROUND(I259*H259,2)</f>
        <v>0</v>
      </c>
      <c r="K259" s="166" t="s">
        <v>314</v>
      </c>
      <c r="L259" s="23"/>
      <c r="M259" s="171"/>
      <c r="N259" s="172" t="s">
        <v>47</v>
      </c>
      <c r="P259" s="173" t="n">
        <f aca="false">O259*H259</f>
        <v>0</v>
      </c>
      <c r="Q259" s="173" t="n">
        <v>1.0594</v>
      </c>
      <c r="R259" s="173" t="n">
        <f aca="false">Q259*H259</f>
        <v>35.6604634</v>
      </c>
      <c r="S259" s="173" t="n">
        <v>0</v>
      </c>
      <c r="T259" s="174" t="n">
        <f aca="false">S259*H259</f>
        <v>0</v>
      </c>
      <c r="AR259" s="175" t="s">
        <v>315</v>
      </c>
      <c r="AT259" s="175" t="s">
        <v>310</v>
      </c>
      <c r="AU259" s="175" t="s">
        <v>91</v>
      </c>
      <c r="AY259" s="3" t="s">
        <v>308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ROUND(I259*H259,2)</f>
        <v>0</v>
      </c>
      <c r="BL259" s="3" t="s">
        <v>315</v>
      </c>
      <c r="BM259" s="175" t="s">
        <v>458</v>
      </c>
    </row>
    <row r="260" s="177" customFormat="true" ht="10.2" hidden="false" customHeight="false" outlineLevel="0" collapsed="false">
      <c r="B260" s="178"/>
      <c r="D260" s="179" t="s">
        <v>317</v>
      </c>
      <c r="E260" s="180"/>
      <c r="F260" s="181" t="s">
        <v>318</v>
      </c>
      <c r="H260" s="180"/>
      <c r="I260" s="182"/>
      <c r="L260" s="178"/>
      <c r="M260" s="183"/>
      <c r="T260" s="184"/>
      <c r="AT260" s="180" t="s">
        <v>317</v>
      </c>
      <c r="AU260" s="180" t="s">
        <v>91</v>
      </c>
      <c r="AV260" s="177" t="s">
        <v>89</v>
      </c>
      <c r="AW260" s="177" t="s">
        <v>35</v>
      </c>
      <c r="AX260" s="177" t="s">
        <v>82</v>
      </c>
      <c r="AY260" s="180" t="s">
        <v>308</v>
      </c>
    </row>
    <row r="261" s="177" customFormat="true" ht="10.2" hidden="false" customHeight="false" outlineLevel="0" collapsed="false">
      <c r="B261" s="178"/>
      <c r="D261" s="179" t="s">
        <v>317</v>
      </c>
      <c r="E261" s="180"/>
      <c r="F261" s="181" t="s">
        <v>459</v>
      </c>
      <c r="H261" s="180"/>
      <c r="I261" s="182"/>
      <c r="L261" s="178"/>
      <c r="M261" s="183"/>
      <c r="T261" s="184"/>
      <c r="AT261" s="180" t="s">
        <v>317</v>
      </c>
      <c r="AU261" s="180" t="s">
        <v>91</v>
      </c>
      <c r="AV261" s="177" t="s">
        <v>89</v>
      </c>
      <c r="AW261" s="177" t="s">
        <v>35</v>
      </c>
      <c r="AX261" s="177" t="s">
        <v>82</v>
      </c>
      <c r="AY261" s="180" t="s">
        <v>308</v>
      </c>
    </row>
    <row r="262" s="185" customFormat="true" ht="10.2" hidden="false" customHeight="false" outlineLevel="0" collapsed="false">
      <c r="B262" s="186"/>
      <c r="D262" s="179" t="s">
        <v>317</v>
      </c>
      <c r="E262" s="187"/>
      <c r="F262" s="188" t="s">
        <v>460</v>
      </c>
      <c r="H262" s="189" t="n">
        <v>33.661</v>
      </c>
      <c r="I262" s="190"/>
      <c r="L262" s="186"/>
      <c r="M262" s="191"/>
      <c r="T262" s="192"/>
      <c r="AT262" s="187" t="s">
        <v>317</v>
      </c>
      <c r="AU262" s="187" t="s">
        <v>91</v>
      </c>
      <c r="AV262" s="185" t="s">
        <v>91</v>
      </c>
      <c r="AW262" s="185" t="s">
        <v>35</v>
      </c>
      <c r="AX262" s="185" t="s">
        <v>82</v>
      </c>
      <c r="AY262" s="187" t="s">
        <v>308</v>
      </c>
    </row>
    <row r="263" s="193" customFormat="true" ht="10.2" hidden="false" customHeight="false" outlineLevel="0" collapsed="false">
      <c r="B263" s="194"/>
      <c r="D263" s="179" t="s">
        <v>317</v>
      </c>
      <c r="E263" s="195"/>
      <c r="F263" s="196" t="s">
        <v>321</v>
      </c>
      <c r="H263" s="197" t="n">
        <v>33.661</v>
      </c>
      <c r="I263" s="198"/>
      <c r="L263" s="194"/>
      <c r="M263" s="199"/>
      <c r="T263" s="200"/>
      <c r="AT263" s="195" t="s">
        <v>317</v>
      </c>
      <c r="AU263" s="195" t="s">
        <v>91</v>
      </c>
      <c r="AV263" s="193" t="s">
        <v>315</v>
      </c>
      <c r="AW263" s="193" t="s">
        <v>35</v>
      </c>
      <c r="AX263" s="193" t="s">
        <v>89</v>
      </c>
      <c r="AY263" s="195" t="s">
        <v>308</v>
      </c>
    </row>
    <row r="264" s="22" customFormat="true" ht="37.95" hidden="false" customHeight="true" outlineLevel="0" collapsed="false">
      <c r="B264" s="23"/>
      <c r="C264" s="164" t="s">
        <v>461</v>
      </c>
      <c r="D264" s="164" t="s">
        <v>310</v>
      </c>
      <c r="E264" s="165" t="s">
        <v>462</v>
      </c>
      <c r="F264" s="166" t="s">
        <v>463</v>
      </c>
      <c r="G264" s="167" t="s">
        <v>313</v>
      </c>
      <c r="H264" s="168" t="n">
        <v>386.695</v>
      </c>
      <c r="I264" s="169"/>
      <c r="J264" s="170" t="n">
        <f aca="false">ROUND(I264*H264,2)</f>
        <v>0</v>
      </c>
      <c r="K264" s="166" t="s">
        <v>314</v>
      </c>
      <c r="L264" s="23"/>
      <c r="M264" s="171"/>
      <c r="N264" s="172" t="s">
        <v>47</v>
      </c>
      <c r="P264" s="173" t="n">
        <f aca="false">O264*H264</f>
        <v>0</v>
      </c>
      <c r="Q264" s="173" t="n">
        <v>0.36277</v>
      </c>
      <c r="R264" s="173" t="n">
        <f aca="false">Q264*H264</f>
        <v>140.28134515</v>
      </c>
      <c r="S264" s="173" t="n">
        <v>0</v>
      </c>
      <c r="T264" s="174" t="n">
        <f aca="false">S264*H264</f>
        <v>0</v>
      </c>
      <c r="AR264" s="175" t="s">
        <v>315</v>
      </c>
      <c r="AT264" s="175" t="s">
        <v>310</v>
      </c>
      <c r="AU264" s="175" t="s">
        <v>91</v>
      </c>
      <c r="AY264" s="3" t="s">
        <v>308</v>
      </c>
      <c r="BE264" s="176" t="n">
        <f aca="false">IF(N264="základní",J264,0)</f>
        <v>0</v>
      </c>
      <c r="BF264" s="176" t="n">
        <f aca="false">IF(N264="snížená",J264,0)</f>
        <v>0</v>
      </c>
      <c r="BG264" s="176" t="n">
        <f aca="false">IF(N264="zákl. přenesená",J264,0)</f>
        <v>0</v>
      </c>
      <c r="BH264" s="176" t="n">
        <f aca="false">IF(N264="sníž. přenesená",J264,0)</f>
        <v>0</v>
      </c>
      <c r="BI264" s="176" t="n">
        <f aca="false">IF(N264="nulová",J264,0)</f>
        <v>0</v>
      </c>
      <c r="BJ264" s="3" t="s">
        <v>89</v>
      </c>
      <c r="BK264" s="176" t="n">
        <f aca="false">ROUND(I264*H264,2)</f>
        <v>0</v>
      </c>
      <c r="BL264" s="3" t="s">
        <v>315</v>
      </c>
      <c r="BM264" s="175" t="s">
        <v>464</v>
      </c>
    </row>
    <row r="265" s="177" customFormat="true" ht="10.2" hidden="false" customHeight="false" outlineLevel="0" collapsed="false">
      <c r="B265" s="178"/>
      <c r="D265" s="179" t="s">
        <v>317</v>
      </c>
      <c r="E265" s="180"/>
      <c r="F265" s="181" t="s">
        <v>318</v>
      </c>
      <c r="H265" s="180"/>
      <c r="I265" s="182"/>
      <c r="L265" s="178"/>
      <c r="M265" s="183"/>
      <c r="T265" s="184"/>
      <c r="AT265" s="180" t="s">
        <v>317</v>
      </c>
      <c r="AU265" s="180" t="s">
        <v>91</v>
      </c>
      <c r="AV265" s="177" t="s">
        <v>89</v>
      </c>
      <c r="AW265" s="177" t="s">
        <v>35</v>
      </c>
      <c r="AX265" s="177" t="s">
        <v>82</v>
      </c>
      <c r="AY265" s="180" t="s">
        <v>308</v>
      </c>
    </row>
    <row r="266" s="177" customFormat="true" ht="10.2" hidden="false" customHeight="false" outlineLevel="0" collapsed="false">
      <c r="B266" s="178"/>
      <c r="D266" s="179" t="s">
        <v>317</v>
      </c>
      <c r="E266" s="180"/>
      <c r="F266" s="181" t="s">
        <v>465</v>
      </c>
      <c r="H266" s="180"/>
      <c r="I266" s="182"/>
      <c r="L266" s="178"/>
      <c r="M266" s="183"/>
      <c r="T266" s="184"/>
      <c r="AT266" s="180" t="s">
        <v>317</v>
      </c>
      <c r="AU266" s="180" t="s">
        <v>91</v>
      </c>
      <c r="AV266" s="177" t="s">
        <v>89</v>
      </c>
      <c r="AW266" s="177" t="s">
        <v>35</v>
      </c>
      <c r="AX266" s="177" t="s">
        <v>82</v>
      </c>
      <c r="AY266" s="180" t="s">
        <v>308</v>
      </c>
    </row>
    <row r="267" s="185" customFormat="true" ht="10.2" hidden="false" customHeight="false" outlineLevel="0" collapsed="false">
      <c r="B267" s="186"/>
      <c r="D267" s="179" t="s">
        <v>317</v>
      </c>
      <c r="E267" s="187"/>
      <c r="F267" s="188" t="s">
        <v>466</v>
      </c>
      <c r="H267" s="189" t="n">
        <v>8.33</v>
      </c>
      <c r="I267" s="190"/>
      <c r="L267" s="186"/>
      <c r="M267" s="191"/>
      <c r="T267" s="192"/>
      <c r="AT267" s="187" t="s">
        <v>317</v>
      </c>
      <c r="AU267" s="187" t="s">
        <v>91</v>
      </c>
      <c r="AV267" s="185" t="s">
        <v>91</v>
      </c>
      <c r="AW267" s="185" t="s">
        <v>35</v>
      </c>
      <c r="AX267" s="185" t="s">
        <v>82</v>
      </c>
      <c r="AY267" s="187" t="s">
        <v>308</v>
      </c>
    </row>
    <row r="268" s="185" customFormat="true" ht="10.2" hidden="false" customHeight="false" outlineLevel="0" collapsed="false">
      <c r="B268" s="186"/>
      <c r="D268" s="179" t="s">
        <v>317</v>
      </c>
      <c r="E268" s="187"/>
      <c r="F268" s="188" t="s">
        <v>467</v>
      </c>
      <c r="H268" s="189" t="n">
        <v>50.01</v>
      </c>
      <c r="I268" s="190"/>
      <c r="L268" s="186"/>
      <c r="M268" s="191"/>
      <c r="T268" s="192"/>
      <c r="AT268" s="187" t="s">
        <v>317</v>
      </c>
      <c r="AU268" s="187" t="s">
        <v>91</v>
      </c>
      <c r="AV268" s="185" t="s">
        <v>91</v>
      </c>
      <c r="AW268" s="185" t="s">
        <v>35</v>
      </c>
      <c r="AX268" s="185" t="s">
        <v>82</v>
      </c>
      <c r="AY268" s="187" t="s">
        <v>308</v>
      </c>
    </row>
    <row r="269" s="185" customFormat="true" ht="10.2" hidden="false" customHeight="false" outlineLevel="0" collapsed="false">
      <c r="B269" s="186"/>
      <c r="D269" s="179" t="s">
        <v>317</v>
      </c>
      <c r="E269" s="187"/>
      <c r="F269" s="188" t="s">
        <v>468</v>
      </c>
      <c r="H269" s="189" t="n">
        <v>86.115</v>
      </c>
      <c r="I269" s="190"/>
      <c r="L269" s="186"/>
      <c r="M269" s="191"/>
      <c r="T269" s="192"/>
      <c r="AT269" s="187" t="s">
        <v>317</v>
      </c>
      <c r="AU269" s="187" t="s">
        <v>91</v>
      </c>
      <c r="AV269" s="185" t="s">
        <v>91</v>
      </c>
      <c r="AW269" s="185" t="s">
        <v>35</v>
      </c>
      <c r="AX269" s="185" t="s">
        <v>82</v>
      </c>
      <c r="AY269" s="187" t="s">
        <v>308</v>
      </c>
    </row>
    <row r="270" s="185" customFormat="true" ht="10.2" hidden="false" customHeight="false" outlineLevel="0" collapsed="false">
      <c r="B270" s="186"/>
      <c r="D270" s="179" t="s">
        <v>317</v>
      </c>
      <c r="E270" s="187"/>
      <c r="F270" s="188" t="s">
        <v>469</v>
      </c>
      <c r="H270" s="189" t="n">
        <v>91.24</v>
      </c>
      <c r="I270" s="190"/>
      <c r="L270" s="186"/>
      <c r="M270" s="191"/>
      <c r="T270" s="192"/>
      <c r="AT270" s="187" t="s">
        <v>317</v>
      </c>
      <c r="AU270" s="187" t="s">
        <v>91</v>
      </c>
      <c r="AV270" s="185" t="s">
        <v>91</v>
      </c>
      <c r="AW270" s="185" t="s">
        <v>35</v>
      </c>
      <c r="AX270" s="185" t="s">
        <v>82</v>
      </c>
      <c r="AY270" s="187" t="s">
        <v>308</v>
      </c>
    </row>
    <row r="271" s="185" customFormat="true" ht="10.2" hidden="false" customHeight="false" outlineLevel="0" collapsed="false">
      <c r="B271" s="186"/>
      <c r="D271" s="179" t="s">
        <v>317</v>
      </c>
      <c r="E271" s="187"/>
      <c r="F271" s="188" t="s">
        <v>470</v>
      </c>
      <c r="H271" s="189" t="n">
        <v>151</v>
      </c>
      <c r="I271" s="190"/>
      <c r="L271" s="186"/>
      <c r="M271" s="191"/>
      <c r="T271" s="192"/>
      <c r="AT271" s="187" t="s">
        <v>317</v>
      </c>
      <c r="AU271" s="187" t="s">
        <v>91</v>
      </c>
      <c r="AV271" s="185" t="s">
        <v>91</v>
      </c>
      <c r="AW271" s="185" t="s">
        <v>35</v>
      </c>
      <c r="AX271" s="185" t="s">
        <v>82</v>
      </c>
      <c r="AY271" s="187" t="s">
        <v>308</v>
      </c>
    </row>
    <row r="272" s="193" customFormat="true" ht="10.2" hidden="false" customHeight="false" outlineLevel="0" collapsed="false">
      <c r="B272" s="194"/>
      <c r="D272" s="179" t="s">
        <v>317</v>
      </c>
      <c r="E272" s="195" t="s">
        <v>272</v>
      </c>
      <c r="F272" s="196" t="s">
        <v>321</v>
      </c>
      <c r="H272" s="197" t="n">
        <v>386.695</v>
      </c>
      <c r="I272" s="198"/>
      <c r="L272" s="194"/>
      <c r="M272" s="199"/>
      <c r="T272" s="200"/>
      <c r="AT272" s="195" t="s">
        <v>317</v>
      </c>
      <c r="AU272" s="195" t="s">
        <v>91</v>
      </c>
      <c r="AV272" s="193" t="s">
        <v>315</v>
      </c>
      <c r="AW272" s="193" t="s">
        <v>35</v>
      </c>
      <c r="AX272" s="193" t="s">
        <v>89</v>
      </c>
      <c r="AY272" s="195" t="s">
        <v>308</v>
      </c>
    </row>
    <row r="273" s="22" customFormat="true" ht="55.5" hidden="false" customHeight="true" outlineLevel="0" collapsed="false">
      <c r="B273" s="23"/>
      <c r="C273" s="164" t="s">
        <v>471</v>
      </c>
      <c r="D273" s="164" t="s">
        <v>310</v>
      </c>
      <c r="E273" s="165" t="s">
        <v>456</v>
      </c>
      <c r="F273" s="166" t="s">
        <v>457</v>
      </c>
      <c r="G273" s="167" t="s">
        <v>370</v>
      </c>
      <c r="H273" s="168" t="n">
        <v>5.8</v>
      </c>
      <c r="I273" s="169"/>
      <c r="J273" s="170" t="n">
        <f aca="false">ROUND(I273*H273,2)</f>
        <v>0</v>
      </c>
      <c r="K273" s="166" t="s">
        <v>314</v>
      </c>
      <c r="L273" s="23"/>
      <c r="M273" s="171"/>
      <c r="N273" s="172" t="s">
        <v>47</v>
      </c>
      <c r="P273" s="173" t="n">
        <f aca="false">O273*H273</f>
        <v>0</v>
      </c>
      <c r="Q273" s="173" t="n">
        <v>1.0594</v>
      </c>
      <c r="R273" s="173" t="n">
        <f aca="false">Q273*H273</f>
        <v>6.14452</v>
      </c>
      <c r="S273" s="173" t="n">
        <v>0</v>
      </c>
      <c r="T273" s="174" t="n">
        <f aca="false">S273*H273</f>
        <v>0</v>
      </c>
      <c r="AR273" s="175" t="s">
        <v>315</v>
      </c>
      <c r="AT273" s="175" t="s">
        <v>310</v>
      </c>
      <c r="AU273" s="175" t="s">
        <v>91</v>
      </c>
      <c r="AY273" s="3" t="s">
        <v>308</v>
      </c>
      <c r="BE273" s="176" t="n">
        <f aca="false">IF(N273="základní",J273,0)</f>
        <v>0</v>
      </c>
      <c r="BF273" s="176" t="n">
        <f aca="false">IF(N273="snížená",J273,0)</f>
        <v>0</v>
      </c>
      <c r="BG273" s="176" t="n">
        <f aca="false">IF(N273="zákl. přenesená",J273,0)</f>
        <v>0</v>
      </c>
      <c r="BH273" s="176" t="n">
        <f aca="false">IF(N273="sníž. přenesená",J273,0)</f>
        <v>0</v>
      </c>
      <c r="BI273" s="176" t="n">
        <f aca="false">IF(N273="nulová",J273,0)</f>
        <v>0</v>
      </c>
      <c r="BJ273" s="3" t="s">
        <v>89</v>
      </c>
      <c r="BK273" s="176" t="n">
        <f aca="false">ROUND(I273*H273,2)</f>
        <v>0</v>
      </c>
      <c r="BL273" s="3" t="s">
        <v>315</v>
      </c>
      <c r="BM273" s="175" t="s">
        <v>472</v>
      </c>
    </row>
    <row r="274" s="177" customFormat="true" ht="10.2" hidden="false" customHeight="false" outlineLevel="0" collapsed="false">
      <c r="B274" s="178"/>
      <c r="D274" s="179" t="s">
        <v>317</v>
      </c>
      <c r="E274" s="180"/>
      <c r="F274" s="181" t="s">
        <v>318</v>
      </c>
      <c r="H274" s="180"/>
      <c r="I274" s="182"/>
      <c r="L274" s="178"/>
      <c r="M274" s="183"/>
      <c r="T274" s="184"/>
      <c r="AT274" s="180" t="s">
        <v>317</v>
      </c>
      <c r="AU274" s="180" t="s">
        <v>91</v>
      </c>
      <c r="AV274" s="177" t="s">
        <v>89</v>
      </c>
      <c r="AW274" s="177" t="s">
        <v>35</v>
      </c>
      <c r="AX274" s="177" t="s">
        <v>82</v>
      </c>
      <c r="AY274" s="180" t="s">
        <v>308</v>
      </c>
    </row>
    <row r="275" s="177" customFormat="true" ht="10.2" hidden="false" customHeight="false" outlineLevel="0" collapsed="false">
      <c r="B275" s="178"/>
      <c r="D275" s="179" t="s">
        <v>317</v>
      </c>
      <c r="E275" s="180"/>
      <c r="F275" s="181" t="s">
        <v>473</v>
      </c>
      <c r="H275" s="180"/>
      <c r="I275" s="182"/>
      <c r="L275" s="178"/>
      <c r="M275" s="183"/>
      <c r="T275" s="184"/>
      <c r="AT275" s="180" t="s">
        <v>317</v>
      </c>
      <c r="AU275" s="180" t="s">
        <v>91</v>
      </c>
      <c r="AV275" s="177" t="s">
        <v>89</v>
      </c>
      <c r="AW275" s="177" t="s">
        <v>35</v>
      </c>
      <c r="AX275" s="177" t="s">
        <v>82</v>
      </c>
      <c r="AY275" s="180" t="s">
        <v>308</v>
      </c>
    </row>
    <row r="276" s="185" customFormat="true" ht="10.2" hidden="false" customHeight="false" outlineLevel="0" collapsed="false">
      <c r="B276" s="186"/>
      <c r="D276" s="179" t="s">
        <v>317</v>
      </c>
      <c r="E276" s="187"/>
      <c r="F276" s="188" t="s">
        <v>474</v>
      </c>
      <c r="H276" s="189" t="n">
        <v>5.8</v>
      </c>
      <c r="I276" s="190"/>
      <c r="L276" s="186"/>
      <c r="M276" s="191"/>
      <c r="T276" s="192"/>
      <c r="AT276" s="187" t="s">
        <v>317</v>
      </c>
      <c r="AU276" s="187" t="s">
        <v>91</v>
      </c>
      <c r="AV276" s="185" t="s">
        <v>91</v>
      </c>
      <c r="AW276" s="185" t="s">
        <v>35</v>
      </c>
      <c r="AX276" s="185" t="s">
        <v>82</v>
      </c>
      <c r="AY276" s="187" t="s">
        <v>308</v>
      </c>
    </row>
    <row r="277" s="193" customFormat="true" ht="10.2" hidden="false" customHeight="false" outlineLevel="0" collapsed="false">
      <c r="B277" s="194"/>
      <c r="D277" s="179" t="s">
        <v>317</v>
      </c>
      <c r="E277" s="195"/>
      <c r="F277" s="196" t="s">
        <v>321</v>
      </c>
      <c r="H277" s="197" t="n">
        <v>5.8</v>
      </c>
      <c r="I277" s="198"/>
      <c r="L277" s="194"/>
      <c r="M277" s="199"/>
      <c r="T277" s="200"/>
      <c r="AT277" s="195" t="s">
        <v>317</v>
      </c>
      <c r="AU277" s="195" t="s">
        <v>91</v>
      </c>
      <c r="AV277" s="193" t="s">
        <v>315</v>
      </c>
      <c r="AW277" s="193" t="s">
        <v>35</v>
      </c>
      <c r="AX277" s="193" t="s">
        <v>89</v>
      </c>
      <c r="AY277" s="195" t="s">
        <v>308</v>
      </c>
    </row>
    <row r="278" s="22" customFormat="true" ht="16.5" hidden="false" customHeight="true" outlineLevel="0" collapsed="false">
      <c r="B278" s="23"/>
      <c r="C278" s="164" t="s">
        <v>475</v>
      </c>
      <c r="D278" s="164" t="s">
        <v>310</v>
      </c>
      <c r="E278" s="165" t="s">
        <v>476</v>
      </c>
      <c r="F278" s="166" t="s">
        <v>477</v>
      </c>
      <c r="G278" s="167" t="s">
        <v>478</v>
      </c>
      <c r="H278" s="168" t="n">
        <v>1</v>
      </c>
      <c r="I278" s="169"/>
      <c r="J278" s="170" t="n">
        <f aca="false">ROUND(I278*H278,2)</f>
        <v>0</v>
      </c>
      <c r="K278" s="166"/>
      <c r="L278" s="23"/>
      <c r="M278" s="171"/>
      <c r="N278" s="172" t="s">
        <v>47</v>
      </c>
      <c r="P278" s="173" t="n">
        <f aca="false">O278*H278</f>
        <v>0</v>
      </c>
      <c r="Q278" s="173" t="n">
        <v>0</v>
      </c>
      <c r="R278" s="173" t="n">
        <f aca="false">Q278*H278</f>
        <v>0</v>
      </c>
      <c r="S278" s="173" t="n">
        <v>0</v>
      </c>
      <c r="T278" s="174" t="n">
        <f aca="false">S278*H278</f>
        <v>0</v>
      </c>
      <c r="AR278" s="175" t="s">
        <v>315</v>
      </c>
      <c r="AT278" s="175" t="s">
        <v>310</v>
      </c>
      <c r="AU278" s="175" t="s">
        <v>91</v>
      </c>
      <c r="AY278" s="3" t="s">
        <v>308</v>
      </c>
      <c r="BE278" s="176" t="n">
        <f aca="false">IF(N278="základní",J278,0)</f>
        <v>0</v>
      </c>
      <c r="BF278" s="176" t="n">
        <f aca="false">IF(N278="snížená",J278,0)</f>
        <v>0</v>
      </c>
      <c r="BG278" s="176" t="n">
        <f aca="false">IF(N278="zákl. přenesená",J278,0)</f>
        <v>0</v>
      </c>
      <c r="BH278" s="176" t="n">
        <f aca="false">IF(N278="sníž. přenesená",J278,0)</f>
        <v>0</v>
      </c>
      <c r="BI278" s="176" t="n">
        <f aca="false">IF(N278="nulová",J278,0)</f>
        <v>0</v>
      </c>
      <c r="BJ278" s="3" t="s">
        <v>89</v>
      </c>
      <c r="BK278" s="176" t="n">
        <f aca="false">ROUND(I278*H278,2)</f>
        <v>0</v>
      </c>
      <c r="BL278" s="3" t="s">
        <v>315</v>
      </c>
      <c r="BM278" s="175" t="s">
        <v>479</v>
      </c>
    </row>
    <row r="279" s="152" customFormat="true" ht="22.95" hidden="false" customHeight="true" outlineLevel="0" collapsed="false">
      <c r="B279" s="153"/>
      <c r="D279" s="154" t="s">
        <v>81</v>
      </c>
      <c r="E279" s="162" t="s">
        <v>357</v>
      </c>
      <c r="F279" s="162" t="s">
        <v>480</v>
      </c>
      <c r="I279" s="156"/>
      <c r="J279" s="163" t="n">
        <f aca="false">BK279</f>
        <v>0</v>
      </c>
      <c r="L279" s="153"/>
      <c r="M279" s="157"/>
      <c r="P279" s="158" t="n">
        <f aca="false">SUM(P280:P286)</f>
        <v>0</v>
      </c>
      <c r="R279" s="158" t="n">
        <f aca="false">SUM(R280:R286)</f>
        <v>0.04275</v>
      </c>
      <c r="T279" s="159" t="n">
        <f aca="false">SUM(T280:T286)</f>
        <v>0</v>
      </c>
      <c r="AR279" s="154" t="s">
        <v>89</v>
      </c>
      <c r="AT279" s="160" t="s">
        <v>81</v>
      </c>
      <c r="AU279" s="160" t="s">
        <v>89</v>
      </c>
      <c r="AY279" s="154" t="s">
        <v>308</v>
      </c>
      <c r="BK279" s="161" t="n">
        <f aca="false">SUM(BK280:BK286)</f>
        <v>0</v>
      </c>
    </row>
    <row r="280" s="22" customFormat="true" ht="49.2" hidden="false" customHeight="true" outlineLevel="0" collapsed="false">
      <c r="B280" s="23"/>
      <c r="C280" s="164" t="s">
        <v>481</v>
      </c>
      <c r="D280" s="164" t="s">
        <v>310</v>
      </c>
      <c r="E280" s="165" t="s">
        <v>482</v>
      </c>
      <c r="F280" s="166" t="s">
        <v>483</v>
      </c>
      <c r="G280" s="167" t="s">
        <v>484</v>
      </c>
      <c r="H280" s="168" t="n">
        <v>171</v>
      </c>
      <c r="I280" s="169"/>
      <c r="J280" s="170" t="n">
        <f aca="false">ROUND(I280*H280,2)</f>
        <v>0</v>
      </c>
      <c r="K280" s="166" t="s">
        <v>314</v>
      </c>
      <c r="L280" s="23"/>
      <c r="M280" s="171"/>
      <c r="N280" s="172" t="s">
        <v>47</v>
      </c>
      <c r="P280" s="173" t="n">
        <f aca="false">O280*H280</f>
        <v>0</v>
      </c>
      <c r="Q280" s="173" t="n">
        <v>0</v>
      </c>
      <c r="R280" s="173" t="n">
        <f aca="false">Q280*H280</f>
        <v>0</v>
      </c>
      <c r="S280" s="173" t="n">
        <v>0</v>
      </c>
      <c r="T280" s="174" t="n">
        <f aca="false">S280*H280</f>
        <v>0</v>
      </c>
      <c r="AR280" s="175" t="s">
        <v>315</v>
      </c>
      <c r="AT280" s="175" t="s">
        <v>310</v>
      </c>
      <c r="AU280" s="175" t="s">
        <v>91</v>
      </c>
      <c r="AY280" s="3" t="s">
        <v>308</v>
      </c>
      <c r="BE280" s="176" t="n">
        <f aca="false">IF(N280="základní",J280,0)</f>
        <v>0</v>
      </c>
      <c r="BF280" s="176" t="n">
        <f aca="false">IF(N280="snížená",J280,0)</f>
        <v>0</v>
      </c>
      <c r="BG280" s="176" t="n">
        <f aca="false">IF(N280="zákl. přenesená",J280,0)</f>
        <v>0</v>
      </c>
      <c r="BH280" s="176" t="n">
        <f aca="false">IF(N280="sníž. přenesená",J280,0)</f>
        <v>0</v>
      </c>
      <c r="BI280" s="176" t="n">
        <f aca="false">IF(N280="nulová",J280,0)</f>
        <v>0</v>
      </c>
      <c r="BJ280" s="3" t="s">
        <v>89</v>
      </c>
      <c r="BK280" s="176" t="n">
        <f aca="false">ROUND(I280*H280,2)</f>
        <v>0</v>
      </c>
      <c r="BL280" s="3" t="s">
        <v>315</v>
      </c>
      <c r="BM280" s="175" t="s">
        <v>485</v>
      </c>
    </row>
    <row r="281" s="22" customFormat="true" ht="37.95" hidden="false" customHeight="true" outlineLevel="0" collapsed="false">
      <c r="B281" s="23"/>
      <c r="C281" s="201" t="s">
        <v>486</v>
      </c>
      <c r="D281" s="201" t="s">
        <v>487</v>
      </c>
      <c r="E281" s="202" t="s">
        <v>488</v>
      </c>
      <c r="F281" s="203" t="s">
        <v>489</v>
      </c>
      <c r="G281" s="204" t="s">
        <v>484</v>
      </c>
      <c r="H281" s="205" t="n">
        <v>171</v>
      </c>
      <c r="I281" s="206"/>
      <c r="J281" s="207" t="n">
        <f aca="false">ROUND(I281*H281,2)</f>
        <v>0</v>
      </c>
      <c r="K281" s="203" t="s">
        <v>314</v>
      </c>
      <c r="L281" s="208"/>
      <c r="M281" s="209"/>
      <c r="N281" s="210" t="s">
        <v>47</v>
      </c>
      <c r="P281" s="173" t="n">
        <f aca="false">O281*H281</f>
        <v>0</v>
      </c>
      <c r="Q281" s="173" t="n">
        <v>0.00025</v>
      </c>
      <c r="R281" s="173" t="n">
        <f aca="false">Q281*H281</f>
        <v>0.04275</v>
      </c>
      <c r="S281" s="173" t="n">
        <v>0</v>
      </c>
      <c r="T281" s="174" t="n">
        <f aca="false">S281*H281</f>
        <v>0</v>
      </c>
      <c r="AR281" s="175" t="s">
        <v>352</v>
      </c>
      <c r="AT281" s="175" t="s">
        <v>487</v>
      </c>
      <c r="AU281" s="175" t="s">
        <v>91</v>
      </c>
      <c r="AY281" s="3" t="s">
        <v>308</v>
      </c>
      <c r="BE281" s="176" t="n">
        <f aca="false">IF(N281="základní",J281,0)</f>
        <v>0</v>
      </c>
      <c r="BF281" s="176" t="n">
        <f aca="false">IF(N281="snížená",J281,0)</f>
        <v>0</v>
      </c>
      <c r="BG281" s="176" t="n">
        <f aca="false">IF(N281="zákl. přenesená",J281,0)</f>
        <v>0</v>
      </c>
      <c r="BH281" s="176" t="n">
        <f aca="false">IF(N281="sníž. přenesená",J281,0)</f>
        <v>0</v>
      </c>
      <c r="BI281" s="176" t="n">
        <f aca="false">IF(N281="nulová",J281,0)</f>
        <v>0</v>
      </c>
      <c r="BJ281" s="3" t="s">
        <v>89</v>
      </c>
      <c r="BK281" s="176" t="n">
        <f aca="false">ROUND(I281*H281,2)</f>
        <v>0</v>
      </c>
      <c r="BL281" s="3" t="s">
        <v>315</v>
      </c>
      <c r="BM281" s="175" t="s">
        <v>490</v>
      </c>
    </row>
    <row r="282" s="22" customFormat="true" ht="16.5" hidden="false" customHeight="true" outlineLevel="0" collapsed="false">
      <c r="B282" s="23"/>
      <c r="C282" s="164" t="s">
        <v>491</v>
      </c>
      <c r="D282" s="164" t="s">
        <v>310</v>
      </c>
      <c r="E282" s="165" t="s">
        <v>492</v>
      </c>
      <c r="F282" s="166" t="s">
        <v>493</v>
      </c>
      <c r="G282" s="167" t="s">
        <v>494</v>
      </c>
      <c r="H282" s="168" t="n">
        <v>525</v>
      </c>
      <c r="I282" s="169"/>
      <c r="J282" s="170" t="n">
        <f aca="false">ROUND(I282*H282,2)</f>
        <v>0</v>
      </c>
      <c r="K282" s="166"/>
      <c r="L282" s="23"/>
      <c r="M282" s="171"/>
      <c r="N282" s="172" t="s">
        <v>47</v>
      </c>
      <c r="P282" s="173" t="n">
        <f aca="false">O282*H282</f>
        <v>0</v>
      </c>
      <c r="Q282" s="173" t="n">
        <v>0</v>
      </c>
      <c r="R282" s="173" t="n">
        <f aca="false">Q282*H282</f>
        <v>0</v>
      </c>
      <c r="S282" s="173" t="n">
        <v>0</v>
      </c>
      <c r="T282" s="174" t="n">
        <f aca="false">S282*H282</f>
        <v>0</v>
      </c>
      <c r="AR282" s="175" t="s">
        <v>315</v>
      </c>
      <c r="AT282" s="175" t="s">
        <v>310</v>
      </c>
      <c r="AU282" s="175" t="s">
        <v>91</v>
      </c>
      <c r="AY282" s="3" t="s">
        <v>308</v>
      </c>
      <c r="BE282" s="176" t="n">
        <f aca="false">IF(N282="základní",J282,0)</f>
        <v>0</v>
      </c>
      <c r="BF282" s="176" t="n">
        <f aca="false">IF(N282="snížená",J282,0)</f>
        <v>0</v>
      </c>
      <c r="BG282" s="176" t="n">
        <f aca="false">IF(N282="zákl. přenesená",J282,0)</f>
        <v>0</v>
      </c>
      <c r="BH282" s="176" t="n">
        <f aca="false">IF(N282="sníž. přenesená",J282,0)</f>
        <v>0</v>
      </c>
      <c r="BI282" s="176" t="n">
        <f aca="false">IF(N282="nulová",J282,0)</f>
        <v>0</v>
      </c>
      <c r="BJ282" s="3" t="s">
        <v>89</v>
      </c>
      <c r="BK282" s="176" t="n">
        <f aca="false">ROUND(I282*H282,2)</f>
        <v>0</v>
      </c>
      <c r="BL282" s="3" t="s">
        <v>315</v>
      </c>
      <c r="BM282" s="175" t="s">
        <v>495</v>
      </c>
    </row>
    <row r="283" s="22" customFormat="true" ht="24.15" hidden="false" customHeight="true" outlineLevel="0" collapsed="false">
      <c r="B283" s="23"/>
      <c r="C283" s="164" t="s">
        <v>496</v>
      </c>
      <c r="D283" s="164" t="s">
        <v>310</v>
      </c>
      <c r="E283" s="165" t="s">
        <v>497</v>
      </c>
      <c r="F283" s="166" t="s">
        <v>498</v>
      </c>
      <c r="G283" s="167" t="s">
        <v>494</v>
      </c>
      <c r="H283" s="168" t="n">
        <v>90</v>
      </c>
      <c r="I283" s="169"/>
      <c r="J283" s="170" t="n">
        <f aca="false">ROUND(I283*H283,2)</f>
        <v>0</v>
      </c>
      <c r="K283" s="166"/>
      <c r="L283" s="23"/>
      <c r="M283" s="171"/>
      <c r="N283" s="172" t="s">
        <v>47</v>
      </c>
      <c r="P283" s="173" t="n">
        <f aca="false">O283*H283</f>
        <v>0</v>
      </c>
      <c r="Q283" s="173" t="n">
        <v>0</v>
      </c>
      <c r="R283" s="173" t="n">
        <f aca="false">Q283*H283</f>
        <v>0</v>
      </c>
      <c r="S283" s="173" t="n">
        <v>0</v>
      </c>
      <c r="T283" s="174" t="n">
        <f aca="false">S283*H283</f>
        <v>0</v>
      </c>
      <c r="AR283" s="175" t="s">
        <v>315</v>
      </c>
      <c r="AT283" s="175" t="s">
        <v>310</v>
      </c>
      <c r="AU283" s="175" t="s">
        <v>91</v>
      </c>
      <c r="AY283" s="3" t="s">
        <v>308</v>
      </c>
      <c r="BE283" s="176" t="n">
        <f aca="false">IF(N283="základní",J283,0)</f>
        <v>0</v>
      </c>
      <c r="BF283" s="176" t="n">
        <f aca="false">IF(N283="snížená",J283,0)</f>
        <v>0</v>
      </c>
      <c r="BG283" s="176" t="n">
        <f aca="false">IF(N283="zákl. přenesená",J283,0)</f>
        <v>0</v>
      </c>
      <c r="BH283" s="176" t="n">
        <f aca="false">IF(N283="sníž. přenesená",J283,0)</f>
        <v>0</v>
      </c>
      <c r="BI283" s="176" t="n">
        <f aca="false">IF(N283="nulová",J283,0)</f>
        <v>0</v>
      </c>
      <c r="BJ283" s="3" t="s">
        <v>89</v>
      </c>
      <c r="BK283" s="176" t="n">
        <f aca="false">ROUND(I283*H283,2)</f>
        <v>0</v>
      </c>
      <c r="BL283" s="3" t="s">
        <v>315</v>
      </c>
      <c r="BM283" s="175" t="s">
        <v>499</v>
      </c>
    </row>
    <row r="284" s="22" customFormat="true" ht="16.5" hidden="false" customHeight="true" outlineLevel="0" collapsed="false">
      <c r="B284" s="23"/>
      <c r="C284" s="164" t="s">
        <v>500</v>
      </c>
      <c r="D284" s="164" t="s">
        <v>310</v>
      </c>
      <c r="E284" s="165" t="s">
        <v>501</v>
      </c>
      <c r="F284" s="166" t="s">
        <v>502</v>
      </c>
      <c r="G284" s="167" t="s">
        <v>494</v>
      </c>
      <c r="H284" s="168" t="n">
        <v>109</v>
      </c>
      <c r="I284" s="169"/>
      <c r="J284" s="170" t="n">
        <f aca="false">ROUND(I284*H284,2)</f>
        <v>0</v>
      </c>
      <c r="K284" s="166"/>
      <c r="L284" s="23"/>
      <c r="M284" s="171"/>
      <c r="N284" s="172" t="s">
        <v>47</v>
      </c>
      <c r="P284" s="173" t="n">
        <f aca="false">O284*H284</f>
        <v>0</v>
      </c>
      <c r="Q284" s="173" t="n">
        <v>0</v>
      </c>
      <c r="R284" s="173" t="n">
        <f aca="false">Q284*H284</f>
        <v>0</v>
      </c>
      <c r="S284" s="173" t="n">
        <v>0</v>
      </c>
      <c r="T284" s="174" t="n">
        <f aca="false">S284*H284</f>
        <v>0</v>
      </c>
      <c r="AR284" s="175" t="s">
        <v>315</v>
      </c>
      <c r="AT284" s="175" t="s">
        <v>310</v>
      </c>
      <c r="AU284" s="175" t="s">
        <v>91</v>
      </c>
      <c r="AY284" s="3" t="s">
        <v>308</v>
      </c>
      <c r="BE284" s="176" t="n">
        <f aca="false">IF(N284="základní",J284,0)</f>
        <v>0</v>
      </c>
      <c r="BF284" s="176" t="n">
        <f aca="false">IF(N284="snížená",J284,0)</f>
        <v>0</v>
      </c>
      <c r="BG284" s="176" t="n">
        <f aca="false">IF(N284="zákl. přenesená",J284,0)</f>
        <v>0</v>
      </c>
      <c r="BH284" s="176" t="n">
        <f aca="false">IF(N284="sníž. přenesená",J284,0)</f>
        <v>0</v>
      </c>
      <c r="BI284" s="176" t="n">
        <f aca="false">IF(N284="nulová",J284,0)</f>
        <v>0</v>
      </c>
      <c r="BJ284" s="3" t="s">
        <v>89</v>
      </c>
      <c r="BK284" s="176" t="n">
        <f aca="false">ROUND(I284*H284,2)</f>
        <v>0</v>
      </c>
      <c r="BL284" s="3" t="s">
        <v>315</v>
      </c>
      <c r="BM284" s="175" t="s">
        <v>503</v>
      </c>
    </row>
    <row r="285" s="22" customFormat="true" ht="24.15" hidden="false" customHeight="true" outlineLevel="0" collapsed="false">
      <c r="B285" s="23"/>
      <c r="C285" s="164" t="s">
        <v>504</v>
      </c>
      <c r="D285" s="164" t="s">
        <v>310</v>
      </c>
      <c r="E285" s="165" t="s">
        <v>505</v>
      </c>
      <c r="F285" s="166" t="s">
        <v>506</v>
      </c>
      <c r="G285" s="167" t="s">
        <v>494</v>
      </c>
      <c r="H285" s="168" t="n">
        <v>2</v>
      </c>
      <c r="I285" s="169"/>
      <c r="J285" s="170" t="n">
        <f aca="false">ROUND(I285*H285,2)</f>
        <v>0</v>
      </c>
      <c r="K285" s="166"/>
      <c r="L285" s="23"/>
      <c r="M285" s="171"/>
      <c r="N285" s="172" t="s">
        <v>47</v>
      </c>
      <c r="P285" s="173" t="n">
        <f aca="false">O285*H285</f>
        <v>0</v>
      </c>
      <c r="Q285" s="173" t="n">
        <v>0</v>
      </c>
      <c r="R285" s="173" t="n">
        <f aca="false">Q285*H285</f>
        <v>0</v>
      </c>
      <c r="S285" s="173" t="n">
        <v>0</v>
      </c>
      <c r="T285" s="174" t="n">
        <f aca="false">S285*H285</f>
        <v>0</v>
      </c>
      <c r="AR285" s="175" t="s">
        <v>315</v>
      </c>
      <c r="AT285" s="175" t="s">
        <v>310</v>
      </c>
      <c r="AU285" s="175" t="s">
        <v>91</v>
      </c>
      <c r="AY285" s="3" t="s">
        <v>308</v>
      </c>
      <c r="BE285" s="176" t="n">
        <f aca="false">IF(N285="základní",J285,0)</f>
        <v>0</v>
      </c>
      <c r="BF285" s="176" t="n">
        <f aca="false">IF(N285="snížená",J285,0)</f>
        <v>0</v>
      </c>
      <c r="BG285" s="176" t="n">
        <f aca="false">IF(N285="zákl. přenesená",J285,0)</f>
        <v>0</v>
      </c>
      <c r="BH285" s="176" t="n">
        <f aca="false">IF(N285="sníž. přenesená",J285,0)</f>
        <v>0</v>
      </c>
      <c r="BI285" s="176" t="n">
        <f aca="false">IF(N285="nulová",J285,0)</f>
        <v>0</v>
      </c>
      <c r="BJ285" s="3" t="s">
        <v>89</v>
      </c>
      <c r="BK285" s="176" t="n">
        <f aca="false">ROUND(I285*H285,2)</f>
        <v>0</v>
      </c>
      <c r="BL285" s="3" t="s">
        <v>315</v>
      </c>
      <c r="BM285" s="175" t="s">
        <v>507</v>
      </c>
    </row>
    <row r="286" s="22" customFormat="true" ht="33" hidden="false" customHeight="true" outlineLevel="0" collapsed="false">
      <c r="B286" s="23"/>
      <c r="C286" s="164" t="s">
        <v>508</v>
      </c>
      <c r="D286" s="164" t="s">
        <v>310</v>
      </c>
      <c r="E286" s="165" t="s">
        <v>509</v>
      </c>
      <c r="F286" s="166" t="s">
        <v>510</v>
      </c>
      <c r="G286" s="167" t="s">
        <v>494</v>
      </c>
      <c r="H286" s="168" t="n">
        <v>1.7</v>
      </c>
      <c r="I286" s="169"/>
      <c r="J286" s="170" t="n">
        <f aca="false">ROUND(I286*H286,2)</f>
        <v>0</v>
      </c>
      <c r="K286" s="166"/>
      <c r="L286" s="23"/>
      <c r="M286" s="171"/>
      <c r="N286" s="172" t="s">
        <v>47</v>
      </c>
      <c r="P286" s="173" t="n">
        <f aca="false">O286*H286</f>
        <v>0</v>
      </c>
      <c r="Q286" s="173" t="n">
        <v>0</v>
      </c>
      <c r="R286" s="173" t="n">
        <f aca="false">Q286*H286</f>
        <v>0</v>
      </c>
      <c r="S286" s="173" t="n">
        <v>0</v>
      </c>
      <c r="T286" s="174" t="n">
        <f aca="false">S286*H286</f>
        <v>0</v>
      </c>
      <c r="AR286" s="175" t="s">
        <v>315</v>
      </c>
      <c r="AT286" s="175" t="s">
        <v>310</v>
      </c>
      <c r="AU286" s="175" t="s">
        <v>91</v>
      </c>
      <c r="AY286" s="3" t="s">
        <v>308</v>
      </c>
      <c r="BE286" s="176" t="n">
        <f aca="false">IF(N286="základní",J286,0)</f>
        <v>0</v>
      </c>
      <c r="BF286" s="176" t="n">
        <f aca="false">IF(N286="snížená",J286,0)</f>
        <v>0</v>
      </c>
      <c r="BG286" s="176" t="n">
        <f aca="false">IF(N286="zákl. přenesená",J286,0)</f>
        <v>0</v>
      </c>
      <c r="BH286" s="176" t="n">
        <f aca="false">IF(N286="sníž. přenesená",J286,0)</f>
        <v>0</v>
      </c>
      <c r="BI286" s="176" t="n">
        <f aca="false">IF(N286="nulová",J286,0)</f>
        <v>0</v>
      </c>
      <c r="BJ286" s="3" t="s">
        <v>89</v>
      </c>
      <c r="BK286" s="176" t="n">
        <f aca="false">ROUND(I286*H286,2)</f>
        <v>0</v>
      </c>
      <c r="BL286" s="3" t="s">
        <v>315</v>
      </c>
      <c r="BM286" s="175" t="s">
        <v>511</v>
      </c>
    </row>
    <row r="287" s="152" customFormat="true" ht="22.95" hidden="false" customHeight="true" outlineLevel="0" collapsed="false">
      <c r="B287" s="153"/>
      <c r="D287" s="154" t="s">
        <v>81</v>
      </c>
      <c r="E287" s="162" t="s">
        <v>512</v>
      </c>
      <c r="F287" s="162" t="s">
        <v>513</v>
      </c>
      <c r="I287" s="156"/>
      <c r="J287" s="163" t="n">
        <f aca="false">BK287</f>
        <v>0</v>
      </c>
      <c r="L287" s="153"/>
      <c r="M287" s="157"/>
      <c r="P287" s="158" t="n">
        <f aca="false">P288</f>
        <v>0</v>
      </c>
      <c r="R287" s="158" t="n">
        <f aca="false">R288</f>
        <v>0</v>
      </c>
      <c r="T287" s="159" t="n">
        <f aca="false">T288</f>
        <v>0</v>
      </c>
      <c r="AR287" s="154" t="s">
        <v>89</v>
      </c>
      <c r="AT287" s="160" t="s">
        <v>81</v>
      </c>
      <c r="AU287" s="160" t="s">
        <v>89</v>
      </c>
      <c r="AY287" s="154" t="s">
        <v>308</v>
      </c>
      <c r="BK287" s="161" t="n">
        <f aca="false">BK288</f>
        <v>0</v>
      </c>
    </row>
    <row r="288" s="22" customFormat="true" ht="37.95" hidden="false" customHeight="true" outlineLevel="0" collapsed="false">
      <c r="B288" s="23"/>
      <c r="C288" s="164" t="s">
        <v>514</v>
      </c>
      <c r="D288" s="164" t="s">
        <v>310</v>
      </c>
      <c r="E288" s="165" t="s">
        <v>515</v>
      </c>
      <c r="F288" s="166" t="s">
        <v>516</v>
      </c>
      <c r="G288" s="167" t="s">
        <v>370</v>
      </c>
      <c r="H288" s="168" t="n">
        <v>4801.907</v>
      </c>
      <c r="I288" s="169"/>
      <c r="J288" s="170" t="n">
        <f aca="false">ROUND(I288*H288,2)</f>
        <v>0</v>
      </c>
      <c r="K288" s="166" t="s">
        <v>314</v>
      </c>
      <c r="L288" s="23"/>
      <c r="M288" s="171"/>
      <c r="N288" s="172" t="s">
        <v>47</v>
      </c>
      <c r="P288" s="173" t="n">
        <f aca="false">O288*H288</f>
        <v>0</v>
      </c>
      <c r="Q288" s="173" t="n">
        <v>0</v>
      </c>
      <c r="R288" s="173" t="n">
        <f aca="false">Q288*H288</f>
        <v>0</v>
      </c>
      <c r="S288" s="173" t="n">
        <v>0</v>
      </c>
      <c r="T288" s="174" t="n">
        <f aca="false">S288*H288</f>
        <v>0</v>
      </c>
      <c r="AR288" s="175" t="s">
        <v>315</v>
      </c>
      <c r="AT288" s="175" t="s">
        <v>310</v>
      </c>
      <c r="AU288" s="175" t="s">
        <v>91</v>
      </c>
      <c r="AY288" s="3" t="s">
        <v>308</v>
      </c>
      <c r="BE288" s="176" t="n">
        <f aca="false">IF(N288="základní",J288,0)</f>
        <v>0</v>
      </c>
      <c r="BF288" s="176" t="n">
        <f aca="false">IF(N288="snížená",J288,0)</f>
        <v>0</v>
      </c>
      <c r="BG288" s="176" t="n">
        <f aca="false">IF(N288="zákl. přenesená",J288,0)</f>
        <v>0</v>
      </c>
      <c r="BH288" s="176" t="n">
        <f aca="false">IF(N288="sníž. přenesená",J288,0)</f>
        <v>0</v>
      </c>
      <c r="BI288" s="176" t="n">
        <f aca="false">IF(N288="nulová",J288,0)</f>
        <v>0</v>
      </c>
      <c r="BJ288" s="3" t="s">
        <v>89</v>
      </c>
      <c r="BK288" s="176" t="n">
        <f aca="false">ROUND(I288*H288,2)</f>
        <v>0</v>
      </c>
      <c r="BL288" s="3" t="s">
        <v>315</v>
      </c>
      <c r="BM288" s="175" t="s">
        <v>517</v>
      </c>
    </row>
    <row r="289" s="22" customFormat="true" ht="49.95" hidden="false" customHeight="true" outlineLevel="0" collapsed="false">
      <c r="B289" s="23"/>
      <c r="E289" s="155" t="s">
        <v>518</v>
      </c>
      <c r="F289" s="155" t="s">
        <v>519</v>
      </c>
      <c r="J289" s="142" t="n">
        <f aca="false">BK289</f>
        <v>0</v>
      </c>
      <c r="L289" s="23"/>
      <c r="M289" s="211"/>
      <c r="T289" s="57"/>
      <c r="AT289" s="3" t="s">
        <v>81</v>
      </c>
      <c r="AU289" s="3" t="s">
        <v>82</v>
      </c>
      <c r="AY289" s="3" t="s">
        <v>520</v>
      </c>
      <c r="BK289" s="176" t="n">
        <f aca="false">SUM(BK290:BK294)</f>
        <v>0</v>
      </c>
    </row>
    <row r="290" s="22" customFormat="true" ht="16.35" hidden="false" customHeight="true" outlineLevel="0" collapsed="false">
      <c r="B290" s="23"/>
      <c r="C290" s="212"/>
      <c r="D290" s="213" t="s">
        <v>310</v>
      </c>
      <c r="E290" s="214"/>
      <c r="F290" s="215"/>
      <c r="G290" s="216"/>
      <c r="H290" s="217"/>
      <c r="I290" s="218"/>
      <c r="J290" s="219" t="n">
        <f aca="false">BK290</f>
        <v>0</v>
      </c>
      <c r="K290" s="220"/>
      <c r="L290" s="23"/>
      <c r="M290" s="221"/>
      <c r="N290" s="222" t="s">
        <v>47</v>
      </c>
      <c r="T290" s="57"/>
      <c r="AT290" s="3" t="s">
        <v>520</v>
      </c>
      <c r="AU290" s="3" t="s">
        <v>89</v>
      </c>
      <c r="AY290" s="3" t="s">
        <v>520</v>
      </c>
      <c r="BE290" s="176" t="n">
        <f aca="false">IF(N290="základní",J290,0)</f>
        <v>0</v>
      </c>
      <c r="BF290" s="176" t="n">
        <f aca="false">IF(N290="snížená",J290,0)</f>
        <v>0</v>
      </c>
      <c r="BG290" s="176" t="n">
        <f aca="false">IF(N290="zákl. přenesená",J290,0)</f>
        <v>0</v>
      </c>
      <c r="BH290" s="176" t="n">
        <f aca="false">IF(N290="sníž. přenesená",J290,0)</f>
        <v>0</v>
      </c>
      <c r="BI290" s="176" t="n">
        <f aca="false">IF(N290="nulová",J290,0)</f>
        <v>0</v>
      </c>
      <c r="BJ290" s="3" t="s">
        <v>89</v>
      </c>
      <c r="BK290" s="176" t="n">
        <f aca="false">I290*H290</f>
        <v>0</v>
      </c>
    </row>
    <row r="291" s="22" customFormat="true" ht="16.35" hidden="false" customHeight="true" outlineLevel="0" collapsed="false">
      <c r="B291" s="23"/>
      <c r="C291" s="212"/>
      <c r="D291" s="213" t="s">
        <v>310</v>
      </c>
      <c r="E291" s="214"/>
      <c r="F291" s="215"/>
      <c r="G291" s="216"/>
      <c r="H291" s="217"/>
      <c r="I291" s="218"/>
      <c r="J291" s="219" t="n">
        <f aca="false">BK291</f>
        <v>0</v>
      </c>
      <c r="K291" s="220"/>
      <c r="L291" s="23"/>
      <c r="M291" s="221"/>
      <c r="N291" s="222" t="s">
        <v>47</v>
      </c>
      <c r="T291" s="57"/>
      <c r="AT291" s="3" t="s">
        <v>520</v>
      </c>
      <c r="AU291" s="3" t="s">
        <v>89</v>
      </c>
      <c r="AY291" s="3" t="s">
        <v>520</v>
      </c>
      <c r="BE291" s="176" t="n">
        <f aca="false">IF(N291="základní",J291,0)</f>
        <v>0</v>
      </c>
      <c r="BF291" s="176" t="n">
        <f aca="false">IF(N291="snížená",J291,0)</f>
        <v>0</v>
      </c>
      <c r="BG291" s="176" t="n">
        <f aca="false">IF(N291="zákl. přenesená",J291,0)</f>
        <v>0</v>
      </c>
      <c r="BH291" s="176" t="n">
        <f aca="false">IF(N291="sníž. přenesená",J291,0)</f>
        <v>0</v>
      </c>
      <c r="BI291" s="176" t="n">
        <f aca="false">IF(N291="nulová",J291,0)</f>
        <v>0</v>
      </c>
      <c r="BJ291" s="3" t="s">
        <v>89</v>
      </c>
      <c r="BK291" s="176" t="n">
        <f aca="false">I291*H291</f>
        <v>0</v>
      </c>
    </row>
    <row r="292" s="22" customFormat="true" ht="16.35" hidden="false" customHeight="true" outlineLevel="0" collapsed="false">
      <c r="B292" s="23"/>
      <c r="C292" s="212"/>
      <c r="D292" s="213" t="s">
        <v>310</v>
      </c>
      <c r="E292" s="214"/>
      <c r="F292" s="215"/>
      <c r="G292" s="216"/>
      <c r="H292" s="217"/>
      <c r="I292" s="218"/>
      <c r="J292" s="219" t="n">
        <f aca="false">BK292</f>
        <v>0</v>
      </c>
      <c r="K292" s="220"/>
      <c r="L292" s="23"/>
      <c r="M292" s="221"/>
      <c r="N292" s="222" t="s">
        <v>47</v>
      </c>
      <c r="T292" s="57"/>
      <c r="AT292" s="3" t="s">
        <v>520</v>
      </c>
      <c r="AU292" s="3" t="s">
        <v>89</v>
      </c>
      <c r="AY292" s="3" t="s">
        <v>520</v>
      </c>
      <c r="BE292" s="176" t="n">
        <f aca="false">IF(N292="základní",J292,0)</f>
        <v>0</v>
      </c>
      <c r="BF292" s="176" t="n">
        <f aca="false">IF(N292="snížená",J292,0)</f>
        <v>0</v>
      </c>
      <c r="BG292" s="176" t="n">
        <f aca="false">IF(N292="zákl. přenesená",J292,0)</f>
        <v>0</v>
      </c>
      <c r="BH292" s="176" t="n">
        <f aca="false">IF(N292="sníž. přenesená",J292,0)</f>
        <v>0</v>
      </c>
      <c r="BI292" s="176" t="n">
        <f aca="false">IF(N292="nulová",J292,0)</f>
        <v>0</v>
      </c>
      <c r="BJ292" s="3" t="s">
        <v>89</v>
      </c>
      <c r="BK292" s="176" t="n">
        <f aca="false">I292*H292</f>
        <v>0</v>
      </c>
    </row>
    <row r="293" s="22" customFormat="true" ht="16.35" hidden="false" customHeight="true" outlineLevel="0" collapsed="false">
      <c r="B293" s="23"/>
      <c r="C293" s="212"/>
      <c r="D293" s="213" t="s">
        <v>310</v>
      </c>
      <c r="E293" s="214"/>
      <c r="F293" s="215"/>
      <c r="G293" s="216"/>
      <c r="H293" s="217"/>
      <c r="I293" s="218"/>
      <c r="J293" s="219" t="n">
        <f aca="false">BK293</f>
        <v>0</v>
      </c>
      <c r="K293" s="220"/>
      <c r="L293" s="23"/>
      <c r="M293" s="221"/>
      <c r="N293" s="222" t="s">
        <v>47</v>
      </c>
      <c r="T293" s="57"/>
      <c r="AT293" s="3" t="s">
        <v>520</v>
      </c>
      <c r="AU293" s="3" t="s">
        <v>89</v>
      </c>
      <c r="AY293" s="3" t="s">
        <v>520</v>
      </c>
      <c r="BE293" s="176" t="n">
        <f aca="false">IF(N293="základní",J293,0)</f>
        <v>0</v>
      </c>
      <c r="BF293" s="176" t="n">
        <f aca="false">IF(N293="snížená",J293,0)</f>
        <v>0</v>
      </c>
      <c r="BG293" s="176" t="n">
        <f aca="false">IF(N293="zákl. přenesená",J293,0)</f>
        <v>0</v>
      </c>
      <c r="BH293" s="176" t="n">
        <f aca="false">IF(N293="sníž. přenesená",J293,0)</f>
        <v>0</v>
      </c>
      <c r="BI293" s="176" t="n">
        <f aca="false">IF(N293="nulová",J293,0)</f>
        <v>0</v>
      </c>
      <c r="BJ293" s="3" t="s">
        <v>89</v>
      </c>
      <c r="BK293" s="176" t="n">
        <f aca="false">I293*H293</f>
        <v>0</v>
      </c>
    </row>
    <row r="294" s="22" customFormat="true" ht="16.35" hidden="false" customHeight="true" outlineLevel="0" collapsed="false">
      <c r="B294" s="23"/>
      <c r="C294" s="212"/>
      <c r="D294" s="213" t="s">
        <v>310</v>
      </c>
      <c r="E294" s="214"/>
      <c r="F294" s="215"/>
      <c r="G294" s="216"/>
      <c r="H294" s="217"/>
      <c r="I294" s="218"/>
      <c r="J294" s="219" t="n">
        <f aca="false">BK294</f>
        <v>0</v>
      </c>
      <c r="K294" s="220"/>
      <c r="L294" s="23"/>
      <c r="M294" s="221"/>
      <c r="N294" s="222" t="s">
        <v>47</v>
      </c>
      <c r="O294" s="223"/>
      <c r="P294" s="223"/>
      <c r="Q294" s="223"/>
      <c r="R294" s="223"/>
      <c r="S294" s="223"/>
      <c r="T294" s="224"/>
      <c r="AT294" s="3" t="s">
        <v>520</v>
      </c>
      <c r="AU294" s="3" t="s">
        <v>89</v>
      </c>
      <c r="AY294" s="3" t="s">
        <v>520</v>
      </c>
      <c r="BE294" s="176" t="n">
        <f aca="false">IF(N294="základní",J294,0)</f>
        <v>0</v>
      </c>
      <c r="BF294" s="176" t="n">
        <f aca="false">IF(N294="snížená",J294,0)</f>
        <v>0</v>
      </c>
      <c r="BG294" s="176" t="n">
        <f aca="false">IF(N294="zákl. přenesená",J294,0)</f>
        <v>0</v>
      </c>
      <c r="BH294" s="176" t="n">
        <f aca="false">IF(N294="sníž. přenesená",J294,0)</f>
        <v>0</v>
      </c>
      <c r="BI294" s="176" t="n">
        <f aca="false">IF(N294="nulová",J294,0)</f>
        <v>0</v>
      </c>
      <c r="BJ294" s="3" t="s">
        <v>89</v>
      </c>
      <c r="BK294" s="176" t="n">
        <f aca="false">I294*H294</f>
        <v>0</v>
      </c>
    </row>
    <row r="295" s="22" customFormat="true" ht="6.9" hidden="false" customHeight="true" outlineLevel="0" collapsed="false">
      <c r="B295" s="41"/>
      <c r="C295" s="42"/>
      <c r="D295" s="42"/>
      <c r="E295" s="42"/>
      <c r="F295" s="42"/>
      <c r="G295" s="42"/>
      <c r="H295" s="42"/>
      <c r="I295" s="42"/>
      <c r="J295" s="42"/>
      <c r="K295" s="42"/>
      <c r="L295" s="23"/>
    </row>
  </sheetData>
  <sheetProtection algorithmName="SHA-512" hashValue="VA4MQVK8G8uOPIwQ/SCtFnQOGIv91uHRbQWtDMBnp5SLVp4wbN0/TTiuwBG+eUbPC0hdKPWxTkPMXwnhvc6Isg==" saltValue="/dpuXo88tCtTsRy2utR/3Wpzsi0cIBgg6EfzB98KFCzPujDq1pU35ve5j0XnKRPo3WRjvBXdJRZXStyYIghK6w==" spinCount="100000" sheet="true" objects="true" scenarios="true" formatColumns="false" formatRows="false" autoFilter="false"/>
  <autoFilter ref="C125:K294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290:D295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90:N295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97"/>
  <sheetViews>
    <sheetView showFormulas="false" showGridLines="false" showRowColHeaders="true" showZeros="true" rightToLeft="false" tabSelected="false" showOutlineSymbols="true" defaultGridColor="true" view="normal" topLeftCell="A107" colorId="64" zoomScale="100" zoomScaleNormal="100" zoomScalePageLayoutView="100" workbookViewId="0">
      <selection pane="topLeft" activeCell="A107" activeCellId="0" sqref="A107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148</v>
      </c>
      <c r="AZ2" s="107" t="s">
        <v>2129</v>
      </c>
      <c r="BA2" s="107"/>
      <c r="BB2" s="107"/>
      <c r="BC2" s="107" t="s">
        <v>500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2130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ROUND(J126,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ROUND((ROUND((SUM(BE126:BE190)),  2) + SUM(BE192:BE196)), 2)</f>
        <v>0</v>
      </c>
      <c r="I33" s="119" t="n">
        <v>0.21</v>
      </c>
      <c r="J33" s="100" t="n">
        <f aca="false">ROUND((ROUND(((SUM(BE126:BE190))*I33),  2) + (SUM(BE192:BE196)*I33)),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ROUND((ROUND((SUM(BF126:BF190)),  2) + SUM(BF192:BF196)), 2)</f>
        <v>0</v>
      </c>
      <c r="I34" s="119" t="n">
        <v>0.15</v>
      </c>
      <c r="J34" s="100" t="n">
        <f aca="false">ROUND((ROUND(((SUM(BF126:BF190))*I34),  2) + (SUM(BF192:BF196)*I34)),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ROUND((ROUND((SUM(BG126:BG190)),  2) + SUM(BG192:BG196)),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ROUND((ROUND((SUM(BH126:BH190)),  2) + SUM(BH192:BH196)),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ROUND((ROUND((SUM(BI126:BI190)),  2) + SUM(BI192:BI196)),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3.1 - Terasa se zvedákem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J126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J127</f>
        <v>0</v>
      </c>
      <c r="L97" s="133"/>
    </row>
    <row r="98" s="95" customFormat="true" ht="19.95" hidden="false" customHeight="true" outlineLevel="0" collapsed="false">
      <c r="B98" s="137"/>
      <c r="D98" s="138" t="s">
        <v>288</v>
      </c>
      <c r="E98" s="139"/>
      <c r="F98" s="139"/>
      <c r="G98" s="139"/>
      <c r="H98" s="139"/>
      <c r="I98" s="139"/>
      <c r="J98" s="140" t="n">
        <f aca="false">J128</f>
        <v>0</v>
      </c>
      <c r="L98" s="137"/>
    </row>
    <row r="99" s="95" customFormat="true" ht="19.95" hidden="false" customHeight="true" outlineLevel="0" collapsed="false">
      <c r="B99" s="137"/>
      <c r="D99" s="138" t="s">
        <v>289</v>
      </c>
      <c r="E99" s="139"/>
      <c r="F99" s="139"/>
      <c r="G99" s="139"/>
      <c r="H99" s="139"/>
      <c r="I99" s="139"/>
      <c r="J99" s="140" t="n">
        <f aca="false">J140</f>
        <v>0</v>
      </c>
      <c r="L99" s="137"/>
    </row>
    <row r="100" s="95" customFormat="true" ht="19.95" hidden="false" customHeight="true" outlineLevel="0" collapsed="false">
      <c r="B100" s="137"/>
      <c r="D100" s="138" t="s">
        <v>290</v>
      </c>
      <c r="E100" s="139"/>
      <c r="F100" s="139"/>
      <c r="G100" s="139"/>
      <c r="H100" s="139"/>
      <c r="I100" s="139"/>
      <c r="J100" s="140" t="n">
        <f aca="false">J155</f>
        <v>0</v>
      </c>
      <c r="L100" s="137"/>
    </row>
    <row r="101" s="95" customFormat="true" ht="19.95" hidden="false" customHeight="true" outlineLevel="0" collapsed="false">
      <c r="B101" s="137"/>
      <c r="D101" s="138" t="s">
        <v>291</v>
      </c>
      <c r="E101" s="139"/>
      <c r="F101" s="139"/>
      <c r="G101" s="139"/>
      <c r="H101" s="139"/>
      <c r="I101" s="139"/>
      <c r="J101" s="140" t="n">
        <f aca="false">J158</f>
        <v>0</v>
      </c>
      <c r="L101" s="137"/>
    </row>
    <row r="102" s="132" customFormat="true" ht="24.9" hidden="false" customHeight="true" outlineLevel="0" collapsed="false">
      <c r="B102" s="133"/>
      <c r="D102" s="134" t="s">
        <v>881</v>
      </c>
      <c r="E102" s="135"/>
      <c r="F102" s="135"/>
      <c r="G102" s="135"/>
      <c r="H102" s="135"/>
      <c r="I102" s="135"/>
      <c r="J102" s="136" t="n">
        <f aca="false">J160</f>
        <v>0</v>
      </c>
      <c r="L102" s="133"/>
    </row>
    <row r="103" s="95" customFormat="true" ht="19.95" hidden="false" customHeight="true" outlineLevel="0" collapsed="false">
      <c r="B103" s="137"/>
      <c r="D103" s="138" t="s">
        <v>882</v>
      </c>
      <c r="E103" s="139"/>
      <c r="F103" s="139"/>
      <c r="G103" s="139"/>
      <c r="H103" s="139"/>
      <c r="I103" s="139"/>
      <c r="J103" s="140" t="n">
        <f aca="false">J161</f>
        <v>0</v>
      </c>
      <c r="L103" s="137"/>
    </row>
    <row r="104" s="95" customFormat="true" ht="19.95" hidden="false" customHeight="true" outlineLevel="0" collapsed="false">
      <c r="B104" s="137"/>
      <c r="D104" s="138" t="s">
        <v>883</v>
      </c>
      <c r="E104" s="139"/>
      <c r="F104" s="139"/>
      <c r="G104" s="139"/>
      <c r="H104" s="139"/>
      <c r="I104" s="139"/>
      <c r="J104" s="140" t="n">
        <f aca="false">J187</f>
        <v>0</v>
      </c>
      <c r="L104" s="137"/>
    </row>
    <row r="105" s="132" customFormat="true" ht="24.9" hidden="false" customHeight="true" outlineLevel="0" collapsed="false">
      <c r="B105" s="133"/>
      <c r="D105" s="134" t="s">
        <v>522</v>
      </c>
      <c r="E105" s="135"/>
      <c r="F105" s="135"/>
      <c r="G105" s="135"/>
      <c r="H105" s="135"/>
      <c r="I105" s="135"/>
      <c r="J105" s="136" t="n">
        <f aca="false">J189</f>
        <v>0</v>
      </c>
      <c r="L105" s="133"/>
    </row>
    <row r="106" s="132" customFormat="true" ht="21.75" hidden="false" customHeight="true" outlineLevel="0" collapsed="false">
      <c r="B106" s="133"/>
      <c r="D106" s="141" t="s">
        <v>292</v>
      </c>
      <c r="J106" s="142" t="n">
        <f aca="false">J191</f>
        <v>0</v>
      </c>
      <c r="L106" s="133"/>
    </row>
    <row r="107" s="22" customFormat="true" ht="21.75" hidden="false" customHeight="true" outlineLevel="0" collapsed="false">
      <c r="B107" s="23"/>
      <c r="L107" s="23"/>
    </row>
    <row r="108" s="22" customFormat="true" ht="6.9" hidden="false" customHeight="true" outlineLevel="0" collapsed="false"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23"/>
    </row>
    <row r="112" s="22" customFormat="true" ht="6.9" hidden="false" customHeight="true" outlineLevel="0" collapsed="false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3"/>
    </row>
    <row r="113" s="22" customFormat="true" ht="24.9" hidden="false" customHeight="true" outlineLevel="0" collapsed="false">
      <c r="B113" s="23"/>
      <c r="C113" s="7" t="s">
        <v>293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12" hidden="false" customHeight="true" outlineLevel="0" collapsed="false">
      <c r="B115" s="23"/>
      <c r="C115" s="15" t="s">
        <v>15</v>
      </c>
      <c r="L115" s="23"/>
    </row>
    <row r="116" s="22" customFormat="true" ht="16.5" hidden="false" customHeight="true" outlineLevel="0" collapsed="false">
      <c r="B116" s="23"/>
      <c r="E116" s="109" t="str">
        <f aca="false">E7</f>
        <v>Koupaliště Rosice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278</v>
      </c>
      <c r="L117" s="23"/>
    </row>
    <row r="118" s="22" customFormat="true" ht="16.5" hidden="false" customHeight="true" outlineLevel="0" collapsed="false">
      <c r="B118" s="23"/>
      <c r="E118" s="110" t="str">
        <f aca="false">E9</f>
        <v>SO 3.1 - Terasa se zvedákem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F12</f>
        <v>Rosice</v>
      </c>
      <c r="I120" s="15" t="s">
        <v>21</v>
      </c>
      <c r="J120" s="111" t="str">
        <f aca="false">IF(J12="","",J12)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E15</f>
        <v>Město Rosice</v>
      </c>
      <c r="I122" s="15" t="s">
        <v>31</v>
      </c>
      <c r="J122" s="128" t="str">
        <f aca="false">E21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IF(E18="","",E18)</f>
        <v>Vyplň údaj</v>
      </c>
      <c r="I123" s="15" t="s">
        <v>36</v>
      </c>
      <c r="J123" s="128" t="str">
        <f aca="false">E24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P127+P160+P189+P191</f>
        <v>0</v>
      </c>
      <c r="Q126" s="55"/>
      <c r="R126" s="149" t="n">
        <f aca="false">R127+R160+R189+R191</f>
        <v>13.0498852</v>
      </c>
      <c r="S126" s="55"/>
      <c r="T126" s="150" t="n">
        <f aca="false">T127+T160+T189+T191</f>
        <v>0</v>
      </c>
      <c r="AT126" s="3" t="s">
        <v>81</v>
      </c>
      <c r="AU126" s="3" t="s">
        <v>286</v>
      </c>
      <c r="BK126" s="151" t="n">
        <f aca="false">BK127+BK160+BK189+BK191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306</v>
      </c>
      <c r="F127" s="155" t="s">
        <v>307</v>
      </c>
      <c r="I127" s="156"/>
      <c r="J127" s="142" t="n">
        <f aca="false">BK127</f>
        <v>0</v>
      </c>
      <c r="L127" s="153"/>
      <c r="M127" s="157"/>
      <c r="P127" s="158" t="n">
        <f aca="false">P128+P140+P155+P158</f>
        <v>0</v>
      </c>
      <c r="R127" s="158" t="n">
        <f aca="false">R128+R140+R155+R158</f>
        <v>12.53105</v>
      </c>
      <c r="T127" s="159" t="n">
        <f aca="false">T128+T140+T155+T158</f>
        <v>0</v>
      </c>
      <c r="AR127" s="154" t="s">
        <v>89</v>
      </c>
      <c r="AT127" s="160" t="s">
        <v>81</v>
      </c>
      <c r="AU127" s="160" t="s">
        <v>82</v>
      </c>
      <c r="AY127" s="154" t="s">
        <v>308</v>
      </c>
      <c r="BK127" s="161" t="n">
        <f aca="false">BK128+BK140+BK155+BK158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89</v>
      </c>
      <c r="F128" s="162" t="s">
        <v>309</v>
      </c>
      <c r="I128" s="156"/>
      <c r="J128" s="163" t="n">
        <f aca="false">BK128</f>
        <v>0</v>
      </c>
      <c r="L128" s="153"/>
      <c r="M128" s="157"/>
      <c r="P128" s="158" t="n">
        <f aca="false">SUM(P129:P139)</f>
        <v>0</v>
      </c>
      <c r="R128" s="158" t="n">
        <f aca="false">SUM(R129:R139)</f>
        <v>0</v>
      </c>
      <c r="T128" s="159" t="n">
        <f aca="false">SUM(T129:T139)</f>
        <v>0</v>
      </c>
      <c r="AR128" s="154" t="s">
        <v>89</v>
      </c>
      <c r="AT128" s="160" t="s">
        <v>81</v>
      </c>
      <c r="AU128" s="160" t="s">
        <v>89</v>
      </c>
      <c r="AY128" s="154" t="s">
        <v>308</v>
      </c>
      <c r="BK128" s="161" t="n">
        <f aca="false">SUM(BK129:BK139)</f>
        <v>0</v>
      </c>
    </row>
    <row r="129" s="22" customFormat="true" ht="24.15" hidden="false" customHeight="true" outlineLevel="0" collapsed="false">
      <c r="B129" s="23"/>
      <c r="C129" s="164" t="s">
        <v>89</v>
      </c>
      <c r="D129" s="164" t="s">
        <v>310</v>
      </c>
      <c r="E129" s="165" t="s">
        <v>885</v>
      </c>
      <c r="F129" s="166" t="s">
        <v>886</v>
      </c>
      <c r="G129" s="167" t="s">
        <v>313</v>
      </c>
      <c r="H129" s="168" t="n">
        <v>35</v>
      </c>
      <c r="I129" s="169"/>
      <c r="J129" s="170" t="n">
        <f aca="false">ROUND(I129*H129,2)</f>
        <v>0</v>
      </c>
      <c r="K129" s="166" t="s">
        <v>314</v>
      </c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2131</v>
      </c>
    </row>
    <row r="130" s="177" customFormat="true" ht="10.2" hidden="false" customHeight="false" outlineLevel="0" collapsed="false">
      <c r="B130" s="178"/>
      <c r="D130" s="179" t="s">
        <v>317</v>
      </c>
      <c r="E130" s="180"/>
      <c r="F130" s="181" t="s">
        <v>318</v>
      </c>
      <c r="H130" s="180"/>
      <c r="I130" s="182"/>
      <c r="L130" s="178"/>
      <c r="M130" s="183"/>
      <c r="T130" s="184"/>
      <c r="AT130" s="180" t="s">
        <v>317</v>
      </c>
      <c r="AU130" s="180" t="s">
        <v>91</v>
      </c>
      <c r="AV130" s="177" t="s">
        <v>89</v>
      </c>
      <c r="AW130" s="177" t="s">
        <v>35</v>
      </c>
      <c r="AX130" s="177" t="s">
        <v>82</v>
      </c>
      <c r="AY130" s="180" t="s">
        <v>308</v>
      </c>
    </row>
    <row r="131" s="177" customFormat="true" ht="10.2" hidden="false" customHeight="false" outlineLevel="0" collapsed="false">
      <c r="B131" s="178"/>
      <c r="D131" s="179" t="s">
        <v>317</v>
      </c>
      <c r="E131" s="180"/>
      <c r="F131" s="181" t="s">
        <v>319</v>
      </c>
      <c r="H131" s="180"/>
      <c r="I131" s="182"/>
      <c r="L131" s="178"/>
      <c r="M131" s="183"/>
      <c r="T131" s="184"/>
      <c r="AT131" s="180" t="s">
        <v>317</v>
      </c>
      <c r="AU131" s="180" t="s">
        <v>91</v>
      </c>
      <c r="AV131" s="177" t="s">
        <v>89</v>
      </c>
      <c r="AW131" s="177" t="s">
        <v>35</v>
      </c>
      <c r="AX131" s="177" t="s">
        <v>82</v>
      </c>
      <c r="AY131" s="180" t="s">
        <v>308</v>
      </c>
    </row>
    <row r="132" s="185" customFormat="true" ht="10.2" hidden="false" customHeight="false" outlineLevel="0" collapsed="false">
      <c r="B132" s="186"/>
      <c r="D132" s="179" t="s">
        <v>317</v>
      </c>
      <c r="E132" s="187"/>
      <c r="F132" s="188" t="s">
        <v>2132</v>
      </c>
      <c r="H132" s="189" t="n">
        <v>35</v>
      </c>
      <c r="I132" s="190"/>
      <c r="L132" s="186"/>
      <c r="M132" s="191"/>
      <c r="T132" s="192"/>
      <c r="AT132" s="187" t="s">
        <v>317</v>
      </c>
      <c r="AU132" s="187" t="s">
        <v>91</v>
      </c>
      <c r="AV132" s="185" t="s">
        <v>91</v>
      </c>
      <c r="AW132" s="185" t="s">
        <v>35</v>
      </c>
      <c r="AX132" s="185" t="s">
        <v>82</v>
      </c>
      <c r="AY132" s="187" t="s">
        <v>308</v>
      </c>
    </row>
    <row r="133" s="193" customFormat="true" ht="10.2" hidden="false" customHeight="false" outlineLevel="0" collapsed="false">
      <c r="B133" s="194"/>
      <c r="D133" s="179" t="s">
        <v>317</v>
      </c>
      <c r="E133" s="195"/>
      <c r="F133" s="196" t="s">
        <v>321</v>
      </c>
      <c r="H133" s="197" t="n">
        <v>35</v>
      </c>
      <c r="I133" s="198"/>
      <c r="L133" s="194"/>
      <c r="M133" s="199"/>
      <c r="T133" s="200"/>
      <c r="AT133" s="195" t="s">
        <v>317</v>
      </c>
      <c r="AU133" s="195" t="s">
        <v>91</v>
      </c>
      <c r="AV133" s="193" t="s">
        <v>315</v>
      </c>
      <c r="AW133" s="193" t="s">
        <v>35</v>
      </c>
      <c r="AX133" s="193" t="s">
        <v>89</v>
      </c>
      <c r="AY133" s="195" t="s">
        <v>308</v>
      </c>
    </row>
    <row r="134" s="22" customFormat="true" ht="24.15" hidden="false" customHeight="true" outlineLevel="0" collapsed="false">
      <c r="B134" s="23"/>
      <c r="C134" s="164" t="s">
        <v>91</v>
      </c>
      <c r="D134" s="164" t="s">
        <v>310</v>
      </c>
      <c r="E134" s="165" t="s">
        <v>322</v>
      </c>
      <c r="F134" s="166" t="s">
        <v>323</v>
      </c>
      <c r="G134" s="167" t="s">
        <v>324</v>
      </c>
      <c r="H134" s="168" t="n">
        <v>5.25</v>
      </c>
      <c r="I134" s="169"/>
      <c r="J134" s="170" t="n">
        <f aca="false">ROUND(I134*H134,2)</f>
        <v>0</v>
      </c>
      <c r="K134" s="166" t="s">
        <v>314</v>
      </c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315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315</v>
      </c>
      <c r="BM134" s="175" t="s">
        <v>2133</v>
      </c>
    </row>
    <row r="135" s="185" customFormat="true" ht="10.2" hidden="false" customHeight="false" outlineLevel="0" collapsed="false">
      <c r="B135" s="186"/>
      <c r="D135" s="179" t="s">
        <v>317</v>
      </c>
      <c r="F135" s="188" t="s">
        <v>2134</v>
      </c>
      <c r="H135" s="189" t="n">
        <v>5.25</v>
      </c>
      <c r="I135" s="190"/>
      <c r="L135" s="186"/>
      <c r="M135" s="191"/>
      <c r="T135" s="192"/>
      <c r="AT135" s="187" t="s">
        <v>317</v>
      </c>
      <c r="AU135" s="187" t="s">
        <v>91</v>
      </c>
      <c r="AV135" s="185" t="s">
        <v>91</v>
      </c>
      <c r="AW135" s="185" t="s">
        <v>3</v>
      </c>
      <c r="AX135" s="185" t="s">
        <v>89</v>
      </c>
      <c r="AY135" s="187" t="s">
        <v>308</v>
      </c>
    </row>
    <row r="136" s="22" customFormat="true" ht="37.95" hidden="false" customHeight="true" outlineLevel="0" collapsed="false">
      <c r="B136" s="23"/>
      <c r="C136" s="164" t="s">
        <v>327</v>
      </c>
      <c r="D136" s="164" t="s">
        <v>310</v>
      </c>
      <c r="E136" s="165" t="s">
        <v>328</v>
      </c>
      <c r="F136" s="166" t="s">
        <v>329</v>
      </c>
      <c r="G136" s="167" t="s">
        <v>324</v>
      </c>
      <c r="H136" s="168" t="n">
        <v>5.25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2135</v>
      </c>
    </row>
    <row r="137" s="185" customFormat="true" ht="10.2" hidden="false" customHeight="false" outlineLevel="0" collapsed="false">
      <c r="B137" s="186"/>
      <c r="D137" s="179" t="s">
        <v>317</v>
      </c>
      <c r="F137" s="188" t="s">
        <v>2134</v>
      </c>
      <c r="H137" s="189" t="n">
        <v>5.25</v>
      </c>
      <c r="I137" s="190"/>
      <c r="L137" s="186"/>
      <c r="M137" s="191"/>
      <c r="T137" s="192"/>
      <c r="AT137" s="187" t="s">
        <v>317</v>
      </c>
      <c r="AU137" s="187" t="s">
        <v>91</v>
      </c>
      <c r="AV137" s="185" t="s">
        <v>91</v>
      </c>
      <c r="AW137" s="185" t="s">
        <v>3</v>
      </c>
      <c r="AX137" s="185" t="s">
        <v>89</v>
      </c>
      <c r="AY137" s="187" t="s">
        <v>308</v>
      </c>
    </row>
    <row r="138" s="22" customFormat="true" ht="33" hidden="false" customHeight="true" outlineLevel="0" collapsed="false">
      <c r="B138" s="23"/>
      <c r="C138" s="164" t="s">
        <v>315</v>
      </c>
      <c r="D138" s="164" t="s">
        <v>310</v>
      </c>
      <c r="E138" s="165" t="s">
        <v>331</v>
      </c>
      <c r="F138" s="166" t="s">
        <v>332</v>
      </c>
      <c r="G138" s="167" t="s">
        <v>324</v>
      </c>
      <c r="H138" s="168" t="n">
        <v>5.25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315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315</v>
      </c>
      <c r="BM138" s="175" t="s">
        <v>2136</v>
      </c>
    </row>
    <row r="139" s="185" customFormat="true" ht="10.2" hidden="false" customHeight="false" outlineLevel="0" collapsed="false">
      <c r="B139" s="186"/>
      <c r="D139" s="179" t="s">
        <v>317</v>
      </c>
      <c r="F139" s="188" t="s">
        <v>2134</v>
      </c>
      <c r="H139" s="189" t="n">
        <v>5.25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</v>
      </c>
      <c r="AX139" s="185" t="s">
        <v>89</v>
      </c>
      <c r="AY139" s="187" t="s">
        <v>308</v>
      </c>
    </row>
    <row r="140" s="152" customFormat="true" ht="22.95" hidden="false" customHeight="true" outlineLevel="0" collapsed="false">
      <c r="B140" s="153"/>
      <c r="D140" s="154" t="s">
        <v>81</v>
      </c>
      <c r="E140" s="162" t="s">
        <v>91</v>
      </c>
      <c r="F140" s="162" t="s">
        <v>380</v>
      </c>
      <c r="I140" s="156"/>
      <c r="J140" s="163" t="n">
        <f aca="false">BK140</f>
        <v>0</v>
      </c>
      <c r="L140" s="153"/>
      <c r="M140" s="157"/>
      <c r="P140" s="158" t="n">
        <f aca="false">SUM(P141:P154)</f>
        <v>0</v>
      </c>
      <c r="R140" s="158" t="n">
        <f aca="false">SUM(R141:R154)</f>
        <v>11.8995</v>
      </c>
      <c r="T140" s="159" t="n">
        <f aca="false">SUM(T141:T154)</f>
        <v>0</v>
      </c>
      <c r="AR140" s="154" t="s">
        <v>89</v>
      </c>
      <c r="AT140" s="160" t="s">
        <v>81</v>
      </c>
      <c r="AU140" s="160" t="s">
        <v>89</v>
      </c>
      <c r="AY140" s="154" t="s">
        <v>308</v>
      </c>
      <c r="BK140" s="161" t="n">
        <f aca="false">SUM(BK141:BK154)</f>
        <v>0</v>
      </c>
    </row>
    <row r="141" s="22" customFormat="true" ht="37.95" hidden="false" customHeight="true" outlineLevel="0" collapsed="false">
      <c r="B141" s="23"/>
      <c r="C141" s="164" t="s">
        <v>334</v>
      </c>
      <c r="D141" s="164" t="s">
        <v>310</v>
      </c>
      <c r="E141" s="165" t="s">
        <v>846</v>
      </c>
      <c r="F141" s="166" t="s">
        <v>847</v>
      </c>
      <c r="G141" s="167" t="s">
        <v>313</v>
      </c>
      <c r="H141" s="168" t="n">
        <v>30</v>
      </c>
      <c r="I141" s="169"/>
      <c r="J141" s="170" t="n">
        <f aca="false">ROUND(I141*H141,2)</f>
        <v>0</v>
      </c>
      <c r="K141" s="166" t="s">
        <v>314</v>
      </c>
      <c r="L141" s="23"/>
      <c r="M141" s="171"/>
      <c r="N141" s="172" t="s">
        <v>47</v>
      </c>
      <c r="P141" s="173" t="n">
        <f aca="false">O141*H141</f>
        <v>0</v>
      </c>
      <c r="Q141" s="173" t="n">
        <v>0.0001</v>
      </c>
      <c r="R141" s="173" t="n">
        <f aca="false">Q141*H141</f>
        <v>0.003</v>
      </c>
      <c r="S141" s="173" t="n">
        <v>0</v>
      </c>
      <c r="T141" s="174" t="n">
        <f aca="false">S141*H141</f>
        <v>0</v>
      </c>
      <c r="AR141" s="175" t="s">
        <v>315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315</v>
      </c>
      <c r="BM141" s="175" t="s">
        <v>2137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318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77" customFormat="true" ht="10.2" hidden="false" customHeight="false" outlineLevel="0" collapsed="false">
      <c r="B143" s="178"/>
      <c r="D143" s="179" t="s">
        <v>317</v>
      </c>
      <c r="E143" s="180"/>
      <c r="F143" s="181" t="s">
        <v>2138</v>
      </c>
      <c r="H143" s="180"/>
      <c r="I143" s="182"/>
      <c r="L143" s="178"/>
      <c r="M143" s="183"/>
      <c r="T143" s="184"/>
      <c r="AT143" s="180" t="s">
        <v>317</v>
      </c>
      <c r="AU143" s="180" t="s">
        <v>91</v>
      </c>
      <c r="AV143" s="177" t="s">
        <v>89</v>
      </c>
      <c r="AW143" s="177" t="s">
        <v>35</v>
      </c>
      <c r="AX143" s="177" t="s">
        <v>82</v>
      </c>
      <c r="AY143" s="180" t="s">
        <v>308</v>
      </c>
    </row>
    <row r="144" s="177" customFormat="true" ht="10.2" hidden="false" customHeight="false" outlineLevel="0" collapsed="false">
      <c r="B144" s="178"/>
      <c r="D144" s="179" t="s">
        <v>317</v>
      </c>
      <c r="E144" s="180"/>
      <c r="F144" s="181" t="s">
        <v>2139</v>
      </c>
      <c r="H144" s="180"/>
      <c r="I144" s="182"/>
      <c r="L144" s="178"/>
      <c r="M144" s="183"/>
      <c r="T144" s="184"/>
      <c r="AT144" s="180" t="s">
        <v>317</v>
      </c>
      <c r="AU144" s="180" t="s">
        <v>91</v>
      </c>
      <c r="AV144" s="177" t="s">
        <v>89</v>
      </c>
      <c r="AW144" s="177" t="s">
        <v>35</v>
      </c>
      <c r="AX144" s="177" t="s">
        <v>82</v>
      </c>
      <c r="AY144" s="180" t="s">
        <v>308</v>
      </c>
    </row>
    <row r="145" s="185" customFormat="true" ht="10.2" hidden="false" customHeight="false" outlineLevel="0" collapsed="false">
      <c r="B145" s="186"/>
      <c r="D145" s="179" t="s">
        <v>317</v>
      </c>
      <c r="E145" s="187"/>
      <c r="F145" s="188" t="s">
        <v>2140</v>
      </c>
      <c r="H145" s="189" t="n">
        <v>30</v>
      </c>
      <c r="I145" s="190"/>
      <c r="L145" s="186"/>
      <c r="M145" s="191"/>
      <c r="T145" s="192"/>
      <c r="AT145" s="187" t="s">
        <v>317</v>
      </c>
      <c r="AU145" s="187" t="s">
        <v>91</v>
      </c>
      <c r="AV145" s="185" t="s">
        <v>91</v>
      </c>
      <c r="AW145" s="185" t="s">
        <v>35</v>
      </c>
      <c r="AX145" s="185" t="s">
        <v>82</v>
      </c>
      <c r="AY145" s="187" t="s">
        <v>308</v>
      </c>
    </row>
    <row r="146" s="193" customFormat="true" ht="10.2" hidden="false" customHeight="false" outlineLevel="0" collapsed="false">
      <c r="B146" s="194"/>
      <c r="D146" s="179" t="s">
        <v>317</v>
      </c>
      <c r="E146" s="195"/>
      <c r="F146" s="196" t="s">
        <v>321</v>
      </c>
      <c r="H146" s="197" t="n">
        <v>30</v>
      </c>
      <c r="I146" s="198"/>
      <c r="L146" s="194"/>
      <c r="M146" s="199"/>
      <c r="T146" s="200"/>
      <c r="AT146" s="195" t="s">
        <v>317</v>
      </c>
      <c r="AU146" s="195" t="s">
        <v>91</v>
      </c>
      <c r="AV146" s="193" t="s">
        <v>315</v>
      </c>
      <c r="AW146" s="193" t="s">
        <v>35</v>
      </c>
      <c r="AX146" s="193" t="s">
        <v>89</v>
      </c>
      <c r="AY146" s="195" t="s">
        <v>308</v>
      </c>
    </row>
    <row r="147" s="22" customFormat="true" ht="24.15" hidden="false" customHeight="true" outlineLevel="0" collapsed="false">
      <c r="B147" s="23"/>
      <c r="C147" s="201" t="s">
        <v>340</v>
      </c>
      <c r="D147" s="201" t="s">
        <v>487</v>
      </c>
      <c r="E147" s="202" t="s">
        <v>1089</v>
      </c>
      <c r="F147" s="203" t="s">
        <v>1090</v>
      </c>
      <c r="G147" s="204" t="s">
        <v>313</v>
      </c>
      <c r="H147" s="205" t="n">
        <v>33</v>
      </c>
      <c r="I147" s="206"/>
      <c r="J147" s="207" t="n">
        <f aca="false">ROUND(I147*H147,2)</f>
        <v>0</v>
      </c>
      <c r="K147" s="203" t="s">
        <v>314</v>
      </c>
      <c r="L147" s="208"/>
      <c r="M147" s="209"/>
      <c r="N147" s="210" t="s">
        <v>47</v>
      </c>
      <c r="P147" s="173" t="n">
        <f aca="false">O147*H147</f>
        <v>0</v>
      </c>
      <c r="Q147" s="173" t="n">
        <v>0.0005</v>
      </c>
      <c r="R147" s="173" t="n">
        <f aca="false">Q147*H147</f>
        <v>0.0165</v>
      </c>
      <c r="S147" s="173" t="n">
        <v>0</v>
      </c>
      <c r="T147" s="174" t="n">
        <f aca="false">S147*H147</f>
        <v>0</v>
      </c>
      <c r="AR147" s="175" t="s">
        <v>352</v>
      </c>
      <c r="AT147" s="175" t="s">
        <v>487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315</v>
      </c>
      <c r="BM147" s="175" t="s">
        <v>2141</v>
      </c>
    </row>
    <row r="148" s="185" customFormat="true" ht="10.2" hidden="false" customHeight="false" outlineLevel="0" collapsed="false">
      <c r="B148" s="186"/>
      <c r="D148" s="179" t="s">
        <v>317</v>
      </c>
      <c r="F148" s="188" t="s">
        <v>2142</v>
      </c>
      <c r="H148" s="189" t="n">
        <v>33</v>
      </c>
      <c r="I148" s="190"/>
      <c r="L148" s="186"/>
      <c r="M148" s="191"/>
      <c r="T148" s="192"/>
      <c r="AT148" s="187" t="s">
        <v>317</v>
      </c>
      <c r="AU148" s="187" t="s">
        <v>91</v>
      </c>
      <c r="AV148" s="185" t="s">
        <v>91</v>
      </c>
      <c r="AW148" s="185" t="s">
        <v>3</v>
      </c>
      <c r="AX148" s="185" t="s">
        <v>89</v>
      </c>
      <c r="AY148" s="187" t="s">
        <v>308</v>
      </c>
    </row>
    <row r="149" s="22" customFormat="true" ht="24.15" hidden="false" customHeight="true" outlineLevel="0" collapsed="false">
      <c r="B149" s="23"/>
      <c r="C149" s="164" t="s">
        <v>347</v>
      </c>
      <c r="D149" s="164" t="s">
        <v>310</v>
      </c>
      <c r="E149" s="165" t="s">
        <v>2143</v>
      </c>
      <c r="F149" s="166" t="s">
        <v>2144</v>
      </c>
      <c r="G149" s="167" t="s">
        <v>324</v>
      </c>
      <c r="H149" s="168" t="n">
        <v>6</v>
      </c>
      <c r="I149" s="169"/>
      <c r="J149" s="170" t="n">
        <f aca="false">ROUND(I149*H149,2)</f>
        <v>0</v>
      </c>
      <c r="K149" s="166" t="s">
        <v>314</v>
      </c>
      <c r="L149" s="23"/>
      <c r="M149" s="171"/>
      <c r="N149" s="172" t="s">
        <v>47</v>
      </c>
      <c r="P149" s="173" t="n">
        <f aca="false">O149*H149</f>
        <v>0</v>
      </c>
      <c r="Q149" s="173" t="n">
        <v>1.98</v>
      </c>
      <c r="R149" s="173" t="n">
        <f aca="false">Q149*H149</f>
        <v>11.88</v>
      </c>
      <c r="S149" s="173" t="n">
        <v>0</v>
      </c>
      <c r="T149" s="174" t="n">
        <f aca="false">S149*H149</f>
        <v>0</v>
      </c>
      <c r="AR149" s="175" t="s">
        <v>315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315</v>
      </c>
      <c r="BM149" s="175" t="s">
        <v>2145</v>
      </c>
    </row>
    <row r="150" s="177" customFormat="true" ht="10.2" hidden="false" customHeight="false" outlineLevel="0" collapsed="false">
      <c r="B150" s="178"/>
      <c r="D150" s="179" t="s">
        <v>317</v>
      </c>
      <c r="E150" s="180"/>
      <c r="F150" s="181" t="s">
        <v>318</v>
      </c>
      <c r="H150" s="180"/>
      <c r="I150" s="182"/>
      <c r="L150" s="178"/>
      <c r="M150" s="183"/>
      <c r="T150" s="184"/>
      <c r="AT150" s="180" t="s">
        <v>317</v>
      </c>
      <c r="AU150" s="180" t="s">
        <v>91</v>
      </c>
      <c r="AV150" s="177" t="s">
        <v>89</v>
      </c>
      <c r="AW150" s="177" t="s">
        <v>35</v>
      </c>
      <c r="AX150" s="177" t="s">
        <v>82</v>
      </c>
      <c r="AY150" s="180" t="s">
        <v>308</v>
      </c>
    </row>
    <row r="151" s="177" customFormat="true" ht="10.2" hidden="false" customHeight="false" outlineLevel="0" collapsed="false">
      <c r="B151" s="178"/>
      <c r="D151" s="179" t="s">
        <v>317</v>
      </c>
      <c r="E151" s="180"/>
      <c r="F151" s="181" t="s">
        <v>2146</v>
      </c>
      <c r="H151" s="180"/>
      <c r="I151" s="182"/>
      <c r="L151" s="178"/>
      <c r="M151" s="183"/>
      <c r="T151" s="184"/>
      <c r="AT151" s="180" t="s">
        <v>317</v>
      </c>
      <c r="AU151" s="180" t="s">
        <v>91</v>
      </c>
      <c r="AV151" s="177" t="s">
        <v>89</v>
      </c>
      <c r="AW151" s="177" t="s">
        <v>35</v>
      </c>
      <c r="AX151" s="177" t="s">
        <v>82</v>
      </c>
      <c r="AY151" s="180" t="s">
        <v>308</v>
      </c>
    </row>
    <row r="152" s="177" customFormat="true" ht="10.2" hidden="false" customHeight="false" outlineLevel="0" collapsed="false">
      <c r="B152" s="178"/>
      <c r="D152" s="179" t="s">
        <v>317</v>
      </c>
      <c r="E152" s="180"/>
      <c r="F152" s="181" t="s">
        <v>2139</v>
      </c>
      <c r="H152" s="180"/>
      <c r="I152" s="182"/>
      <c r="L152" s="178"/>
      <c r="M152" s="183"/>
      <c r="T152" s="184"/>
      <c r="AT152" s="180" t="s">
        <v>317</v>
      </c>
      <c r="AU152" s="180" t="s">
        <v>91</v>
      </c>
      <c r="AV152" s="177" t="s">
        <v>89</v>
      </c>
      <c r="AW152" s="177" t="s">
        <v>35</v>
      </c>
      <c r="AX152" s="177" t="s">
        <v>82</v>
      </c>
      <c r="AY152" s="180" t="s">
        <v>308</v>
      </c>
    </row>
    <row r="153" s="185" customFormat="true" ht="10.2" hidden="false" customHeight="false" outlineLevel="0" collapsed="false">
      <c r="B153" s="186"/>
      <c r="D153" s="179" t="s">
        <v>317</v>
      </c>
      <c r="E153" s="187"/>
      <c r="F153" s="188" t="s">
        <v>2147</v>
      </c>
      <c r="H153" s="189" t="n">
        <v>6</v>
      </c>
      <c r="I153" s="190"/>
      <c r="L153" s="186"/>
      <c r="M153" s="191"/>
      <c r="T153" s="192"/>
      <c r="AT153" s="187" t="s">
        <v>317</v>
      </c>
      <c r="AU153" s="187" t="s">
        <v>91</v>
      </c>
      <c r="AV153" s="185" t="s">
        <v>91</v>
      </c>
      <c r="AW153" s="185" t="s">
        <v>35</v>
      </c>
      <c r="AX153" s="185" t="s">
        <v>82</v>
      </c>
      <c r="AY153" s="187" t="s">
        <v>308</v>
      </c>
    </row>
    <row r="154" s="193" customFormat="true" ht="10.2" hidden="false" customHeight="false" outlineLevel="0" collapsed="false">
      <c r="B154" s="194"/>
      <c r="D154" s="179" t="s">
        <v>317</v>
      </c>
      <c r="E154" s="195"/>
      <c r="F154" s="196" t="s">
        <v>321</v>
      </c>
      <c r="H154" s="197" t="n">
        <v>6</v>
      </c>
      <c r="I154" s="198"/>
      <c r="L154" s="194"/>
      <c r="M154" s="199"/>
      <c r="T154" s="200"/>
      <c r="AT154" s="195" t="s">
        <v>317</v>
      </c>
      <c r="AU154" s="195" t="s">
        <v>91</v>
      </c>
      <c r="AV154" s="193" t="s">
        <v>315</v>
      </c>
      <c r="AW154" s="193" t="s">
        <v>35</v>
      </c>
      <c r="AX154" s="193" t="s">
        <v>89</v>
      </c>
      <c r="AY154" s="195" t="s">
        <v>308</v>
      </c>
    </row>
    <row r="155" s="152" customFormat="true" ht="22.95" hidden="false" customHeight="true" outlineLevel="0" collapsed="false">
      <c r="B155" s="153"/>
      <c r="D155" s="154" t="s">
        <v>81</v>
      </c>
      <c r="E155" s="162" t="s">
        <v>357</v>
      </c>
      <c r="F155" s="162" t="s">
        <v>480</v>
      </c>
      <c r="I155" s="156"/>
      <c r="J155" s="163" t="n">
        <f aca="false">BK155</f>
        <v>0</v>
      </c>
      <c r="L155" s="153"/>
      <c r="M155" s="157"/>
      <c r="P155" s="158" t="n">
        <f aca="false">SUM(P156:P157)</f>
        <v>0</v>
      </c>
      <c r="R155" s="158" t="n">
        <f aca="false">SUM(R156:R157)</f>
        <v>0.63155</v>
      </c>
      <c r="T155" s="159" t="n">
        <f aca="false">SUM(T156:T157)</f>
        <v>0</v>
      </c>
      <c r="AR155" s="154" t="s">
        <v>89</v>
      </c>
      <c r="AT155" s="160" t="s">
        <v>81</v>
      </c>
      <c r="AU155" s="160" t="s">
        <v>89</v>
      </c>
      <c r="AY155" s="154" t="s">
        <v>308</v>
      </c>
      <c r="BK155" s="161" t="n">
        <f aca="false">SUM(BK156:BK157)</f>
        <v>0</v>
      </c>
    </row>
    <row r="156" s="22" customFormat="true" ht="49.2" hidden="false" customHeight="true" outlineLevel="0" collapsed="false">
      <c r="B156" s="23"/>
      <c r="C156" s="164" t="s">
        <v>352</v>
      </c>
      <c r="D156" s="164" t="s">
        <v>310</v>
      </c>
      <c r="E156" s="165" t="s">
        <v>2148</v>
      </c>
      <c r="F156" s="166" t="s">
        <v>2149</v>
      </c>
      <c r="G156" s="167" t="s">
        <v>484</v>
      </c>
      <c r="H156" s="168" t="n">
        <v>61</v>
      </c>
      <c r="I156" s="169"/>
      <c r="J156" s="170" t="n">
        <f aca="false">ROUND(I156*H156,2)</f>
        <v>0</v>
      </c>
      <c r="K156" s="166" t="s">
        <v>314</v>
      </c>
      <c r="L156" s="23"/>
      <c r="M156" s="171"/>
      <c r="N156" s="172" t="s">
        <v>47</v>
      </c>
      <c r="P156" s="173" t="n">
        <f aca="false">O156*H156</f>
        <v>0</v>
      </c>
      <c r="Q156" s="173" t="n">
        <v>0.01035</v>
      </c>
      <c r="R156" s="173" t="n">
        <f aca="false">Q156*H156</f>
        <v>0.63135</v>
      </c>
      <c r="S156" s="173" t="n">
        <v>0</v>
      </c>
      <c r="T156" s="174" t="n">
        <f aca="false">S156*H156</f>
        <v>0</v>
      </c>
      <c r="AR156" s="175" t="s">
        <v>315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315</v>
      </c>
      <c r="BM156" s="175" t="s">
        <v>2150</v>
      </c>
    </row>
    <row r="157" s="22" customFormat="true" ht="37.95" hidden="false" customHeight="true" outlineLevel="0" collapsed="false">
      <c r="B157" s="23"/>
      <c r="C157" s="164" t="s">
        <v>357</v>
      </c>
      <c r="D157" s="164" t="s">
        <v>310</v>
      </c>
      <c r="E157" s="165" t="s">
        <v>1136</v>
      </c>
      <c r="F157" s="166" t="s">
        <v>1137</v>
      </c>
      <c r="G157" s="167" t="s">
        <v>313</v>
      </c>
      <c r="H157" s="168" t="n">
        <v>5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4E-005</v>
      </c>
      <c r="R157" s="173" t="n">
        <f aca="false">Q157*H157</f>
        <v>0.0002</v>
      </c>
      <c r="S157" s="173" t="n">
        <v>0</v>
      </c>
      <c r="T157" s="174" t="n">
        <f aca="false">S157*H157</f>
        <v>0</v>
      </c>
      <c r="AR157" s="175" t="s">
        <v>315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315</v>
      </c>
      <c r="BM157" s="175" t="s">
        <v>2151</v>
      </c>
    </row>
    <row r="158" s="152" customFormat="true" ht="22.95" hidden="false" customHeight="true" outlineLevel="0" collapsed="false">
      <c r="B158" s="153"/>
      <c r="D158" s="154" t="s">
        <v>81</v>
      </c>
      <c r="E158" s="162" t="s">
        <v>512</v>
      </c>
      <c r="F158" s="162" t="s">
        <v>513</v>
      </c>
      <c r="I158" s="156"/>
      <c r="J158" s="163" t="n">
        <f aca="false">BK158</f>
        <v>0</v>
      </c>
      <c r="L158" s="153"/>
      <c r="M158" s="157"/>
      <c r="P158" s="158" t="n">
        <f aca="false">P159</f>
        <v>0</v>
      </c>
      <c r="R158" s="158" t="n">
        <f aca="false">R159</f>
        <v>0</v>
      </c>
      <c r="T158" s="159" t="n">
        <f aca="false">T159</f>
        <v>0</v>
      </c>
      <c r="AR158" s="154" t="s">
        <v>89</v>
      </c>
      <c r="AT158" s="160" t="s">
        <v>81</v>
      </c>
      <c r="AU158" s="160" t="s">
        <v>89</v>
      </c>
      <c r="AY158" s="154" t="s">
        <v>308</v>
      </c>
      <c r="BK158" s="161" t="n">
        <f aca="false">BK159</f>
        <v>0</v>
      </c>
    </row>
    <row r="159" s="22" customFormat="true" ht="55.5" hidden="false" customHeight="true" outlineLevel="0" collapsed="false">
      <c r="B159" s="23"/>
      <c r="C159" s="164" t="s">
        <v>363</v>
      </c>
      <c r="D159" s="164" t="s">
        <v>310</v>
      </c>
      <c r="E159" s="165" t="s">
        <v>870</v>
      </c>
      <c r="F159" s="166" t="s">
        <v>871</v>
      </c>
      <c r="G159" s="167" t="s">
        <v>370</v>
      </c>
      <c r="H159" s="168" t="n">
        <v>12.531</v>
      </c>
      <c r="I159" s="169"/>
      <c r="J159" s="170" t="n">
        <f aca="false">ROUND(I159*H159,2)</f>
        <v>0</v>
      </c>
      <c r="K159" s="166" t="s">
        <v>314</v>
      </c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315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315</v>
      </c>
      <c r="BM159" s="175" t="s">
        <v>2152</v>
      </c>
    </row>
    <row r="160" s="152" customFormat="true" ht="25.95" hidden="false" customHeight="true" outlineLevel="0" collapsed="false">
      <c r="B160" s="153"/>
      <c r="D160" s="154" t="s">
        <v>81</v>
      </c>
      <c r="E160" s="155" t="s">
        <v>988</v>
      </c>
      <c r="F160" s="155" t="s">
        <v>989</v>
      </c>
      <c r="I160" s="156"/>
      <c r="J160" s="142" t="n">
        <f aca="false">BK160</f>
        <v>0</v>
      </c>
      <c r="L160" s="153"/>
      <c r="M160" s="157"/>
      <c r="P160" s="158" t="n">
        <f aca="false">P161+P187</f>
        <v>0</v>
      </c>
      <c r="R160" s="158" t="n">
        <f aca="false">R161+R187</f>
        <v>0.5188352</v>
      </c>
      <c r="T160" s="159" t="n">
        <f aca="false">T161+T187</f>
        <v>0</v>
      </c>
      <c r="AR160" s="154" t="s">
        <v>91</v>
      </c>
      <c r="AT160" s="160" t="s">
        <v>81</v>
      </c>
      <c r="AU160" s="160" t="s">
        <v>82</v>
      </c>
      <c r="AY160" s="154" t="s">
        <v>308</v>
      </c>
      <c r="BK160" s="161" t="n">
        <f aca="false">BK161+BK187</f>
        <v>0</v>
      </c>
    </row>
    <row r="161" s="152" customFormat="true" ht="22.95" hidden="false" customHeight="true" outlineLevel="0" collapsed="false">
      <c r="B161" s="153"/>
      <c r="D161" s="154" t="s">
        <v>81</v>
      </c>
      <c r="E161" s="162" t="s">
        <v>990</v>
      </c>
      <c r="F161" s="162" t="s">
        <v>991</v>
      </c>
      <c r="I161" s="156"/>
      <c r="J161" s="163" t="n">
        <f aca="false">BK161</f>
        <v>0</v>
      </c>
      <c r="L161" s="153"/>
      <c r="M161" s="157"/>
      <c r="P161" s="158" t="n">
        <f aca="false">SUM(P162:P186)</f>
        <v>0</v>
      </c>
      <c r="R161" s="158" t="n">
        <f aca="false">SUM(R162:R186)</f>
        <v>0.5188352</v>
      </c>
      <c r="T161" s="159" t="n">
        <f aca="false">SUM(T162:T186)</f>
        <v>0</v>
      </c>
      <c r="AR161" s="154" t="s">
        <v>91</v>
      </c>
      <c r="AT161" s="160" t="s">
        <v>81</v>
      </c>
      <c r="AU161" s="160" t="s">
        <v>89</v>
      </c>
      <c r="AY161" s="154" t="s">
        <v>308</v>
      </c>
      <c r="BK161" s="161" t="n">
        <f aca="false">SUM(BK162:BK186)</f>
        <v>0</v>
      </c>
    </row>
    <row r="162" s="22" customFormat="true" ht="24.15" hidden="false" customHeight="true" outlineLevel="0" collapsed="false">
      <c r="B162" s="23"/>
      <c r="C162" s="164" t="s">
        <v>367</v>
      </c>
      <c r="D162" s="164" t="s">
        <v>310</v>
      </c>
      <c r="E162" s="165" t="s">
        <v>2153</v>
      </c>
      <c r="F162" s="166" t="s">
        <v>2154</v>
      </c>
      <c r="G162" s="167" t="s">
        <v>313</v>
      </c>
      <c r="H162" s="168" t="n">
        <v>30</v>
      </c>
      <c r="I162" s="169"/>
      <c r="J162" s="170" t="n">
        <f aca="false">ROUND(I162*H162,2)</f>
        <v>0</v>
      </c>
      <c r="K162" s="166" t="s">
        <v>314</v>
      </c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414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414</v>
      </c>
      <c r="BM162" s="175" t="s">
        <v>2155</v>
      </c>
    </row>
    <row r="163" s="177" customFormat="true" ht="10.2" hidden="false" customHeight="false" outlineLevel="0" collapsed="false">
      <c r="B163" s="178"/>
      <c r="D163" s="179" t="s">
        <v>317</v>
      </c>
      <c r="E163" s="180"/>
      <c r="F163" s="181" t="s">
        <v>318</v>
      </c>
      <c r="H163" s="180"/>
      <c r="I163" s="182"/>
      <c r="L163" s="178"/>
      <c r="M163" s="183"/>
      <c r="T163" s="184"/>
      <c r="AT163" s="180" t="s">
        <v>317</v>
      </c>
      <c r="AU163" s="180" t="s">
        <v>91</v>
      </c>
      <c r="AV163" s="177" t="s">
        <v>89</v>
      </c>
      <c r="AW163" s="177" t="s">
        <v>35</v>
      </c>
      <c r="AX163" s="177" t="s">
        <v>82</v>
      </c>
      <c r="AY163" s="180" t="s">
        <v>308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2156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77" customFormat="true" ht="10.2" hidden="false" customHeight="false" outlineLevel="0" collapsed="false">
      <c r="B165" s="178"/>
      <c r="D165" s="179" t="s">
        <v>317</v>
      </c>
      <c r="E165" s="180"/>
      <c r="F165" s="181" t="s">
        <v>2139</v>
      </c>
      <c r="H165" s="180"/>
      <c r="I165" s="182"/>
      <c r="L165" s="178"/>
      <c r="M165" s="183"/>
      <c r="T165" s="184"/>
      <c r="AT165" s="180" t="s">
        <v>317</v>
      </c>
      <c r="AU165" s="180" t="s">
        <v>91</v>
      </c>
      <c r="AV165" s="177" t="s">
        <v>89</v>
      </c>
      <c r="AW165" s="177" t="s">
        <v>35</v>
      </c>
      <c r="AX165" s="177" t="s">
        <v>82</v>
      </c>
      <c r="AY165" s="180" t="s">
        <v>308</v>
      </c>
    </row>
    <row r="166" s="185" customFormat="true" ht="10.2" hidden="false" customHeight="false" outlineLevel="0" collapsed="false">
      <c r="B166" s="186"/>
      <c r="D166" s="179" t="s">
        <v>317</v>
      </c>
      <c r="E166" s="187"/>
      <c r="F166" s="188" t="s">
        <v>2140</v>
      </c>
      <c r="H166" s="189" t="n">
        <v>30</v>
      </c>
      <c r="I166" s="190"/>
      <c r="L166" s="186"/>
      <c r="M166" s="191"/>
      <c r="T166" s="192"/>
      <c r="AT166" s="187" t="s">
        <v>317</v>
      </c>
      <c r="AU166" s="187" t="s">
        <v>91</v>
      </c>
      <c r="AV166" s="185" t="s">
        <v>91</v>
      </c>
      <c r="AW166" s="185" t="s">
        <v>35</v>
      </c>
      <c r="AX166" s="185" t="s">
        <v>82</v>
      </c>
      <c r="AY166" s="187" t="s">
        <v>308</v>
      </c>
    </row>
    <row r="167" s="193" customFormat="true" ht="10.2" hidden="false" customHeight="false" outlineLevel="0" collapsed="false">
      <c r="B167" s="194"/>
      <c r="D167" s="179" t="s">
        <v>317</v>
      </c>
      <c r="E167" s="195"/>
      <c r="F167" s="196" t="s">
        <v>321</v>
      </c>
      <c r="H167" s="197" t="n">
        <v>30</v>
      </c>
      <c r="I167" s="198"/>
      <c r="L167" s="194"/>
      <c r="M167" s="199"/>
      <c r="T167" s="200"/>
      <c r="AT167" s="195" t="s">
        <v>317</v>
      </c>
      <c r="AU167" s="195" t="s">
        <v>91</v>
      </c>
      <c r="AV167" s="193" t="s">
        <v>315</v>
      </c>
      <c r="AW167" s="193" t="s">
        <v>35</v>
      </c>
      <c r="AX167" s="193" t="s">
        <v>89</v>
      </c>
      <c r="AY167" s="195" t="s">
        <v>308</v>
      </c>
    </row>
    <row r="168" s="22" customFormat="true" ht="16.5" hidden="false" customHeight="true" outlineLevel="0" collapsed="false">
      <c r="B168" s="23"/>
      <c r="C168" s="201" t="s">
        <v>374</v>
      </c>
      <c r="D168" s="201" t="s">
        <v>487</v>
      </c>
      <c r="E168" s="202" t="s">
        <v>2157</v>
      </c>
      <c r="F168" s="203" t="s">
        <v>2158</v>
      </c>
      <c r="G168" s="204" t="s">
        <v>324</v>
      </c>
      <c r="H168" s="205" t="n">
        <v>0.272</v>
      </c>
      <c r="I168" s="206"/>
      <c r="J168" s="207" t="n">
        <f aca="false">ROUND(I168*H168,2)</f>
        <v>0</v>
      </c>
      <c r="K168" s="203"/>
      <c r="L168" s="208"/>
      <c r="M168" s="209"/>
      <c r="N168" s="210" t="s">
        <v>47</v>
      </c>
      <c r="P168" s="173" t="n">
        <f aca="false">O168*H168</f>
        <v>0</v>
      </c>
      <c r="Q168" s="173" t="n">
        <v>0.0016</v>
      </c>
      <c r="R168" s="173" t="n">
        <f aca="false">Q168*H168</f>
        <v>0.0004352</v>
      </c>
      <c r="S168" s="173" t="n">
        <v>0</v>
      </c>
      <c r="T168" s="174" t="n">
        <f aca="false">S168*H168</f>
        <v>0</v>
      </c>
      <c r="AR168" s="175" t="s">
        <v>508</v>
      </c>
      <c r="AT168" s="175" t="s">
        <v>487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414</v>
      </c>
      <c r="BM168" s="175" t="s">
        <v>2159</v>
      </c>
    </row>
    <row r="169" s="177" customFormat="true" ht="10.2" hidden="false" customHeight="false" outlineLevel="0" collapsed="false">
      <c r="B169" s="178"/>
      <c r="D169" s="179" t="s">
        <v>317</v>
      </c>
      <c r="E169" s="180"/>
      <c r="F169" s="181" t="s">
        <v>318</v>
      </c>
      <c r="H169" s="180"/>
      <c r="I169" s="182"/>
      <c r="L169" s="178"/>
      <c r="M169" s="183"/>
      <c r="T169" s="184"/>
      <c r="AT169" s="180" t="s">
        <v>317</v>
      </c>
      <c r="AU169" s="180" t="s">
        <v>91</v>
      </c>
      <c r="AV169" s="177" t="s">
        <v>89</v>
      </c>
      <c r="AW169" s="177" t="s">
        <v>35</v>
      </c>
      <c r="AX169" s="177" t="s">
        <v>82</v>
      </c>
      <c r="AY169" s="180" t="s">
        <v>308</v>
      </c>
    </row>
    <row r="170" s="177" customFormat="true" ht="10.2" hidden="false" customHeight="false" outlineLevel="0" collapsed="false">
      <c r="B170" s="178"/>
      <c r="D170" s="179" t="s">
        <v>317</v>
      </c>
      <c r="E170" s="180"/>
      <c r="F170" s="181" t="s">
        <v>2160</v>
      </c>
      <c r="H170" s="180"/>
      <c r="I170" s="182"/>
      <c r="L170" s="178"/>
      <c r="M170" s="183"/>
      <c r="T170" s="184"/>
      <c r="AT170" s="180" t="s">
        <v>317</v>
      </c>
      <c r="AU170" s="180" t="s">
        <v>91</v>
      </c>
      <c r="AV170" s="177" t="s">
        <v>89</v>
      </c>
      <c r="AW170" s="177" t="s">
        <v>35</v>
      </c>
      <c r="AX170" s="177" t="s">
        <v>82</v>
      </c>
      <c r="AY170" s="180" t="s">
        <v>308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2139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77" customFormat="true" ht="10.2" hidden="false" customHeight="false" outlineLevel="0" collapsed="false">
      <c r="B172" s="178"/>
      <c r="D172" s="179" t="s">
        <v>317</v>
      </c>
      <c r="E172" s="180"/>
      <c r="F172" s="181" t="s">
        <v>2161</v>
      </c>
      <c r="H172" s="180"/>
      <c r="I172" s="182"/>
      <c r="L172" s="178"/>
      <c r="M172" s="183"/>
      <c r="T172" s="184"/>
      <c r="AT172" s="180" t="s">
        <v>317</v>
      </c>
      <c r="AU172" s="180" t="s">
        <v>91</v>
      </c>
      <c r="AV172" s="177" t="s">
        <v>89</v>
      </c>
      <c r="AW172" s="177" t="s">
        <v>35</v>
      </c>
      <c r="AX172" s="177" t="s">
        <v>82</v>
      </c>
      <c r="AY172" s="180" t="s">
        <v>308</v>
      </c>
    </row>
    <row r="173" s="185" customFormat="true" ht="10.2" hidden="false" customHeight="false" outlineLevel="0" collapsed="false">
      <c r="B173" s="186"/>
      <c r="D173" s="179" t="s">
        <v>317</v>
      </c>
      <c r="E173" s="187"/>
      <c r="F173" s="188" t="s">
        <v>2162</v>
      </c>
      <c r="H173" s="189" t="n">
        <v>0.22</v>
      </c>
      <c r="I173" s="190"/>
      <c r="L173" s="186"/>
      <c r="M173" s="191"/>
      <c r="T173" s="192"/>
      <c r="AT173" s="187" t="s">
        <v>317</v>
      </c>
      <c r="AU173" s="187" t="s">
        <v>91</v>
      </c>
      <c r="AV173" s="185" t="s">
        <v>91</v>
      </c>
      <c r="AW173" s="185" t="s">
        <v>35</v>
      </c>
      <c r="AX173" s="185" t="s">
        <v>82</v>
      </c>
      <c r="AY173" s="187" t="s">
        <v>308</v>
      </c>
    </row>
    <row r="174" s="177" customFormat="true" ht="10.2" hidden="false" customHeight="false" outlineLevel="0" collapsed="false">
      <c r="B174" s="178"/>
      <c r="D174" s="179" t="s">
        <v>317</v>
      </c>
      <c r="E174" s="180"/>
      <c r="F174" s="181" t="s">
        <v>2163</v>
      </c>
      <c r="H174" s="180"/>
      <c r="I174" s="182"/>
      <c r="L174" s="178"/>
      <c r="M174" s="183"/>
      <c r="T174" s="184"/>
      <c r="AT174" s="180" t="s">
        <v>317</v>
      </c>
      <c r="AU174" s="180" t="s">
        <v>91</v>
      </c>
      <c r="AV174" s="177" t="s">
        <v>89</v>
      </c>
      <c r="AW174" s="177" t="s">
        <v>35</v>
      </c>
      <c r="AX174" s="177" t="s">
        <v>82</v>
      </c>
      <c r="AY174" s="180" t="s">
        <v>308</v>
      </c>
    </row>
    <row r="175" s="185" customFormat="true" ht="10.2" hidden="false" customHeight="false" outlineLevel="0" collapsed="false">
      <c r="B175" s="186"/>
      <c r="D175" s="179" t="s">
        <v>317</v>
      </c>
      <c r="E175" s="187"/>
      <c r="F175" s="188" t="s">
        <v>2164</v>
      </c>
      <c r="H175" s="189" t="n">
        <v>0.027</v>
      </c>
      <c r="I175" s="190"/>
      <c r="L175" s="186"/>
      <c r="M175" s="191"/>
      <c r="T175" s="192"/>
      <c r="AT175" s="187" t="s">
        <v>317</v>
      </c>
      <c r="AU175" s="187" t="s">
        <v>91</v>
      </c>
      <c r="AV175" s="185" t="s">
        <v>91</v>
      </c>
      <c r="AW175" s="185" t="s">
        <v>35</v>
      </c>
      <c r="AX175" s="185" t="s">
        <v>82</v>
      </c>
      <c r="AY175" s="187" t="s">
        <v>308</v>
      </c>
    </row>
    <row r="176" s="193" customFormat="true" ht="10.2" hidden="false" customHeight="false" outlineLevel="0" collapsed="false">
      <c r="B176" s="194"/>
      <c r="D176" s="179" t="s">
        <v>317</v>
      </c>
      <c r="E176" s="195"/>
      <c r="F176" s="196" t="s">
        <v>321</v>
      </c>
      <c r="H176" s="197" t="n">
        <v>0.247</v>
      </c>
      <c r="I176" s="198"/>
      <c r="L176" s="194"/>
      <c r="M176" s="199"/>
      <c r="T176" s="200"/>
      <c r="AT176" s="195" t="s">
        <v>317</v>
      </c>
      <c r="AU176" s="195" t="s">
        <v>91</v>
      </c>
      <c r="AV176" s="193" t="s">
        <v>315</v>
      </c>
      <c r="AW176" s="193" t="s">
        <v>35</v>
      </c>
      <c r="AX176" s="193" t="s">
        <v>89</v>
      </c>
      <c r="AY176" s="195" t="s">
        <v>308</v>
      </c>
    </row>
    <row r="177" s="185" customFormat="true" ht="10.2" hidden="false" customHeight="false" outlineLevel="0" collapsed="false">
      <c r="B177" s="186"/>
      <c r="D177" s="179" t="s">
        <v>317</v>
      </c>
      <c r="F177" s="188" t="s">
        <v>2165</v>
      </c>
      <c r="H177" s="189" t="n">
        <v>0.272</v>
      </c>
      <c r="I177" s="190"/>
      <c r="L177" s="186"/>
      <c r="M177" s="191"/>
      <c r="T177" s="192"/>
      <c r="AT177" s="187" t="s">
        <v>317</v>
      </c>
      <c r="AU177" s="187" t="s">
        <v>91</v>
      </c>
      <c r="AV177" s="185" t="s">
        <v>91</v>
      </c>
      <c r="AW177" s="185" t="s">
        <v>3</v>
      </c>
      <c r="AX177" s="185" t="s">
        <v>89</v>
      </c>
      <c r="AY177" s="187" t="s">
        <v>308</v>
      </c>
    </row>
    <row r="178" s="22" customFormat="true" ht="55.5" hidden="false" customHeight="true" outlineLevel="0" collapsed="false">
      <c r="B178" s="23"/>
      <c r="C178" s="164" t="s">
        <v>381</v>
      </c>
      <c r="D178" s="164" t="s">
        <v>310</v>
      </c>
      <c r="E178" s="165" t="s">
        <v>2166</v>
      </c>
      <c r="F178" s="166" t="s">
        <v>2167</v>
      </c>
      <c r="G178" s="167" t="s">
        <v>313</v>
      </c>
      <c r="H178" s="168" t="n">
        <v>30</v>
      </c>
      <c r="I178" s="169"/>
      <c r="J178" s="170" t="n">
        <f aca="false">ROUND(I178*H178,2)</f>
        <v>0</v>
      </c>
      <c r="K178" s="166" t="s">
        <v>314</v>
      </c>
      <c r="L178" s="23"/>
      <c r="M178" s="171"/>
      <c r="N178" s="172" t="s">
        <v>47</v>
      </c>
      <c r="P178" s="173" t="n">
        <f aca="false">O178*H178</f>
        <v>0</v>
      </c>
      <c r="Q178" s="173" t="n">
        <v>0.00034</v>
      </c>
      <c r="R178" s="173" t="n">
        <f aca="false">Q178*H178</f>
        <v>0.0102</v>
      </c>
      <c r="S178" s="173" t="n">
        <v>0</v>
      </c>
      <c r="T178" s="174" t="n">
        <f aca="false">S178*H178</f>
        <v>0</v>
      </c>
      <c r="AR178" s="175" t="s">
        <v>414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414</v>
      </c>
      <c r="BM178" s="175" t="s">
        <v>2168</v>
      </c>
    </row>
    <row r="179" s="177" customFormat="true" ht="10.2" hidden="false" customHeight="false" outlineLevel="0" collapsed="false">
      <c r="B179" s="178"/>
      <c r="D179" s="179" t="s">
        <v>317</v>
      </c>
      <c r="E179" s="180"/>
      <c r="F179" s="181" t="s">
        <v>318</v>
      </c>
      <c r="H179" s="180"/>
      <c r="I179" s="182"/>
      <c r="L179" s="178"/>
      <c r="M179" s="183"/>
      <c r="T179" s="184"/>
      <c r="AT179" s="180" t="s">
        <v>317</v>
      </c>
      <c r="AU179" s="180" t="s">
        <v>91</v>
      </c>
      <c r="AV179" s="177" t="s">
        <v>89</v>
      </c>
      <c r="AW179" s="177" t="s">
        <v>35</v>
      </c>
      <c r="AX179" s="177" t="s">
        <v>82</v>
      </c>
      <c r="AY179" s="180" t="s">
        <v>308</v>
      </c>
    </row>
    <row r="180" s="177" customFormat="true" ht="10.2" hidden="false" customHeight="false" outlineLevel="0" collapsed="false">
      <c r="B180" s="178"/>
      <c r="D180" s="179" t="s">
        <v>317</v>
      </c>
      <c r="E180" s="180"/>
      <c r="F180" s="181" t="s">
        <v>2169</v>
      </c>
      <c r="H180" s="180"/>
      <c r="I180" s="182"/>
      <c r="L180" s="178"/>
      <c r="M180" s="183"/>
      <c r="T180" s="184"/>
      <c r="AT180" s="180" t="s">
        <v>317</v>
      </c>
      <c r="AU180" s="180" t="s">
        <v>91</v>
      </c>
      <c r="AV180" s="177" t="s">
        <v>89</v>
      </c>
      <c r="AW180" s="177" t="s">
        <v>35</v>
      </c>
      <c r="AX180" s="177" t="s">
        <v>82</v>
      </c>
      <c r="AY180" s="180" t="s">
        <v>308</v>
      </c>
    </row>
    <row r="181" s="177" customFormat="true" ht="10.2" hidden="false" customHeight="false" outlineLevel="0" collapsed="false">
      <c r="B181" s="178"/>
      <c r="D181" s="179" t="s">
        <v>317</v>
      </c>
      <c r="E181" s="180"/>
      <c r="F181" s="181" t="s">
        <v>2139</v>
      </c>
      <c r="H181" s="180"/>
      <c r="I181" s="182"/>
      <c r="L181" s="178"/>
      <c r="M181" s="183"/>
      <c r="T181" s="184"/>
      <c r="AT181" s="180" t="s">
        <v>317</v>
      </c>
      <c r="AU181" s="180" t="s">
        <v>91</v>
      </c>
      <c r="AV181" s="177" t="s">
        <v>89</v>
      </c>
      <c r="AW181" s="177" t="s">
        <v>35</v>
      </c>
      <c r="AX181" s="177" t="s">
        <v>82</v>
      </c>
      <c r="AY181" s="180" t="s">
        <v>308</v>
      </c>
    </row>
    <row r="182" s="185" customFormat="true" ht="10.2" hidden="false" customHeight="false" outlineLevel="0" collapsed="false">
      <c r="B182" s="186"/>
      <c r="D182" s="179" t="s">
        <v>317</v>
      </c>
      <c r="E182" s="187"/>
      <c r="F182" s="188" t="s">
        <v>2170</v>
      </c>
      <c r="H182" s="189" t="n">
        <v>30</v>
      </c>
      <c r="I182" s="190"/>
      <c r="L182" s="186"/>
      <c r="M182" s="191"/>
      <c r="T182" s="192"/>
      <c r="AT182" s="187" t="s">
        <v>317</v>
      </c>
      <c r="AU182" s="187" t="s">
        <v>91</v>
      </c>
      <c r="AV182" s="185" t="s">
        <v>91</v>
      </c>
      <c r="AW182" s="185" t="s">
        <v>35</v>
      </c>
      <c r="AX182" s="185" t="s">
        <v>82</v>
      </c>
      <c r="AY182" s="187" t="s">
        <v>308</v>
      </c>
    </row>
    <row r="183" s="193" customFormat="true" ht="10.2" hidden="false" customHeight="false" outlineLevel="0" collapsed="false">
      <c r="B183" s="194"/>
      <c r="D183" s="179" t="s">
        <v>317</v>
      </c>
      <c r="E183" s="195" t="s">
        <v>2129</v>
      </c>
      <c r="F183" s="196" t="s">
        <v>321</v>
      </c>
      <c r="H183" s="197" t="n">
        <v>30</v>
      </c>
      <c r="I183" s="198"/>
      <c r="L183" s="194"/>
      <c r="M183" s="199"/>
      <c r="T183" s="200"/>
      <c r="AT183" s="195" t="s">
        <v>317</v>
      </c>
      <c r="AU183" s="195" t="s">
        <v>91</v>
      </c>
      <c r="AV183" s="193" t="s">
        <v>315</v>
      </c>
      <c r="AW183" s="193" t="s">
        <v>35</v>
      </c>
      <c r="AX183" s="193" t="s">
        <v>89</v>
      </c>
      <c r="AY183" s="195" t="s">
        <v>308</v>
      </c>
    </row>
    <row r="184" s="22" customFormat="true" ht="21.75" hidden="false" customHeight="true" outlineLevel="0" collapsed="false">
      <c r="B184" s="23"/>
      <c r="C184" s="201" t="s">
        <v>393</v>
      </c>
      <c r="D184" s="201" t="s">
        <v>487</v>
      </c>
      <c r="E184" s="202" t="s">
        <v>2171</v>
      </c>
      <c r="F184" s="203" t="s">
        <v>2172</v>
      </c>
      <c r="G184" s="204" t="s">
        <v>313</v>
      </c>
      <c r="H184" s="205" t="n">
        <v>33</v>
      </c>
      <c r="I184" s="206"/>
      <c r="J184" s="207" t="n">
        <f aca="false">ROUND(I184*H184,2)</f>
        <v>0</v>
      </c>
      <c r="K184" s="203"/>
      <c r="L184" s="208"/>
      <c r="M184" s="209"/>
      <c r="N184" s="210" t="s">
        <v>47</v>
      </c>
      <c r="P184" s="173" t="n">
        <f aca="false">O184*H184</f>
        <v>0</v>
      </c>
      <c r="Q184" s="173" t="n">
        <v>0.0154</v>
      </c>
      <c r="R184" s="173" t="n">
        <f aca="false">Q184*H184</f>
        <v>0.5082</v>
      </c>
      <c r="S184" s="173" t="n">
        <v>0</v>
      </c>
      <c r="T184" s="174" t="n">
        <f aca="false">S184*H184</f>
        <v>0</v>
      </c>
      <c r="AR184" s="175" t="s">
        <v>508</v>
      </c>
      <c r="AT184" s="175" t="s">
        <v>487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414</v>
      </c>
      <c r="BM184" s="175" t="s">
        <v>2173</v>
      </c>
    </row>
    <row r="185" s="185" customFormat="true" ht="10.2" hidden="false" customHeight="false" outlineLevel="0" collapsed="false">
      <c r="B185" s="186"/>
      <c r="D185" s="179" t="s">
        <v>317</v>
      </c>
      <c r="F185" s="188" t="s">
        <v>2142</v>
      </c>
      <c r="H185" s="189" t="n">
        <v>33</v>
      </c>
      <c r="I185" s="190"/>
      <c r="L185" s="186"/>
      <c r="M185" s="191"/>
      <c r="T185" s="192"/>
      <c r="AT185" s="187" t="s">
        <v>317</v>
      </c>
      <c r="AU185" s="187" t="s">
        <v>91</v>
      </c>
      <c r="AV185" s="185" t="s">
        <v>91</v>
      </c>
      <c r="AW185" s="185" t="s">
        <v>3</v>
      </c>
      <c r="AX185" s="185" t="s">
        <v>89</v>
      </c>
      <c r="AY185" s="187" t="s">
        <v>308</v>
      </c>
    </row>
    <row r="186" s="22" customFormat="true" ht="44.25" hidden="false" customHeight="true" outlineLevel="0" collapsed="false">
      <c r="B186" s="23"/>
      <c r="C186" s="164" t="s">
        <v>7</v>
      </c>
      <c r="D186" s="164" t="s">
        <v>310</v>
      </c>
      <c r="E186" s="165" t="s">
        <v>1378</v>
      </c>
      <c r="F186" s="166" t="s">
        <v>1379</v>
      </c>
      <c r="G186" s="167" t="s">
        <v>370</v>
      </c>
      <c r="H186" s="168" t="n">
        <v>0.519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414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414</v>
      </c>
      <c r="BM186" s="175" t="s">
        <v>2174</v>
      </c>
    </row>
    <row r="187" s="152" customFormat="true" ht="22.95" hidden="false" customHeight="true" outlineLevel="0" collapsed="false">
      <c r="B187" s="153"/>
      <c r="D187" s="154" t="s">
        <v>81</v>
      </c>
      <c r="E187" s="162" t="s">
        <v>995</v>
      </c>
      <c r="F187" s="162" t="s">
        <v>996</v>
      </c>
      <c r="I187" s="156"/>
      <c r="J187" s="163" t="n">
        <f aca="false">BK187</f>
        <v>0</v>
      </c>
      <c r="L187" s="153"/>
      <c r="M187" s="157"/>
      <c r="P187" s="158" t="n">
        <f aca="false">P188</f>
        <v>0</v>
      </c>
      <c r="R187" s="158" t="n">
        <f aca="false">R188</f>
        <v>0</v>
      </c>
      <c r="T187" s="159" t="n">
        <f aca="false">T188</f>
        <v>0</v>
      </c>
      <c r="AR187" s="154" t="s">
        <v>91</v>
      </c>
      <c r="AT187" s="160" t="s">
        <v>81</v>
      </c>
      <c r="AU187" s="160" t="s">
        <v>89</v>
      </c>
      <c r="AY187" s="154" t="s">
        <v>308</v>
      </c>
      <c r="BK187" s="161" t="n">
        <f aca="false">BK188</f>
        <v>0</v>
      </c>
    </row>
    <row r="188" s="22" customFormat="true" ht="24.15" hidden="false" customHeight="true" outlineLevel="0" collapsed="false">
      <c r="B188" s="23"/>
      <c r="C188" s="164" t="s">
        <v>414</v>
      </c>
      <c r="D188" s="164" t="s">
        <v>310</v>
      </c>
      <c r="E188" s="165" t="s">
        <v>2175</v>
      </c>
      <c r="F188" s="166" t="s">
        <v>2176</v>
      </c>
      <c r="G188" s="167" t="s">
        <v>494</v>
      </c>
      <c r="H188" s="168" t="n">
        <v>11.2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414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414</v>
      </c>
      <c r="BM188" s="175" t="s">
        <v>2177</v>
      </c>
    </row>
    <row r="189" s="152" customFormat="true" ht="25.95" hidden="false" customHeight="true" outlineLevel="0" collapsed="false">
      <c r="B189" s="153"/>
      <c r="D189" s="154" t="s">
        <v>81</v>
      </c>
      <c r="E189" s="155" t="s">
        <v>534</v>
      </c>
      <c r="F189" s="155" t="s">
        <v>535</v>
      </c>
      <c r="I189" s="156"/>
      <c r="J189" s="142" t="n">
        <f aca="false">BK189</f>
        <v>0</v>
      </c>
      <c r="L189" s="153"/>
      <c r="M189" s="157"/>
      <c r="P189" s="158" t="n">
        <f aca="false">P190</f>
        <v>0</v>
      </c>
      <c r="R189" s="158" t="n">
        <f aca="false">R190</f>
        <v>0</v>
      </c>
      <c r="T189" s="159" t="n">
        <f aca="false">T190</f>
        <v>0</v>
      </c>
      <c r="AR189" s="154" t="s">
        <v>315</v>
      </c>
      <c r="AT189" s="160" t="s">
        <v>81</v>
      </c>
      <c r="AU189" s="160" t="s">
        <v>82</v>
      </c>
      <c r="AY189" s="154" t="s">
        <v>308</v>
      </c>
      <c r="BK189" s="161" t="n">
        <f aca="false">BK190</f>
        <v>0</v>
      </c>
    </row>
    <row r="190" s="22" customFormat="true" ht="24.15" hidden="false" customHeight="true" outlineLevel="0" collapsed="false">
      <c r="B190" s="23"/>
      <c r="C190" s="164" t="s">
        <v>423</v>
      </c>
      <c r="D190" s="164" t="s">
        <v>310</v>
      </c>
      <c r="E190" s="165" t="s">
        <v>2178</v>
      </c>
      <c r="F190" s="166" t="s">
        <v>2179</v>
      </c>
      <c r="G190" s="167" t="s">
        <v>478</v>
      </c>
      <c r="H190" s="168" t="n">
        <v>1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315</v>
      </c>
      <c r="AT190" s="175" t="s">
        <v>310</v>
      </c>
      <c r="AU190" s="175" t="s">
        <v>89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315</v>
      </c>
      <c r="BM190" s="175" t="s">
        <v>2180</v>
      </c>
    </row>
    <row r="191" s="22" customFormat="true" ht="49.95" hidden="false" customHeight="true" outlineLevel="0" collapsed="false">
      <c r="B191" s="23"/>
      <c r="E191" s="155" t="s">
        <v>518</v>
      </c>
      <c r="F191" s="155" t="s">
        <v>519</v>
      </c>
      <c r="J191" s="142" t="n">
        <f aca="false">BK191</f>
        <v>0</v>
      </c>
      <c r="L191" s="23"/>
      <c r="M191" s="211"/>
      <c r="T191" s="57"/>
      <c r="AT191" s="3" t="s">
        <v>81</v>
      </c>
      <c r="AU191" s="3" t="s">
        <v>82</v>
      </c>
      <c r="AY191" s="3" t="s">
        <v>520</v>
      </c>
      <c r="BK191" s="176" t="n">
        <f aca="false">SUM(BK192:BK196)</f>
        <v>0</v>
      </c>
    </row>
    <row r="192" s="22" customFormat="true" ht="16.35" hidden="false" customHeight="true" outlineLevel="0" collapsed="false">
      <c r="B192" s="23"/>
      <c r="C192" s="212"/>
      <c r="D192" s="213" t="s">
        <v>310</v>
      </c>
      <c r="E192" s="214"/>
      <c r="F192" s="215"/>
      <c r="G192" s="216"/>
      <c r="H192" s="217"/>
      <c r="I192" s="218"/>
      <c r="J192" s="219" t="n">
        <f aca="false">BK192</f>
        <v>0</v>
      </c>
      <c r="K192" s="220"/>
      <c r="L192" s="23"/>
      <c r="M192" s="221"/>
      <c r="N192" s="222" t="s">
        <v>47</v>
      </c>
      <c r="T192" s="57"/>
      <c r="AT192" s="3" t="s">
        <v>520</v>
      </c>
      <c r="AU192" s="3" t="s">
        <v>89</v>
      </c>
      <c r="AY192" s="3" t="s">
        <v>520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I192*H192</f>
        <v>0</v>
      </c>
    </row>
    <row r="193" s="22" customFormat="true" ht="16.35" hidden="false" customHeight="true" outlineLevel="0" collapsed="false">
      <c r="B193" s="23"/>
      <c r="C193" s="212"/>
      <c r="D193" s="213" t="s">
        <v>310</v>
      </c>
      <c r="E193" s="214"/>
      <c r="F193" s="215"/>
      <c r="G193" s="216"/>
      <c r="H193" s="217"/>
      <c r="I193" s="218"/>
      <c r="J193" s="219" t="n">
        <f aca="false">BK193</f>
        <v>0</v>
      </c>
      <c r="K193" s="220"/>
      <c r="L193" s="23"/>
      <c r="M193" s="221"/>
      <c r="N193" s="222" t="s">
        <v>47</v>
      </c>
      <c r="T193" s="57"/>
      <c r="AT193" s="3" t="s">
        <v>520</v>
      </c>
      <c r="AU193" s="3" t="s">
        <v>89</v>
      </c>
      <c r="AY193" s="3" t="s">
        <v>520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I193*H193</f>
        <v>0</v>
      </c>
    </row>
    <row r="194" s="22" customFormat="true" ht="16.35" hidden="false" customHeight="true" outlineLevel="0" collapsed="false">
      <c r="B194" s="23"/>
      <c r="C194" s="212"/>
      <c r="D194" s="213" t="s">
        <v>310</v>
      </c>
      <c r="E194" s="214"/>
      <c r="F194" s="215"/>
      <c r="G194" s="216"/>
      <c r="H194" s="217"/>
      <c r="I194" s="218"/>
      <c r="J194" s="219" t="n">
        <f aca="false">BK194</f>
        <v>0</v>
      </c>
      <c r="K194" s="220"/>
      <c r="L194" s="23"/>
      <c r="M194" s="221"/>
      <c r="N194" s="222" t="s">
        <v>47</v>
      </c>
      <c r="T194" s="57"/>
      <c r="AT194" s="3" t="s">
        <v>520</v>
      </c>
      <c r="AU194" s="3" t="s">
        <v>89</v>
      </c>
      <c r="AY194" s="3" t="s">
        <v>520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I194*H194</f>
        <v>0</v>
      </c>
    </row>
    <row r="195" s="22" customFormat="true" ht="16.35" hidden="false" customHeight="true" outlineLevel="0" collapsed="false">
      <c r="B195" s="23"/>
      <c r="C195" s="212"/>
      <c r="D195" s="213" t="s">
        <v>310</v>
      </c>
      <c r="E195" s="214"/>
      <c r="F195" s="215"/>
      <c r="G195" s="216"/>
      <c r="H195" s="217"/>
      <c r="I195" s="218"/>
      <c r="J195" s="219" t="n">
        <f aca="false">BK195</f>
        <v>0</v>
      </c>
      <c r="K195" s="220"/>
      <c r="L195" s="23"/>
      <c r="M195" s="221"/>
      <c r="N195" s="222" t="s">
        <v>47</v>
      </c>
      <c r="T195" s="57"/>
      <c r="AT195" s="3" t="s">
        <v>520</v>
      </c>
      <c r="AU195" s="3" t="s">
        <v>89</v>
      </c>
      <c r="AY195" s="3" t="s">
        <v>520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I195*H195</f>
        <v>0</v>
      </c>
    </row>
    <row r="196" s="22" customFormat="true" ht="16.35" hidden="false" customHeight="true" outlineLevel="0" collapsed="false">
      <c r="B196" s="23"/>
      <c r="C196" s="212"/>
      <c r="D196" s="213" t="s">
        <v>310</v>
      </c>
      <c r="E196" s="214"/>
      <c r="F196" s="215"/>
      <c r="G196" s="216"/>
      <c r="H196" s="217"/>
      <c r="I196" s="218"/>
      <c r="J196" s="219" t="n">
        <f aca="false">BK196</f>
        <v>0</v>
      </c>
      <c r="K196" s="220"/>
      <c r="L196" s="23"/>
      <c r="M196" s="221"/>
      <c r="N196" s="222" t="s">
        <v>47</v>
      </c>
      <c r="O196" s="223"/>
      <c r="P196" s="223"/>
      <c r="Q196" s="223"/>
      <c r="R196" s="223"/>
      <c r="S196" s="223"/>
      <c r="T196" s="224"/>
      <c r="AT196" s="3" t="s">
        <v>520</v>
      </c>
      <c r="AU196" s="3" t="s">
        <v>89</v>
      </c>
      <c r="AY196" s="3" t="s">
        <v>520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I196*H196</f>
        <v>0</v>
      </c>
    </row>
    <row r="197" s="22" customFormat="true" ht="6.9" hidden="false" customHeight="true" outlineLevel="0" collapsed="false">
      <c r="B197" s="41"/>
      <c r="C197" s="42"/>
      <c r="D197" s="42"/>
      <c r="E197" s="42"/>
      <c r="F197" s="42"/>
      <c r="G197" s="42"/>
      <c r="H197" s="42"/>
      <c r="I197" s="42"/>
      <c r="J197" s="42"/>
      <c r="K197" s="42"/>
      <c r="L197" s="23"/>
    </row>
  </sheetData>
  <sheetProtection algorithmName="SHA-512" hashValue="FQM9pRtp42zRZi5cz1P95AcpvoOQ5yDDhGzNrU3AyN5Cce3M4FLC4Fio5f1vNux1G1dwR3qztj6kpqO0E5Npqg==" saltValue="QHoYkl07vIvCRYrYkGOu/2+DJKJ4UePYLXrw8ZDPBvhrXOSr2vl/G6WfUR4FfcPwfoGGlCK3Y6//8ZNC7Bdh+g==" spinCount="100000" sheet="true" objects="true" scenarios="true" formatColumns="false" formatRows="false" autoFilter="false"/>
  <autoFilter ref="C125:K196"/>
  <mergeCells count="9">
    <mergeCell ref="L2:V2"/>
    <mergeCell ref="E7:H7"/>
    <mergeCell ref="E9:H9"/>
    <mergeCell ref="E18:H18"/>
    <mergeCell ref="E27:H27"/>
    <mergeCell ref="E85:H85"/>
    <mergeCell ref="E87:H87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92:D197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92:N197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330"/>
  <sheetViews>
    <sheetView showFormulas="false" showGridLines="false" showRowColHeaders="true" showZeros="true" rightToLeft="false" tabSelected="false" showOutlineSymbols="true" defaultGridColor="true" view="normal" topLeftCell="A127" colorId="64" zoomScale="100" zoomScaleNormal="100" zoomScalePageLayoutView="100" workbookViewId="0">
      <selection pane="topLeft" activeCell="A127" activeCellId="0" sqref="A127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153</v>
      </c>
      <c r="AZ2" s="107" t="s">
        <v>2181</v>
      </c>
      <c r="BA2" s="107"/>
      <c r="BB2" s="107"/>
      <c r="BC2" s="107" t="s">
        <v>2182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2183</v>
      </c>
      <c r="BA3" s="107"/>
      <c r="BB3" s="107"/>
      <c r="BC3" s="107" t="s">
        <v>2184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2129</v>
      </c>
      <c r="BA4" s="107"/>
      <c r="BB4" s="107"/>
      <c r="BC4" s="107" t="s">
        <v>748</v>
      </c>
      <c r="BD4" s="107" t="s">
        <v>91</v>
      </c>
    </row>
    <row r="5" customFormat="false" ht="6.9" hidden="false" customHeight="true" outlineLevel="0" collapsed="false">
      <c r="B5" s="6"/>
      <c r="L5" s="6"/>
      <c r="AZ5" s="107" t="s">
        <v>2185</v>
      </c>
      <c r="BA5" s="107"/>
      <c r="BB5" s="107"/>
      <c r="BC5" s="107" t="s">
        <v>2186</v>
      </c>
      <c r="BD5" s="107" t="s">
        <v>91</v>
      </c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2187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2188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ROUND(J132,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ROUND((ROUND((SUM(BE132:BE323)),  2) + SUM(BE325:BE329)), 2)</f>
        <v>0</v>
      </c>
      <c r="I35" s="119" t="n">
        <v>0.21</v>
      </c>
      <c r="J35" s="100" t="n">
        <f aca="false">ROUND((ROUND(((SUM(BE132:BE323))*I35),  2) + (SUM(BE325:BE329)*I35)),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ROUND((ROUND((SUM(BF132:BF323)),  2) + SUM(BF325:BF329)), 2)</f>
        <v>0</v>
      </c>
      <c r="I36" s="119" t="n">
        <v>0.15</v>
      </c>
      <c r="J36" s="100" t="n">
        <f aca="false">ROUND((ROUND(((SUM(BF132:BF323))*I36),  2) + (SUM(BF325:BF329)*I36)),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ROUND((ROUND((SUM(BG132:BG323)),  2) + SUM(BG325:BG329)),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ROUND((ROUND((SUM(BH132:BH323)),  2) + SUM(BH325:BH329)),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ROUND((ROUND((SUM(BI132:BI323)),  2) + SUM(BI325:BI329)),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2187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3.3a - Altán u vody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J132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J133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J134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J168</f>
        <v>0</v>
      </c>
      <c r="L101" s="137"/>
    </row>
    <row r="102" s="95" customFormat="true" ht="19.95" hidden="false" customHeight="true" outlineLevel="0" collapsed="false">
      <c r="B102" s="137"/>
      <c r="D102" s="138" t="s">
        <v>290</v>
      </c>
      <c r="E102" s="139"/>
      <c r="F102" s="139"/>
      <c r="G102" s="139"/>
      <c r="H102" s="139"/>
      <c r="I102" s="139"/>
      <c r="J102" s="140" t="n">
        <f aca="false">J189</f>
        <v>0</v>
      </c>
      <c r="L102" s="137"/>
    </row>
    <row r="103" s="95" customFormat="true" ht="19.95" hidden="false" customHeight="true" outlineLevel="0" collapsed="false">
      <c r="B103" s="137"/>
      <c r="D103" s="138" t="s">
        <v>291</v>
      </c>
      <c r="E103" s="139"/>
      <c r="F103" s="139"/>
      <c r="G103" s="139"/>
      <c r="H103" s="139"/>
      <c r="I103" s="139"/>
      <c r="J103" s="140" t="n">
        <f aca="false">J193</f>
        <v>0</v>
      </c>
      <c r="L103" s="137"/>
    </row>
    <row r="104" s="132" customFormat="true" ht="24.9" hidden="false" customHeight="true" outlineLevel="0" collapsed="false">
      <c r="B104" s="133"/>
      <c r="D104" s="134" t="s">
        <v>881</v>
      </c>
      <c r="E104" s="135"/>
      <c r="F104" s="135"/>
      <c r="G104" s="135"/>
      <c r="H104" s="135"/>
      <c r="I104" s="135"/>
      <c r="J104" s="136" t="n">
        <f aca="false">J195</f>
        <v>0</v>
      </c>
      <c r="L104" s="133"/>
    </row>
    <row r="105" s="95" customFormat="true" ht="19.95" hidden="false" customHeight="true" outlineLevel="0" collapsed="false">
      <c r="B105" s="137"/>
      <c r="D105" s="138" t="s">
        <v>1040</v>
      </c>
      <c r="E105" s="139"/>
      <c r="F105" s="139"/>
      <c r="G105" s="139"/>
      <c r="H105" s="139"/>
      <c r="I105" s="139"/>
      <c r="J105" s="140" t="n">
        <f aca="false">J196</f>
        <v>0</v>
      </c>
      <c r="L105" s="137"/>
    </row>
    <row r="106" s="95" customFormat="true" ht="19.95" hidden="false" customHeight="true" outlineLevel="0" collapsed="false">
      <c r="B106" s="137"/>
      <c r="D106" s="138" t="s">
        <v>1041</v>
      </c>
      <c r="E106" s="139"/>
      <c r="F106" s="139"/>
      <c r="G106" s="139"/>
      <c r="H106" s="139"/>
      <c r="I106" s="139"/>
      <c r="J106" s="140" t="n">
        <f aca="false">J243</f>
        <v>0</v>
      </c>
      <c r="L106" s="137"/>
    </row>
    <row r="107" s="95" customFormat="true" ht="19.95" hidden="false" customHeight="true" outlineLevel="0" collapsed="false">
      <c r="B107" s="137"/>
      <c r="D107" s="138" t="s">
        <v>882</v>
      </c>
      <c r="E107" s="139"/>
      <c r="F107" s="139"/>
      <c r="G107" s="139"/>
      <c r="H107" s="139"/>
      <c r="I107" s="139"/>
      <c r="J107" s="140" t="n">
        <f aca="false">J258</f>
        <v>0</v>
      </c>
      <c r="L107" s="137"/>
    </row>
    <row r="108" s="95" customFormat="true" ht="19.95" hidden="false" customHeight="true" outlineLevel="0" collapsed="false">
      <c r="B108" s="137"/>
      <c r="D108" s="138" t="s">
        <v>1043</v>
      </c>
      <c r="E108" s="139"/>
      <c r="F108" s="139"/>
      <c r="G108" s="139"/>
      <c r="H108" s="139"/>
      <c r="I108" s="139"/>
      <c r="J108" s="140" t="n">
        <f aca="false">J315</f>
        <v>0</v>
      </c>
      <c r="L108" s="137"/>
    </row>
    <row r="109" s="95" customFormat="true" ht="19.95" hidden="false" customHeight="true" outlineLevel="0" collapsed="false">
      <c r="B109" s="137"/>
      <c r="D109" s="138" t="s">
        <v>883</v>
      </c>
      <c r="E109" s="139"/>
      <c r="F109" s="139"/>
      <c r="G109" s="139"/>
      <c r="H109" s="139"/>
      <c r="I109" s="139"/>
      <c r="J109" s="140" t="n">
        <f aca="false">J321</f>
        <v>0</v>
      </c>
      <c r="L109" s="137"/>
    </row>
    <row r="110" s="132" customFormat="true" ht="21.75" hidden="false" customHeight="true" outlineLevel="0" collapsed="false">
      <c r="B110" s="133"/>
      <c r="D110" s="141" t="s">
        <v>292</v>
      </c>
      <c r="J110" s="142" t="n">
        <f aca="false">J324</f>
        <v>0</v>
      </c>
      <c r="L110" s="133"/>
    </row>
    <row r="111" s="22" customFormat="true" ht="21.75" hidden="false" customHeight="true" outlineLevel="0" collapsed="false">
      <c r="B111" s="23"/>
      <c r="L111" s="23"/>
    </row>
    <row r="112" s="22" customFormat="true" ht="6.9" hidden="false" customHeight="true" outlineLevel="0" collapsed="false"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23"/>
    </row>
    <row r="116" s="22" customFormat="true" ht="6.9" hidden="false" customHeight="true" outlineLevel="0" collapsed="false"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23"/>
    </row>
    <row r="117" s="22" customFormat="true" ht="24.9" hidden="false" customHeight="true" outlineLevel="0" collapsed="false">
      <c r="B117" s="23"/>
      <c r="C117" s="7" t="s">
        <v>293</v>
      </c>
      <c r="L117" s="23"/>
    </row>
    <row r="118" s="22" customFormat="true" ht="6.9" hidden="false" customHeight="true" outlineLevel="0" collapsed="false">
      <c r="B118" s="23"/>
      <c r="L118" s="23"/>
    </row>
    <row r="119" s="22" customFormat="true" ht="12" hidden="false" customHeight="true" outlineLevel="0" collapsed="false">
      <c r="B119" s="23"/>
      <c r="C119" s="15" t="s">
        <v>15</v>
      </c>
      <c r="L119" s="23"/>
    </row>
    <row r="120" s="22" customFormat="true" ht="16.5" hidden="false" customHeight="true" outlineLevel="0" collapsed="false">
      <c r="B120" s="23"/>
      <c r="E120" s="109" t="str">
        <f aca="false">E7</f>
        <v>Koupaliště Rosice</v>
      </c>
      <c r="F120" s="109"/>
      <c r="G120" s="109"/>
      <c r="H120" s="109"/>
      <c r="L120" s="23"/>
    </row>
    <row r="121" customFormat="false" ht="12" hidden="false" customHeight="true" outlineLevel="0" collapsed="false">
      <c r="B121" s="6"/>
      <c r="C121" s="15" t="s">
        <v>278</v>
      </c>
      <c r="L121" s="6"/>
    </row>
    <row r="122" s="22" customFormat="true" ht="16.5" hidden="false" customHeight="true" outlineLevel="0" collapsed="false">
      <c r="B122" s="23"/>
      <c r="E122" s="109" t="s">
        <v>2187</v>
      </c>
      <c r="F122" s="109"/>
      <c r="G122" s="109"/>
      <c r="H122" s="109"/>
      <c r="L122" s="23"/>
    </row>
    <row r="123" s="22" customFormat="true" ht="12" hidden="false" customHeight="true" outlineLevel="0" collapsed="false">
      <c r="B123" s="23"/>
      <c r="C123" s="15" t="s">
        <v>280</v>
      </c>
      <c r="L123" s="23"/>
    </row>
    <row r="124" s="22" customFormat="true" ht="16.5" hidden="false" customHeight="true" outlineLevel="0" collapsed="false">
      <c r="B124" s="23"/>
      <c r="E124" s="110" t="str">
        <f aca="false">E11</f>
        <v>3.3a - Altán u vody</v>
      </c>
      <c r="F124" s="110"/>
      <c r="G124" s="110"/>
      <c r="H124" s="110"/>
      <c r="L124" s="23"/>
    </row>
    <row r="125" s="22" customFormat="true" ht="6.9" hidden="false" customHeight="true" outlineLevel="0" collapsed="false">
      <c r="B125" s="23"/>
      <c r="L125" s="23"/>
    </row>
    <row r="126" s="22" customFormat="true" ht="12" hidden="false" customHeight="true" outlineLevel="0" collapsed="false">
      <c r="B126" s="23"/>
      <c r="C126" s="15" t="s">
        <v>19</v>
      </c>
      <c r="F126" s="16" t="str">
        <f aca="false">F14</f>
        <v>Rosice</v>
      </c>
      <c r="I126" s="15" t="s">
        <v>21</v>
      </c>
      <c r="J126" s="111" t="str">
        <f aca="false">IF(J14="","",J14)</f>
        <v>6. 9. 2021</v>
      </c>
      <c r="L126" s="23"/>
    </row>
    <row r="127" s="22" customFormat="true" ht="6.9" hidden="false" customHeight="true" outlineLevel="0" collapsed="false">
      <c r="B127" s="23"/>
      <c r="L127" s="23"/>
    </row>
    <row r="128" s="22" customFormat="true" ht="25.65" hidden="false" customHeight="true" outlineLevel="0" collapsed="false">
      <c r="B128" s="23"/>
      <c r="C128" s="15" t="s">
        <v>23</v>
      </c>
      <c r="F128" s="16" t="str">
        <f aca="false">E17</f>
        <v>Město Rosice</v>
      </c>
      <c r="I128" s="15" t="s">
        <v>31</v>
      </c>
      <c r="J128" s="128" t="str">
        <f aca="false">E23</f>
        <v>Ing. arch. Kristýna Shromáždilová</v>
      </c>
      <c r="L128" s="23"/>
    </row>
    <row r="129" s="22" customFormat="true" ht="25.65" hidden="false" customHeight="true" outlineLevel="0" collapsed="false">
      <c r="B129" s="23"/>
      <c r="C129" s="15" t="s">
        <v>29</v>
      </c>
      <c r="F129" s="16" t="str">
        <f aca="false">IF(E20="","",E20)</f>
        <v>Vyplň údaj</v>
      </c>
      <c r="I129" s="15" t="s">
        <v>36</v>
      </c>
      <c r="J129" s="128" t="str">
        <f aca="false">E26</f>
        <v>STAGA stavební agentura s.r.o.</v>
      </c>
      <c r="L129" s="23"/>
    </row>
    <row r="130" s="22" customFormat="true" ht="10.35" hidden="false" customHeight="true" outlineLevel="0" collapsed="false">
      <c r="B130" s="23"/>
      <c r="L130" s="23"/>
    </row>
    <row r="131" s="143" customFormat="true" ht="29.25" hidden="false" customHeight="true" outlineLevel="0" collapsed="false">
      <c r="B131" s="144"/>
      <c r="C131" s="145" t="s">
        <v>294</v>
      </c>
      <c r="D131" s="146" t="s">
        <v>67</v>
      </c>
      <c r="E131" s="146" t="s">
        <v>63</v>
      </c>
      <c r="F131" s="146" t="s">
        <v>64</v>
      </c>
      <c r="G131" s="146" t="s">
        <v>295</v>
      </c>
      <c r="H131" s="146" t="s">
        <v>296</v>
      </c>
      <c r="I131" s="146" t="s">
        <v>297</v>
      </c>
      <c r="J131" s="146" t="s">
        <v>284</v>
      </c>
      <c r="K131" s="147" t="s">
        <v>298</v>
      </c>
      <c r="L131" s="144"/>
      <c r="M131" s="64"/>
      <c r="N131" s="65" t="s">
        <v>46</v>
      </c>
      <c r="O131" s="65" t="s">
        <v>299</v>
      </c>
      <c r="P131" s="65" t="s">
        <v>300</v>
      </c>
      <c r="Q131" s="65" t="s">
        <v>301</v>
      </c>
      <c r="R131" s="65" t="s">
        <v>302</v>
      </c>
      <c r="S131" s="65" t="s">
        <v>303</v>
      </c>
      <c r="T131" s="66" t="s">
        <v>304</v>
      </c>
    </row>
    <row r="132" s="22" customFormat="true" ht="22.95" hidden="false" customHeight="true" outlineLevel="0" collapsed="false">
      <c r="B132" s="23"/>
      <c r="C132" s="70" t="s">
        <v>305</v>
      </c>
      <c r="J132" s="148" t="n">
        <f aca="false">BK132</f>
        <v>0</v>
      </c>
      <c r="L132" s="23"/>
      <c r="M132" s="67"/>
      <c r="N132" s="55"/>
      <c r="O132" s="55"/>
      <c r="P132" s="149" t="n">
        <f aca="false">P133+P195+P324</f>
        <v>0</v>
      </c>
      <c r="Q132" s="55"/>
      <c r="R132" s="149" t="n">
        <f aca="false">R133+R195+R324</f>
        <v>45.5924789</v>
      </c>
      <c r="S132" s="55"/>
      <c r="T132" s="150" t="n">
        <f aca="false">T133+T195+T324</f>
        <v>0</v>
      </c>
      <c r="AT132" s="3" t="s">
        <v>81</v>
      </c>
      <c r="AU132" s="3" t="s">
        <v>286</v>
      </c>
      <c r="BK132" s="151" t="n">
        <f aca="false">BK133+BK195+BK324</f>
        <v>0</v>
      </c>
    </row>
    <row r="133" s="152" customFormat="true" ht="25.95" hidden="false" customHeight="true" outlineLevel="0" collapsed="false">
      <c r="B133" s="153"/>
      <c r="D133" s="154" t="s">
        <v>81</v>
      </c>
      <c r="E133" s="155" t="s">
        <v>306</v>
      </c>
      <c r="F133" s="155" t="s">
        <v>307</v>
      </c>
      <c r="I133" s="156"/>
      <c r="J133" s="142" t="n">
        <f aca="false">BK133</f>
        <v>0</v>
      </c>
      <c r="L133" s="153"/>
      <c r="M133" s="157"/>
      <c r="P133" s="158" t="n">
        <f aca="false">P134+P168+P189+P193</f>
        <v>0</v>
      </c>
      <c r="R133" s="158" t="n">
        <f aca="false">R134+R168+R189+R193</f>
        <v>40.93397272</v>
      </c>
      <c r="T133" s="159" t="n">
        <f aca="false">T134+T168+T189+T193</f>
        <v>0</v>
      </c>
      <c r="AR133" s="154" t="s">
        <v>89</v>
      </c>
      <c r="AT133" s="160" t="s">
        <v>81</v>
      </c>
      <c r="AU133" s="160" t="s">
        <v>82</v>
      </c>
      <c r="AY133" s="154" t="s">
        <v>308</v>
      </c>
      <c r="BK133" s="161" t="n">
        <f aca="false">BK134+BK168+BK189+BK193</f>
        <v>0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89</v>
      </c>
      <c r="F134" s="162" t="s">
        <v>309</v>
      </c>
      <c r="I134" s="156"/>
      <c r="J134" s="163" t="n">
        <f aca="false">BK134</f>
        <v>0</v>
      </c>
      <c r="L134" s="153"/>
      <c r="M134" s="157"/>
      <c r="P134" s="158" t="n">
        <f aca="false">SUM(P135:P167)</f>
        <v>0</v>
      </c>
      <c r="R134" s="158" t="n">
        <f aca="false">SUM(R135:R167)</f>
        <v>0</v>
      </c>
      <c r="T134" s="159" t="n">
        <f aca="false">SUM(T135:T167)</f>
        <v>0</v>
      </c>
      <c r="AR134" s="154" t="s">
        <v>89</v>
      </c>
      <c r="AT134" s="160" t="s">
        <v>81</v>
      </c>
      <c r="AU134" s="160" t="s">
        <v>89</v>
      </c>
      <c r="AY134" s="154" t="s">
        <v>308</v>
      </c>
      <c r="BK134" s="161" t="n">
        <f aca="false">SUM(BK135:BK167)</f>
        <v>0</v>
      </c>
    </row>
    <row r="135" s="22" customFormat="true" ht="24.15" hidden="false" customHeight="true" outlineLevel="0" collapsed="false">
      <c r="B135" s="23"/>
      <c r="C135" s="164" t="s">
        <v>89</v>
      </c>
      <c r="D135" s="164" t="s">
        <v>310</v>
      </c>
      <c r="E135" s="165" t="s">
        <v>885</v>
      </c>
      <c r="F135" s="166" t="s">
        <v>886</v>
      </c>
      <c r="G135" s="167" t="s">
        <v>313</v>
      </c>
      <c r="H135" s="168" t="n">
        <v>100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315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315</v>
      </c>
      <c r="BM135" s="175" t="s">
        <v>2131</v>
      </c>
    </row>
    <row r="136" s="177" customFormat="true" ht="10.2" hidden="false" customHeight="false" outlineLevel="0" collapsed="false">
      <c r="B136" s="178"/>
      <c r="D136" s="179" t="s">
        <v>317</v>
      </c>
      <c r="E136" s="180"/>
      <c r="F136" s="181" t="s">
        <v>318</v>
      </c>
      <c r="H136" s="180"/>
      <c r="I136" s="182"/>
      <c r="L136" s="178"/>
      <c r="M136" s="183"/>
      <c r="T136" s="184"/>
      <c r="AT136" s="180" t="s">
        <v>317</v>
      </c>
      <c r="AU136" s="180" t="s">
        <v>91</v>
      </c>
      <c r="AV136" s="177" t="s">
        <v>89</v>
      </c>
      <c r="AW136" s="177" t="s">
        <v>35</v>
      </c>
      <c r="AX136" s="177" t="s">
        <v>82</v>
      </c>
      <c r="AY136" s="180" t="s">
        <v>308</v>
      </c>
    </row>
    <row r="137" s="177" customFormat="true" ht="10.2" hidden="false" customHeight="false" outlineLevel="0" collapsed="false">
      <c r="B137" s="178"/>
      <c r="D137" s="179" t="s">
        <v>317</v>
      </c>
      <c r="E137" s="180"/>
      <c r="F137" s="181" t="s">
        <v>319</v>
      </c>
      <c r="H137" s="180"/>
      <c r="I137" s="182"/>
      <c r="L137" s="178"/>
      <c r="M137" s="183"/>
      <c r="T137" s="184"/>
      <c r="AT137" s="180" t="s">
        <v>317</v>
      </c>
      <c r="AU137" s="180" t="s">
        <v>91</v>
      </c>
      <c r="AV137" s="177" t="s">
        <v>89</v>
      </c>
      <c r="AW137" s="177" t="s">
        <v>35</v>
      </c>
      <c r="AX137" s="177" t="s">
        <v>82</v>
      </c>
      <c r="AY137" s="180" t="s">
        <v>308</v>
      </c>
    </row>
    <row r="138" s="185" customFormat="true" ht="10.2" hidden="false" customHeight="false" outlineLevel="0" collapsed="false">
      <c r="B138" s="186"/>
      <c r="D138" s="179" t="s">
        <v>317</v>
      </c>
      <c r="E138" s="187"/>
      <c r="F138" s="188" t="s">
        <v>2189</v>
      </c>
      <c r="H138" s="189" t="n">
        <v>100</v>
      </c>
      <c r="I138" s="190"/>
      <c r="L138" s="186"/>
      <c r="M138" s="191"/>
      <c r="T138" s="192"/>
      <c r="AT138" s="187" t="s">
        <v>317</v>
      </c>
      <c r="AU138" s="187" t="s">
        <v>91</v>
      </c>
      <c r="AV138" s="185" t="s">
        <v>91</v>
      </c>
      <c r="AW138" s="185" t="s">
        <v>35</v>
      </c>
      <c r="AX138" s="185" t="s">
        <v>82</v>
      </c>
      <c r="AY138" s="187" t="s">
        <v>308</v>
      </c>
    </row>
    <row r="139" s="193" customFormat="true" ht="10.2" hidden="false" customHeight="false" outlineLevel="0" collapsed="false">
      <c r="B139" s="194"/>
      <c r="D139" s="179" t="s">
        <v>317</v>
      </c>
      <c r="E139" s="195"/>
      <c r="F139" s="196" t="s">
        <v>321</v>
      </c>
      <c r="H139" s="197" t="n">
        <v>100</v>
      </c>
      <c r="I139" s="198"/>
      <c r="L139" s="194"/>
      <c r="M139" s="199"/>
      <c r="T139" s="200"/>
      <c r="AT139" s="195" t="s">
        <v>317</v>
      </c>
      <c r="AU139" s="195" t="s">
        <v>91</v>
      </c>
      <c r="AV139" s="193" t="s">
        <v>315</v>
      </c>
      <c r="AW139" s="193" t="s">
        <v>35</v>
      </c>
      <c r="AX139" s="193" t="s">
        <v>89</v>
      </c>
      <c r="AY139" s="195" t="s">
        <v>308</v>
      </c>
    </row>
    <row r="140" s="22" customFormat="true" ht="24.15" hidden="false" customHeight="true" outlineLevel="0" collapsed="false">
      <c r="B140" s="23"/>
      <c r="C140" s="164" t="s">
        <v>91</v>
      </c>
      <c r="D140" s="164" t="s">
        <v>310</v>
      </c>
      <c r="E140" s="165" t="s">
        <v>322</v>
      </c>
      <c r="F140" s="166" t="s">
        <v>323</v>
      </c>
      <c r="G140" s="167" t="s">
        <v>324</v>
      </c>
      <c r="H140" s="168" t="n">
        <v>15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315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315</v>
      </c>
      <c r="BM140" s="175" t="s">
        <v>2133</v>
      </c>
    </row>
    <row r="141" s="185" customFormat="true" ht="10.2" hidden="false" customHeight="false" outlineLevel="0" collapsed="false">
      <c r="B141" s="186"/>
      <c r="D141" s="179" t="s">
        <v>317</v>
      </c>
      <c r="F141" s="188" t="s">
        <v>2190</v>
      </c>
      <c r="H141" s="189" t="n">
        <v>15</v>
      </c>
      <c r="I141" s="190"/>
      <c r="L141" s="186"/>
      <c r="M141" s="191"/>
      <c r="T141" s="192"/>
      <c r="AT141" s="187" t="s">
        <v>317</v>
      </c>
      <c r="AU141" s="187" t="s">
        <v>91</v>
      </c>
      <c r="AV141" s="185" t="s">
        <v>91</v>
      </c>
      <c r="AW141" s="185" t="s">
        <v>3</v>
      </c>
      <c r="AX141" s="185" t="s">
        <v>89</v>
      </c>
      <c r="AY141" s="187" t="s">
        <v>308</v>
      </c>
    </row>
    <row r="142" s="22" customFormat="true" ht="37.95" hidden="false" customHeight="true" outlineLevel="0" collapsed="false">
      <c r="B142" s="23"/>
      <c r="C142" s="164" t="s">
        <v>327</v>
      </c>
      <c r="D142" s="164" t="s">
        <v>310</v>
      </c>
      <c r="E142" s="165" t="s">
        <v>328</v>
      </c>
      <c r="F142" s="166" t="s">
        <v>329</v>
      </c>
      <c r="G142" s="167" t="s">
        <v>324</v>
      </c>
      <c r="H142" s="168" t="n">
        <v>15</v>
      </c>
      <c r="I142" s="169"/>
      <c r="J142" s="170" t="n">
        <f aca="false">ROUND(I142*H142,2)</f>
        <v>0</v>
      </c>
      <c r="K142" s="166" t="s">
        <v>314</v>
      </c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315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315</v>
      </c>
      <c r="BM142" s="175" t="s">
        <v>2135</v>
      </c>
    </row>
    <row r="143" s="185" customFormat="true" ht="10.2" hidden="false" customHeight="false" outlineLevel="0" collapsed="false">
      <c r="B143" s="186"/>
      <c r="D143" s="179" t="s">
        <v>317</v>
      </c>
      <c r="F143" s="188" t="s">
        <v>2190</v>
      </c>
      <c r="H143" s="189" t="n">
        <v>15</v>
      </c>
      <c r="I143" s="190"/>
      <c r="L143" s="186"/>
      <c r="M143" s="191"/>
      <c r="T143" s="192"/>
      <c r="AT143" s="187" t="s">
        <v>317</v>
      </c>
      <c r="AU143" s="187" t="s">
        <v>91</v>
      </c>
      <c r="AV143" s="185" t="s">
        <v>91</v>
      </c>
      <c r="AW143" s="185" t="s">
        <v>3</v>
      </c>
      <c r="AX143" s="185" t="s">
        <v>89</v>
      </c>
      <c r="AY143" s="187" t="s">
        <v>308</v>
      </c>
    </row>
    <row r="144" s="22" customFormat="true" ht="33" hidden="false" customHeight="true" outlineLevel="0" collapsed="false">
      <c r="B144" s="23"/>
      <c r="C144" s="164" t="s">
        <v>315</v>
      </c>
      <c r="D144" s="164" t="s">
        <v>310</v>
      </c>
      <c r="E144" s="165" t="s">
        <v>331</v>
      </c>
      <c r="F144" s="166" t="s">
        <v>332</v>
      </c>
      <c r="G144" s="167" t="s">
        <v>324</v>
      </c>
      <c r="H144" s="168" t="n">
        <v>15</v>
      </c>
      <c r="I144" s="169"/>
      <c r="J144" s="170" t="n">
        <f aca="false">ROUND(I144*H144,2)</f>
        <v>0</v>
      </c>
      <c r="K144" s="166" t="s">
        <v>314</v>
      </c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315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315</v>
      </c>
      <c r="BM144" s="175" t="s">
        <v>2136</v>
      </c>
    </row>
    <row r="145" s="185" customFormat="true" ht="10.2" hidden="false" customHeight="false" outlineLevel="0" collapsed="false">
      <c r="B145" s="186"/>
      <c r="D145" s="179" t="s">
        <v>317</v>
      </c>
      <c r="F145" s="188" t="s">
        <v>2190</v>
      </c>
      <c r="H145" s="189" t="n">
        <v>15</v>
      </c>
      <c r="I145" s="190"/>
      <c r="L145" s="186"/>
      <c r="M145" s="191"/>
      <c r="T145" s="192"/>
      <c r="AT145" s="187" t="s">
        <v>317</v>
      </c>
      <c r="AU145" s="187" t="s">
        <v>91</v>
      </c>
      <c r="AV145" s="185" t="s">
        <v>91</v>
      </c>
      <c r="AW145" s="185" t="s">
        <v>3</v>
      </c>
      <c r="AX145" s="185" t="s">
        <v>89</v>
      </c>
      <c r="AY145" s="187" t="s">
        <v>308</v>
      </c>
    </row>
    <row r="146" s="22" customFormat="true" ht="44.25" hidden="false" customHeight="true" outlineLevel="0" collapsed="false">
      <c r="B146" s="23"/>
      <c r="C146" s="164" t="s">
        <v>334</v>
      </c>
      <c r="D146" s="164" t="s">
        <v>310</v>
      </c>
      <c r="E146" s="165" t="s">
        <v>2191</v>
      </c>
      <c r="F146" s="166" t="s">
        <v>2192</v>
      </c>
      <c r="G146" s="167" t="s">
        <v>324</v>
      </c>
      <c r="H146" s="168" t="n">
        <v>15.4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315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315</v>
      </c>
      <c r="BM146" s="175" t="s">
        <v>2193</v>
      </c>
    </row>
    <row r="147" s="177" customFormat="true" ht="10.2" hidden="false" customHeight="false" outlineLevel="0" collapsed="false">
      <c r="B147" s="178"/>
      <c r="D147" s="179" t="s">
        <v>317</v>
      </c>
      <c r="E147" s="180"/>
      <c r="F147" s="181" t="s">
        <v>318</v>
      </c>
      <c r="H147" s="180"/>
      <c r="I147" s="182"/>
      <c r="L147" s="178"/>
      <c r="M147" s="183"/>
      <c r="T147" s="184"/>
      <c r="AT147" s="180" t="s">
        <v>317</v>
      </c>
      <c r="AU147" s="180" t="s">
        <v>91</v>
      </c>
      <c r="AV147" s="177" t="s">
        <v>89</v>
      </c>
      <c r="AW147" s="177" t="s">
        <v>35</v>
      </c>
      <c r="AX147" s="177" t="s">
        <v>82</v>
      </c>
      <c r="AY147" s="180" t="s">
        <v>308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2194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85" customFormat="true" ht="10.2" hidden="false" customHeight="false" outlineLevel="0" collapsed="false">
      <c r="B149" s="186"/>
      <c r="D149" s="179" t="s">
        <v>317</v>
      </c>
      <c r="E149" s="187"/>
      <c r="F149" s="188" t="s">
        <v>2195</v>
      </c>
      <c r="H149" s="189" t="n">
        <v>15.4</v>
      </c>
      <c r="I149" s="190"/>
      <c r="L149" s="186"/>
      <c r="M149" s="191"/>
      <c r="T149" s="192"/>
      <c r="AT149" s="187" t="s">
        <v>317</v>
      </c>
      <c r="AU149" s="187" t="s">
        <v>91</v>
      </c>
      <c r="AV149" s="185" t="s">
        <v>91</v>
      </c>
      <c r="AW149" s="185" t="s">
        <v>35</v>
      </c>
      <c r="AX149" s="185" t="s">
        <v>82</v>
      </c>
      <c r="AY149" s="187" t="s">
        <v>308</v>
      </c>
    </row>
    <row r="150" s="193" customFormat="true" ht="10.2" hidden="false" customHeight="false" outlineLevel="0" collapsed="false">
      <c r="B150" s="194"/>
      <c r="D150" s="179" t="s">
        <v>317</v>
      </c>
      <c r="E150" s="195" t="s">
        <v>2181</v>
      </c>
      <c r="F150" s="196" t="s">
        <v>321</v>
      </c>
      <c r="H150" s="197" t="n">
        <v>15.4</v>
      </c>
      <c r="I150" s="198"/>
      <c r="L150" s="194"/>
      <c r="M150" s="199"/>
      <c r="T150" s="200"/>
      <c r="AT150" s="195" t="s">
        <v>317</v>
      </c>
      <c r="AU150" s="195" t="s">
        <v>91</v>
      </c>
      <c r="AV150" s="193" t="s">
        <v>315</v>
      </c>
      <c r="AW150" s="193" t="s">
        <v>35</v>
      </c>
      <c r="AX150" s="193" t="s">
        <v>89</v>
      </c>
      <c r="AY150" s="195" t="s">
        <v>308</v>
      </c>
    </row>
    <row r="151" s="22" customFormat="true" ht="24.15" hidden="false" customHeight="true" outlineLevel="0" collapsed="false">
      <c r="B151" s="23"/>
      <c r="C151" s="164" t="s">
        <v>340</v>
      </c>
      <c r="D151" s="164" t="s">
        <v>310</v>
      </c>
      <c r="E151" s="165" t="s">
        <v>2196</v>
      </c>
      <c r="F151" s="166" t="s">
        <v>2197</v>
      </c>
      <c r="G151" s="167" t="s">
        <v>324</v>
      </c>
      <c r="H151" s="168" t="n">
        <v>2.592</v>
      </c>
      <c r="I151" s="169"/>
      <c r="J151" s="170" t="n">
        <f aca="false">ROUND(I151*H151,2)</f>
        <v>0</v>
      </c>
      <c r="K151" s="166" t="s">
        <v>314</v>
      </c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315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315</v>
      </c>
      <c r="BM151" s="175" t="s">
        <v>2198</v>
      </c>
    </row>
    <row r="152" s="177" customFormat="true" ht="10.2" hidden="false" customHeight="false" outlineLevel="0" collapsed="false">
      <c r="B152" s="178"/>
      <c r="D152" s="179" t="s">
        <v>317</v>
      </c>
      <c r="E152" s="180"/>
      <c r="F152" s="181" t="s">
        <v>318</v>
      </c>
      <c r="H152" s="180"/>
      <c r="I152" s="182"/>
      <c r="L152" s="178"/>
      <c r="M152" s="183"/>
      <c r="T152" s="184"/>
      <c r="AT152" s="180" t="s">
        <v>317</v>
      </c>
      <c r="AU152" s="180" t="s">
        <v>91</v>
      </c>
      <c r="AV152" s="177" t="s">
        <v>89</v>
      </c>
      <c r="AW152" s="177" t="s">
        <v>35</v>
      </c>
      <c r="AX152" s="177" t="s">
        <v>82</v>
      </c>
      <c r="AY152" s="180" t="s">
        <v>308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2199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85" customFormat="true" ht="10.2" hidden="false" customHeight="false" outlineLevel="0" collapsed="false">
      <c r="B154" s="186"/>
      <c r="D154" s="179" t="s">
        <v>317</v>
      </c>
      <c r="E154" s="187"/>
      <c r="F154" s="188" t="s">
        <v>2200</v>
      </c>
      <c r="H154" s="189" t="n">
        <v>2.592</v>
      </c>
      <c r="I154" s="190"/>
      <c r="L154" s="186"/>
      <c r="M154" s="191"/>
      <c r="T154" s="192"/>
      <c r="AT154" s="187" t="s">
        <v>317</v>
      </c>
      <c r="AU154" s="187" t="s">
        <v>91</v>
      </c>
      <c r="AV154" s="185" t="s">
        <v>91</v>
      </c>
      <c r="AW154" s="185" t="s">
        <v>35</v>
      </c>
      <c r="AX154" s="185" t="s">
        <v>82</v>
      </c>
      <c r="AY154" s="187" t="s">
        <v>308</v>
      </c>
    </row>
    <row r="155" s="193" customFormat="true" ht="10.2" hidden="false" customHeight="false" outlineLevel="0" collapsed="false">
      <c r="B155" s="194"/>
      <c r="D155" s="179" t="s">
        <v>317</v>
      </c>
      <c r="E155" s="195" t="s">
        <v>2185</v>
      </c>
      <c r="F155" s="196" t="s">
        <v>321</v>
      </c>
      <c r="H155" s="197" t="n">
        <v>2.592</v>
      </c>
      <c r="I155" s="198"/>
      <c r="L155" s="194"/>
      <c r="M155" s="199"/>
      <c r="T155" s="200"/>
      <c r="AT155" s="195" t="s">
        <v>317</v>
      </c>
      <c r="AU155" s="195" t="s">
        <v>91</v>
      </c>
      <c r="AV155" s="193" t="s">
        <v>315</v>
      </c>
      <c r="AW155" s="193" t="s">
        <v>35</v>
      </c>
      <c r="AX155" s="193" t="s">
        <v>89</v>
      </c>
      <c r="AY155" s="195" t="s">
        <v>308</v>
      </c>
    </row>
    <row r="156" s="22" customFormat="true" ht="62.7" hidden="false" customHeight="true" outlineLevel="0" collapsed="false">
      <c r="B156" s="23"/>
      <c r="C156" s="164" t="s">
        <v>347</v>
      </c>
      <c r="D156" s="164" t="s">
        <v>310</v>
      </c>
      <c r="E156" s="165" t="s">
        <v>901</v>
      </c>
      <c r="F156" s="166" t="s">
        <v>902</v>
      </c>
      <c r="G156" s="167" t="s">
        <v>324</v>
      </c>
      <c r="H156" s="168" t="n">
        <v>17.992</v>
      </c>
      <c r="I156" s="169"/>
      <c r="J156" s="170" t="n">
        <f aca="false">ROUND(I156*H156,2)</f>
        <v>0</v>
      </c>
      <c r="K156" s="166" t="s">
        <v>314</v>
      </c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315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315</v>
      </c>
      <c r="BM156" s="175" t="s">
        <v>2201</v>
      </c>
    </row>
    <row r="157" s="177" customFormat="true" ht="10.2" hidden="false" customHeight="false" outlineLevel="0" collapsed="false">
      <c r="B157" s="178"/>
      <c r="D157" s="179" t="s">
        <v>317</v>
      </c>
      <c r="E157" s="180"/>
      <c r="F157" s="181" t="s">
        <v>318</v>
      </c>
      <c r="H157" s="180"/>
      <c r="I157" s="182"/>
      <c r="L157" s="178"/>
      <c r="M157" s="183"/>
      <c r="T157" s="184"/>
      <c r="AT157" s="180" t="s">
        <v>317</v>
      </c>
      <c r="AU157" s="180" t="s">
        <v>91</v>
      </c>
      <c r="AV157" s="177" t="s">
        <v>89</v>
      </c>
      <c r="AW157" s="177" t="s">
        <v>35</v>
      </c>
      <c r="AX157" s="177" t="s">
        <v>82</v>
      </c>
      <c r="AY157" s="180" t="s">
        <v>308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904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85" customFormat="true" ht="10.2" hidden="false" customHeight="false" outlineLevel="0" collapsed="false">
      <c r="B159" s="186"/>
      <c r="D159" s="179" t="s">
        <v>317</v>
      </c>
      <c r="E159" s="187"/>
      <c r="F159" s="188" t="s">
        <v>2202</v>
      </c>
      <c r="H159" s="189" t="n">
        <v>15.4</v>
      </c>
      <c r="I159" s="190"/>
      <c r="L159" s="186"/>
      <c r="M159" s="191"/>
      <c r="T159" s="192"/>
      <c r="AT159" s="187" t="s">
        <v>317</v>
      </c>
      <c r="AU159" s="187" t="s">
        <v>91</v>
      </c>
      <c r="AV159" s="185" t="s">
        <v>91</v>
      </c>
      <c r="AW159" s="185" t="s">
        <v>35</v>
      </c>
      <c r="AX159" s="185" t="s">
        <v>82</v>
      </c>
      <c r="AY159" s="187" t="s">
        <v>308</v>
      </c>
    </row>
    <row r="160" s="185" customFormat="true" ht="10.2" hidden="false" customHeight="false" outlineLevel="0" collapsed="false">
      <c r="B160" s="186"/>
      <c r="D160" s="179" t="s">
        <v>317</v>
      </c>
      <c r="E160" s="187"/>
      <c r="F160" s="188" t="s">
        <v>2203</v>
      </c>
      <c r="H160" s="189" t="n">
        <v>2.592</v>
      </c>
      <c r="I160" s="190"/>
      <c r="L160" s="186"/>
      <c r="M160" s="191"/>
      <c r="T160" s="192"/>
      <c r="AT160" s="187" t="s">
        <v>317</v>
      </c>
      <c r="AU160" s="187" t="s">
        <v>91</v>
      </c>
      <c r="AV160" s="185" t="s">
        <v>91</v>
      </c>
      <c r="AW160" s="185" t="s">
        <v>35</v>
      </c>
      <c r="AX160" s="185" t="s">
        <v>82</v>
      </c>
      <c r="AY160" s="187" t="s">
        <v>308</v>
      </c>
    </row>
    <row r="161" s="193" customFormat="true" ht="10.2" hidden="false" customHeight="false" outlineLevel="0" collapsed="false">
      <c r="B161" s="194"/>
      <c r="D161" s="179" t="s">
        <v>317</v>
      </c>
      <c r="E161" s="195"/>
      <c r="F161" s="196" t="s">
        <v>321</v>
      </c>
      <c r="H161" s="197" t="n">
        <v>17.992</v>
      </c>
      <c r="I161" s="198"/>
      <c r="L161" s="194"/>
      <c r="M161" s="199"/>
      <c r="T161" s="200"/>
      <c r="AT161" s="195" t="s">
        <v>317</v>
      </c>
      <c r="AU161" s="195" t="s">
        <v>91</v>
      </c>
      <c r="AV161" s="193" t="s">
        <v>315</v>
      </c>
      <c r="AW161" s="193" t="s">
        <v>35</v>
      </c>
      <c r="AX161" s="193" t="s">
        <v>89</v>
      </c>
      <c r="AY161" s="195" t="s">
        <v>308</v>
      </c>
    </row>
    <row r="162" s="22" customFormat="true" ht="37.95" hidden="false" customHeight="true" outlineLevel="0" collapsed="false">
      <c r="B162" s="23"/>
      <c r="C162" s="164" t="s">
        <v>352</v>
      </c>
      <c r="D162" s="164" t="s">
        <v>310</v>
      </c>
      <c r="E162" s="165" t="s">
        <v>906</v>
      </c>
      <c r="F162" s="166" t="s">
        <v>349</v>
      </c>
      <c r="G162" s="167" t="s">
        <v>324</v>
      </c>
      <c r="H162" s="168" t="n">
        <v>17.992</v>
      </c>
      <c r="I162" s="169"/>
      <c r="J162" s="170" t="n">
        <f aca="false">ROUND(I162*H162,2)</f>
        <v>0</v>
      </c>
      <c r="K162" s="166" t="s">
        <v>314</v>
      </c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315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315</v>
      </c>
      <c r="BM162" s="175" t="s">
        <v>2204</v>
      </c>
    </row>
    <row r="163" s="177" customFormat="true" ht="10.2" hidden="false" customHeight="false" outlineLevel="0" collapsed="false">
      <c r="B163" s="178"/>
      <c r="D163" s="179" t="s">
        <v>317</v>
      </c>
      <c r="E163" s="180"/>
      <c r="F163" s="181" t="s">
        <v>318</v>
      </c>
      <c r="H163" s="180"/>
      <c r="I163" s="182"/>
      <c r="L163" s="178"/>
      <c r="M163" s="183"/>
      <c r="T163" s="184"/>
      <c r="AT163" s="180" t="s">
        <v>317</v>
      </c>
      <c r="AU163" s="180" t="s">
        <v>91</v>
      </c>
      <c r="AV163" s="177" t="s">
        <v>89</v>
      </c>
      <c r="AW163" s="177" t="s">
        <v>35</v>
      </c>
      <c r="AX163" s="177" t="s">
        <v>82</v>
      </c>
      <c r="AY163" s="180" t="s">
        <v>308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908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85" customFormat="true" ht="10.2" hidden="false" customHeight="false" outlineLevel="0" collapsed="false">
      <c r="B165" s="186"/>
      <c r="D165" s="179" t="s">
        <v>317</v>
      </c>
      <c r="E165" s="187"/>
      <c r="F165" s="188" t="s">
        <v>2202</v>
      </c>
      <c r="H165" s="189" t="n">
        <v>15.4</v>
      </c>
      <c r="I165" s="190"/>
      <c r="L165" s="186"/>
      <c r="M165" s="191"/>
      <c r="T165" s="192"/>
      <c r="AT165" s="187" t="s">
        <v>317</v>
      </c>
      <c r="AU165" s="187" t="s">
        <v>91</v>
      </c>
      <c r="AV165" s="185" t="s">
        <v>91</v>
      </c>
      <c r="AW165" s="185" t="s">
        <v>35</v>
      </c>
      <c r="AX165" s="185" t="s">
        <v>82</v>
      </c>
      <c r="AY165" s="187" t="s">
        <v>308</v>
      </c>
    </row>
    <row r="166" s="185" customFormat="true" ht="10.2" hidden="false" customHeight="false" outlineLevel="0" collapsed="false">
      <c r="B166" s="186"/>
      <c r="D166" s="179" t="s">
        <v>317</v>
      </c>
      <c r="E166" s="187"/>
      <c r="F166" s="188" t="s">
        <v>2203</v>
      </c>
      <c r="H166" s="189" t="n">
        <v>2.592</v>
      </c>
      <c r="I166" s="190"/>
      <c r="L166" s="186"/>
      <c r="M166" s="191"/>
      <c r="T166" s="192"/>
      <c r="AT166" s="187" t="s">
        <v>317</v>
      </c>
      <c r="AU166" s="187" t="s">
        <v>91</v>
      </c>
      <c r="AV166" s="185" t="s">
        <v>91</v>
      </c>
      <c r="AW166" s="185" t="s">
        <v>35</v>
      </c>
      <c r="AX166" s="185" t="s">
        <v>82</v>
      </c>
      <c r="AY166" s="187" t="s">
        <v>308</v>
      </c>
    </row>
    <row r="167" s="193" customFormat="true" ht="10.2" hidden="false" customHeight="false" outlineLevel="0" collapsed="false">
      <c r="B167" s="194"/>
      <c r="D167" s="179" t="s">
        <v>317</v>
      </c>
      <c r="E167" s="195"/>
      <c r="F167" s="196" t="s">
        <v>321</v>
      </c>
      <c r="H167" s="197" t="n">
        <v>17.992</v>
      </c>
      <c r="I167" s="198"/>
      <c r="L167" s="194"/>
      <c r="M167" s="199"/>
      <c r="T167" s="200"/>
      <c r="AT167" s="195" t="s">
        <v>317</v>
      </c>
      <c r="AU167" s="195" t="s">
        <v>91</v>
      </c>
      <c r="AV167" s="193" t="s">
        <v>315</v>
      </c>
      <c r="AW167" s="193" t="s">
        <v>35</v>
      </c>
      <c r="AX167" s="193" t="s">
        <v>89</v>
      </c>
      <c r="AY167" s="195" t="s">
        <v>308</v>
      </c>
    </row>
    <row r="168" s="152" customFormat="true" ht="22.95" hidden="false" customHeight="true" outlineLevel="0" collapsed="false">
      <c r="B168" s="153"/>
      <c r="D168" s="154" t="s">
        <v>81</v>
      </c>
      <c r="E168" s="162" t="s">
        <v>91</v>
      </c>
      <c r="F168" s="162" t="s">
        <v>380</v>
      </c>
      <c r="I168" s="156"/>
      <c r="J168" s="163" t="n">
        <f aca="false">BK168</f>
        <v>0</v>
      </c>
      <c r="L168" s="153"/>
      <c r="M168" s="157"/>
      <c r="P168" s="158" t="n">
        <f aca="false">SUM(P169:P188)</f>
        <v>0</v>
      </c>
      <c r="R168" s="158" t="n">
        <f aca="false">SUM(R169:R188)</f>
        <v>39.62902272</v>
      </c>
      <c r="T168" s="159" t="n">
        <f aca="false">SUM(T169:T188)</f>
        <v>0</v>
      </c>
      <c r="AR168" s="154" t="s">
        <v>89</v>
      </c>
      <c r="AT168" s="160" t="s">
        <v>81</v>
      </c>
      <c r="AU168" s="160" t="s">
        <v>89</v>
      </c>
      <c r="AY168" s="154" t="s">
        <v>308</v>
      </c>
      <c r="BK168" s="161" t="n">
        <f aca="false">SUM(BK169:BK188)</f>
        <v>0</v>
      </c>
    </row>
    <row r="169" s="22" customFormat="true" ht="37.95" hidden="false" customHeight="true" outlineLevel="0" collapsed="false">
      <c r="B169" s="23"/>
      <c r="C169" s="164" t="s">
        <v>357</v>
      </c>
      <c r="D169" s="164" t="s">
        <v>310</v>
      </c>
      <c r="E169" s="165" t="s">
        <v>846</v>
      </c>
      <c r="F169" s="166" t="s">
        <v>847</v>
      </c>
      <c r="G169" s="167" t="s">
        <v>313</v>
      </c>
      <c r="H169" s="168" t="n">
        <v>80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0.0001</v>
      </c>
      <c r="R169" s="173" t="n">
        <f aca="false">Q169*H169</f>
        <v>0.008</v>
      </c>
      <c r="S169" s="173" t="n">
        <v>0</v>
      </c>
      <c r="T169" s="174" t="n">
        <f aca="false">S169*H169</f>
        <v>0</v>
      </c>
      <c r="AR169" s="175" t="s">
        <v>315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315</v>
      </c>
      <c r="BM169" s="175" t="s">
        <v>2137</v>
      </c>
    </row>
    <row r="170" s="177" customFormat="true" ht="10.2" hidden="false" customHeight="false" outlineLevel="0" collapsed="false">
      <c r="B170" s="178"/>
      <c r="D170" s="179" t="s">
        <v>317</v>
      </c>
      <c r="E170" s="180"/>
      <c r="F170" s="181" t="s">
        <v>318</v>
      </c>
      <c r="H170" s="180"/>
      <c r="I170" s="182"/>
      <c r="L170" s="178"/>
      <c r="M170" s="183"/>
      <c r="T170" s="184"/>
      <c r="AT170" s="180" t="s">
        <v>317</v>
      </c>
      <c r="AU170" s="180" t="s">
        <v>91</v>
      </c>
      <c r="AV170" s="177" t="s">
        <v>89</v>
      </c>
      <c r="AW170" s="177" t="s">
        <v>35</v>
      </c>
      <c r="AX170" s="177" t="s">
        <v>82</v>
      </c>
      <c r="AY170" s="180" t="s">
        <v>308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2138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77" customFormat="true" ht="10.2" hidden="false" customHeight="false" outlineLevel="0" collapsed="false">
      <c r="B172" s="178"/>
      <c r="D172" s="179" t="s">
        <v>317</v>
      </c>
      <c r="E172" s="180"/>
      <c r="F172" s="181" t="s">
        <v>2139</v>
      </c>
      <c r="H172" s="180"/>
      <c r="I172" s="182"/>
      <c r="L172" s="178"/>
      <c r="M172" s="183"/>
      <c r="T172" s="184"/>
      <c r="AT172" s="180" t="s">
        <v>317</v>
      </c>
      <c r="AU172" s="180" t="s">
        <v>91</v>
      </c>
      <c r="AV172" s="177" t="s">
        <v>89</v>
      </c>
      <c r="AW172" s="177" t="s">
        <v>35</v>
      </c>
      <c r="AX172" s="177" t="s">
        <v>82</v>
      </c>
      <c r="AY172" s="180" t="s">
        <v>308</v>
      </c>
    </row>
    <row r="173" s="185" customFormat="true" ht="10.2" hidden="false" customHeight="false" outlineLevel="0" collapsed="false">
      <c r="B173" s="186"/>
      <c r="D173" s="179" t="s">
        <v>317</v>
      </c>
      <c r="E173" s="187"/>
      <c r="F173" s="188" t="s">
        <v>2140</v>
      </c>
      <c r="H173" s="189" t="n">
        <v>80</v>
      </c>
      <c r="I173" s="190"/>
      <c r="L173" s="186"/>
      <c r="M173" s="191"/>
      <c r="T173" s="192"/>
      <c r="AT173" s="187" t="s">
        <v>317</v>
      </c>
      <c r="AU173" s="187" t="s">
        <v>91</v>
      </c>
      <c r="AV173" s="185" t="s">
        <v>91</v>
      </c>
      <c r="AW173" s="185" t="s">
        <v>35</v>
      </c>
      <c r="AX173" s="185" t="s">
        <v>82</v>
      </c>
      <c r="AY173" s="187" t="s">
        <v>308</v>
      </c>
    </row>
    <row r="174" s="193" customFormat="true" ht="10.2" hidden="false" customHeight="false" outlineLevel="0" collapsed="false">
      <c r="B174" s="194"/>
      <c r="D174" s="179" t="s">
        <v>317</v>
      </c>
      <c r="E174" s="195"/>
      <c r="F174" s="196" t="s">
        <v>321</v>
      </c>
      <c r="H174" s="197" t="n">
        <v>80</v>
      </c>
      <c r="I174" s="198"/>
      <c r="L174" s="194"/>
      <c r="M174" s="199"/>
      <c r="T174" s="200"/>
      <c r="AT174" s="195" t="s">
        <v>317</v>
      </c>
      <c r="AU174" s="195" t="s">
        <v>91</v>
      </c>
      <c r="AV174" s="193" t="s">
        <v>315</v>
      </c>
      <c r="AW174" s="193" t="s">
        <v>35</v>
      </c>
      <c r="AX174" s="193" t="s">
        <v>89</v>
      </c>
      <c r="AY174" s="195" t="s">
        <v>308</v>
      </c>
    </row>
    <row r="175" s="22" customFormat="true" ht="24.15" hidden="false" customHeight="true" outlineLevel="0" collapsed="false">
      <c r="B175" s="23"/>
      <c r="C175" s="201" t="s">
        <v>363</v>
      </c>
      <c r="D175" s="201" t="s">
        <v>487</v>
      </c>
      <c r="E175" s="202" t="s">
        <v>1089</v>
      </c>
      <c r="F175" s="203" t="s">
        <v>1090</v>
      </c>
      <c r="G175" s="204" t="s">
        <v>313</v>
      </c>
      <c r="H175" s="205" t="n">
        <v>88</v>
      </c>
      <c r="I175" s="206"/>
      <c r="J175" s="207" t="n">
        <f aca="false">ROUND(I175*H175,2)</f>
        <v>0</v>
      </c>
      <c r="K175" s="203" t="s">
        <v>314</v>
      </c>
      <c r="L175" s="208"/>
      <c r="M175" s="209"/>
      <c r="N175" s="210" t="s">
        <v>47</v>
      </c>
      <c r="P175" s="173" t="n">
        <f aca="false">O175*H175</f>
        <v>0</v>
      </c>
      <c r="Q175" s="173" t="n">
        <v>0.0005</v>
      </c>
      <c r="R175" s="173" t="n">
        <f aca="false">Q175*H175</f>
        <v>0.044</v>
      </c>
      <c r="S175" s="173" t="n">
        <v>0</v>
      </c>
      <c r="T175" s="174" t="n">
        <f aca="false">S175*H175</f>
        <v>0</v>
      </c>
      <c r="AR175" s="175" t="s">
        <v>352</v>
      </c>
      <c r="AT175" s="175" t="s">
        <v>487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315</v>
      </c>
      <c r="BM175" s="175" t="s">
        <v>2141</v>
      </c>
    </row>
    <row r="176" s="185" customFormat="true" ht="10.2" hidden="false" customHeight="false" outlineLevel="0" collapsed="false">
      <c r="B176" s="186"/>
      <c r="D176" s="179" t="s">
        <v>317</v>
      </c>
      <c r="F176" s="188" t="s">
        <v>2205</v>
      </c>
      <c r="H176" s="189" t="n">
        <v>88</v>
      </c>
      <c r="I176" s="190"/>
      <c r="L176" s="186"/>
      <c r="M176" s="191"/>
      <c r="T176" s="192"/>
      <c r="AT176" s="187" t="s">
        <v>317</v>
      </c>
      <c r="AU176" s="187" t="s">
        <v>91</v>
      </c>
      <c r="AV176" s="185" t="s">
        <v>91</v>
      </c>
      <c r="AW176" s="185" t="s">
        <v>3</v>
      </c>
      <c r="AX176" s="185" t="s">
        <v>89</v>
      </c>
      <c r="AY176" s="187" t="s">
        <v>308</v>
      </c>
    </row>
    <row r="177" s="22" customFormat="true" ht="24.15" hidden="false" customHeight="true" outlineLevel="0" collapsed="false">
      <c r="B177" s="23"/>
      <c r="C177" s="164" t="s">
        <v>367</v>
      </c>
      <c r="D177" s="164" t="s">
        <v>310</v>
      </c>
      <c r="E177" s="165" t="s">
        <v>2143</v>
      </c>
      <c r="F177" s="166" t="s">
        <v>2144</v>
      </c>
      <c r="G177" s="167" t="s">
        <v>324</v>
      </c>
      <c r="H177" s="168" t="n">
        <v>16</v>
      </c>
      <c r="I177" s="169"/>
      <c r="J177" s="170" t="n">
        <f aca="false">ROUND(I177*H177,2)</f>
        <v>0</v>
      </c>
      <c r="K177" s="166" t="s">
        <v>314</v>
      </c>
      <c r="L177" s="23"/>
      <c r="M177" s="171"/>
      <c r="N177" s="172" t="s">
        <v>47</v>
      </c>
      <c r="P177" s="173" t="n">
        <f aca="false">O177*H177</f>
        <v>0</v>
      </c>
      <c r="Q177" s="173" t="n">
        <v>1.98</v>
      </c>
      <c r="R177" s="173" t="n">
        <f aca="false">Q177*H177</f>
        <v>31.68</v>
      </c>
      <c r="S177" s="173" t="n">
        <v>0</v>
      </c>
      <c r="T177" s="174" t="n">
        <f aca="false">S177*H177</f>
        <v>0</v>
      </c>
      <c r="AR177" s="175" t="s">
        <v>315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315</v>
      </c>
      <c r="BM177" s="175" t="s">
        <v>2145</v>
      </c>
    </row>
    <row r="178" s="177" customFormat="true" ht="10.2" hidden="false" customHeight="false" outlineLevel="0" collapsed="false">
      <c r="B178" s="178"/>
      <c r="D178" s="179" t="s">
        <v>317</v>
      </c>
      <c r="E178" s="180"/>
      <c r="F178" s="181" t="s">
        <v>318</v>
      </c>
      <c r="H178" s="180"/>
      <c r="I178" s="182"/>
      <c r="L178" s="178"/>
      <c r="M178" s="183"/>
      <c r="T178" s="184"/>
      <c r="AT178" s="180" t="s">
        <v>317</v>
      </c>
      <c r="AU178" s="180" t="s">
        <v>91</v>
      </c>
      <c r="AV178" s="177" t="s">
        <v>89</v>
      </c>
      <c r="AW178" s="177" t="s">
        <v>35</v>
      </c>
      <c r="AX178" s="177" t="s">
        <v>82</v>
      </c>
      <c r="AY178" s="180" t="s">
        <v>308</v>
      </c>
    </row>
    <row r="179" s="177" customFormat="true" ht="10.2" hidden="false" customHeight="false" outlineLevel="0" collapsed="false">
      <c r="B179" s="178"/>
      <c r="D179" s="179" t="s">
        <v>317</v>
      </c>
      <c r="E179" s="180"/>
      <c r="F179" s="181" t="s">
        <v>2146</v>
      </c>
      <c r="H179" s="180"/>
      <c r="I179" s="182"/>
      <c r="L179" s="178"/>
      <c r="M179" s="183"/>
      <c r="T179" s="184"/>
      <c r="AT179" s="180" t="s">
        <v>317</v>
      </c>
      <c r="AU179" s="180" t="s">
        <v>91</v>
      </c>
      <c r="AV179" s="177" t="s">
        <v>89</v>
      </c>
      <c r="AW179" s="177" t="s">
        <v>35</v>
      </c>
      <c r="AX179" s="177" t="s">
        <v>82</v>
      </c>
      <c r="AY179" s="180" t="s">
        <v>308</v>
      </c>
    </row>
    <row r="180" s="177" customFormat="true" ht="10.2" hidden="false" customHeight="false" outlineLevel="0" collapsed="false">
      <c r="B180" s="178"/>
      <c r="D180" s="179" t="s">
        <v>317</v>
      </c>
      <c r="E180" s="180"/>
      <c r="F180" s="181" t="s">
        <v>2139</v>
      </c>
      <c r="H180" s="180"/>
      <c r="I180" s="182"/>
      <c r="L180" s="178"/>
      <c r="M180" s="183"/>
      <c r="T180" s="184"/>
      <c r="AT180" s="180" t="s">
        <v>317</v>
      </c>
      <c r="AU180" s="180" t="s">
        <v>91</v>
      </c>
      <c r="AV180" s="177" t="s">
        <v>89</v>
      </c>
      <c r="AW180" s="177" t="s">
        <v>35</v>
      </c>
      <c r="AX180" s="177" t="s">
        <v>82</v>
      </c>
      <c r="AY180" s="180" t="s">
        <v>308</v>
      </c>
    </row>
    <row r="181" s="185" customFormat="true" ht="10.2" hidden="false" customHeight="false" outlineLevel="0" collapsed="false">
      <c r="B181" s="186"/>
      <c r="D181" s="179" t="s">
        <v>317</v>
      </c>
      <c r="E181" s="187"/>
      <c r="F181" s="188" t="s">
        <v>2147</v>
      </c>
      <c r="H181" s="189" t="n">
        <v>16</v>
      </c>
      <c r="I181" s="190"/>
      <c r="L181" s="186"/>
      <c r="M181" s="191"/>
      <c r="T181" s="192"/>
      <c r="AT181" s="187" t="s">
        <v>317</v>
      </c>
      <c r="AU181" s="187" t="s">
        <v>91</v>
      </c>
      <c r="AV181" s="185" t="s">
        <v>91</v>
      </c>
      <c r="AW181" s="185" t="s">
        <v>35</v>
      </c>
      <c r="AX181" s="185" t="s">
        <v>82</v>
      </c>
      <c r="AY181" s="187" t="s">
        <v>308</v>
      </c>
    </row>
    <row r="182" s="193" customFormat="true" ht="10.2" hidden="false" customHeight="false" outlineLevel="0" collapsed="false">
      <c r="B182" s="194"/>
      <c r="D182" s="179" t="s">
        <v>317</v>
      </c>
      <c r="E182" s="195"/>
      <c r="F182" s="196" t="s">
        <v>321</v>
      </c>
      <c r="H182" s="197" t="n">
        <v>16</v>
      </c>
      <c r="I182" s="198"/>
      <c r="L182" s="194"/>
      <c r="M182" s="199"/>
      <c r="T182" s="200"/>
      <c r="AT182" s="195" t="s">
        <v>317</v>
      </c>
      <c r="AU182" s="195" t="s">
        <v>91</v>
      </c>
      <c r="AV182" s="193" t="s">
        <v>315</v>
      </c>
      <c r="AW182" s="193" t="s">
        <v>35</v>
      </c>
      <c r="AX182" s="193" t="s">
        <v>89</v>
      </c>
      <c r="AY182" s="195" t="s">
        <v>308</v>
      </c>
    </row>
    <row r="183" s="22" customFormat="true" ht="24.15" hidden="false" customHeight="true" outlineLevel="0" collapsed="false">
      <c r="B183" s="23"/>
      <c r="C183" s="164" t="s">
        <v>374</v>
      </c>
      <c r="D183" s="164" t="s">
        <v>310</v>
      </c>
      <c r="E183" s="165" t="s">
        <v>2206</v>
      </c>
      <c r="F183" s="166" t="s">
        <v>2207</v>
      </c>
      <c r="G183" s="167" t="s">
        <v>324</v>
      </c>
      <c r="H183" s="168" t="n">
        <v>3.168</v>
      </c>
      <c r="I183" s="169"/>
      <c r="J183" s="170" t="n">
        <f aca="false">ROUND(I183*H183,2)</f>
        <v>0</v>
      </c>
      <c r="K183" s="166" t="s">
        <v>314</v>
      </c>
      <c r="L183" s="23"/>
      <c r="M183" s="171"/>
      <c r="N183" s="172" t="s">
        <v>47</v>
      </c>
      <c r="P183" s="173" t="n">
        <f aca="false">O183*H183</f>
        <v>0</v>
      </c>
      <c r="Q183" s="173" t="n">
        <v>2.45329</v>
      </c>
      <c r="R183" s="173" t="n">
        <f aca="false">Q183*H183</f>
        <v>7.77202272</v>
      </c>
      <c r="S183" s="173" t="n">
        <v>0</v>
      </c>
      <c r="T183" s="174" t="n">
        <f aca="false">S183*H183</f>
        <v>0</v>
      </c>
      <c r="AR183" s="175" t="s">
        <v>315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315</v>
      </c>
      <c r="BM183" s="175" t="s">
        <v>2208</v>
      </c>
    </row>
    <row r="184" s="177" customFormat="true" ht="10.2" hidden="false" customHeight="false" outlineLevel="0" collapsed="false">
      <c r="B184" s="178"/>
      <c r="D184" s="179" t="s">
        <v>317</v>
      </c>
      <c r="E184" s="180"/>
      <c r="F184" s="181" t="s">
        <v>318</v>
      </c>
      <c r="H184" s="180"/>
      <c r="I184" s="182"/>
      <c r="L184" s="178"/>
      <c r="M184" s="183"/>
      <c r="T184" s="184"/>
      <c r="AT184" s="180" t="s">
        <v>317</v>
      </c>
      <c r="AU184" s="180" t="s">
        <v>91</v>
      </c>
      <c r="AV184" s="177" t="s">
        <v>89</v>
      </c>
      <c r="AW184" s="177" t="s">
        <v>35</v>
      </c>
      <c r="AX184" s="177" t="s">
        <v>82</v>
      </c>
      <c r="AY184" s="180" t="s">
        <v>308</v>
      </c>
    </row>
    <row r="185" s="177" customFormat="true" ht="10.2" hidden="false" customHeight="false" outlineLevel="0" collapsed="false">
      <c r="B185" s="178"/>
      <c r="D185" s="179" t="s">
        <v>317</v>
      </c>
      <c r="E185" s="180"/>
      <c r="F185" s="181" t="s">
        <v>2209</v>
      </c>
      <c r="H185" s="180"/>
      <c r="I185" s="182"/>
      <c r="L185" s="178"/>
      <c r="M185" s="183"/>
      <c r="T185" s="184"/>
      <c r="AT185" s="180" t="s">
        <v>317</v>
      </c>
      <c r="AU185" s="180" t="s">
        <v>91</v>
      </c>
      <c r="AV185" s="177" t="s">
        <v>89</v>
      </c>
      <c r="AW185" s="177" t="s">
        <v>35</v>
      </c>
      <c r="AX185" s="177" t="s">
        <v>82</v>
      </c>
      <c r="AY185" s="180" t="s">
        <v>308</v>
      </c>
    </row>
    <row r="186" s="185" customFormat="true" ht="10.2" hidden="false" customHeight="false" outlineLevel="0" collapsed="false">
      <c r="B186" s="186"/>
      <c r="D186" s="179" t="s">
        <v>317</v>
      </c>
      <c r="E186" s="187"/>
      <c r="F186" s="188" t="s">
        <v>2210</v>
      </c>
      <c r="H186" s="189" t="n">
        <v>3.168</v>
      </c>
      <c r="I186" s="190"/>
      <c r="L186" s="186"/>
      <c r="M186" s="191"/>
      <c r="T186" s="192"/>
      <c r="AT186" s="187" t="s">
        <v>317</v>
      </c>
      <c r="AU186" s="187" t="s">
        <v>91</v>
      </c>
      <c r="AV186" s="185" t="s">
        <v>91</v>
      </c>
      <c r="AW186" s="185" t="s">
        <v>35</v>
      </c>
      <c r="AX186" s="185" t="s">
        <v>82</v>
      </c>
      <c r="AY186" s="187" t="s">
        <v>308</v>
      </c>
    </row>
    <row r="187" s="193" customFormat="true" ht="10.2" hidden="false" customHeight="false" outlineLevel="0" collapsed="false">
      <c r="B187" s="194"/>
      <c r="D187" s="179" t="s">
        <v>317</v>
      </c>
      <c r="E187" s="195"/>
      <c r="F187" s="196" t="s">
        <v>321</v>
      </c>
      <c r="H187" s="197" t="n">
        <v>3.168</v>
      </c>
      <c r="I187" s="198"/>
      <c r="L187" s="194"/>
      <c r="M187" s="199"/>
      <c r="T187" s="200"/>
      <c r="AT187" s="195" t="s">
        <v>317</v>
      </c>
      <c r="AU187" s="195" t="s">
        <v>91</v>
      </c>
      <c r="AV187" s="193" t="s">
        <v>315</v>
      </c>
      <c r="AW187" s="193" t="s">
        <v>35</v>
      </c>
      <c r="AX187" s="193" t="s">
        <v>89</v>
      </c>
      <c r="AY187" s="195" t="s">
        <v>308</v>
      </c>
    </row>
    <row r="188" s="22" customFormat="true" ht="24.15" hidden="false" customHeight="true" outlineLevel="0" collapsed="false">
      <c r="B188" s="23"/>
      <c r="C188" s="164" t="s">
        <v>381</v>
      </c>
      <c r="D188" s="164" t="s">
        <v>310</v>
      </c>
      <c r="E188" s="165" t="s">
        <v>2211</v>
      </c>
      <c r="F188" s="166" t="s">
        <v>2212</v>
      </c>
      <c r="G188" s="167" t="s">
        <v>484</v>
      </c>
      <c r="H188" s="168" t="n">
        <v>10</v>
      </c>
      <c r="I188" s="169"/>
      <c r="J188" s="170" t="n">
        <f aca="false">ROUND(I188*H188,2)</f>
        <v>0</v>
      </c>
      <c r="K188" s="166" t="s">
        <v>314</v>
      </c>
      <c r="L188" s="23"/>
      <c r="M188" s="171"/>
      <c r="N188" s="172" t="s">
        <v>47</v>
      </c>
      <c r="P188" s="173" t="n">
        <f aca="false">O188*H188</f>
        <v>0</v>
      </c>
      <c r="Q188" s="173" t="n">
        <v>0.0125</v>
      </c>
      <c r="R188" s="173" t="n">
        <f aca="false">Q188*H188</f>
        <v>0.125</v>
      </c>
      <c r="S188" s="173" t="n">
        <v>0</v>
      </c>
      <c r="T188" s="174" t="n">
        <f aca="false">S188*H188</f>
        <v>0</v>
      </c>
      <c r="AR188" s="175" t="s">
        <v>315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315</v>
      </c>
      <c r="BM188" s="175" t="s">
        <v>2213</v>
      </c>
    </row>
    <row r="189" s="152" customFormat="true" ht="22.95" hidden="false" customHeight="true" outlineLevel="0" collapsed="false">
      <c r="B189" s="153"/>
      <c r="D189" s="154" t="s">
        <v>81</v>
      </c>
      <c r="E189" s="162" t="s">
        <v>357</v>
      </c>
      <c r="F189" s="162" t="s">
        <v>480</v>
      </c>
      <c r="I189" s="156"/>
      <c r="J189" s="163" t="n">
        <f aca="false">BK189</f>
        <v>0</v>
      </c>
      <c r="L189" s="153"/>
      <c r="M189" s="157"/>
      <c r="P189" s="158" t="n">
        <f aca="false">SUM(P190:P192)</f>
        <v>0</v>
      </c>
      <c r="R189" s="158" t="n">
        <f aca="false">SUM(R190:R192)</f>
        <v>1.30495</v>
      </c>
      <c r="T189" s="159" t="n">
        <f aca="false">SUM(T190:T192)</f>
        <v>0</v>
      </c>
      <c r="AR189" s="154" t="s">
        <v>89</v>
      </c>
      <c r="AT189" s="160" t="s">
        <v>81</v>
      </c>
      <c r="AU189" s="160" t="s">
        <v>89</v>
      </c>
      <c r="AY189" s="154" t="s">
        <v>308</v>
      </c>
      <c r="BK189" s="161" t="n">
        <f aca="false">SUM(BK190:BK192)</f>
        <v>0</v>
      </c>
    </row>
    <row r="190" s="22" customFormat="true" ht="49.2" hidden="false" customHeight="true" outlineLevel="0" collapsed="false">
      <c r="B190" s="23"/>
      <c r="C190" s="164" t="s">
        <v>393</v>
      </c>
      <c r="D190" s="164" t="s">
        <v>310</v>
      </c>
      <c r="E190" s="165" t="s">
        <v>2148</v>
      </c>
      <c r="F190" s="166" t="s">
        <v>2149</v>
      </c>
      <c r="G190" s="167" t="s">
        <v>484</v>
      </c>
      <c r="H190" s="168" t="n">
        <v>126</v>
      </c>
      <c r="I190" s="169"/>
      <c r="J190" s="170" t="n">
        <f aca="false">ROUND(I190*H190,2)</f>
        <v>0</v>
      </c>
      <c r="K190" s="166" t="s">
        <v>314</v>
      </c>
      <c r="L190" s="23"/>
      <c r="M190" s="171"/>
      <c r="N190" s="172" t="s">
        <v>47</v>
      </c>
      <c r="P190" s="173" t="n">
        <f aca="false">O190*H190</f>
        <v>0</v>
      </c>
      <c r="Q190" s="173" t="n">
        <v>0.01035</v>
      </c>
      <c r="R190" s="173" t="n">
        <f aca="false">Q190*H190</f>
        <v>1.3041</v>
      </c>
      <c r="S190" s="173" t="n">
        <v>0</v>
      </c>
      <c r="T190" s="174" t="n">
        <f aca="false">S190*H190</f>
        <v>0</v>
      </c>
      <c r="AR190" s="175" t="s">
        <v>315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315</v>
      </c>
      <c r="BM190" s="175" t="s">
        <v>2150</v>
      </c>
    </row>
    <row r="191" s="22" customFormat="true" ht="37.95" hidden="false" customHeight="true" outlineLevel="0" collapsed="false">
      <c r="B191" s="23"/>
      <c r="C191" s="164" t="s">
        <v>7</v>
      </c>
      <c r="D191" s="164" t="s">
        <v>310</v>
      </c>
      <c r="E191" s="165" t="s">
        <v>961</v>
      </c>
      <c r="F191" s="166" t="s">
        <v>962</v>
      </c>
      <c r="G191" s="167" t="s">
        <v>313</v>
      </c>
      <c r="H191" s="168" t="n">
        <v>5</v>
      </c>
      <c r="I191" s="169"/>
      <c r="J191" s="170" t="n">
        <f aca="false">ROUND(I191*H191,2)</f>
        <v>0</v>
      </c>
      <c r="K191" s="166" t="s">
        <v>314</v>
      </c>
      <c r="L191" s="23"/>
      <c r="M191" s="171"/>
      <c r="N191" s="172" t="s">
        <v>47</v>
      </c>
      <c r="P191" s="173" t="n">
        <f aca="false">O191*H191</f>
        <v>0</v>
      </c>
      <c r="Q191" s="173" t="n">
        <v>0.00013</v>
      </c>
      <c r="R191" s="173" t="n">
        <f aca="false">Q191*H191</f>
        <v>0.00065</v>
      </c>
      <c r="S191" s="173" t="n">
        <v>0</v>
      </c>
      <c r="T191" s="174" t="n">
        <f aca="false">S191*H191</f>
        <v>0</v>
      </c>
      <c r="AR191" s="175" t="s">
        <v>315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315</v>
      </c>
      <c r="BM191" s="175" t="s">
        <v>2214</v>
      </c>
    </row>
    <row r="192" s="22" customFormat="true" ht="37.95" hidden="false" customHeight="true" outlineLevel="0" collapsed="false">
      <c r="B192" s="23"/>
      <c r="C192" s="164" t="s">
        <v>414</v>
      </c>
      <c r="D192" s="164" t="s">
        <v>310</v>
      </c>
      <c r="E192" s="165" t="s">
        <v>1136</v>
      </c>
      <c r="F192" s="166" t="s">
        <v>1137</v>
      </c>
      <c r="G192" s="167" t="s">
        <v>313</v>
      </c>
      <c r="H192" s="168" t="n">
        <v>5</v>
      </c>
      <c r="I192" s="169"/>
      <c r="J192" s="170" t="n">
        <f aca="false">ROUND(I192*H192,2)</f>
        <v>0</v>
      </c>
      <c r="K192" s="166" t="s">
        <v>314</v>
      </c>
      <c r="L192" s="23"/>
      <c r="M192" s="171"/>
      <c r="N192" s="172" t="s">
        <v>47</v>
      </c>
      <c r="P192" s="173" t="n">
        <f aca="false">O192*H192</f>
        <v>0</v>
      </c>
      <c r="Q192" s="173" t="n">
        <v>4E-005</v>
      </c>
      <c r="R192" s="173" t="n">
        <f aca="false">Q192*H192</f>
        <v>0.0002</v>
      </c>
      <c r="S192" s="173" t="n">
        <v>0</v>
      </c>
      <c r="T192" s="174" t="n">
        <f aca="false">S192*H192</f>
        <v>0</v>
      </c>
      <c r="AR192" s="175" t="s">
        <v>315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315</v>
      </c>
      <c r="BM192" s="175" t="s">
        <v>2151</v>
      </c>
    </row>
    <row r="193" s="152" customFormat="true" ht="22.95" hidden="false" customHeight="true" outlineLevel="0" collapsed="false">
      <c r="B193" s="153"/>
      <c r="D193" s="154" t="s">
        <v>81</v>
      </c>
      <c r="E193" s="162" t="s">
        <v>512</v>
      </c>
      <c r="F193" s="162" t="s">
        <v>513</v>
      </c>
      <c r="I193" s="156"/>
      <c r="J193" s="163" t="n">
        <f aca="false">BK193</f>
        <v>0</v>
      </c>
      <c r="L193" s="153"/>
      <c r="M193" s="157"/>
      <c r="P193" s="158" t="n">
        <f aca="false">P194</f>
        <v>0</v>
      </c>
      <c r="R193" s="158" t="n">
        <f aca="false">R194</f>
        <v>0</v>
      </c>
      <c r="T193" s="159" t="n">
        <f aca="false">T194</f>
        <v>0</v>
      </c>
      <c r="AR193" s="154" t="s">
        <v>89</v>
      </c>
      <c r="AT193" s="160" t="s">
        <v>81</v>
      </c>
      <c r="AU193" s="160" t="s">
        <v>89</v>
      </c>
      <c r="AY193" s="154" t="s">
        <v>308</v>
      </c>
      <c r="BK193" s="161" t="n">
        <f aca="false">BK194</f>
        <v>0</v>
      </c>
    </row>
    <row r="194" s="22" customFormat="true" ht="55.5" hidden="false" customHeight="true" outlineLevel="0" collapsed="false">
      <c r="B194" s="23"/>
      <c r="C194" s="164" t="s">
        <v>423</v>
      </c>
      <c r="D194" s="164" t="s">
        <v>310</v>
      </c>
      <c r="E194" s="165" t="s">
        <v>870</v>
      </c>
      <c r="F194" s="166" t="s">
        <v>871</v>
      </c>
      <c r="G194" s="167" t="s">
        <v>370</v>
      </c>
      <c r="H194" s="168" t="n">
        <v>40.934</v>
      </c>
      <c r="I194" s="169"/>
      <c r="J194" s="170" t="n">
        <f aca="false">ROUND(I194*H194,2)</f>
        <v>0</v>
      </c>
      <c r="K194" s="166" t="s">
        <v>314</v>
      </c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315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315</v>
      </c>
      <c r="BM194" s="175" t="s">
        <v>2152</v>
      </c>
    </row>
    <row r="195" s="152" customFormat="true" ht="25.95" hidden="false" customHeight="true" outlineLevel="0" collapsed="false">
      <c r="B195" s="153"/>
      <c r="D195" s="154" t="s">
        <v>81</v>
      </c>
      <c r="E195" s="155" t="s">
        <v>988</v>
      </c>
      <c r="F195" s="155" t="s">
        <v>989</v>
      </c>
      <c r="I195" s="156"/>
      <c r="J195" s="142" t="n">
        <f aca="false">BK195</f>
        <v>0</v>
      </c>
      <c r="L195" s="153"/>
      <c r="M195" s="157"/>
      <c r="P195" s="158" t="n">
        <f aca="false">P196+P243+P258+P315+P321</f>
        <v>0</v>
      </c>
      <c r="R195" s="158" t="n">
        <f aca="false">R196+R243+R258+R315+R321</f>
        <v>4.65850618</v>
      </c>
      <c r="T195" s="159" t="n">
        <f aca="false">T196+T243+T258+T315+T321</f>
        <v>0</v>
      </c>
      <c r="AR195" s="154" t="s">
        <v>91</v>
      </c>
      <c r="AT195" s="160" t="s">
        <v>81</v>
      </c>
      <c r="AU195" s="160" t="s">
        <v>82</v>
      </c>
      <c r="AY195" s="154" t="s">
        <v>308</v>
      </c>
      <c r="BK195" s="161" t="n">
        <f aca="false">BK196+BK243+BK258+BK315+BK321</f>
        <v>0</v>
      </c>
    </row>
    <row r="196" s="152" customFormat="true" ht="22.95" hidden="false" customHeight="true" outlineLevel="0" collapsed="false">
      <c r="B196" s="153"/>
      <c r="D196" s="154" t="s">
        <v>81</v>
      </c>
      <c r="E196" s="162" t="s">
        <v>1183</v>
      </c>
      <c r="F196" s="162" t="s">
        <v>1184</v>
      </c>
      <c r="I196" s="156"/>
      <c r="J196" s="163" t="n">
        <f aca="false">BK196</f>
        <v>0</v>
      </c>
      <c r="L196" s="153"/>
      <c r="M196" s="157"/>
      <c r="P196" s="158" t="n">
        <f aca="false">SUM(P197:P242)</f>
        <v>0</v>
      </c>
      <c r="R196" s="158" t="n">
        <f aca="false">SUM(R197:R242)</f>
        <v>2.09793911</v>
      </c>
      <c r="T196" s="159" t="n">
        <f aca="false">SUM(T197:T242)</f>
        <v>0</v>
      </c>
      <c r="AR196" s="154" t="s">
        <v>91</v>
      </c>
      <c r="AT196" s="160" t="s">
        <v>81</v>
      </c>
      <c r="AU196" s="160" t="s">
        <v>89</v>
      </c>
      <c r="AY196" s="154" t="s">
        <v>308</v>
      </c>
      <c r="BK196" s="161" t="n">
        <f aca="false">SUM(BK197:BK242)</f>
        <v>0</v>
      </c>
    </row>
    <row r="197" s="22" customFormat="true" ht="33" hidden="false" customHeight="true" outlineLevel="0" collapsed="false">
      <c r="B197" s="23"/>
      <c r="C197" s="164" t="s">
        <v>427</v>
      </c>
      <c r="D197" s="164" t="s">
        <v>310</v>
      </c>
      <c r="E197" s="165" t="s">
        <v>1195</v>
      </c>
      <c r="F197" s="166" t="s">
        <v>1196</v>
      </c>
      <c r="G197" s="167" t="s">
        <v>313</v>
      </c>
      <c r="H197" s="168" t="n">
        <v>24.037</v>
      </c>
      <c r="I197" s="169"/>
      <c r="J197" s="170" t="n">
        <f aca="false">ROUND(I197*H197,2)</f>
        <v>0</v>
      </c>
      <c r="K197" s="166" t="s">
        <v>314</v>
      </c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414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414</v>
      </c>
      <c r="BM197" s="175" t="s">
        <v>2215</v>
      </c>
    </row>
    <row r="198" s="177" customFormat="true" ht="10.2" hidden="false" customHeight="false" outlineLevel="0" collapsed="false">
      <c r="B198" s="178"/>
      <c r="D198" s="179" t="s">
        <v>317</v>
      </c>
      <c r="E198" s="180"/>
      <c r="F198" s="181" t="s">
        <v>318</v>
      </c>
      <c r="H198" s="180"/>
      <c r="I198" s="182"/>
      <c r="L198" s="178"/>
      <c r="M198" s="183"/>
      <c r="T198" s="184"/>
      <c r="AT198" s="180" t="s">
        <v>317</v>
      </c>
      <c r="AU198" s="180" t="s">
        <v>91</v>
      </c>
      <c r="AV198" s="177" t="s">
        <v>89</v>
      </c>
      <c r="AW198" s="177" t="s">
        <v>35</v>
      </c>
      <c r="AX198" s="177" t="s">
        <v>82</v>
      </c>
      <c r="AY198" s="180" t="s">
        <v>308</v>
      </c>
    </row>
    <row r="199" s="177" customFormat="true" ht="10.2" hidden="false" customHeight="false" outlineLevel="0" collapsed="false">
      <c r="B199" s="178"/>
      <c r="D199" s="179" t="s">
        <v>317</v>
      </c>
      <c r="E199" s="180"/>
      <c r="F199" s="181" t="s">
        <v>1198</v>
      </c>
      <c r="H199" s="180"/>
      <c r="I199" s="182"/>
      <c r="L199" s="178"/>
      <c r="M199" s="183"/>
      <c r="T199" s="184"/>
      <c r="AT199" s="180" t="s">
        <v>317</v>
      </c>
      <c r="AU199" s="180" t="s">
        <v>91</v>
      </c>
      <c r="AV199" s="177" t="s">
        <v>89</v>
      </c>
      <c r="AW199" s="177" t="s">
        <v>35</v>
      </c>
      <c r="AX199" s="177" t="s">
        <v>82</v>
      </c>
      <c r="AY199" s="180" t="s">
        <v>308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2216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85" customFormat="true" ht="10.2" hidden="false" customHeight="false" outlineLevel="0" collapsed="false">
      <c r="B201" s="186"/>
      <c r="D201" s="179" t="s">
        <v>317</v>
      </c>
      <c r="E201" s="187"/>
      <c r="F201" s="188" t="s">
        <v>2217</v>
      </c>
      <c r="H201" s="189" t="n">
        <v>24.037</v>
      </c>
      <c r="I201" s="190"/>
      <c r="L201" s="186"/>
      <c r="M201" s="191"/>
      <c r="T201" s="192"/>
      <c r="AT201" s="187" t="s">
        <v>317</v>
      </c>
      <c r="AU201" s="187" t="s">
        <v>91</v>
      </c>
      <c r="AV201" s="185" t="s">
        <v>91</v>
      </c>
      <c r="AW201" s="185" t="s">
        <v>35</v>
      </c>
      <c r="AX201" s="185" t="s">
        <v>82</v>
      </c>
      <c r="AY201" s="187" t="s">
        <v>308</v>
      </c>
    </row>
    <row r="202" s="193" customFormat="true" ht="10.2" hidden="false" customHeight="false" outlineLevel="0" collapsed="false">
      <c r="B202" s="194"/>
      <c r="D202" s="179" t="s">
        <v>317</v>
      </c>
      <c r="E202" s="195"/>
      <c r="F202" s="196" t="s">
        <v>321</v>
      </c>
      <c r="H202" s="197" t="n">
        <v>24.037</v>
      </c>
      <c r="I202" s="198"/>
      <c r="L202" s="194"/>
      <c r="M202" s="199"/>
      <c r="T202" s="200"/>
      <c r="AT202" s="195" t="s">
        <v>317</v>
      </c>
      <c r="AU202" s="195" t="s">
        <v>91</v>
      </c>
      <c r="AV202" s="193" t="s">
        <v>315</v>
      </c>
      <c r="AW202" s="193" t="s">
        <v>35</v>
      </c>
      <c r="AX202" s="193" t="s">
        <v>89</v>
      </c>
      <c r="AY202" s="195" t="s">
        <v>308</v>
      </c>
    </row>
    <row r="203" s="22" customFormat="true" ht="24.15" hidden="false" customHeight="true" outlineLevel="0" collapsed="false">
      <c r="B203" s="23"/>
      <c r="C203" s="201" t="s">
        <v>433</v>
      </c>
      <c r="D203" s="201" t="s">
        <v>487</v>
      </c>
      <c r="E203" s="202" t="s">
        <v>852</v>
      </c>
      <c r="F203" s="203" t="s">
        <v>853</v>
      </c>
      <c r="G203" s="204" t="s">
        <v>313</v>
      </c>
      <c r="H203" s="205" t="n">
        <v>26.441</v>
      </c>
      <c r="I203" s="206"/>
      <c r="J203" s="207" t="n">
        <f aca="false">ROUND(I203*H203,2)</f>
        <v>0</v>
      </c>
      <c r="K203" s="203" t="s">
        <v>314</v>
      </c>
      <c r="L203" s="208"/>
      <c r="M203" s="209"/>
      <c r="N203" s="210" t="s">
        <v>47</v>
      </c>
      <c r="P203" s="173" t="n">
        <f aca="false">O203*H203</f>
        <v>0</v>
      </c>
      <c r="Q203" s="173" t="n">
        <v>0.0003</v>
      </c>
      <c r="R203" s="173" t="n">
        <f aca="false">Q203*H203</f>
        <v>0.0079323</v>
      </c>
      <c r="S203" s="173" t="n">
        <v>0</v>
      </c>
      <c r="T203" s="174" t="n">
        <f aca="false">S203*H203</f>
        <v>0</v>
      </c>
      <c r="AR203" s="175" t="s">
        <v>508</v>
      </c>
      <c r="AT203" s="175" t="s">
        <v>487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414</v>
      </c>
      <c r="BM203" s="175" t="s">
        <v>2218</v>
      </c>
    </row>
    <row r="204" s="185" customFormat="true" ht="10.2" hidden="false" customHeight="false" outlineLevel="0" collapsed="false">
      <c r="B204" s="186"/>
      <c r="D204" s="179" t="s">
        <v>317</v>
      </c>
      <c r="F204" s="188" t="s">
        <v>2219</v>
      </c>
      <c r="H204" s="189" t="n">
        <v>26.441</v>
      </c>
      <c r="I204" s="190"/>
      <c r="L204" s="186"/>
      <c r="M204" s="191"/>
      <c r="T204" s="192"/>
      <c r="AT204" s="187" t="s">
        <v>317</v>
      </c>
      <c r="AU204" s="187" t="s">
        <v>91</v>
      </c>
      <c r="AV204" s="185" t="s">
        <v>91</v>
      </c>
      <c r="AW204" s="185" t="s">
        <v>3</v>
      </c>
      <c r="AX204" s="185" t="s">
        <v>89</v>
      </c>
      <c r="AY204" s="187" t="s">
        <v>308</v>
      </c>
    </row>
    <row r="205" s="22" customFormat="true" ht="49.2" hidden="false" customHeight="true" outlineLevel="0" collapsed="false">
      <c r="B205" s="23"/>
      <c r="C205" s="164" t="s">
        <v>443</v>
      </c>
      <c r="D205" s="164" t="s">
        <v>310</v>
      </c>
      <c r="E205" s="165" t="s">
        <v>1201</v>
      </c>
      <c r="F205" s="166" t="s">
        <v>1202</v>
      </c>
      <c r="G205" s="167" t="s">
        <v>313</v>
      </c>
      <c r="H205" s="168" t="n">
        <v>24.037</v>
      </c>
      <c r="I205" s="169"/>
      <c r="J205" s="170" t="n">
        <f aca="false">ROUND(I205*H205,2)</f>
        <v>0</v>
      </c>
      <c r="K205" s="166"/>
      <c r="L205" s="23"/>
      <c r="M205" s="171"/>
      <c r="N205" s="172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414</v>
      </c>
      <c r="AT205" s="175" t="s">
        <v>310</v>
      </c>
      <c r="AU205" s="175" t="s">
        <v>91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414</v>
      </c>
      <c r="BM205" s="175" t="s">
        <v>2220</v>
      </c>
    </row>
    <row r="206" s="177" customFormat="true" ht="10.2" hidden="false" customHeight="false" outlineLevel="0" collapsed="false">
      <c r="B206" s="178"/>
      <c r="D206" s="179" t="s">
        <v>317</v>
      </c>
      <c r="E206" s="180"/>
      <c r="F206" s="181" t="s">
        <v>318</v>
      </c>
      <c r="H206" s="180"/>
      <c r="I206" s="182"/>
      <c r="L206" s="178"/>
      <c r="M206" s="183"/>
      <c r="T206" s="184"/>
      <c r="AT206" s="180" t="s">
        <v>317</v>
      </c>
      <c r="AU206" s="180" t="s">
        <v>91</v>
      </c>
      <c r="AV206" s="177" t="s">
        <v>89</v>
      </c>
      <c r="AW206" s="177" t="s">
        <v>35</v>
      </c>
      <c r="AX206" s="177" t="s">
        <v>82</v>
      </c>
      <c r="AY206" s="180" t="s">
        <v>308</v>
      </c>
    </row>
    <row r="207" s="177" customFormat="true" ht="10.2" hidden="false" customHeight="false" outlineLevel="0" collapsed="false">
      <c r="B207" s="178"/>
      <c r="D207" s="179" t="s">
        <v>317</v>
      </c>
      <c r="E207" s="180"/>
      <c r="F207" s="181" t="s">
        <v>1204</v>
      </c>
      <c r="H207" s="180"/>
      <c r="I207" s="182"/>
      <c r="L207" s="178"/>
      <c r="M207" s="183"/>
      <c r="T207" s="184"/>
      <c r="AT207" s="180" t="s">
        <v>317</v>
      </c>
      <c r="AU207" s="180" t="s">
        <v>91</v>
      </c>
      <c r="AV207" s="177" t="s">
        <v>89</v>
      </c>
      <c r="AW207" s="177" t="s">
        <v>35</v>
      </c>
      <c r="AX207" s="177" t="s">
        <v>82</v>
      </c>
      <c r="AY207" s="180" t="s">
        <v>308</v>
      </c>
    </row>
    <row r="208" s="177" customFormat="true" ht="10.2" hidden="false" customHeight="false" outlineLevel="0" collapsed="false">
      <c r="B208" s="178"/>
      <c r="D208" s="179" t="s">
        <v>317</v>
      </c>
      <c r="E208" s="180"/>
      <c r="F208" s="181" t="s">
        <v>2216</v>
      </c>
      <c r="H208" s="180"/>
      <c r="I208" s="182"/>
      <c r="L208" s="178"/>
      <c r="M208" s="183"/>
      <c r="T208" s="184"/>
      <c r="AT208" s="180" t="s">
        <v>317</v>
      </c>
      <c r="AU208" s="180" t="s">
        <v>91</v>
      </c>
      <c r="AV208" s="177" t="s">
        <v>89</v>
      </c>
      <c r="AW208" s="177" t="s">
        <v>35</v>
      </c>
      <c r="AX208" s="177" t="s">
        <v>82</v>
      </c>
      <c r="AY208" s="180" t="s">
        <v>308</v>
      </c>
    </row>
    <row r="209" s="185" customFormat="true" ht="10.2" hidden="false" customHeight="false" outlineLevel="0" collapsed="false">
      <c r="B209" s="186"/>
      <c r="D209" s="179" t="s">
        <v>317</v>
      </c>
      <c r="E209" s="187"/>
      <c r="F209" s="188" t="s">
        <v>2221</v>
      </c>
      <c r="H209" s="189" t="n">
        <v>24.037</v>
      </c>
      <c r="I209" s="190"/>
      <c r="L209" s="186"/>
      <c r="M209" s="191"/>
      <c r="T209" s="192"/>
      <c r="AT209" s="187" t="s">
        <v>317</v>
      </c>
      <c r="AU209" s="187" t="s">
        <v>91</v>
      </c>
      <c r="AV209" s="185" t="s">
        <v>91</v>
      </c>
      <c r="AW209" s="185" t="s">
        <v>35</v>
      </c>
      <c r="AX209" s="185" t="s">
        <v>82</v>
      </c>
      <c r="AY209" s="187" t="s">
        <v>308</v>
      </c>
    </row>
    <row r="210" s="193" customFormat="true" ht="10.2" hidden="false" customHeight="false" outlineLevel="0" collapsed="false">
      <c r="B210" s="194"/>
      <c r="D210" s="179" t="s">
        <v>317</v>
      </c>
      <c r="E210" s="195" t="s">
        <v>2183</v>
      </c>
      <c r="F210" s="196" t="s">
        <v>321</v>
      </c>
      <c r="H210" s="197" t="n">
        <v>24.037</v>
      </c>
      <c r="I210" s="198"/>
      <c r="L210" s="194"/>
      <c r="M210" s="199"/>
      <c r="T210" s="200"/>
      <c r="AT210" s="195" t="s">
        <v>317</v>
      </c>
      <c r="AU210" s="195" t="s">
        <v>91</v>
      </c>
      <c r="AV210" s="193" t="s">
        <v>315</v>
      </c>
      <c r="AW210" s="193" t="s">
        <v>35</v>
      </c>
      <c r="AX210" s="193" t="s">
        <v>89</v>
      </c>
      <c r="AY210" s="195" t="s">
        <v>308</v>
      </c>
    </row>
    <row r="211" s="22" customFormat="true" ht="49.2" hidden="false" customHeight="true" outlineLevel="0" collapsed="false">
      <c r="B211" s="23"/>
      <c r="C211" s="164" t="s">
        <v>6</v>
      </c>
      <c r="D211" s="164" t="s">
        <v>310</v>
      </c>
      <c r="E211" s="165" t="s">
        <v>1206</v>
      </c>
      <c r="F211" s="166" t="s">
        <v>1207</v>
      </c>
      <c r="G211" s="167" t="s">
        <v>313</v>
      </c>
      <c r="H211" s="168" t="n">
        <v>3.168</v>
      </c>
      <c r="I211" s="169"/>
      <c r="J211" s="170" t="n">
        <f aca="false">ROUND(I211*H211,2)</f>
        <v>0</v>
      </c>
      <c r="K211" s="166" t="s">
        <v>314</v>
      </c>
      <c r="L211" s="23"/>
      <c r="M211" s="171"/>
      <c r="N211" s="172" t="s">
        <v>47</v>
      </c>
      <c r="P211" s="173" t="n">
        <f aca="false">O211*H211</f>
        <v>0</v>
      </c>
      <c r="Q211" s="173" t="n">
        <v>3E-005</v>
      </c>
      <c r="R211" s="173" t="n">
        <f aca="false">Q211*H211</f>
        <v>9.504E-005</v>
      </c>
      <c r="S211" s="173" t="n">
        <v>0</v>
      </c>
      <c r="T211" s="174" t="n">
        <f aca="false">S211*H211</f>
        <v>0</v>
      </c>
      <c r="AR211" s="175" t="s">
        <v>414</v>
      </c>
      <c r="AT211" s="175" t="s">
        <v>310</v>
      </c>
      <c r="AU211" s="175" t="s">
        <v>91</v>
      </c>
      <c r="AY211" s="3" t="s">
        <v>308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ROUND(I211*H211,2)</f>
        <v>0</v>
      </c>
      <c r="BL211" s="3" t="s">
        <v>414</v>
      </c>
      <c r="BM211" s="175" t="s">
        <v>2222</v>
      </c>
    </row>
    <row r="212" s="177" customFormat="true" ht="10.2" hidden="false" customHeight="false" outlineLevel="0" collapsed="false">
      <c r="B212" s="178"/>
      <c r="D212" s="179" t="s">
        <v>317</v>
      </c>
      <c r="E212" s="180"/>
      <c r="F212" s="181" t="s">
        <v>318</v>
      </c>
      <c r="H212" s="180"/>
      <c r="I212" s="182"/>
      <c r="L212" s="178"/>
      <c r="M212" s="183"/>
      <c r="T212" s="184"/>
      <c r="AT212" s="180" t="s">
        <v>317</v>
      </c>
      <c r="AU212" s="180" t="s">
        <v>91</v>
      </c>
      <c r="AV212" s="177" t="s">
        <v>89</v>
      </c>
      <c r="AW212" s="177" t="s">
        <v>35</v>
      </c>
      <c r="AX212" s="177" t="s">
        <v>82</v>
      </c>
      <c r="AY212" s="180" t="s">
        <v>308</v>
      </c>
    </row>
    <row r="213" s="177" customFormat="true" ht="10.2" hidden="false" customHeight="false" outlineLevel="0" collapsed="false">
      <c r="B213" s="178"/>
      <c r="D213" s="179" t="s">
        <v>317</v>
      </c>
      <c r="E213" s="180"/>
      <c r="F213" s="181" t="s">
        <v>1209</v>
      </c>
      <c r="H213" s="180"/>
      <c r="I213" s="182"/>
      <c r="L213" s="178"/>
      <c r="M213" s="183"/>
      <c r="T213" s="184"/>
      <c r="AT213" s="180" t="s">
        <v>317</v>
      </c>
      <c r="AU213" s="180" t="s">
        <v>91</v>
      </c>
      <c r="AV213" s="177" t="s">
        <v>89</v>
      </c>
      <c r="AW213" s="177" t="s">
        <v>35</v>
      </c>
      <c r="AX213" s="177" t="s">
        <v>82</v>
      </c>
      <c r="AY213" s="180" t="s">
        <v>308</v>
      </c>
    </row>
    <row r="214" s="177" customFormat="true" ht="10.2" hidden="false" customHeight="false" outlineLevel="0" collapsed="false">
      <c r="B214" s="178"/>
      <c r="D214" s="179" t="s">
        <v>317</v>
      </c>
      <c r="E214" s="180"/>
      <c r="F214" s="181" t="s">
        <v>2216</v>
      </c>
      <c r="H214" s="180"/>
      <c r="I214" s="182"/>
      <c r="L214" s="178"/>
      <c r="M214" s="183"/>
      <c r="T214" s="184"/>
      <c r="AT214" s="180" t="s">
        <v>317</v>
      </c>
      <c r="AU214" s="180" t="s">
        <v>91</v>
      </c>
      <c r="AV214" s="177" t="s">
        <v>89</v>
      </c>
      <c r="AW214" s="177" t="s">
        <v>35</v>
      </c>
      <c r="AX214" s="177" t="s">
        <v>82</v>
      </c>
      <c r="AY214" s="180" t="s">
        <v>308</v>
      </c>
    </row>
    <row r="215" s="185" customFormat="true" ht="10.2" hidden="false" customHeight="false" outlineLevel="0" collapsed="false">
      <c r="B215" s="186"/>
      <c r="D215" s="179" t="s">
        <v>317</v>
      </c>
      <c r="E215" s="187"/>
      <c r="F215" s="188" t="s">
        <v>2223</v>
      </c>
      <c r="H215" s="189" t="n">
        <v>3.168</v>
      </c>
      <c r="I215" s="190"/>
      <c r="L215" s="186"/>
      <c r="M215" s="191"/>
      <c r="T215" s="192"/>
      <c r="AT215" s="187" t="s">
        <v>317</v>
      </c>
      <c r="AU215" s="187" t="s">
        <v>91</v>
      </c>
      <c r="AV215" s="185" t="s">
        <v>91</v>
      </c>
      <c r="AW215" s="185" t="s">
        <v>35</v>
      </c>
      <c r="AX215" s="185" t="s">
        <v>82</v>
      </c>
      <c r="AY215" s="187" t="s">
        <v>308</v>
      </c>
    </row>
    <row r="216" s="193" customFormat="true" ht="10.2" hidden="false" customHeight="false" outlineLevel="0" collapsed="false">
      <c r="B216" s="194"/>
      <c r="D216" s="179" t="s">
        <v>317</v>
      </c>
      <c r="E216" s="195"/>
      <c r="F216" s="196" t="s">
        <v>321</v>
      </c>
      <c r="H216" s="197" t="n">
        <v>3.168</v>
      </c>
      <c r="I216" s="198"/>
      <c r="L216" s="194"/>
      <c r="M216" s="199"/>
      <c r="T216" s="200"/>
      <c r="AT216" s="195" t="s">
        <v>317</v>
      </c>
      <c r="AU216" s="195" t="s">
        <v>91</v>
      </c>
      <c r="AV216" s="193" t="s">
        <v>315</v>
      </c>
      <c r="AW216" s="193" t="s">
        <v>35</v>
      </c>
      <c r="AX216" s="193" t="s">
        <v>89</v>
      </c>
      <c r="AY216" s="195" t="s">
        <v>308</v>
      </c>
    </row>
    <row r="217" s="22" customFormat="true" ht="33" hidden="false" customHeight="true" outlineLevel="0" collapsed="false">
      <c r="B217" s="23"/>
      <c r="C217" s="201" t="s">
        <v>455</v>
      </c>
      <c r="D217" s="201" t="s">
        <v>487</v>
      </c>
      <c r="E217" s="202" t="s">
        <v>1211</v>
      </c>
      <c r="F217" s="203" t="s">
        <v>1212</v>
      </c>
      <c r="G217" s="204" t="s">
        <v>313</v>
      </c>
      <c r="H217" s="205" t="n">
        <v>29.926</v>
      </c>
      <c r="I217" s="206"/>
      <c r="J217" s="207" t="n">
        <f aca="false">ROUND(I217*H217,2)</f>
        <v>0</v>
      </c>
      <c r="K217" s="203" t="s">
        <v>314</v>
      </c>
      <c r="L217" s="208"/>
      <c r="M217" s="209"/>
      <c r="N217" s="210" t="s">
        <v>47</v>
      </c>
      <c r="P217" s="173" t="n">
        <f aca="false">O217*H217</f>
        <v>0</v>
      </c>
      <c r="Q217" s="173" t="n">
        <v>0.0025</v>
      </c>
      <c r="R217" s="173" t="n">
        <f aca="false">Q217*H217</f>
        <v>0.074815</v>
      </c>
      <c r="S217" s="173" t="n">
        <v>0</v>
      </c>
      <c r="T217" s="174" t="n">
        <f aca="false">S217*H217</f>
        <v>0</v>
      </c>
      <c r="AR217" s="175" t="s">
        <v>508</v>
      </c>
      <c r="AT217" s="175" t="s">
        <v>487</v>
      </c>
      <c r="AU217" s="175" t="s">
        <v>91</v>
      </c>
      <c r="AY217" s="3" t="s">
        <v>308</v>
      </c>
      <c r="BE217" s="176" t="n">
        <f aca="false">IF(N217="základní",J217,0)</f>
        <v>0</v>
      </c>
      <c r="BF217" s="176" t="n">
        <f aca="false">IF(N217="snížená",J217,0)</f>
        <v>0</v>
      </c>
      <c r="BG217" s="176" t="n">
        <f aca="false">IF(N217="zákl. přenesená",J217,0)</f>
        <v>0</v>
      </c>
      <c r="BH217" s="176" t="n">
        <f aca="false">IF(N217="sníž. přenesená",J217,0)</f>
        <v>0</v>
      </c>
      <c r="BI217" s="176" t="n">
        <f aca="false">IF(N217="nulová",J217,0)</f>
        <v>0</v>
      </c>
      <c r="BJ217" s="3" t="s">
        <v>89</v>
      </c>
      <c r="BK217" s="176" t="n">
        <f aca="false">ROUND(I217*H217,2)</f>
        <v>0</v>
      </c>
      <c r="BL217" s="3" t="s">
        <v>414</v>
      </c>
      <c r="BM217" s="175" t="s">
        <v>2224</v>
      </c>
    </row>
    <row r="218" s="185" customFormat="true" ht="10.2" hidden="false" customHeight="false" outlineLevel="0" collapsed="false">
      <c r="B218" s="186"/>
      <c r="D218" s="179" t="s">
        <v>317</v>
      </c>
      <c r="F218" s="188" t="s">
        <v>2225</v>
      </c>
      <c r="H218" s="189" t="n">
        <v>29.926</v>
      </c>
      <c r="I218" s="190"/>
      <c r="L218" s="186"/>
      <c r="M218" s="191"/>
      <c r="T218" s="192"/>
      <c r="AT218" s="187" t="s">
        <v>317</v>
      </c>
      <c r="AU218" s="187" t="s">
        <v>91</v>
      </c>
      <c r="AV218" s="185" t="s">
        <v>91</v>
      </c>
      <c r="AW218" s="185" t="s">
        <v>3</v>
      </c>
      <c r="AX218" s="185" t="s">
        <v>89</v>
      </c>
      <c r="AY218" s="187" t="s">
        <v>308</v>
      </c>
    </row>
    <row r="219" s="22" customFormat="true" ht="16.5" hidden="false" customHeight="true" outlineLevel="0" collapsed="false">
      <c r="B219" s="23"/>
      <c r="C219" s="201" t="s">
        <v>461</v>
      </c>
      <c r="D219" s="201" t="s">
        <v>487</v>
      </c>
      <c r="E219" s="202" t="s">
        <v>1215</v>
      </c>
      <c r="F219" s="203" t="s">
        <v>1216</v>
      </c>
      <c r="G219" s="204" t="s">
        <v>478</v>
      </c>
      <c r="H219" s="205" t="n">
        <v>1</v>
      </c>
      <c r="I219" s="206"/>
      <c r="J219" s="207" t="n">
        <f aca="false">ROUND(I219*H219,2)</f>
        <v>0</v>
      </c>
      <c r="K219" s="203"/>
      <c r="L219" s="208"/>
      <c r="M219" s="209"/>
      <c r="N219" s="210" t="s">
        <v>47</v>
      </c>
      <c r="P219" s="173" t="n">
        <f aca="false">O219*H219</f>
        <v>0</v>
      </c>
      <c r="Q219" s="173" t="n">
        <v>0.00181</v>
      </c>
      <c r="R219" s="173" t="n">
        <f aca="false">Q219*H219</f>
        <v>0.00181</v>
      </c>
      <c r="S219" s="173" t="n">
        <v>0</v>
      </c>
      <c r="T219" s="174" t="n">
        <f aca="false">S219*H219</f>
        <v>0</v>
      </c>
      <c r="AR219" s="175" t="s">
        <v>508</v>
      </c>
      <c r="AT219" s="175" t="s">
        <v>487</v>
      </c>
      <c r="AU219" s="175" t="s">
        <v>91</v>
      </c>
      <c r="AY219" s="3" t="s">
        <v>308</v>
      </c>
      <c r="BE219" s="176" t="n">
        <f aca="false">IF(N219="základní",J219,0)</f>
        <v>0</v>
      </c>
      <c r="BF219" s="176" t="n">
        <f aca="false">IF(N219="snížená",J219,0)</f>
        <v>0</v>
      </c>
      <c r="BG219" s="176" t="n">
        <f aca="false">IF(N219="zákl. přenesená",J219,0)</f>
        <v>0</v>
      </c>
      <c r="BH219" s="176" t="n">
        <f aca="false">IF(N219="sníž. přenesená",J219,0)</f>
        <v>0</v>
      </c>
      <c r="BI219" s="176" t="n">
        <f aca="false">IF(N219="nulová",J219,0)</f>
        <v>0</v>
      </c>
      <c r="BJ219" s="3" t="s">
        <v>89</v>
      </c>
      <c r="BK219" s="176" t="n">
        <f aca="false">ROUND(I219*H219,2)</f>
        <v>0</v>
      </c>
      <c r="BL219" s="3" t="s">
        <v>414</v>
      </c>
      <c r="BM219" s="175" t="s">
        <v>2226</v>
      </c>
    </row>
    <row r="220" s="22" customFormat="true" ht="33" hidden="false" customHeight="true" outlineLevel="0" collapsed="false">
      <c r="B220" s="23"/>
      <c r="C220" s="164" t="s">
        <v>471</v>
      </c>
      <c r="D220" s="164" t="s">
        <v>310</v>
      </c>
      <c r="E220" s="165" t="s">
        <v>1220</v>
      </c>
      <c r="F220" s="166" t="s">
        <v>1221</v>
      </c>
      <c r="G220" s="167" t="s">
        <v>313</v>
      </c>
      <c r="H220" s="168" t="n">
        <v>24.037</v>
      </c>
      <c r="I220" s="169"/>
      <c r="J220" s="170" t="n">
        <f aca="false">ROUND(I220*H220,2)</f>
        <v>0</v>
      </c>
      <c r="K220" s="166" t="s">
        <v>314</v>
      </c>
      <c r="L220" s="23"/>
      <c r="M220" s="171"/>
      <c r="N220" s="172" t="s">
        <v>47</v>
      </c>
      <c r="P220" s="173" t="n">
        <f aca="false">O220*H220</f>
        <v>0</v>
      </c>
      <c r="Q220" s="173" t="n">
        <v>0</v>
      </c>
      <c r="R220" s="173" t="n">
        <f aca="false">Q220*H220</f>
        <v>0</v>
      </c>
      <c r="S220" s="173" t="n">
        <v>0</v>
      </c>
      <c r="T220" s="174" t="n">
        <f aca="false">S220*H220</f>
        <v>0</v>
      </c>
      <c r="AR220" s="175" t="s">
        <v>414</v>
      </c>
      <c r="AT220" s="175" t="s">
        <v>310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414</v>
      </c>
      <c r="BM220" s="175" t="s">
        <v>2227</v>
      </c>
    </row>
    <row r="221" s="177" customFormat="true" ht="10.2" hidden="false" customHeight="false" outlineLevel="0" collapsed="false">
      <c r="B221" s="178"/>
      <c r="D221" s="179" t="s">
        <v>317</v>
      </c>
      <c r="E221" s="180"/>
      <c r="F221" s="181" t="s">
        <v>318</v>
      </c>
      <c r="H221" s="180"/>
      <c r="I221" s="182"/>
      <c r="L221" s="178"/>
      <c r="M221" s="183"/>
      <c r="T221" s="184"/>
      <c r="AT221" s="180" t="s">
        <v>317</v>
      </c>
      <c r="AU221" s="180" t="s">
        <v>91</v>
      </c>
      <c r="AV221" s="177" t="s">
        <v>89</v>
      </c>
      <c r="AW221" s="177" t="s">
        <v>35</v>
      </c>
      <c r="AX221" s="177" t="s">
        <v>82</v>
      </c>
      <c r="AY221" s="180" t="s">
        <v>308</v>
      </c>
    </row>
    <row r="222" s="177" customFormat="true" ht="10.2" hidden="false" customHeight="false" outlineLevel="0" collapsed="false">
      <c r="B222" s="178"/>
      <c r="D222" s="179" t="s">
        <v>317</v>
      </c>
      <c r="E222" s="180"/>
      <c r="F222" s="181" t="s">
        <v>1198</v>
      </c>
      <c r="H222" s="180"/>
      <c r="I222" s="182"/>
      <c r="L222" s="178"/>
      <c r="M222" s="183"/>
      <c r="T222" s="184"/>
      <c r="AT222" s="180" t="s">
        <v>317</v>
      </c>
      <c r="AU222" s="180" t="s">
        <v>91</v>
      </c>
      <c r="AV222" s="177" t="s">
        <v>89</v>
      </c>
      <c r="AW222" s="177" t="s">
        <v>35</v>
      </c>
      <c r="AX222" s="177" t="s">
        <v>82</v>
      </c>
      <c r="AY222" s="180" t="s">
        <v>308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2216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85" customFormat="true" ht="10.2" hidden="false" customHeight="false" outlineLevel="0" collapsed="false">
      <c r="B224" s="186"/>
      <c r="D224" s="179" t="s">
        <v>317</v>
      </c>
      <c r="E224" s="187"/>
      <c r="F224" s="188" t="s">
        <v>2217</v>
      </c>
      <c r="H224" s="189" t="n">
        <v>24.037</v>
      </c>
      <c r="I224" s="190"/>
      <c r="L224" s="186"/>
      <c r="M224" s="191"/>
      <c r="T224" s="192"/>
      <c r="AT224" s="187" t="s">
        <v>317</v>
      </c>
      <c r="AU224" s="187" t="s">
        <v>91</v>
      </c>
      <c r="AV224" s="185" t="s">
        <v>91</v>
      </c>
      <c r="AW224" s="185" t="s">
        <v>35</v>
      </c>
      <c r="AX224" s="185" t="s">
        <v>82</v>
      </c>
      <c r="AY224" s="187" t="s">
        <v>308</v>
      </c>
    </row>
    <row r="225" s="193" customFormat="true" ht="10.2" hidden="false" customHeight="false" outlineLevel="0" collapsed="false">
      <c r="B225" s="194"/>
      <c r="D225" s="179" t="s">
        <v>317</v>
      </c>
      <c r="E225" s="195"/>
      <c r="F225" s="196" t="s">
        <v>321</v>
      </c>
      <c r="H225" s="197" t="n">
        <v>24.037</v>
      </c>
      <c r="I225" s="198"/>
      <c r="L225" s="194"/>
      <c r="M225" s="199"/>
      <c r="T225" s="200"/>
      <c r="AT225" s="195" t="s">
        <v>317</v>
      </c>
      <c r="AU225" s="195" t="s">
        <v>91</v>
      </c>
      <c r="AV225" s="193" t="s">
        <v>315</v>
      </c>
      <c r="AW225" s="193" t="s">
        <v>35</v>
      </c>
      <c r="AX225" s="193" t="s">
        <v>89</v>
      </c>
      <c r="AY225" s="195" t="s">
        <v>308</v>
      </c>
    </row>
    <row r="226" s="22" customFormat="true" ht="24.15" hidden="false" customHeight="true" outlineLevel="0" collapsed="false">
      <c r="B226" s="23"/>
      <c r="C226" s="201" t="s">
        <v>475</v>
      </c>
      <c r="D226" s="201" t="s">
        <v>487</v>
      </c>
      <c r="E226" s="202" t="s">
        <v>1089</v>
      </c>
      <c r="F226" s="203" t="s">
        <v>1090</v>
      </c>
      <c r="G226" s="204" t="s">
        <v>313</v>
      </c>
      <c r="H226" s="205" t="n">
        <v>26.441</v>
      </c>
      <c r="I226" s="206"/>
      <c r="J226" s="207" t="n">
        <f aca="false">ROUND(I226*H226,2)</f>
        <v>0</v>
      </c>
      <c r="K226" s="203" t="s">
        <v>314</v>
      </c>
      <c r="L226" s="208"/>
      <c r="M226" s="209"/>
      <c r="N226" s="210" t="s">
        <v>47</v>
      </c>
      <c r="P226" s="173" t="n">
        <f aca="false">O226*H226</f>
        <v>0</v>
      </c>
      <c r="Q226" s="173" t="n">
        <v>0.0005</v>
      </c>
      <c r="R226" s="173" t="n">
        <f aca="false">Q226*H226</f>
        <v>0.0132205</v>
      </c>
      <c r="S226" s="173" t="n">
        <v>0</v>
      </c>
      <c r="T226" s="174" t="n">
        <f aca="false">S226*H226</f>
        <v>0</v>
      </c>
      <c r="AR226" s="175" t="s">
        <v>508</v>
      </c>
      <c r="AT226" s="175" t="s">
        <v>487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414</v>
      </c>
      <c r="BM226" s="175" t="s">
        <v>2228</v>
      </c>
    </row>
    <row r="227" s="185" customFormat="true" ht="10.2" hidden="false" customHeight="false" outlineLevel="0" collapsed="false">
      <c r="B227" s="186"/>
      <c r="D227" s="179" t="s">
        <v>317</v>
      </c>
      <c r="F227" s="188" t="s">
        <v>2219</v>
      </c>
      <c r="H227" s="189" t="n">
        <v>26.441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</v>
      </c>
      <c r="AX227" s="185" t="s">
        <v>89</v>
      </c>
      <c r="AY227" s="187" t="s">
        <v>308</v>
      </c>
    </row>
    <row r="228" s="22" customFormat="true" ht="55.5" hidden="false" customHeight="true" outlineLevel="0" collapsed="false">
      <c r="B228" s="23"/>
      <c r="C228" s="164" t="s">
        <v>481</v>
      </c>
      <c r="D228" s="164" t="s">
        <v>310</v>
      </c>
      <c r="E228" s="165" t="s">
        <v>1224</v>
      </c>
      <c r="F228" s="166" t="s">
        <v>1225</v>
      </c>
      <c r="G228" s="167" t="s">
        <v>313</v>
      </c>
      <c r="H228" s="168" t="n">
        <v>24.037</v>
      </c>
      <c r="I228" s="169"/>
      <c r="J228" s="170" t="n">
        <f aca="false">ROUND(I228*H228,2)</f>
        <v>0</v>
      </c>
      <c r="K228" s="166" t="s">
        <v>314</v>
      </c>
      <c r="L228" s="23"/>
      <c r="M228" s="171"/>
      <c r="N228" s="172" t="s">
        <v>47</v>
      </c>
      <c r="P228" s="173" t="n">
        <f aca="false">O228*H228</f>
        <v>0</v>
      </c>
      <c r="Q228" s="173" t="n">
        <v>0.00071</v>
      </c>
      <c r="R228" s="173" t="n">
        <f aca="false">Q228*H228</f>
        <v>0.01706627</v>
      </c>
      <c r="S228" s="173" t="n">
        <v>0</v>
      </c>
      <c r="T228" s="174" t="n">
        <f aca="false">S228*H228</f>
        <v>0</v>
      </c>
      <c r="AR228" s="175" t="s">
        <v>414</v>
      </c>
      <c r="AT228" s="175" t="s">
        <v>310</v>
      </c>
      <c r="AU228" s="175" t="s">
        <v>91</v>
      </c>
      <c r="AY228" s="3" t="s">
        <v>308</v>
      </c>
      <c r="BE228" s="176" t="n">
        <f aca="false">IF(N228="základní",J228,0)</f>
        <v>0</v>
      </c>
      <c r="BF228" s="176" t="n">
        <f aca="false">IF(N228="snížená",J228,0)</f>
        <v>0</v>
      </c>
      <c r="BG228" s="176" t="n">
        <f aca="false">IF(N228="zákl. přenesená",J228,0)</f>
        <v>0</v>
      </c>
      <c r="BH228" s="176" t="n">
        <f aca="false">IF(N228="sníž. přenesená",J228,0)</f>
        <v>0</v>
      </c>
      <c r="BI228" s="176" t="n">
        <f aca="false">IF(N228="nulová",J228,0)</f>
        <v>0</v>
      </c>
      <c r="BJ228" s="3" t="s">
        <v>89</v>
      </c>
      <c r="BK228" s="176" t="n">
        <f aca="false">ROUND(I228*H228,2)</f>
        <v>0</v>
      </c>
      <c r="BL228" s="3" t="s">
        <v>414</v>
      </c>
      <c r="BM228" s="175" t="s">
        <v>2229</v>
      </c>
    </row>
    <row r="229" s="177" customFormat="true" ht="10.2" hidden="false" customHeight="false" outlineLevel="0" collapsed="false">
      <c r="B229" s="178"/>
      <c r="D229" s="179" t="s">
        <v>317</v>
      </c>
      <c r="E229" s="180"/>
      <c r="F229" s="181" t="s">
        <v>318</v>
      </c>
      <c r="H229" s="180"/>
      <c r="I229" s="182"/>
      <c r="L229" s="178"/>
      <c r="M229" s="183"/>
      <c r="T229" s="184"/>
      <c r="AT229" s="180" t="s">
        <v>317</v>
      </c>
      <c r="AU229" s="180" t="s">
        <v>91</v>
      </c>
      <c r="AV229" s="177" t="s">
        <v>89</v>
      </c>
      <c r="AW229" s="177" t="s">
        <v>35</v>
      </c>
      <c r="AX229" s="177" t="s">
        <v>82</v>
      </c>
      <c r="AY229" s="180" t="s">
        <v>308</v>
      </c>
    </row>
    <row r="230" s="177" customFormat="true" ht="10.2" hidden="false" customHeight="false" outlineLevel="0" collapsed="false">
      <c r="B230" s="178"/>
      <c r="D230" s="179" t="s">
        <v>317</v>
      </c>
      <c r="E230" s="180"/>
      <c r="F230" s="181" t="s">
        <v>1227</v>
      </c>
      <c r="H230" s="180"/>
      <c r="I230" s="182"/>
      <c r="L230" s="178"/>
      <c r="M230" s="183"/>
      <c r="T230" s="184"/>
      <c r="AT230" s="180" t="s">
        <v>317</v>
      </c>
      <c r="AU230" s="180" t="s">
        <v>91</v>
      </c>
      <c r="AV230" s="177" t="s">
        <v>89</v>
      </c>
      <c r="AW230" s="177" t="s">
        <v>35</v>
      </c>
      <c r="AX230" s="177" t="s">
        <v>82</v>
      </c>
      <c r="AY230" s="180" t="s">
        <v>308</v>
      </c>
    </row>
    <row r="231" s="177" customFormat="true" ht="10.2" hidden="false" customHeight="false" outlineLevel="0" collapsed="false">
      <c r="B231" s="178"/>
      <c r="D231" s="179" t="s">
        <v>317</v>
      </c>
      <c r="E231" s="180"/>
      <c r="F231" s="181" t="s">
        <v>2216</v>
      </c>
      <c r="H231" s="180"/>
      <c r="I231" s="182"/>
      <c r="L231" s="178"/>
      <c r="M231" s="183"/>
      <c r="T231" s="184"/>
      <c r="AT231" s="180" t="s">
        <v>317</v>
      </c>
      <c r="AU231" s="180" t="s">
        <v>91</v>
      </c>
      <c r="AV231" s="177" t="s">
        <v>89</v>
      </c>
      <c r="AW231" s="177" t="s">
        <v>35</v>
      </c>
      <c r="AX231" s="177" t="s">
        <v>82</v>
      </c>
      <c r="AY231" s="180" t="s">
        <v>308</v>
      </c>
    </row>
    <row r="232" s="185" customFormat="true" ht="10.2" hidden="false" customHeight="false" outlineLevel="0" collapsed="false">
      <c r="B232" s="186"/>
      <c r="D232" s="179" t="s">
        <v>317</v>
      </c>
      <c r="E232" s="187"/>
      <c r="F232" s="188" t="s">
        <v>2217</v>
      </c>
      <c r="H232" s="189" t="n">
        <v>24.037</v>
      </c>
      <c r="I232" s="190"/>
      <c r="L232" s="186"/>
      <c r="M232" s="191"/>
      <c r="T232" s="192"/>
      <c r="AT232" s="187" t="s">
        <v>317</v>
      </c>
      <c r="AU232" s="187" t="s">
        <v>91</v>
      </c>
      <c r="AV232" s="185" t="s">
        <v>91</v>
      </c>
      <c r="AW232" s="185" t="s">
        <v>35</v>
      </c>
      <c r="AX232" s="185" t="s">
        <v>82</v>
      </c>
      <c r="AY232" s="187" t="s">
        <v>308</v>
      </c>
    </row>
    <row r="233" s="193" customFormat="true" ht="10.2" hidden="false" customHeight="false" outlineLevel="0" collapsed="false">
      <c r="B233" s="194"/>
      <c r="D233" s="179" t="s">
        <v>317</v>
      </c>
      <c r="E233" s="195"/>
      <c r="F233" s="196" t="s">
        <v>321</v>
      </c>
      <c r="H233" s="197" t="n">
        <v>24.037</v>
      </c>
      <c r="I233" s="198"/>
      <c r="L233" s="194"/>
      <c r="M233" s="199"/>
      <c r="T233" s="200"/>
      <c r="AT233" s="195" t="s">
        <v>317</v>
      </c>
      <c r="AU233" s="195" t="s">
        <v>91</v>
      </c>
      <c r="AV233" s="193" t="s">
        <v>315</v>
      </c>
      <c r="AW233" s="193" t="s">
        <v>35</v>
      </c>
      <c r="AX233" s="193" t="s">
        <v>89</v>
      </c>
      <c r="AY233" s="195" t="s">
        <v>308</v>
      </c>
    </row>
    <row r="234" s="22" customFormat="true" ht="37.95" hidden="false" customHeight="true" outlineLevel="0" collapsed="false">
      <c r="B234" s="23"/>
      <c r="C234" s="164" t="s">
        <v>486</v>
      </c>
      <c r="D234" s="164" t="s">
        <v>310</v>
      </c>
      <c r="E234" s="165" t="s">
        <v>1228</v>
      </c>
      <c r="F234" s="166" t="s">
        <v>1229</v>
      </c>
      <c r="G234" s="167" t="s">
        <v>313</v>
      </c>
      <c r="H234" s="168" t="n">
        <v>24.037</v>
      </c>
      <c r="I234" s="169"/>
      <c r="J234" s="170" t="n">
        <f aca="false">ROUND(I234*H234,2)</f>
        <v>0</v>
      </c>
      <c r="K234" s="166" t="s">
        <v>314</v>
      </c>
      <c r="L234" s="23"/>
      <c r="M234" s="171"/>
      <c r="N234" s="172" t="s">
        <v>47</v>
      </c>
      <c r="P234" s="173" t="n">
        <f aca="false">O234*H234</f>
        <v>0</v>
      </c>
      <c r="Q234" s="173" t="n">
        <v>0</v>
      </c>
      <c r="R234" s="173" t="n">
        <f aca="false">Q234*H234</f>
        <v>0</v>
      </c>
      <c r="S234" s="173" t="n">
        <v>0</v>
      </c>
      <c r="T234" s="174" t="n">
        <f aca="false">S234*H234</f>
        <v>0</v>
      </c>
      <c r="AR234" s="175" t="s">
        <v>414</v>
      </c>
      <c r="AT234" s="175" t="s">
        <v>310</v>
      </c>
      <c r="AU234" s="175" t="s">
        <v>91</v>
      </c>
      <c r="AY234" s="3" t="s">
        <v>308</v>
      </c>
      <c r="BE234" s="176" t="n">
        <f aca="false">IF(N234="základní",J234,0)</f>
        <v>0</v>
      </c>
      <c r="BF234" s="176" t="n">
        <f aca="false">IF(N234="snížená",J234,0)</f>
        <v>0</v>
      </c>
      <c r="BG234" s="176" t="n">
        <f aca="false">IF(N234="zákl. přenesená",J234,0)</f>
        <v>0</v>
      </c>
      <c r="BH234" s="176" t="n">
        <f aca="false">IF(N234="sníž. přenesená",J234,0)</f>
        <v>0</v>
      </c>
      <c r="BI234" s="176" t="n">
        <f aca="false">IF(N234="nulová",J234,0)</f>
        <v>0</v>
      </c>
      <c r="BJ234" s="3" t="s">
        <v>89</v>
      </c>
      <c r="BK234" s="176" t="n">
        <f aca="false">ROUND(I234*H234,2)</f>
        <v>0</v>
      </c>
      <c r="BL234" s="3" t="s">
        <v>414</v>
      </c>
      <c r="BM234" s="175" t="s">
        <v>2230</v>
      </c>
    </row>
    <row r="235" s="177" customFormat="true" ht="10.2" hidden="false" customHeight="false" outlineLevel="0" collapsed="false">
      <c r="B235" s="178"/>
      <c r="D235" s="179" t="s">
        <v>317</v>
      </c>
      <c r="E235" s="180"/>
      <c r="F235" s="181" t="s">
        <v>318</v>
      </c>
      <c r="H235" s="180"/>
      <c r="I235" s="182"/>
      <c r="L235" s="178"/>
      <c r="M235" s="183"/>
      <c r="T235" s="184"/>
      <c r="AT235" s="180" t="s">
        <v>317</v>
      </c>
      <c r="AU235" s="180" t="s">
        <v>91</v>
      </c>
      <c r="AV235" s="177" t="s">
        <v>89</v>
      </c>
      <c r="AW235" s="177" t="s">
        <v>35</v>
      </c>
      <c r="AX235" s="177" t="s">
        <v>82</v>
      </c>
      <c r="AY235" s="180" t="s">
        <v>308</v>
      </c>
    </row>
    <row r="236" s="177" customFormat="true" ht="10.2" hidden="false" customHeight="false" outlineLevel="0" collapsed="false">
      <c r="B236" s="178"/>
      <c r="D236" s="179" t="s">
        <v>317</v>
      </c>
      <c r="E236" s="180"/>
      <c r="F236" s="181" t="s">
        <v>1231</v>
      </c>
      <c r="H236" s="180"/>
      <c r="I236" s="182"/>
      <c r="L236" s="178"/>
      <c r="M236" s="183"/>
      <c r="T236" s="184"/>
      <c r="AT236" s="180" t="s">
        <v>317</v>
      </c>
      <c r="AU236" s="180" t="s">
        <v>91</v>
      </c>
      <c r="AV236" s="177" t="s">
        <v>89</v>
      </c>
      <c r="AW236" s="177" t="s">
        <v>35</v>
      </c>
      <c r="AX236" s="177" t="s">
        <v>82</v>
      </c>
      <c r="AY236" s="180" t="s">
        <v>308</v>
      </c>
    </row>
    <row r="237" s="177" customFormat="true" ht="10.2" hidden="false" customHeight="false" outlineLevel="0" collapsed="false">
      <c r="B237" s="178"/>
      <c r="D237" s="179" t="s">
        <v>317</v>
      </c>
      <c r="E237" s="180"/>
      <c r="F237" s="181" t="s">
        <v>2231</v>
      </c>
      <c r="H237" s="180"/>
      <c r="I237" s="182"/>
      <c r="L237" s="178"/>
      <c r="M237" s="183"/>
      <c r="T237" s="184"/>
      <c r="AT237" s="180" t="s">
        <v>317</v>
      </c>
      <c r="AU237" s="180" t="s">
        <v>91</v>
      </c>
      <c r="AV237" s="177" t="s">
        <v>89</v>
      </c>
      <c r="AW237" s="177" t="s">
        <v>35</v>
      </c>
      <c r="AX237" s="177" t="s">
        <v>82</v>
      </c>
      <c r="AY237" s="180" t="s">
        <v>308</v>
      </c>
    </row>
    <row r="238" s="185" customFormat="true" ht="10.2" hidden="false" customHeight="false" outlineLevel="0" collapsed="false">
      <c r="B238" s="186"/>
      <c r="D238" s="179" t="s">
        <v>317</v>
      </c>
      <c r="E238" s="187"/>
      <c r="F238" s="188" t="s">
        <v>2217</v>
      </c>
      <c r="H238" s="189" t="n">
        <v>24.037</v>
      </c>
      <c r="I238" s="190"/>
      <c r="L238" s="186"/>
      <c r="M238" s="191"/>
      <c r="T238" s="192"/>
      <c r="AT238" s="187" t="s">
        <v>317</v>
      </c>
      <c r="AU238" s="187" t="s">
        <v>91</v>
      </c>
      <c r="AV238" s="185" t="s">
        <v>91</v>
      </c>
      <c r="AW238" s="185" t="s">
        <v>35</v>
      </c>
      <c r="AX238" s="185" t="s">
        <v>82</v>
      </c>
      <c r="AY238" s="187" t="s">
        <v>308</v>
      </c>
    </row>
    <row r="239" s="193" customFormat="true" ht="10.2" hidden="false" customHeight="false" outlineLevel="0" collapsed="false">
      <c r="B239" s="194"/>
      <c r="D239" s="179" t="s">
        <v>317</v>
      </c>
      <c r="E239" s="195"/>
      <c r="F239" s="196" t="s">
        <v>321</v>
      </c>
      <c r="H239" s="197" t="n">
        <v>24.037</v>
      </c>
      <c r="I239" s="198"/>
      <c r="L239" s="194"/>
      <c r="M239" s="199"/>
      <c r="T239" s="200"/>
      <c r="AT239" s="195" t="s">
        <v>317</v>
      </c>
      <c r="AU239" s="195" t="s">
        <v>91</v>
      </c>
      <c r="AV239" s="193" t="s">
        <v>315</v>
      </c>
      <c r="AW239" s="193" t="s">
        <v>35</v>
      </c>
      <c r="AX239" s="193" t="s">
        <v>89</v>
      </c>
      <c r="AY239" s="195" t="s">
        <v>308</v>
      </c>
    </row>
    <row r="240" s="22" customFormat="true" ht="16.5" hidden="false" customHeight="true" outlineLevel="0" collapsed="false">
      <c r="B240" s="23"/>
      <c r="C240" s="201" t="s">
        <v>491</v>
      </c>
      <c r="D240" s="201" t="s">
        <v>487</v>
      </c>
      <c r="E240" s="202" t="s">
        <v>1232</v>
      </c>
      <c r="F240" s="203" t="s">
        <v>1233</v>
      </c>
      <c r="G240" s="204" t="s">
        <v>370</v>
      </c>
      <c r="H240" s="205" t="n">
        <v>1.983</v>
      </c>
      <c r="I240" s="206"/>
      <c r="J240" s="207" t="n">
        <f aca="false">ROUND(I240*H240,2)</f>
        <v>0</v>
      </c>
      <c r="K240" s="203" t="s">
        <v>314</v>
      </c>
      <c r="L240" s="208"/>
      <c r="M240" s="209"/>
      <c r="N240" s="210" t="s">
        <v>47</v>
      </c>
      <c r="P240" s="173" t="n">
        <f aca="false">O240*H240</f>
        <v>0</v>
      </c>
      <c r="Q240" s="173" t="n">
        <v>1</v>
      </c>
      <c r="R240" s="173" t="n">
        <f aca="false">Q240*H240</f>
        <v>1.983</v>
      </c>
      <c r="S240" s="173" t="n">
        <v>0</v>
      </c>
      <c r="T240" s="174" t="n">
        <f aca="false">S240*H240</f>
        <v>0</v>
      </c>
      <c r="AR240" s="175" t="s">
        <v>508</v>
      </c>
      <c r="AT240" s="175" t="s">
        <v>487</v>
      </c>
      <c r="AU240" s="175" t="s">
        <v>91</v>
      </c>
      <c r="AY240" s="3" t="s">
        <v>308</v>
      </c>
      <c r="BE240" s="176" t="n">
        <f aca="false">IF(N240="základní",J240,0)</f>
        <v>0</v>
      </c>
      <c r="BF240" s="176" t="n">
        <f aca="false">IF(N240="snížená",J240,0)</f>
        <v>0</v>
      </c>
      <c r="BG240" s="176" t="n">
        <f aca="false">IF(N240="zákl. přenesená",J240,0)</f>
        <v>0</v>
      </c>
      <c r="BH240" s="176" t="n">
        <f aca="false">IF(N240="sníž. přenesená",J240,0)</f>
        <v>0</v>
      </c>
      <c r="BI240" s="176" t="n">
        <f aca="false">IF(N240="nulová",J240,0)</f>
        <v>0</v>
      </c>
      <c r="BJ240" s="3" t="s">
        <v>89</v>
      </c>
      <c r="BK240" s="176" t="n">
        <f aca="false">ROUND(I240*H240,2)</f>
        <v>0</v>
      </c>
      <c r="BL240" s="3" t="s">
        <v>414</v>
      </c>
      <c r="BM240" s="175" t="s">
        <v>2232</v>
      </c>
    </row>
    <row r="241" s="185" customFormat="true" ht="10.2" hidden="false" customHeight="false" outlineLevel="0" collapsed="false">
      <c r="B241" s="186"/>
      <c r="D241" s="179" t="s">
        <v>317</v>
      </c>
      <c r="F241" s="188" t="s">
        <v>2233</v>
      </c>
      <c r="H241" s="189" t="n">
        <v>1.983</v>
      </c>
      <c r="I241" s="190"/>
      <c r="L241" s="186"/>
      <c r="M241" s="191"/>
      <c r="T241" s="192"/>
      <c r="AT241" s="187" t="s">
        <v>317</v>
      </c>
      <c r="AU241" s="187" t="s">
        <v>91</v>
      </c>
      <c r="AV241" s="185" t="s">
        <v>91</v>
      </c>
      <c r="AW241" s="185" t="s">
        <v>3</v>
      </c>
      <c r="AX241" s="185" t="s">
        <v>89</v>
      </c>
      <c r="AY241" s="187" t="s">
        <v>308</v>
      </c>
    </row>
    <row r="242" s="22" customFormat="true" ht="44.25" hidden="false" customHeight="true" outlineLevel="0" collapsed="false">
      <c r="B242" s="23"/>
      <c r="C242" s="164" t="s">
        <v>496</v>
      </c>
      <c r="D242" s="164" t="s">
        <v>310</v>
      </c>
      <c r="E242" s="165" t="s">
        <v>1236</v>
      </c>
      <c r="F242" s="166" t="s">
        <v>1237</v>
      </c>
      <c r="G242" s="167" t="s">
        <v>370</v>
      </c>
      <c r="H242" s="168" t="n">
        <v>2.098</v>
      </c>
      <c r="I242" s="169"/>
      <c r="J242" s="170" t="n">
        <f aca="false">ROUND(I242*H242,2)</f>
        <v>0</v>
      </c>
      <c r="K242" s="166" t="s">
        <v>314</v>
      </c>
      <c r="L242" s="23"/>
      <c r="M242" s="171"/>
      <c r="N242" s="172" t="s">
        <v>47</v>
      </c>
      <c r="P242" s="173" t="n">
        <f aca="false">O242*H242</f>
        <v>0</v>
      </c>
      <c r="Q242" s="173" t="n">
        <v>0</v>
      </c>
      <c r="R242" s="173" t="n">
        <f aca="false">Q242*H242</f>
        <v>0</v>
      </c>
      <c r="S242" s="173" t="n">
        <v>0</v>
      </c>
      <c r="T242" s="174" t="n">
        <f aca="false">S242*H242</f>
        <v>0</v>
      </c>
      <c r="AR242" s="175" t="s">
        <v>414</v>
      </c>
      <c r="AT242" s="175" t="s">
        <v>310</v>
      </c>
      <c r="AU242" s="175" t="s">
        <v>91</v>
      </c>
      <c r="AY242" s="3" t="s">
        <v>308</v>
      </c>
      <c r="BE242" s="176" t="n">
        <f aca="false">IF(N242="základní",J242,0)</f>
        <v>0</v>
      </c>
      <c r="BF242" s="176" t="n">
        <f aca="false">IF(N242="snížená",J242,0)</f>
        <v>0</v>
      </c>
      <c r="BG242" s="176" t="n">
        <f aca="false">IF(N242="zákl. přenesená",J242,0)</f>
        <v>0</v>
      </c>
      <c r="BH242" s="176" t="n">
        <f aca="false">IF(N242="sníž. přenesená",J242,0)</f>
        <v>0</v>
      </c>
      <c r="BI242" s="176" t="n">
        <f aca="false">IF(N242="nulová",J242,0)</f>
        <v>0</v>
      </c>
      <c r="BJ242" s="3" t="s">
        <v>89</v>
      </c>
      <c r="BK242" s="176" t="n">
        <f aca="false">ROUND(I242*H242,2)</f>
        <v>0</v>
      </c>
      <c r="BL242" s="3" t="s">
        <v>414</v>
      </c>
      <c r="BM242" s="175" t="s">
        <v>2234</v>
      </c>
    </row>
    <row r="243" s="152" customFormat="true" ht="22.95" hidden="false" customHeight="true" outlineLevel="0" collapsed="false">
      <c r="B243" s="153"/>
      <c r="D243" s="154" t="s">
        <v>81</v>
      </c>
      <c r="E243" s="162" t="s">
        <v>1239</v>
      </c>
      <c r="F243" s="162" t="s">
        <v>1240</v>
      </c>
      <c r="I243" s="156"/>
      <c r="J243" s="163" t="n">
        <f aca="false">BK243</f>
        <v>0</v>
      </c>
      <c r="L243" s="153"/>
      <c r="M243" s="157"/>
      <c r="P243" s="158" t="n">
        <f aca="false">SUM(P244:P257)</f>
        <v>0</v>
      </c>
      <c r="R243" s="158" t="n">
        <f aca="false">SUM(R244:R257)</f>
        <v>0.06778444</v>
      </c>
      <c r="T243" s="159" t="n">
        <f aca="false">SUM(T244:T257)</f>
        <v>0</v>
      </c>
      <c r="AR243" s="154" t="s">
        <v>91</v>
      </c>
      <c r="AT243" s="160" t="s">
        <v>81</v>
      </c>
      <c r="AU243" s="160" t="s">
        <v>89</v>
      </c>
      <c r="AY243" s="154" t="s">
        <v>308</v>
      </c>
      <c r="BK243" s="161" t="n">
        <f aca="false">SUM(BK244:BK257)</f>
        <v>0</v>
      </c>
    </row>
    <row r="244" s="22" customFormat="true" ht="37.95" hidden="false" customHeight="true" outlineLevel="0" collapsed="false">
      <c r="B244" s="23"/>
      <c r="C244" s="164" t="s">
        <v>500</v>
      </c>
      <c r="D244" s="164" t="s">
        <v>310</v>
      </c>
      <c r="E244" s="165" t="s">
        <v>1266</v>
      </c>
      <c r="F244" s="166" t="s">
        <v>1267</v>
      </c>
      <c r="G244" s="167" t="s">
        <v>313</v>
      </c>
      <c r="H244" s="168" t="n">
        <v>24.037</v>
      </c>
      <c r="I244" s="169"/>
      <c r="J244" s="170" t="n">
        <f aca="false">ROUND(I244*H244,2)</f>
        <v>0</v>
      </c>
      <c r="K244" s="166" t="s">
        <v>314</v>
      </c>
      <c r="L244" s="23"/>
      <c r="M244" s="171"/>
      <c r="N244" s="172" t="s">
        <v>47</v>
      </c>
      <c r="P244" s="173" t="n">
        <f aca="false">O244*H244</f>
        <v>0</v>
      </c>
      <c r="Q244" s="173" t="n">
        <v>0.00012</v>
      </c>
      <c r="R244" s="173" t="n">
        <f aca="false">Q244*H244</f>
        <v>0.00288444</v>
      </c>
      <c r="S244" s="173" t="n">
        <v>0</v>
      </c>
      <c r="T244" s="174" t="n">
        <f aca="false">S244*H244</f>
        <v>0</v>
      </c>
      <c r="AR244" s="175" t="s">
        <v>414</v>
      </c>
      <c r="AT244" s="175" t="s">
        <v>310</v>
      </c>
      <c r="AU244" s="175" t="s">
        <v>91</v>
      </c>
      <c r="AY244" s="3" t="s">
        <v>308</v>
      </c>
      <c r="BE244" s="176" t="n">
        <f aca="false">IF(N244="základní",J244,0)</f>
        <v>0</v>
      </c>
      <c r="BF244" s="176" t="n">
        <f aca="false">IF(N244="snížená",J244,0)</f>
        <v>0</v>
      </c>
      <c r="BG244" s="176" t="n">
        <f aca="false">IF(N244="zákl. přenesená",J244,0)</f>
        <v>0</v>
      </c>
      <c r="BH244" s="176" t="n">
        <f aca="false">IF(N244="sníž. přenesená",J244,0)</f>
        <v>0</v>
      </c>
      <c r="BI244" s="176" t="n">
        <f aca="false">IF(N244="nulová",J244,0)</f>
        <v>0</v>
      </c>
      <c r="BJ244" s="3" t="s">
        <v>89</v>
      </c>
      <c r="BK244" s="176" t="n">
        <f aca="false">ROUND(I244*H244,2)</f>
        <v>0</v>
      </c>
      <c r="BL244" s="3" t="s">
        <v>414</v>
      </c>
      <c r="BM244" s="175" t="s">
        <v>2235</v>
      </c>
    </row>
    <row r="245" s="177" customFormat="true" ht="10.2" hidden="false" customHeight="false" outlineLevel="0" collapsed="false">
      <c r="B245" s="178"/>
      <c r="D245" s="179" t="s">
        <v>317</v>
      </c>
      <c r="E245" s="180"/>
      <c r="F245" s="181" t="s">
        <v>318</v>
      </c>
      <c r="H245" s="180"/>
      <c r="I245" s="182"/>
      <c r="L245" s="178"/>
      <c r="M245" s="183"/>
      <c r="T245" s="184"/>
      <c r="AT245" s="180" t="s">
        <v>317</v>
      </c>
      <c r="AU245" s="180" t="s">
        <v>91</v>
      </c>
      <c r="AV245" s="177" t="s">
        <v>89</v>
      </c>
      <c r="AW245" s="177" t="s">
        <v>35</v>
      </c>
      <c r="AX245" s="177" t="s">
        <v>82</v>
      </c>
      <c r="AY245" s="180" t="s">
        <v>308</v>
      </c>
    </row>
    <row r="246" s="177" customFormat="true" ht="10.2" hidden="false" customHeight="false" outlineLevel="0" collapsed="false">
      <c r="B246" s="178"/>
      <c r="D246" s="179" t="s">
        <v>317</v>
      </c>
      <c r="E246" s="180"/>
      <c r="F246" s="181" t="s">
        <v>1269</v>
      </c>
      <c r="H246" s="180"/>
      <c r="I246" s="182"/>
      <c r="L246" s="178"/>
      <c r="M246" s="183"/>
      <c r="T246" s="184"/>
      <c r="AT246" s="180" t="s">
        <v>317</v>
      </c>
      <c r="AU246" s="180" t="s">
        <v>91</v>
      </c>
      <c r="AV246" s="177" t="s">
        <v>89</v>
      </c>
      <c r="AW246" s="177" t="s">
        <v>35</v>
      </c>
      <c r="AX246" s="177" t="s">
        <v>82</v>
      </c>
      <c r="AY246" s="180" t="s">
        <v>308</v>
      </c>
    </row>
    <row r="247" s="177" customFormat="true" ht="10.2" hidden="false" customHeight="false" outlineLevel="0" collapsed="false">
      <c r="B247" s="178"/>
      <c r="D247" s="179" t="s">
        <v>317</v>
      </c>
      <c r="E247" s="180"/>
      <c r="F247" s="181" t="s">
        <v>2216</v>
      </c>
      <c r="H247" s="180"/>
      <c r="I247" s="182"/>
      <c r="L247" s="178"/>
      <c r="M247" s="183"/>
      <c r="T247" s="184"/>
      <c r="AT247" s="180" t="s">
        <v>317</v>
      </c>
      <c r="AU247" s="180" t="s">
        <v>91</v>
      </c>
      <c r="AV247" s="177" t="s">
        <v>89</v>
      </c>
      <c r="AW247" s="177" t="s">
        <v>35</v>
      </c>
      <c r="AX247" s="177" t="s">
        <v>82</v>
      </c>
      <c r="AY247" s="180" t="s">
        <v>308</v>
      </c>
    </row>
    <row r="248" s="185" customFormat="true" ht="10.2" hidden="false" customHeight="false" outlineLevel="0" collapsed="false">
      <c r="B248" s="186"/>
      <c r="D248" s="179" t="s">
        <v>317</v>
      </c>
      <c r="E248" s="187"/>
      <c r="F248" s="188" t="s">
        <v>2217</v>
      </c>
      <c r="H248" s="189" t="n">
        <v>24.037</v>
      </c>
      <c r="I248" s="190"/>
      <c r="L248" s="186"/>
      <c r="M248" s="191"/>
      <c r="T248" s="192"/>
      <c r="AT248" s="187" t="s">
        <v>317</v>
      </c>
      <c r="AU248" s="187" t="s">
        <v>91</v>
      </c>
      <c r="AV248" s="185" t="s">
        <v>91</v>
      </c>
      <c r="AW248" s="185" t="s">
        <v>35</v>
      </c>
      <c r="AX248" s="185" t="s">
        <v>82</v>
      </c>
      <c r="AY248" s="187" t="s">
        <v>308</v>
      </c>
    </row>
    <row r="249" s="193" customFormat="true" ht="10.2" hidden="false" customHeight="false" outlineLevel="0" collapsed="false">
      <c r="B249" s="194"/>
      <c r="D249" s="179" t="s">
        <v>317</v>
      </c>
      <c r="E249" s="195"/>
      <c r="F249" s="196" t="s">
        <v>321</v>
      </c>
      <c r="H249" s="197" t="n">
        <v>24.037</v>
      </c>
      <c r="I249" s="198"/>
      <c r="L249" s="194"/>
      <c r="M249" s="199"/>
      <c r="T249" s="200"/>
      <c r="AT249" s="195" t="s">
        <v>317</v>
      </c>
      <c r="AU249" s="195" t="s">
        <v>91</v>
      </c>
      <c r="AV249" s="193" t="s">
        <v>315</v>
      </c>
      <c r="AW249" s="193" t="s">
        <v>35</v>
      </c>
      <c r="AX249" s="193" t="s">
        <v>89</v>
      </c>
      <c r="AY249" s="195" t="s">
        <v>308</v>
      </c>
    </row>
    <row r="250" s="22" customFormat="true" ht="24.15" hidden="false" customHeight="true" outlineLevel="0" collapsed="false">
      <c r="B250" s="23"/>
      <c r="C250" s="201" t="s">
        <v>504</v>
      </c>
      <c r="D250" s="201" t="s">
        <v>487</v>
      </c>
      <c r="E250" s="202" t="s">
        <v>1270</v>
      </c>
      <c r="F250" s="203" t="s">
        <v>1271</v>
      </c>
      <c r="G250" s="204" t="s">
        <v>324</v>
      </c>
      <c r="H250" s="205" t="n">
        <v>2.596</v>
      </c>
      <c r="I250" s="206"/>
      <c r="J250" s="207" t="n">
        <f aca="false">ROUND(I250*H250,2)</f>
        <v>0</v>
      </c>
      <c r="K250" s="203" t="s">
        <v>314</v>
      </c>
      <c r="L250" s="208"/>
      <c r="M250" s="209"/>
      <c r="N250" s="210" t="s">
        <v>47</v>
      </c>
      <c r="P250" s="173" t="n">
        <f aca="false">O250*H250</f>
        <v>0</v>
      </c>
      <c r="Q250" s="173" t="n">
        <v>0.025</v>
      </c>
      <c r="R250" s="173" t="n">
        <f aca="false">Q250*H250</f>
        <v>0.0649</v>
      </c>
      <c r="S250" s="173" t="n">
        <v>0</v>
      </c>
      <c r="T250" s="174" t="n">
        <f aca="false">S250*H250</f>
        <v>0</v>
      </c>
      <c r="AR250" s="175" t="s">
        <v>508</v>
      </c>
      <c r="AT250" s="175" t="s">
        <v>487</v>
      </c>
      <c r="AU250" s="175" t="s">
        <v>91</v>
      </c>
      <c r="AY250" s="3" t="s">
        <v>308</v>
      </c>
      <c r="BE250" s="176" t="n">
        <f aca="false">IF(N250="základní",J250,0)</f>
        <v>0</v>
      </c>
      <c r="BF250" s="176" t="n">
        <f aca="false">IF(N250="snížená",J250,0)</f>
        <v>0</v>
      </c>
      <c r="BG250" s="176" t="n">
        <f aca="false">IF(N250="zákl. přenesená",J250,0)</f>
        <v>0</v>
      </c>
      <c r="BH250" s="176" t="n">
        <f aca="false">IF(N250="sníž. přenesená",J250,0)</f>
        <v>0</v>
      </c>
      <c r="BI250" s="176" t="n">
        <f aca="false">IF(N250="nulová",J250,0)</f>
        <v>0</v>
      </c>
      <c r="BJ250" s="3" t="s">
        <v>89</v>
      </c>
      <c r="BK250" s="176" t="n">
        <f aca="false">ROUND(I250*H250,2)</f>
        <v>0</v>
      </c>
      <c r="BL250" s="3" t="s">
        <v>414</v>
      </c>
      <c r="BM250" s="175" t="s">
        <v>2236</v>
      </c>
    </row>
    <row r="251" s="177" customFormat="true" ht="10.2" hidden="false" customHeight="false" outlineLevel="0" collapsed="false">
      <c r="B251" s="178"/>
      <c r="D251" s="179" t="s">
        <v>317</v>
      </c>
      <c r="E251" s="180"/>
      <c r="F251" s="181" t="s">
        <v>318</v>
      </c>
      <c r="H251" s="180"/>
      <c r="I251" s="182"/>
      <c r="L251" s="178"/>
      <c r="M251" s="183"/>
      <c r="T251" s="184"/>
      <c r="AT251" s="180" t="s">
        <v>317</v>
      </c>
      <c r="AU251" s="180" t="s">
        <v>91</v>
      </c>
      <c r="AV251" s="177" t="s">
        <v>89</v>
      </c>
      <c r="AW251" s="177" t="s">
        <v>35</v>
      </c>
      <c r="AX251" s="177" t="s">
        <v>82</v>
      </c>
      <c r="AY251" s="180" t="s">
        <v>308</v>
      </c>
    </row>
    <row r="252" s="177" customFormat="true" ht="10.2" hidden="false" customHeight="false" outlineLevel="0" collapsed="false">
      <c r="B252" s="178"/>
      <c r="D252" s="179" t="s">
        <v>317</v>
      </c>
      <c r="E252" s="180"/>
      <c r="F252" s="181" t="s">
        <v>1273</v>
      </c>
      <c r="H252" s="180"/>
      <c r="I252" s="182"/>
      <c r="L252" s="178"/>
      <c r="M252" s="183"/>
      <c r="T252" s="184"/>
      <c r="AT252" s="180" t="s">
        <v>317</v>
      </c>
      <c r="AU252" s="180" t="s">
        <v>91</v>
      </c>
      <c r="AV252" s="177" t="s">
        <v>89</v>
      </c>
      <c r="AW252" s="177" t="s">
        <v>35</v>
      </c>
      <c r="AX252" s="177" t="s">
        <v>82</v>
      </c>
      <c r="AY252" s="180" t="s">
        <v>308</v>
      </c>
    </row>
    <row r="253" s="177" customFormat="true" ht="10.2" hidden="false" customHeight="false" outlineLevel="0" collapsed="false">
      <c r="B253" s="178"/>
      <c r="D253" s="179" t="s">
        <v>317</v>
      </c>
      <c r="E253" s="180"/>
      <c r="F253" s="181" t="s">
        <v>2216</v>
      </c>
      <c r="H253" s="180"/>
      <c r="I253" s="182"/>
      <c r="L253" s="178"/>
      <c r="M253" s="183"/>
      <c r="T253" s="184"/>
      <c r="AT253" s="180" t="s">
        <v>317</v>
      </c>
      <c r="AU253" s="180" t="s">
        <v>91</v>
      </c>
      <c r="AV253" s="177" t="s">
        <v>89</v>
      </c>
      <c r="AW253" s="177" t="s">
        <v>35</v>
      </c>
      <c r="AX253" s="177" t="s">
        <v>82</v>
      </c>
      <c r="AY253" s="180" t="s">
        <v>308</v>
      </c>
    </row>
    <row r="254" s="185" customFormat="true" ht="10.2" hidden="false" customHeight="false" outlineLevel="0" collapsed="false">
      <c r="B254" s="186"/>
      <c r="D254" s="179" t="s">
        <v>317</v>
      </c>
      <c r="E254" s="187"/>
      <c r="F254" s="188" t="s">
        <v>2237</v>
      </c>
      <c r="H254" s="189" t="n">
        <v>2.163</v>
      </c>
      <c r="I254" s="190"/>
      <c r="L254" s="186"/>
      <c r="M254" s="191"/>
      <c r="T254" s="192"/>
      <c r="AT254" s="187" t="s">
        <v>317</v>
      </c>
      <c r="AU254" s="187" t="s">
        <v>91</v>
      </c>
      <c r="AV254" s="185" t="s">
        <v>91</v>
      </c>
      <c r="AW254" s="185" t="s">
        <v>35</v>
      </c>
      <c r="AX254" s="185" t="s">
        <v>82</v>
      </c>
      <c r="AY254" s="187" t="s">
        <v>308</v>
      </c>
    </row>
    <row r="255" s="193" customFormat="true" ht="10.2" hidden="false" customHeight="false" outlineLevel="0" collapsed="false">
      <c r="B255" s="194"/>
      <c r="D255" s="179" t="s">
        <v>317</v>
      </c>
      <c r="E255" s="195"/>
      <c r="F255" s="196" t="s">
        <v>321</v>
      </c>
      <c r="H255" s="197" t="n">
        <v>2.163</v>
      </c>
      <c r="I255" s="198"/>
      <c r="L255" s="194"/>
      <c r="M255" s="199"/>
      <c r="T255" s="200"/>
      <c r="AT255" s="195" t="s">
        <v>317</v>
      </c>
      <c r="AU255" s="195" t="s">
        <v>91</v>
      </c>
      <c r="AV255" s="193" t="s">
        <v>315</v>
      </c>
      <c r="AW255" s="193" t="s">
        <v>35</v>
      </c>
      <c r="AX255" s="193" t="s">
        <v>89</v>
      </c>
      <c r="AY255" s="195" t="s">
        <v>308</v>
      </c>
    </row>
    <row r="256" s="185" customFormat="true" ht="10.2" hidden="false" customHeight="false" outlineLevel="0" collapsed="false">
      <c r="B256" s="186"/>
      <c r="D256" s="179" t="s">
        <v>317</v>
      </c>
      <c r="F256" s="188" t="s">
        <v>2238</v>
      </c>
      <c r="H256" s="189" t="n">
        <v>2.596</v>
      </c>
      <c r="I256" s="190"/>
      <c r="L256" s="186"/>
      <c r="M256" s="191"/>
      <c r="T256" s="192"/>
      <c r="AT256" s="187" t="s">
        <v>317</v>
      </c>
      <c r="AU256" s="187" t="s">
        <v>91</v>
      </c>
      <c r="AV256" s="185" t="s">
        <v>91</v>
      </c>
      <c r="AW256" s="185" t="s">
        <v>3</v>
      </c>
      <c r="AX256" s="185" t="s">
        <v>89</v>
      </c>
      <c r="AY256" s="187" t="s">
        <v>308</v>
      </c>
    </row>
    <row r="257" s="22" customFormat="true" ht="44.25" hidden="false" customHeight="true" outlineLevel="0" collapsed="false">
      <c r="B257" s="23"/>
      <c r="C257" s="164" t="s">
        <v>508</v>
      </c>
      <c r="D257" s="164" t="s">
        <v>310</v>
      </c>
      <c r="E257" s="165" t="s">
        <v>1276</v>
      </c>
      <c r="F257" s="166" t="s">
        <v>1277</v>
      </c>
      <c r="G257" s="167" t="s">
        <v>370</v>
      </c>
      <c r="H257" s="168" t="n">
        <v>0.068</v>
      </c>
      <c r="I257" s="169"/>
      <c r="J257" s="170" t="n">
        <f aca="false">ROUND(I257*H257,2)</f>
        <v>0</v>
      </c>
      <c r="K257" s="166" t="s">
        <v>314</v>
      </c>
      <c r="L257" s="23"/>
      <c r="M257" s="171"/>
      <c r="N257" s="172" t="s">
        <v>47</v>
      </c>
      <c r="P257" s="173" t="n">
        <f aca="false">O257*H257</f>
        <v>0</v>
      </c>
      <c r="Q257" s="173" t="n">
        <v>0</v>
      </c>
      <c r="R257" s="173" t="n">
        <f aca="false">Q257*H257</f>
        <v>0</v>
      </c>
      <c r="S257" s="173" t="n">
        <v>0</v>
      </c>
      <c r="T257" s="174" t="n">
        <f aca="false">S257*H257</f>
        <v>0</v>
      </c>
      <c r="AR257" s="175" t="s">
        <v>414</v>
      </c>
      <c r="AT257" s="175" t="s">
        <v>310</v>
      </c>
      <c r="AU257" s="175" t="s">
        <v>91</v>
      </c>
      <c r="AY257" s="3" t="s">
        <v>308</v>
      </c>
      <c r="BE257" s="176" t="n">
        <f aca="false">IF(N257="základní",J257,0)</f>
        <v>0</v>
      </c>
      <c r="BF257" s="176" t="n">
        <f aca="false">IF(N257="snížená",J257,0)</f>
        <v>0</v>
      </c>
      <c r="BG257" s="176" t="n">
        <f aca="false">IF(N257="zákl. přenesená",J257,0)</f>
        <v>0</v>
      </c>
      <c r="BH257" s="176" t="n">
        <f aca="false">IF(N257="sníž. přenesená",J257,0)</f>
        <v>0</v>
      </c>
      <c r="BI257" s="176" t="n">
        <f aca="false">IF(N257="nulová",J257,0)</f>
        <v>0</v>
      </c>
      <c r="BJ257" s="3" t="s">
        <v>89</v>
      </c>
      <c r="BK257" s="176" t="n">
        <f aca="false">ROUND(I257*H257,2)</f>
        <v>0</v>
      </c>
      <c r="BL257" s="3" t="s">
        <v>414</v>
      </c>
      <c r="BM257" s="175" t="s">
        <v>2239</v>
      </c>
    </row>
    <row r="258" s="152" customFormat="true" ht="22.95" hidden="false" customHeight="true" outlineLevel="0" collapsed="false">
      <c r="B258" s="153"/>
      <c r="D258" s="154" t="s">
        <v>81</v>
      </c>
      <c r="E258" s="162" t="s">
        <v>990</v>
      </c>
      <c r="F258" s="162" t="s">
        <v>991</v>
      </c>
      <c r="I258" s="156"/>
      <c r="J258" s="163" t="n">
        <f aca="false">BK258</f>
        <v>0</v>
      </c>
      <c r="L258" s="153"/>
      <c r="M258" s="157"/>
      <c r="P258" s="158" t="n">
        <f aca="false">SUM(P259:P314)</f>
        <v>0</v>
      </c>
      <c r="R258" s="158" t="n">
        <f aca="false">SUM(R259:R314)</f>
        <v>2.49278263</v>
      </c>
      <c r="T258" s="159" t="n">
        <f aca="false">SUM(T259:T314)</f>
        <v>0</v>
      </c>
      <c r="AR258" s="154" t="s">
        <v>91</v>
      </c>
      <c r="AT258" s="160" t="s">
        <v>81</v>
      </c>
      <c r="AU258" s="160" t="s">
        <v>89</v>
      </c>
      <c r="AY258" s="154" t="s">
        <v>308</v>
      </c>
      <c r="BK258" s="161" t="n">
        <f aca="false">SUM(BK259:BK314)</f>
        <v>0</v>
      </c>
    </row>
    <row r="259" s="22" customFormat="true" ht="55.5" hidden="false" customHeight="true" outlineLevel="0" collapsed="false">
      <c r="B259" s="23"/>
      <c r="C259" s="164" t="s">
        <v>514</v>
      </c>
      <c r="D259" s="164" t="s">
        <v>310</v>
      </c>
      <c r="E259" s="165" t="s">
        <v>2240</v>
      </c>
      <c r="F259" s="166" t="s">
        <v>2241</v>
      </c>
      <c r="G259" s="167" t="s">
        <v>494</v>
      </c>
      <c r="H259" s="168" t="n">
        <v>54.9</v>
      </c>
      <c r="I259" s="169"/>
      <c r="J259" s="170" t="n">
        <f aca="false">ROUND(I259*H259,2)</f>
        <v>0</v>
      </c>
      <c r="K259" s="166" t="s">
        <v>314</v>
      </c>
      <c r="L259" s="23"/>
      <c r="M259" s="171"/>
      <c r="N259" s="172" t="s">
        <v>47</v>
      </c>
      <c r="P259" s="173" t="n">
        <f aca="false">O259*H259</f>
        <v>0</v>
      </c>
      <c r="Q259" s="173" t="n">
        <v>0</v>
      </c>
      <c r="R259" s="173" t="n">
        <f aca="false">Q259*H259</f>
        <v>0</v>
      </c>
      <c r="S259" s="173" t="n">
        <v>0</v>
      </c>
      <c r="T259" s="174" t="n">
        <f aca="false">S259*H259</f>
        <v>0</v>
      </c>
      <c r="AR259" s="175" t="s">
        <v>414</v>
      </c>
      <c r="AT259" s="175" t="s">
        <v>310</v>
      </c>
      <c r="AU259" s="175" t="s">
        <v>91</v>
      </c>
      <c r="AY259" s="3" t="s">
        <v>308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ROUND(I259*H259,2)</f>
        <v>0</v>
      </c>
      <c r="BL259" s="3" t="s">
        <v>414</v>
      </c>
      <c r="BM259" s="175" t="s">
        <v>2242</v>
      </c>
    </row>
    <row r="260" s="177" customFormat="true" ht="10.2" hidden="false" customHeight="false" outlineLevel="0" collapsed="false">
      <c r="B260" s="178"/>
      <c r="D260" s="179" t="s">
        <v>317</v>
      </c>
      <c r="E260" s="180"/>
      <c r="F260" s="181" t="s">
        <v>318</v>
      </c>
      <c r="H260" s="180"/>
      <c r="I260" s="182"/>
      <c r="L260" s="178"/>
      <c r="M260" s="183"/>
      <c r="T260" s="184"/>
      <c r="AT260" s="180" t="s">
        <v>317</v>
      </c>
      <c r="AU260" s="180" t="s">
        <v>91</v>
      </c>
      <c r="AV260" s="177" t="s">
        <v>89</v>
      </c>
      <c r="AW260" s="177" t="s">
        <v>35</v>
      </c>
      <c r="AX260" s="177" t="s">
        <v>82</v>
      </c>
      <c r="AY260" s="180" t="s">
        <v>308</v>
      </c>
    </row>
    <row r="261" s="177" customFormat="true" ht="10.2" hidden="false" customHeight="false" outlineLevel="0" collapsed="false">
      <c r="B261" s="178"/>
      <c r="D261" s="179" t="s">
        <v>317</v>
      </c>
      <c r="E261" s="180"/>
      <c r="F261" s="181" t="s">
        <v>2243</v>
      </c>
      <c r="H261" s="180"/>
      <c r="I261" s="182"/>
      <c r="L261" s="178"/>
      <c r="M261" s="183"/>
      <c r="T261" s="184"/>
      <c r="AT261" s="180" t="s">
        <v>317</v>
      </c>
      <c r="AU261" s="180" t="s">
        <v>91</v>
      </c>
      <c r="AV261" s="177" t="s">
        <v>89</v>
      </c>
      <c r="AW261" s="177" t="s">
        <v>35</v>
      </c>
      <c r="AX261" s="177" t="s">
        <v>82</v>
      </c>
      <c r="AY261" s="180" t="s">
        <v>308</v>
      </c>
    </row>
    <row r="262" s="177" customFormat="true" ht="10.2" hidden="false" customHeight="false" outlineLevel="0" collapsed="false">
      <c r="B262" s="178"/>
      <c r="D262" s="179" t="s">
        <v>317</v>
      </c>
      <c r="E262" s="180"/>
      <c r="F262" s="181" t="s">
        <v>2244</v>
      </c>
      <c r="H262" s="180"/>
      <c r="I262" s="182"/>
      <c r="L262" s="178"/>
      <c r="M262" s="183"/>
      <c r="T262" s="184"/>
      <c r="AT262" s="180" t="s">
        <v>317</v>
      </c>
      <c r="AU262" s="180" t="s">
        <v>91</v>
      </c>
      <c r="AV262" s="177" t="s">
        <v>89</v>
      </c>
      <c r="AW262" s="177" t="s">
        <v>35</v>
      </c>
      <c r="AX262" s="177" t="s">
        <v>82</v>
      </c>
      <c r="AY262" s="180" t="s">
        <v>308</v>
      </c>
    </row>
    <row r="263" s="185" customFormat="true" ht="10.2" hidden="false" customHeight="false" outlineLevel="0" collapsed="false">
      <c r="B263" s="186"/>
      <c r="D263" s="179" t="s">
        <v>317</v>
      </c>
      <c r="E263" s="187"/>
      <c r="F263" s="188" t="s">
        <v>2245</v>
      </c>
      <c r="H263" s="189" t="n">
        <v>28.8</v>
      </c>
      <c r="I263" s="190"/>
      <c r="L263" s="186"/>
      <c r="M263" s="191"/>
      <c r="T263" s="192"/>
      <c r="AT263" s="187" t="s">
        <v>317</v>
      </c>
      <c r="AU263" s="187" t="s">
        <v>91</v>
      </c>
      <c r="AV263" s="185" t="s">
        <v>91</v>
      </c>
      <c r="AW263" s="185" t="s">
        <v>35</v>
      </c>
      <c r="AX263" s="185" t="s">
        <v>82</v>
      </c>
      <c r="AY263" s="187" t="s">
        <v>308</v>
      </c>
    </row>
    <row r="264" s="177" customFormat="true" ht="10.2" hidden="false" customHeight="false" outlineLevel="0" collapsed="false">
      <c r="B264" s="178"/>
      <c r="D264" s="179" t="s">
        <v>317</v>
      </c>
      <c r="E264" s="180"/>
      <c r="F264" s="181" t="s">
        <v>2244</v>
      </c>
      <c r="H264" s="180"/>
      <c r="I264" s="182"/>
      <c r="L264" s="178"/>
      <c r="M264" s="183"/>
      <c r="T264" s="184"/>
      <c r="AT264" s="180" t="s">
        <v>317</v>
      </c>
      <c r="AU264" s="180" t="s">
        <v>91</v>
      </c>
      <c r="AV264" s="177" t="s">
        <v>89</v>
      </c>
      <c r="AW264" s="177" t="s">
        <v>35</v>
      </c>
      <c r="AX264" s="177" t="s">
        <v>82</v>
      </c>
      <c r="AY264" s="180" t="s">
        <v>308</v>
      </c>
    </row>
    <row r="265" s="185" customFormat="true" ht="10.2" hidden="false" customHeight="false" outlineLevel="0" collapsed="false">
      <c r="B265" s="186"/>
      <c r="D265" s="179" t="s">
        <v>317</v>
      </c>
      <c r="E265" s="187"/>
      <c r="F265" s="188" t="s">
        <v>2246</v>
      </c>
      <c r="H265" s="189" t="n">
        <v>26.1</v>
      </c>
      <c r="I265" s="190"/>
      <c r="L265" s="186"/>
      <c r="M265" s="191"/>
      <c r="T265" s="192"/>
      <c r="AT265" s="187" t="s">
        <v>317</v>
      </c>
      <c r="AU265" s="187" t="s">
        <v>91</v>
      </c>
      <c r="AV265" s="185" t="s">
        <v>91</v>
      </c>
      <c r="AW265" s="185" t="s">
        <v>35</v>
      </c>
      <c r="AX265" s="185" t="s">
        <v>82</v>
      </c>
      <c r="AY265" s="187" t="s">
        <v>308</v>
      </c>
    </row>
    <row r="266" s="193" customFormat="true" ht="10.2" hidden="false" customHeight="false" outlineLevel="0" collapsed="false">
      <c r="B266" s="194"/>
      <c r="D266" s="179" t="s">
        <v>317</v>
      </c>
      <c r="E266" s="195"/>
      <c r="F266" s="196" t="s">
        <v>321</v>
      </c>
      <c r="H266" s="197" t="n">
        <v>54.9</v>
      </c>
      <c r="I266" s="198"/>
      <c r="L266" s="194"/>
      <c r="M266" s="199"/>
      <c r="T266" s="200"/>
      <c r="AT266" s="195" t="s">
        <v>317</v>
      </c>
      <c r="AU266" s="195" t="s">
        <v>91</v>
      </c>
      <c r="AV266" s="193" t="s">
        <v>315</v>
      </c>
      <c r="AW266" s="193" t="s">
        <v>35</v>
      </c>
      <c r="AX266" s="193" t="s">
        <v>89</v>
      </c>
      <c r="AY266" s="195" t="s">
        <v>308</v>
      </c>
    </row>
    <row r="267" s="22" customFormat="true" ht="55.5" hidden="false" customHeight="true" outlineLevel="0" collapsed="false">
      <c r="B267" s="23"/>
      <c r="C267" s="164" t="s">
        <v>645</v>
      </c>
      <c r="D267" s="164" t="s">
        <v>310</v>
      </c>
      <c r="E267" s="165" t="s">
        <v>2247</v>
      </c>
      <c r="F267" s="166" t="s">
        <v>2248</v>
      </c>
      <c r="G267" s="167" t="s">
        <v>494</v>
      </c>
      <c r="H267" s="168" t="n">
        <v>22.22</v>
      </c>
      <c r="I267" s="169"/>
      <c r="J267" s="170" t="n">
        <f aca="false">ROUND(I267*H267,2)</f>
        <v>0</v>
      </c>
      <c r="K267" s="166" t="s">
        <v>314</v>
      </c>
      <c r="L267" s="23"/>
      <c r="M267" s="171"/>
      <c r="N267" s="172" t="s">
        <v>47</v>
      </c>
      <c r="P267" s="173" t="n">
        <f aca="false">O267*H267</f>
        <v>0</v>
      </c>
      <c r="Q267" s="173" t="n">
        <v>0</v>
      </c>
      <c r="R267" s="173" t="n">
        <f aca="false">Q267*H267</f>
        <v>0</v>
      </c>
      <c r="S267" s="173" t="n">
        <v>0</v>
      </c>
      <c r="T267" s="174" t="n">
        <f aca="false">S267*H267</f>
        <v>0</v>
      </c>
      <c r="AR267" s="175" t="s">
        <v>414</v>
      </c>
      <c r="AT267" s="175" t="s">
        <v>310</v>
      </c>
      <c r="AU267" s="175" t="s">
        <v>91</v>
      </c>
      <c r="AY267" s="3" t="s">
        <v>308</v>
      </c>
      <c r="BE267" s="176" t="n">
        <f aca="false">IF(N267="základní",J267,0)</f>
        <v>0</v>
      </c>
      <c r="BF267" s="176" t="n">
        <f aca="false">IF(N267="snížená",J267,0)</f>
        <v>0</v>
      </c>
      <c r="BG267" s="176" t="n">
        <f aca="false">IF(N267="zákl. přenesená",J267,0)</f>
        <v>0</v>
      </c>
      <c r="BH267" s="176" t="n">
        <f aca="false">IF(N267="sníž. přenesená",J267,0)</f>
        <v>0</v>
      </c>
      <c r="BI267" s="176" t="n">
        <f aca="false">IF(N267="nulová",J267,0)</f>
        <v>0</v>
      </c>
      <c r="BJ267" s="3" t="s">
        <v>89</v>
      </c>
      <c r="BK267" s="176" t="n">
        <f aca="false">ROUND(I267*H267,2)</f>
        <v>0</v>
      </c>
      <c r="BL267" s="3" t="s">
        <v>414</v>
      </c>
      <c r="BM267" s="175" t="s">
        <v>2249</v>
      </c>
    </row>
    <row r="268" s="177" customFormat="true" ht="10.2" hidden="false" customHeight="false" outlineLevel="0" collapsed="false">
      <c r="B268" s="178"/>
      <c r="D268" s="179" t="s">
        <v>317</v>
      </c>
      <c r="E268" s="180"/>
      <c r="F268" s="181" t="s">
        <v>318</v>
      </c>
      <c r="H268" s="180"/>
      <c r="I268" s="182"/>
      <c r="L268" s="178"/>
      <c r="M268" s="183"/>
      <c r="T268" s="184"/>
      <c r="AT268" s="180" t="s">
        <v>317</v>
      </c>
      <c r="AU268" s="180" t="s">
        <v>91</v>
      </c>
      <c r="AV268" s="177" t="s">
        <v>89</v>
      </c>
      <c r="AW268" s="177" t="s">
        <v>35</v>
      </c>
      <c r="AX268" s="177" t="s">
        <v>82</v>
      </c>
      <c r="AY268" s="180" t="s">
        <v>308</v>
      </c>
    </row>
    <row r="269" s="177" customFormat="true" ht="10.2" hidden="false" customHeight="false" outlineLevel="0" collapsed="false">
      <c r="B269" s="178"/>
      <c r="D269" s="179" t="s">
        <v>317</v>
      </c>
      <c r="E269" s="180"/>
      <c r="F269" s="181" t="s">
        <v>2243</v>
      </c>
      <c r="H269" s="180"/>
      <c r="I269" s="182"/>
      <c r="L269" s="178"/>
      <c r="M269" s="183"/>
      <c r="T269" s="184"/>
      <c r="AT269" s="180" t="s">
        <v>317</v>
      </c>
      <c r="AU269" s="180" t="s">
        <v>91</v>
      </c>
      <c r="AV269" s="177" t="s">
        <v>89</v>
      </c>
      <c r="AW269" s="177" t="s">
        <v>35</v>
      </c>
      <c r="AX269" s="177" t="s">
        <v>82</v>
      </c>
      <c r="AY269" s="180" t="s">
        <v>308</v>
      </c>
    </row>
    <row r="270" s="177" customFormat="true" ht="10.2" hidden="false" customHeight="false" outlineLevel="0" collapsed="false">
      <c r="B270" s="178"/>
      <c r="D270" s="179" t="s">
        <v>317</v>
      </c>
      <c r="E270" s="180"/>
      <c r="F270" s="181" t="s">
        <v>2244</v>
      </c>
      <c r="H270" s="180"/>
      <c r="I270" s="182"/>
      <c r="L270" s="178"/>
      <c r="M270" s="183"/>
      <c r="T270" s="184"/>
      <c r="AT270" s="180" t="s">
        <v>317</v>
      </c>
      <c r="AU270" s="180" t="s">
        <v>91</v>
      </c>
      <c r="AV270" s="177" t="s">
        <v>89</v>
      </c>
      <c r="AW270" s="177" t="s">
        <v>35</v>
      </c>
      <c r="AX270" s="177" t="s">
        <v>82</v>
      </c>
      <c r="AY270" s="180" t="s">
        <v>308</v>
      </c>
    </row>
    <row r="271" s="185" customFormat="true" ht="10.2" hidden="false" customHeight="false" outlineLevel="0" collapsed="false">
      <c r="B271" s="186"/>
      <c r="D271" s="179" t="s">
        <v>317</v>
      </c>
      <c r="E271" s="187"/>
      <c r="F271" s="188" t="s">
        <v>2250</v>
      </c>
      <c r="H271" s="189" t="n">
        <v>22.22</v>
      </c>
      <c r="I271" s="190"/>
      <c r="L271" s="186"/>
      <c r="M271" s="191"/>
      <c r="T271" s="192"/>
      <c r="AT271" s="187" t="s">
        <v>317</v>
      </c>
      <c r="AU271" s="187" t="s">
        <v>91</v>
      </c>
      <c r="AV271" s="185" t="s">
        <v>91</v>
      </c>
      <c r="AW271" s="185" t="s">
        <v>35</v>
      </c>
      <c r="AX271" s="185" t="s">
        <v>82</v>
      </c>
      <c r="AY271" s="187" t="s">
        <v>308</v>
      </c>
    </row>
    <row r="272" s="193" customFormat="true" ht="10.2" hidden="false" customHeight="false" outlineLevel="0" collapsed="false">
      <c r="B272" s="194"/>
      <c r="D272" s="179" t="s">
        <v>317</v>
      </c>
      <c r="E272" s="195"/>
      <c r="F272" s="196" t="s">
        <v>321</v>
      </c>
      <c r="H272" s="197" t="n">
        <v>22.22</v>
      </c>
      <c r="I272" s="198"/>
      <c r="L272" s="194"/>
      <c r="M272" s="199"/>
      <c r="T272" s="200"/>
      <c r="AT272" s="195" t="s">
        <v>317</v>
      </c>
      <c r="AU272" s="195" t="s">
        <v>91</v>
      </c>
      <c r="AV272" s="193" t="s">
        <v>315</v>
      </c>
      <c r="AW272" s="193" t="s">
        <v>35</v>
      </c>
      <c r="AX272" s="193" t="s">
        <v>89</v>
      </c>
      <c r="AY272" s="195" t="s">
        <v>308</v>
      </c>
    </row>
    <row r="273" s="22" customFormat="true" ht="24.15" hidden="false" customHeight="true" outlineLevel="0" collapsed="false">
      <c r="B273" s="23"/>
      <c r="C273" s="201" t="s">
        <v>649</v>
      </c>
      <c r="D273" s="201" t="s">
        <v>487</v>
      </c>
      <c r="E273" s="202" t="s">
        <v>2251</v>
      </c>
      <c r="F273" s="203" t="s">
        <v>2252</v>
      </c>
      <c r="G273" s="204" t="s">
        <v>324</v>
      </c>
      <c r="H273" s="205" t="n">
        <v>1.907</v>
      </c>
      <c r="I273" s="206"/>
      <c r="J273" s="207" t="n">
        <f aca="false">ROUND(I273*H273,2)</f>
        <v>0</v>
      </c>
      <c r="K273" s="203" t="s">
        <v>314</v>
      </c>
      <c r="L273" s="208"/>
      <c r="M273" s="209"/>
      <c r="N273" s="210" t="s">
        <v>47</v>
      </c>
      <c r="P273" s="173" t="n">
        <f aca="false">O273*H273</f>
        <v>0</v>
      </c>
      <c r="Q273" s="173" t="n">
        <v>0.44</v>
      </c>
      <c r="R273" s="173" t="n">
        <f aca="false">Q273*H273</f>
        <v>0.83908</v>
      </c>
      <c r="S273" s="173" t="n">
        <v>0</v>
      </c>
      <c r="T273" s="174" t="n">
        <f aca="false">S273*H273</f>
        <v>0</v>
      </c>
      <c r="AR273" s="175" t="s">
        <v>508</v>
      </c>
      <c r="AT273" s="175" t="s">
        <v>487</v>
      </c>
      <c r="AU273" s="175" t="s">
        <v>91</v>
      </c>
      <c r="AY273" s="3" t="s">
        <v>308</v>
      </c>
      <c r="BE273" s="176" t="n">
        <f aca="false">IF(N273="základní",J273,0)</f>
        <v>0</v>
      </c>
      <c r="BF273" s="176" t="n">
        <f aca="false">IF(N273="snížená",J273,0)</f>
        <v>0</v>
      </c>
      <c r="BG273" s="176" t="n">
        <f aca="false">IF(N273="zákl. přenesená",J273,0)</f>
        <v>0</v>
      </c>
      <c r="BH273" s="176" t="n">
        <f aca="false">IF(N273="sníž. přenesená",J273,0)</f>
        <v>0</v>
      </c>
      <c r="BI273" s="176" t="n">
        <f aca="false">IF(N273="nulová",J273,0)</f>
        <v>0</v>
      </c>
      <c r="BJ273" s="3" t="s">
        <v>89</v>
      </c>
      <c r="BK273" s="176" t="n">
        <f aca="false">ROUND(I273*H273,2)</f>
        <v>0</v>
      </c>
      <c r="BL273" s="3" t="s">
        <v>414</v>
      </c>
      <c r="BM273" s="175" t="s">
        <v>2253</v>
      </c>
    </row>
    <row r="274" s="177" customFormat="true" ht="10.2" hidden="false" customHeight="false" outlineLevel="0" collapsed="false">
      <c r="B274" s="178"/>
      <c r="D274" s="179" t="s">
        <v>317</v>
      </c>
      <c r="E274" s="180"/>
      <c r="F274" s="181" t="s">
        <v>318</v>
      </c>
      <c r="H274" s="180"/>
      <c r="I274" s="182"/>
      <c r="L274" s="178"/>
      <c r="M274" s="183"/>
      <c r="T274" s="184"/>
      <c r="AT274" s="180" t="s">
        <v>317</v>
      </c>
      <c r="AU274" s="180" t="s">
        <v>91</v>
      </c>
      <c r="AV274" s="177" t="s">
        <v>89</v>
      </c>
      <c r="AW274" s="177" t="s">
        <v>35</v>
      </c>
      <c r="AX274" s="177" t="s">
        <v>82</v>
      </c>
      <c r="AY274" s="180" t="s">
        <v>308</v>
      </c>
    </row>
    <row r="275" s="177" customFormat="true" ht="10.2" hidden="false" customHeight="false" outlineLevel="0" collapsed="false">
      <c r="B275" s="178"/>
      <c r="D275" s="179" t="s">
        <v>317</v>
      </c>
      <c r="E275" s="180"/>
      <c r="F275" s="181" t="s">
        <v>2254</v>
      </c>
      <c r="H275" s="180"/>
      <c r="I275" s="182"/>
      <c r="L275" s="178"/>
      <c r="M275" s="183"/>
      <c r="T275" s="184"/>
      <c r="AT275" s="180" t="s">
        <v>317</v>
      </c>
      <c r="AU275" s="180" t="s">
        <v>91</v>
      </c>
      <c r="AV275" s="177" t="s">
        <v>89</v>
      </c>
      <c r="AW275" s="177" t="s">
        <v>35</v>
      </c>
      <c r="AX275" s="177" t="s">
        <v>82</v>
      </c>
      <c r="AY275" s="180" t="s">
        <v>308</v>
      </c>
    </row>
    <row r="276" s="177" customFormat="true" ht="10.2" hidden="false" customHeight="false" outlineLevel="0" collapsed="false">
      <c r="B276" s="178"/>
      <c r="D276" s="179" t="s">
        <v>317</v>
      </c>
      <c r="E276" s="180"/>
      <c r="F276" s="181" t="s">
        <v>2244</v>
      </c>
      <c r="H276" s="180"/>
      <c r="I276" s="182"/>
      <c r="L276" s="178"/>
      <c r="M276" s="183"/>
      <c r="T276" s="184"/>
      <c r="AT276" s="180" t="s">
        <v>317</v>
      </c>
      <c r="AU276" s="180" t="s">
        <v>91</v>
      </c>
      <c r="AV276" s="177" t="s">
        <v>89</v>
      </c>
      <c r="AW276" s="177" t="s">
        <v>35</v>
      </c>
      <c r="AX276" s="177" t="s">
        <v>82</v>
      </c>
      <c r="AY276" s="180" t="s">
        <v>308</v>
      </c>
    </row>
    <row r="277" s="185" customFormat="true" ht="10.2" hidden="false" customHeight="false" outlineLevel="0" collapsed="false">
      <c r="B277" s="186"/>
      <c r="D277" s="179" t="s">
        <v>317</v>
      </c>
      <c r="E277" s="187"/>
      <c r="F277" s="188" t="s">
        <v>2255</v>
      </c>
      <c r="H277" s="189" t="n">
        <v>0.622</v>
      </c>
      <c r="I277" s="190"/>
      <c r="L277" s="186"/>
      <c r="M277" s="191"/>
      <c r="T277" s="192"/>
      <c r="AT277" s="187" t="s">
        <v>317</v>
      </c>
      <c r="AU277" s="187" t="s">
        <v>91</v>
      </c>
      <c r="AV277" s="185" t="s">
        <v>91</v>
      </c>
      <c r="AW277" s="185" t="s">
        <v>35</v>
      </c>
      <c r="AX277" s="185" t="s">
        <v>82</v>
      </c>
      <c r="AY277" s="187" t="s">
        <v>308</v>
      </c>
    </row>
    <row r="278" s="177" customFormat="true" ht="10.2" hidden="false" customHeight="false" outlineLevel="0" collapsed="false">
      <c r="B278" s="178"/>
      <c r="D278" s="179" t="s">
        <v>317</v>
      </c>
      <c r="E278" s="180"/>
      <c r="F278" s="181" t="s">
        <v>2244</v>
      </c>
      <c r="H278" s="180"/>
      <c r="I278" s="182"/>
      <c r="L278" s="178"/>
      <c r="M278" s="183"/>
      <c r="T278" s="184"/>
      <c r="AT278" s="180" t="s">
        <v>317</v>
      </c>
      <c r="AU278" s="180" t="s">
        <v>91</v>
      </c>
      <c r="AV278" s="177" t="s">
        <v>89</v>
      </c>
      <c r="AW278" s="177" t="s">
        <v>35</v>
      </c>
      <c r="AX278" s="177" t="s">
        <v>82</v>
      </c>
      <c r="AY278" s="180" t="s">
        <v>308</v>
      </c>
    </row>
    <row r="279" s="185" customFormat="true" ht="10.2" hidden="false" customHeight="false" outlineLevel="0" collapsed="false">
      <c r="B279" s="186"/>
      <c r="D279" s="179" t="s">
        <v>317</v>
      </c>
      <c r="E279" s="187"/>
      <c r="F279" s="188" t="s">
        <v>2256</v>
      </c>
      <c r="H279" s="189" t="n">
        <v>0.365</v>
      </c>
      <c r="I279" s="190"/>
      <c r="L279" s="186"/>
      <c r="M279" s="191"/>
      <c r="T279" s="192"/>
      <c r="AT279" s="187" t="s">
        <v>317</v>
      </c>
      <c r="AU279" s="187" t="s">
        <v>91</v>
      </c>
      <c r="AV279" s="185" t="s">
        <v>91</v>
      </c>
      <c r="AW279" s="185" t="s">
        <v>35</v>
      </c>
      <c r="AX279" s="185" t="s">
        <v>82</v>
      </c>
      <c r="AY279" s="187" t="s">
        <v>308</v>
      </c>
    </row>
    <row r="280" s="177" customFormat="true" ht="10.2" hidden="false" customHeight="false" outlineLevel="0" collapsed="false">
      <c r="B280" s="178"/>
      <c r="D280" s="179" t="s">
        <v>317</v>
      </c>
      <c r="E280" s="180"/>
      <c r="F280" s="181" t="s">
        <v>2244</v>
      </c>
      <c r="H280" s="180"/>
      <c r="I280" s="182"/>
      <c r="L280" s="178"/>
      <c r="M280" s="183"/>
      <c r="T280" s="184"/>
      <c r="AT280" s="180" t="s">
        <v>317</v>
      </c>
      <c r="AU280" s="180" t="s">
        <v>91</v>
      </c>
      <c r="AV280" s="177" t="s">
        <v>89</v>
      </c>
      <c r="AW280" s="177" t="s">
        <v>35</v>
      </c>
      <c r="AX280" s="177" t="s">
        <v>82</v>
      </c>
      <c r="AY280" s="180" t="s">
        <v>308</v>
      </c>
    </row>
    <row r="281" s="185" customFormat="true" ht="10.2" hidden="false" customHeight="false" outlineLevel="0" collapsed="false">
      <c r="B281" s="186"/>
      <c r="D281" s="179" t="s">
        <v>317</v>
      </c>
      <c r="E281" s="187"/>
      <c r="F281" s="188" t="s">
        <v>2257</v>
      </c>
      <c r="H281" s="189" t="n">
        <v>0.747</v>
      </c>
      <c r="I281" s="190"/>
      <c r="L281" s="186"/>
      <c r="M281" s="191"/>
      <c r="T281" s="192"/>
      <c r="AT281" s="187" t="s">
        <v>317</v>
      </c>
      <c r="AU281" s="187" t="s">
        <v>91</v>
      </c>
      <c r="AV281" s="185" t="s">
        <v>91</v>
      </c>
      <c r="AW281" s="185" t="s">
        <v>35</v>
      </c>
      <c r="AX281" s="185" t="s">
        <v>82</v>
      </c>
      <c r="AY281" s="187" t="s">
        <v>308</v>
      </c>
    </row>
    <row r="282" s="193" customFormat="true" ht="10.2" hidden="false" customHeight="false" outlineLevel="0" collapsed="false">
      <c r="B282" s="194"/>
      <c r="D282" s="179" t="s">
        <v>317</v>
      </c>
      <c r="E282" s="195"/>
      <c r="F282" s="196" t="s">
        <v>321</v>
      </c>
      <c r="H282" s="197" t="n">
        <v>1.734</v>
      </c>
      <c r="I282" s="198"/>
      <c r="L282" s="194"/>
      <c r="M282" s="199"/>
      <c r="T282" s="200"/>
      <c r="AT282" s="195" t="s">
        <v>317</v>
      </c>
      <c r="AU282" s="195" t="s">
        <v>91</v>
      </c>
      <c r="AV282" s="193" t="s">
        <v>315</v>
      </c>
      <c r="AW282" s="193" t="s">
        <v>35</v>
      </c>
      <c r="AX282" s="193" t="s">
        <v>89</v>
      </c>
      <c r="AY282" s="195" t="s">
        <v>308</v>
      </c>
    </row>
    <row r="283" s="185" customFormat="true" ht="10.2" hidden="false" customHeight="false" outlineLevel="0" collapsed="false">
      <c r="B283" s="186"/>
      <c r="D283" s="179" t="s">
        <v>317</v>
      </c>
      <c r="F283" s="188" t="s">
        <v>2258</v>
      </c>
      <c r="H283" s="189" t="n">
        <v>1.907</v>
      </c>
      <c r="I283" s="190"/>
      <c r="L283" s="186"/>
      <c r="M283" s="191"/>
      <c r="T283" s="192"/>
      <c r="AT283" s="187" t="s">
        <v>317</v>
      </c>
      <c r="AU283" s="187" t="s">
        <v>91</v>
      </c>
      <c r="AV283" s="185" t="s">
        <v>91</v>
      </c>
      <c r="AW283" s="185" t="s">
        <v>3</v>
      </c>
      <c r="AX283" s="185" t="s">
        <v>89</v>
      </c>
      <c r="AY283" s="187" t="s">
        <v>308</v>
      </c>
    </row>
    <row r="284" s="22" customFormat="true" ht="33" hidden="false" customHeight="true" outlineLevel="0" collapsed="false">
      <c r="B284" s="23"/>
      <c r="C284" s="164" t="s">
        <v>653</v>
      </c>
      <c r="D284" s="164" t="s">
        <v>310</v>
      </c>
      <c r="E284" s="165" t="s">
        <v>2259</v>
      </c>
      <c r="F284" s="166" t="s">
        <v>2260</v>
      </c>
      <c r="G284" s="167" t="s">
        <v>313</v>
      </c>
      <c r="H284" s="168" t="n">
        <v>24.037</v>
      </c>
      <c r="I284" s="169"/>
      <c r="J284" s="170" t="n">
        <f aca="false">ROUND(I284*H284,2)</f>
        <v>0</v>
      </c>
      <c r="K284" s="166" t="s">
        <v>314</v>
      </c>
      <c r="L284" s="23"/>
      <c r="M284" s="171"/>
      <c r="N284" s="172" t="s">
        <v>47</v>
      </c>
      <c r="P284" s="173" t="n">
        <f aca="false">O284*H284</f>
        <v>0</v>
      </c>
      <c r="Q284" s="173" t="n">
        <v>0</v>
      </c>
      <c r="R284" s="173" t="n">
        <f aca="false">Q284*H284</f>
        <v>0</v>
      </c>
      <c r="S284" s="173" t="n">
        <v>0</v>
      </c>
      <c r="T284" s="174" t="n">
        <f aca="false">S284*H284</f>
        <v>0</v>
      </c>
      <c r="AR284" s="175" t="s">
        <v>414</v>
      </c>
      <c r="AT284" s="175" t="s">
        <v>310</v>
      </c>
      <c r="AU284" s="175" t="s">
        <v>91</v>
      </c>
      <c r="AY284" s="3" t="s">
        <v>308</v>
      </c>
      <c r="BE284" s="176" t="n">
        <f aca="false">IF(N284="základní",J284,0)</f>
        <v>0</v>
      </c>
      <c r="BF284" s="176" t="n">
        <f aca="false">IF(N284="snížená",J284,0)</f>
        <v>0</v>
      </c>
      <c r="BG284" s="176" t="n">
        <f aca="false">IF(N284="zákl. přenesená",J284,0)</f>
        <v>0</v>
      </c>
      <c r="BH284" s="176" t="n">
        <f aca="false">IF(N284="sníž. přenesená",J284,0)</f>
        <v>0</v>
      </c>
      <c r="BI284" s="176" t="n">
        <f aca="false">IF(N284="nulová",J284,0)</f>
        <v>0</v>
      </c>
      <c r="BJ284" s="3" t="s">
        <v>89</v>
      </c>
      <c r="BK284" s="176" t="n">
        <f aca="false">ROUND(I284*H284,2)</f>
        <v>0</v>
      </c>
      <c r="BL284" s="3" t="s">
        <v>414</v>
      </c>
      <c r="BM284" s="175" t="s">
        <v>2261</v>
      </c>
    </row>
    <row r="285" s="177" customFormat="true" ht="10.2" hidden="false" customHeight="false" outlineLevel="0" collapsed="false">
      <c r="B285" s="178"/>
      <c r="D285" s="179" t="s">
        <v>317</v>
      </c>
      <c r="E285" s="180"/>
      <c r="F285" s="181" t="s">
        <v>318</v>
      </c>
      <c r="H285" s="180"/>
      <c r="I285" s="182"/>
      <c r="L285" s="178"/>
      <c r="M285" s="183"/>
      <c r="T285" s="184"/>
      <c r="AT285" s="180" t="s">
        <v>317</v>
      </c>
      <c r="AU285" s="180" t="s">
        <v>91</v>
      </c>
      <c r="AV285" s="177" t="s">
        <v>89</v>
      </c>
      <c r="AW285" s="177" t="s">
        <v>35</v>
      </c>
      <c r="AX285" s="177" t="s">
        <v>82</v>
      </c>
      <c r="AY285" s="180" t="s">
        <v>308</v>
      </c>
    </row>
    <row r="286" s="177" customFormat="true" ht="10.2" hidden="false" customHeight="false" outlineLevel="0" collapsed="false">
      <c r="B286" s="178"/>
      <c r="D286" s="179" t="s">
        <v>317</v>
      </c>
      <c r="E286" s="180"/>
      <c r="F286" s="181" t="s">
        <v>1320</v>
      </c>
      <c r="H286" s="180"/>
      <c r="I286" s="182"/>
      <c r="L286" s="178"/>
      <c r="M286" s="183"/>
      <c r="T286" s="184"/>
      <c r="AT286" s="180" t="s">
        <v>317</v>
      </c>
      <c r="AU286" s="180" t="s">
        <v>91</v>
      </c>
      <c r="AV286" s="177" t="s">
        <v>89</v>
      </c>
      <c r="AW286" s="177" t="s">
        <v>35</v>
      </c>
      <c r="AX286" s="177" t="s">
        <v>82</v>
      </c>
      <c r="AY286" s="180" t="s">
        <v>308</v>
      </c>
    </row>
    <row r="287" s="177" customFormat="true" ht="10.2" hidden="false" customHeight="false" outlineLevel="0" collapsed="false">
      <c r="B287" s="178"/>
      <c r="D287" s="179" t="s">
        <v>317</v>
      </c>
      <c r="E287" s="180"/>
      <c r="F287" s="181" t="s">
        <v>2216</v>
      </c>
      <c r="H287" s="180"/>
      <c r="I287" s="182"/>
      <c r="L287" s="178"/>
      <c r="M287" s="183"/>
      <c r="T287" s="184"/>
      <c r="AT287" s="180" t="s">
        <v>317</v>
      </c>
      <c r="AU287" s="180" t="s">
        <v>91</v>
      </c>
      <c r="AV287" s="177" t="s">
        <v>89</v>
      </c>
      <c r="AW287" s="177" t="s">
        <v>35</v>
      </c>
      <c r="AX287" s="177" t="s">
        <v>82</v>
      </c>
      <c r="AY287" s="180" t="s">
        <v>308</v>
      </c>
    </row>
    <row r="288" s="185" customFormat="true" ht="10.2" hidden="false" customHeight="false" outlineLevel="0" collapsed="false">
      <c r="B288" s="186"/>
      <c r="D288" s="179" t="s">
        <v>317</v>
      </c>
      <c r="E288" s="187"/>
      <c r="F288" s="188" t="s">
        <v>2217</v>
      </c>
      <c r="H288" s="189" t="n">
        <v>24.037</v>
      </c>
      <c r="I288" s="190"/>
      <c r="L288" s="186"/>
      <c r="M288" s="191"/>
      <c r="T288" s="192"/>
      <c r="AT288" s="187" t="s">
        <v>317</v>
      </c>
      <c r="AU288" s="187" t="s">
        <v>91</v>
      </c>
      <c r="AV288" s="185" t="s">
        <v>91</v>
      </c>
      <c r="AW288" s="185" t="s">
        <v>35</v>
      </c>
      <c r="AX288" s="185" t="s">
        <v>82</v>
      </c>
      <c r="AY288" s="187" t="s">
        <v>308</v>
      </c>
    </row>
    <row r="289" s="193" customFormat="true" ht="10.2" hidden="false" customHeight="false" outlineLevel="0" collapsed="false">
      <c r="B289" s="194"/>
      <c r="D289" s="179" t="s">
        <v>317</v>
      </c>
      <c r="E289" s="195"/>
      <c r="F289" s="196" t="s">
        <v>321</v>
      </c>
      <c r="H289" s="197" t="n">
        <v>24.037</v>
      </c>
      <c r="I289" s="198"/>
      <c r="L289" s="194"/>
      <c r="M289" s="199"/>
      <c r="T289" s="200"/>
      <c r="AT289" s="195" t="s">
        <v>317</v>
      </c>
      <c r="AU289" s="195" t="s">
        <v>91</v>
      </c>
      <c r="AV289" s="193" t="s">
        <v>315</v>
      </c>
      <c r="AW289" s="193" t="s">
        <v>35</v>
      </c>
      <c r="AX289" s="193" t="s">
        <v>89</v>
      </c>
      <c r="AY289" s="195" t="s">
        <v>308</v>
      </c>
    </row>
    <row r="290" s="22" customFormat="true" ht="16.5" hidden="false" customHeight="true" outlineLevel="0" collapsed="false">
      <c r="B290" s="23"/>
      <c r="C290" s="201" t="s">
        <v>657</v>
      </c>
      <c r="D290" s="201" t="s">
        <v>487</v>
      </c>
      <c r="E290" s="202" t="s">
        <v>2262</v>
      </c>
      <c r="F290" s="203" t="s">
        <v>2263</v>
      </c>
      <c r="G290" s="204" t="s">
        <v>313</v>
      </c>
      <c r="H290" s="205" t="n">
        <v>26.441</v>
      </c>
      <c r="I290" s="206"/>
      <c r="J290" s="207" t="n">
        <f aca="false">ROUND(I290*H290,2)</f>
        <v>0</v>
      </c>
      <c r="K290" s="203" t="s">
        <v>314</v>
      </c>
      <c r="L290" s="208"/>
      <c r="M290" s="209"/>
      <c r="N290" s="210" t="s">
        <v>47</v>
      </c>
      <c r="P290" s="173" t="n">
        <f aca="false">O290*H290</f>
        <v>0</v>
      </c>
      <c r="Q290" s="173" t="n">
        <v>0.01023</v>
      </c>
      <c r="R290" s="173" t="n">
        <f aca="false">Q290*H290</f>
        <v>0.27049143</v>
      </c>
      <c r="S290" s="173" t="n">
        <v>0</v>
      </c>
      <c r="T290" s="174" t="n">
        <f aca="false">S290*H290</f>
        <v>0</v>
      </c>
      <c r="AR290" s="175" t="s">
        <v>508</v>
      </c>
      <c r="AT290" s="175" t="s">
        <v>487</v>
      </c>
      <c r="AU290" s="175" t="s">
        <v>91</v>
      </c>
      <c r="AY290" s="3" t="s">
        <v>308</v>
      </c>
      <c r="BE290" s="176" t="n">
        <f aca="false">IF(N290="základní",J290,0)</f>
        <v>0</v>
      </c>
      <c r="BF290" s="176" t="n">
        <f aca="false">IF(N290="snížená",J290,0)</f>
        <v>0</v>
      </c>
      <c r="BG290" s="176" t="n">
        <f aca="false">IF(N290="zákl. přenesená",J290,0)</f>
        <v>0</v>
      </c>
      <c r="BH290" s="176" t="n">
        <f aca="false">IF(N290="sníž. přenesená",J290,0)</f>
        <v>0</v>
      </c>
      <c r="BI290" s="176" t="n">
        <f aca="false">IF(N290="nulová",J290,0)</f>
        <v>0</v>
      </c>
      <c r="BJ290" s="3" t="s">
        <v>89</v>
      </c>
      <c r="BK290" s="176" t="n">
        <f aca="false">ROUND(I290*H290,2)</f>
        <v>0</v>
      </c>
      <c r="BL290" s="3" t="s">
        <v>414</v>
      </c>
      <c r="BM290" s="175" t="s">
        <v>2264</v>
      </c>
    </row>
    <row r="291" s="185" customFormat="true" ht="10.2" hidden="false" customHeight="false" outlineLevel="0" collapsed="false">
      <c r="B291" s="186"/>
      <c r="D291" s="179" t="s">
        <v>317</v>
      </c>
      <c r="F291" s="188" t="s">
        <v>2219</v>
      </c>
      <c r="H291" s="189" t="n">
        <v>26.441</v>
      </c>
      <c r="I291" s="190"/>
      <c r="L291" s="186"/>
      <c r="M291" s="191"/>
      <c r="T291" s="192"/>
      <c r="AT291" s="187" t="s">
        <v>317</v>
      </c>
      <c r="AU291" s="187" t="s">
        <v>91</v>
      </c>
      <c r="AV291" s="185" t="s">
        <v>91</v>
      </c>
      <c r="AW291" s="185" t="s">
        <v>3</v>
      </c>
      <c r="AX291" s="185" t="s">
        <v>89</v>
      </c>
      <c r="AY291" s="187" t="s">
        <v>308</v>
      </c>
    </row>
    <row r="292" s="22" customFormat="true" ht="24.15" hidden="false" customHeight="true" outlineLevel="0" collapsed="false">
      <c r="B292" s="23"/>
      <c r="C292" s="164" t="s">
        <v>661</v>
      </c>
      <c r="D292" s="164" t="s">
        <v>310</v>
      </c>
      <c r="E292" s="165" t="s">
        <v>2153</v>
      </c>
      <c r="F292" s="166" t="s">
        <v>2154</v>
      </c>
      <c r="G292" s="167" t="s">
        <v>313</v>
      </c>
      <c r="H292" s="168" t="n">
        <v>80</v>
      </c>
      <c r="I292" s="169"/>
      <c r="J292" s="170" t="n">
        <f aca="false">ROUND(I292*H292,2)</f>
        <v>0</v>
      </c>
      <c r="K292" s="166" t="s">
        <v>314</v>
      </c>
      <c r="L292" s="23"/>
      <c r="M292" s="171"/>
      <c r="N292" s="172" t="s">
        <v>47</v>
      </c>
      <c r="P292" s="173" t="n">
        <f aca="false">O292*H292</f>
        <v>0</v>
      </c>
      <c r="Q292" s="173" t="n">
        <v>0</v>
      </c>
      <c r="R292" s="173" t="n">
        <f aca="false">Q292*H292</f>
        <v>0</v>
      </c>
      <c r="S292" s="173" t="n">
        <v>0</v>
      </c>
      <c r="T292" s="174" t="n">
        <f aca="false">S292*H292</f>
        <v>0</v>
      </c>
      <c r="AR292" s="175" t="s">
        <v>414</v>
      </c>
      <c r="AT292" s="175" t="s">
        <v>310</v>
      </c>
      <c r="AU292" s="175" t="s">
        <v>91</v>
      </c>
      <c r="AY292" s="3" t="s">
        <v>308</v>
      </c>
      <c r="BE292" s="176" t="n">
        <f aca="false">IF(N292="základní",J292,0)</f>
        <v>0</v>
      </c>
      <c r="BF292" s="176" t="n">
        <f aca="false">IF(N292="snížená",J292,0)</f>
        <v>0</v>
      </c>
      <c r="BG292" s="176" t="n">
        <f aca="false">IF(N292="zákl. přenesená",J292,0)</f>
        <v>0</v>
      </c>
      <c r="BH292" s="176" t="n">
        <f aca="false">IF(N292="sníž. přenesená",J292,0)</f>
        <v>0</v>
      </c>
      <c r="BI292" s="176" t="n">
        <f aca="false">IF(N292="nulová",J292,0)</f>
        <v>0</v>
      </c>
      <c r="BJ292" s="3" t="s">
        <v>89</v>
      </c>
      <c r="BK292" s="176" t="n">
        <f aca="false">ROUND(I292*H292,2)</f>
        <v>0</v>
      </c>
      <c r="BL292" s="3" t="s">
        <v>414</v>
      </c>
      <c r="BM292" s="175" t="s">
        <v>2155</v>
      </c>
    </row>
    <row r="293" s="177" customFormat="true" ht="10.2" hidden="false" customHeight="false" outlineLevel="0" collapsed="false">
      <c r="B293" s="178"/>
      <c r="D293" s="179" t="s">
        <v>317</v>
      </c>
      <c r="E293" s="180"/>
      <c r="F293" s="181" t="s">
        <v>318</v>
      </c>
      <c r="H293" s="180"/>
      <c r="I293" s="182"/>
      <c r="L293" s="178"/>
      <c r="M293" s="183"/>
      <c r="T293" s="184"/>
      <c r="AT293" s="180" t="s">
        <v>317</v>
      </c>
      <c r="AU293" s="180" t="s">
        <v>91</v>
      </c>
      <c r="AV293" s="177" t="s">
        <v>89</v>
      </c>
      <c r="AW293" s="177" t="s">
        <v>35</v>
      </c>
      <c r="AX293" s="177" t="s">
        <v>82</v>
      </c>
      <c r="AY293" s="180" t="s">
        <v>308</v>
      </c>
    </row>
    <row r="294" s="177" customFormat="true" ht="10.2" hidden="false" customHeight="false" outlineLevel="0" collapsed="false">
      <c r="B294" s="178"/>
      <c r="D294" s="179" t="s">
        <v>317</v>
      </c>
      <c r="E294" s="180"/>
      <c r="F294" s="181" t="s">
        <v>2156</v>
      </c>
      <c r="H294" s="180"/>
      <c r="I294" s="182"/>
      <c r="L294" s="178"/>
      <c r="M294" s="183"/>
      <c r="T294" s="184"/>
      <c r="AT294" s="180" t="s">
        <v>317</v>
      </c>
      <c r="AU294" s="180" t="s">
        <v>91</v>
      </c>
      <c r="AV294" s="177" t="s">
        <v>89</v>
      </c>
      <c r="AW294" s="177" t="s">
        <v>35</v>
      </c>
      <c r="AX294" s="177" t="s">
        <v>82</v>
      </c>
      <c r="AY294" s="180" t="s">
        <v>308</v>
      </c>
    </row>
    <row r="295" s="177" customFormat="true" ht="10.2" hidden="false" customHeight="false" outlineLevel="0" collapsed="false">
      <c r="B295" s="178"/>
      <c r="D295" s="179" t="s">
        <v>317</v>
      </c>
      <c r="E295" s="180"/>
      <c r="F295" s="181" t="s">
        <v>2139</v>
      </c>
      <c r="H295" s="180"/>
      <c r="I295" s="182"/>
      <c r="L295" s="178"/>
      <c r="M295" s="183"/>
      <c r="T295" s="184"/>
      <c r="AT295" s="180" t="s">
        <v>317</v>
      </c>
      <c r="AU295" s="180" t="s">
        <v>91</v>
      </c>
      <c r="AV295" s="177" t="s">
        <v>89</v>
      </c>
      <c r="AW295" s="177" t="s">
        <v>35</v>
      </c>
      <c r="AX295" s="177" t="s">
        <v>82</v>
      </c>
      <c r="AY295" s="180" t="s">
        <v>308</v>
      </c>
    </row>
    <row r="296" s="185" customFormat="true" ht="10.2" hidden="false" customHeight="false" outlineLevel="0" collapsed="false">
      <c r="B296" s="186"/>
      <c r="D296" s="179" t="s">
        <v>317</v>
      </c>
      <c r="E296" s="187"/>
      <c r="F296" s="188" t="s">
        <v>2140</v>
      </c>
      <c r="H296" s="189" t="n">
        <v>80</v>
      </c>
      <c r="I296" s="190"/>
      <c r="L296" s="186"/>
      <c r="M296" s="191"/>
      <c r="T296" s="192"/>
      <c r="AT296" s="187" t="s">
        <v>317</v>
      </c>
      <c r="AU296" s="187" t="s">
        <v>91</v>
      </c>
      <c r="AV296" s="185" t="s">
        <v>91</v>
      </c>
      <c r="AW296" s="185" t="s">
        <v>35</v>
      </c>
      <c r="AX296" s="185" t="s">
        <v>82</v>
      </c>
      <c r="AY296" s="187" t="s">
        <v>308</v>
      </c>
    </row>
    <row r="297" s="193" customFormat="true" ht="10.2" hidden="false" customHeight="false" outlineLevel="0" collapsed="false">
      <c r="B297" s="194"/>
      <c r="D297" s="179" t="s">
        <v>317</v>
      </c>
      <c r="E297" s="195"/>
      <c r="F297" s="196" t="s">
        <v>321</v>
      </c>
      <c r="H297" s="197" t="n">
        <v>80</v>
      </c>
      <c r="I297" s="198"/>
      <c r="L297" s="194"/>
      <c r="M297" s="199"/>
      <c r="T297" s="200"/>
      <c r="AT297" s="195" t="s">
        <v>317</v>
      </c>
      <c r="AU297" s="195" t="s">
        <v>91</v>
      </c>
      <c r="AV297" s="193" t="s">
        <v>315</v>
      </c>
      <c r="AW297" s="193" t="s">
        <v>35</v>
      </c>
      <c r="AX297" s="193" t="s">
        <v>89</v>
      </c>
      <c r="AY297" s="195" t="s">
        <v>308</v>
      </c>
    </row>
    <row r="298" s="22" customFormat="true" ht="16.5" hidden="false" customHeight="true" outlineLevel="0" collapsed="false">
      <c r="B298" s="23"/>
      <c r="C298" s="201" t="s">
        <v>663</v>
      </c>
      <c r="D298" s="201" t="s">
        <v>487</v>
      </c>
      <c r="E298" s="202" t="s">
        <v>2157</v>
      </c>
      <c r="F298" s="203" t="s">
        <v>2158</v>
      </c>
      <c r="G298" s="204" t="s">
        <v>324</v>
      </c>
      <c r="H298" s="205" t="n">
        <v>0.507</v>
      </c>
      <c r="I298" s="206"/>
      <c r="J298" s="207" t="n">
        <f aca="false">ROUND(I298*H298,2)</f>
        <v>0</v>
      </c>
      <c r="K298" s="203"/>
      <c r="L298" s="208"/>
      <c r="M298" s="209"/>
      <c r="N298" s="210" t="s">
        <v>47</v>
      </c>
      <c r="P298" s="173" t="n">
        <f aca="false">O298*H298</f>
        <v>0</v>
      </c>
      <c r="Q298" s="173" t="n">
        <v>0.0016</v>
      </c>
      <c r="R298" s="173" t="n">
        <f aca="false">Q298*H298</f>
        <v>0.0008112</v>
      </c>
      <c r="S298" s="173" t="n">
        <v>0</v>
      </c>
      <c r="T298" s="174" t="n">
        <f aca="false">S298*H298</f>
        <v>0</v>
      </c>
      <c r="AR298" s="175" t="s">
        <v>508</v>
      </c>
      <c r="AT298" s="175" t="s">
        <v>487</v>
      </c>
      <c r="AU298" s="175" t="s">
        <v>91</v>
      </c>
      <c r="AY298" s="3" t="s">
        <v>308</v>
      </c>
      <c r="BE298" s="176" t="n">
        <f aca="false">IF(N298="základní",J298,0)</f>
        <v>0</v>
      </c>
      <c r="BF298" s="176" t="n">
        <f aca="false">IF(N298="snížená",J298,0)</f>
        <v>0</v>
      </c>
      <c r="BG298" s="176" t="n">
        <f aca="false">IF(N298="zákl. přenesená",J298,0)</f>
        <v>0</v>
      </c>
      <c r="BH298" s="176" t="n">
        <f aca="false">IF(N298="sníž. přenesená",J298,0)</f>
        <v>0</v>
      </c>
      <c r="BI298" s="176" t="n">
        <f aca="false">IF(N298="nulová",J298,0)</f>
        <v>0</v>
      </c>
      <c r="BJ298" s="3" t="s">
        <v>89</v>
      </c>
      <c r="BK298" s="176" t="n">
        <f aca="false">ROUND(I298*H298,2)</f>
        <v>0</v>
      </c>
      <c r="BL298" s="3" t="s">
        <v>414</v>
      </c>
      <c r="BM298" s="175" t="s">
        <v>2159</v>
      </c>
    </row>
    <row r="299" s="177" customFormat="true" ht="10.2" hidden="false" customHeight="false" outlineLevel="0" collapsed="false">
      <c r="B299" s="178"/>
      <c r="D299" s="179" t="s">
        <v>317</v>
      </c>
      <c r="E299" s="180"/>
      <c r="F299" s="181" t="s">
        <v>318</v>
      </c>
      <c r="H299" s="180"/>
      <c r="I299" s="182"/>
      <c r="L299" s="178"/>
      <c r="M299" s="183"/>
      <c r="T299" s="184"/>
      <c r="AT299" s="180" t="s">
        <v>317</v>
      </c>
      <c r="AU299" s="180" t="s">
        <v>91</v>
      </c>
      <c r="AV299" s="177" t="s">
        <v>89</v>
      </c>
      <c r="AW299" s="177" t="s">
        <v>35</v>
      </c>
      <c r="AX299" s="177" t="s">
        <v>82</v>
      </c>
      <c r="AY299" s="180" t="s">
        <v>308</v>
      </c>
    </row>
    <row r="300" s="177" customFormat="true" ht="10.2" hidden="false" customHeight="false" outlineLevel="0" collapsed="false">
      <c r="B300" s="178"/>
      <c r="D300" s="179" t="s">
        <v>317</v>
      </c>
      <c r="E300" s="180"/>
      <c r="F300" s="181" t="s">
        <v>2160</v>
      </c>
      <c r="H300" s="180"/>
      <c r="I300" s="182"/>
      <c r="L300" s="178"/>
      <c r="M300" s="183"/>
      <c r="T300" s="184"/>
      <c r="AT300" s="180" t="s">
        <v>317</v>
      </c>
      <c r="AU300" s="180" t="s">
        <v>91</v>
      </c>
      <c r="AV300" s="177" t="s">
        <v>89</v>
      </c>
      <c r="AW300" s="177" t="s">
        <v>35</v>
      </c>
      <c r="AX300" s="177" t="s">
        <v>82</v>
      </c>
      <c r="AY300" s="180" t="s">
        <v>308</v>
      </c>
    </row>
    <row r="301" s="177" customFormat="true" ht="10.2" hidden="false" customHeight="false" outlineLevel="0" collapsed="false">
      <c r="B301" s="178"/>
      <c r="D301" s="179" t="s">
        <v>317</v>
      </c>
      <c r="E301" s="180"/>
      <c r="F301" s="181" t="s">
        <v>2139</v>
      </c>
      <c r="H301" s="180"/>
      <c r="I301" s="182"/>
      <c r="L301" s="178"/>
      <c r="M301" s="183"/>
      <c r="T301" s="184"/>
      <c r="AT301" s="180" t="s">
        <v>317</v>
      </c>
      <c r="AU301" s="180" t="s">
        <v>91</v>
      </c>
      <c r="AV301" s="177" t="s">
        <v>89</v>
      </c>
      <c r="AW301" s="177" t="s">
        <v>35</v>
      </c>
      <c r="AX301" s="177" t="s">
        <v>82</v>
      </c>
      <c r="AY301" s="180" t="s">
        <v>308</v>
      </c>
    </row>
    <row r="302" s="177" customFormat="true" ht="10.2" hidden="false" customHeight="false" outlineLevel="0" collapsed="false">
      <c r="B302" s="178"/>
      <c r="D302" s="179" t="s">
        <v>317</v>
      </c>
      <c r="E302" s="180"/>
      <c r="F302" s="181" t="s">
        <v>2161</v>
      </c>
      <c r="H302" s="180"/>
      <c r="I302" s="182"/>
      <c r="L302" s="178"/>
      <c r="M302" s="183"/>
      <c r="T302" s="184"/>
      <c r="AT302" s="180" t="s">
        <v>317</v>
      </c>
      <c r="AU302" s="180" t="s">
        <v>91</v>
      </c>
      <c r="AV302" s="177" t="s">
        <v>89</v>
      </c>
      <c r="AW302" s="177" t="s">
        <v>35</v>
      </c>
      <c r="AX302" s="177" t="s">
        <v>82</v>
      </c>
      <c r="AY302" s="180" t="s">
        <v>308</v>
      </c>
    </row>
    <row r="303" s="185" customFormat="true" ht="10.2" hidden="false" customHeight="false" outlineLevel="0" collapsed="false">
      <c r="B303" s="186"/>
      <c r="D303" s="179" t="s">
        <v>317</v>
      </c>
      <c r="E303" s="187"/>
      <c r="F303" s="188" t="s">
        <v>2265</v>
      </c>
      <c r="H303" s="189" t="n">
        <v>0.461</v>
      </c>
      <c r="I303" s="190"/>
      <c r="L303" s="186"/>
      <c r="M303" s="191"/>
      <c r="T303" s="192"/>
      <c r="AT303" s="187" t="s">
        <v>317</v>
      </c>
      <c r="AU303" s="187" t="s">
        <v>91</v>
      </c>
      <c r="AV303" s="185" t="s">
        <v>91</v>
      </c>
      <c r="AW303" s="185" t="s">
        <v>35</v>
      </c>
      <c r="AX303" s="185" t="s">
        <v>82</v>
      </c>
      <c r="AY303" s="187" t="s">
        <v>308</v>
      </c>
    </row>
    <row r="304" s="193" customFormat="true" ht="10.2" hidden="false" customHeight="false" outlineLevel="0" collapsed="false">
      <c r="B304" s="194"/>
      <c r="D304" s="179" t="s">
        <v>317</v>
      </c>
      <c r="E304" s="195"/>
      <c r="F304" s="196" t="s">
        <v>321</v>
      </c>
      <c r="H304" s="197" t="n">
        <v>0.461</v>
      </c>
      <c r="I304" s="198"/>
      <c r="L304" s="194"/>
      <c r="M304" s="199"/>
      <c r="T304" s="200"/>
      <c r="AT304" s="195" t="s">
        <v>317</v>
      </c>
      <c r="AU304" s="195" t="s">
        <v>91</v>
      </c>
      <c r="AV304" s="193" t="s">
        <v>315</v>
      </c>
      <c r="AW304" s="193" t="s">
        <v>35</v>
      </c>
      <c r="AX304" s="193" t="s">
        <v>89</v>
      </c>
      <c r="AY304" s="195" t="s">
        <v>308</v>
      </c>
    </row>
    <row r="305" s="185" customFormat="true" ht="10.2" hidden="false" customHeight="false" outlineLevel="0" collapsed="false">
      <c r="B305" s="186"/>
      <c r="D305" s="179" t="s">
        <v>317</v>
      </c>
      <c r="F305" s="188" t="s">
        <v>2266</v>
      </c>
      <c r="H305" s="189" t="n">
        <v>0.507</v>
      </c>
      <c r="I305" s="190"/>
      <c r="L305" s="186"/>
      <c r="M305" s="191"/>
      <c r="T305" s="192"/>
      <c r="AT305" s="187" t="s">
        <v>317</v>
      </c>
      <c r="AU305" s="187" t="s">
        <v>91</v>
      </c>
      <c r="AV305" s="185" t="s">
        <v>91</v>
      </c>
      <c r="AW305" s="185" t="s">
        <v>3</v>
      </c>
      <c r="AX305" s="185" t="s">
        <v>89</v>
      </c>
      <c r="AY305" s="187" t="s">
        <v>308</v>
      </c>
    </row>
    <row r="306" s="22" customFormat="true" ht="55.5" hidden="false" customHeight="true" outlineLevel="0" collapsed="false">
      <c r="B306" s="23"/>
      <c r="C306" s="164" t="s">
        <v>665</v>
      </c>
      <c r="D306" s="164" t="s">
        <v>310</v>
      </c>
      <c r="E306" s="165" t="s">
        <v>2166</v>
      </c>
      <c r="F306" s="166" t="s">
        <v>2167</v>
      </c>
      <c r="G306" s="167" t="s">
        <v>313</v>
      </c>
      <c r="H306" s="168" t="n">
        <v>80</v>
      </c>
      <c r="I306" s="169"/>
      <c r="J306" s="170" t="n">
        <f aca="false">ROUND(I306*H306,2)</f>
        <v>0</v>
      </c>
      <c r="K306" s="166" t="s">
        <v>314</v>
      </c>
      <c r="L306" s="23"/>
      <c r="M306" s="171"/>
      <c r="N306" s="172" t="s">
        <v>47</v>
      </c>
      <c r="P306" s="173" t="n">
        <f aca="false">O306*H306</f>
        <v>0</v>
      </c>
      <c r="Q306" s="173" t="n">
        <v>0.00034</v>
      </c>
      <c r="R306" s="173" t="n">
        <f aca="false">Q306*H306</f>
        <v>0.0272</v>
      </c>
      <c r="S306" s="173" t="n">
        <v>0</v>
      </c>
      <c r="T306" s="174" t="n">
        <f aca="false">S306*H306</f>
        <v>0</v>
      </c>
      <c r="AR306" s="175" t="s">
        <v>414</v>
      </c>
      <c r="AT306" s="175" t="s">
        <v>310</v>
      </c>
      <c r="AU306" s="175" t="s">
        <v>91</v>
      </c>
      <c r="AY306" s="3" t="s">
        <v>308</v>
      </c>
      <c r="BE306" s="176" t="n">
        <f aca="false">IF(N306="základní",J306,0)</f>
        <v>0</v>
      </c>
      <c r="BF306" s="176" t="n">
        <f aca="false">IF(N306="snížená",J306,0)</f>
        <v>0</v>
      </c>
      <c r="BG306" s="176" t="n">
        <f aca="false">IF(N306="zákl. přenesená",J306,0)</f>
        <v>0</v>
      </c>
      <c r="BH306" s="176" t="n">
        <f aca="false">IF(N306="sníž. přenesená",J306,0)</f>
        <v>0</v>
      </c>
      <c r="BI306" s="176" t="n">
        <f aca="false">IF(N306="nulová",J306,0)</f>
        <v>0</v>
      </c>
      <c r="BJ306" s="3" t="s">
        <v>89</v>
      </c>
      <c r="BK306" s="176" t="n">
        <f aca="false">ROUND(I306*H306,2)</f>
        <v>0</v>
      </c>
      <c r="BL306" s="3" t="s">
        <v>414</v>
      </c>
      <c r="BM306" s="175" t="s">
        <v>2168</v>
      </c>
    </row>
    <row r="307" s="177" customFormat="true" ht="10.2" hidden="false" customHeight="false" outlineLevel="0" collapsed="false">
      <c r="B307" s="178"/>
      <c r="D307" s="179" t="s">
        <v>317</v>
      </c>
      <c r="E307" s="180"/>
      <c r="F307" s="181" t="s">
        <v>318</v>
      </c>
      <c r="H307" s="180"/>
      <c r="I307" s="182"/>
      <c r="L307" s="178"/>
      <c r="M307" s="183"/>
      <c r="T307" s="184"/>
      <c r="AT307" s="180" t="s">
        <v>317</v>
      </c>
      <c r="AU307" s="180" t="s">
        <v>91</v>
      </c>
      <c r="AV307" s="177" t="s">
        <v>89</v>
      </c>
      <c r="AW307" s="177" t="s">
        <v>35</v>
      </c>
      <c r="AX307" s="177" t="s">
        <v>82</v>
      </c>
      <c r="AY307" s="180" t="s">
        <v>308</v>
      </c>
    </row>
    <row r="308" s="177" customFormat="true" ht="10.2" hidden="false" customHeight="false" outlineLevel="0" collapsed="false">
      <c r="B308" s="178"/>
      <c r="D308" s="179" t="s">
        <v>317</v>
      </c>
      <c r="E308" s="180"/>
      <c r="F308" s="181" t="s">
        <v>2169</v>
      </c>
      <c r="H308" s="180"/>
      <c r="I308" s="182"/>
      <c r="L308" s="178"/>
      <c r="M308" s="183"/>
      <c r="T308" s="184"/>
      <c r="AT308" s="180" t="s">
        <v>317</v>
      </c>
      <c r="AU308" s="180" t="s">
        <v>91</v>
      </c>
      <c r="AV308" s="177" t="s">
        <v>89</v>
      </c>
      <c r="AW308" s="177" t="s">
        <v>35</v>
      </c>
      <c r="AX308" s="177" t="s">
        <v>82</v>
      </c>
      <c r="AY308" s="180" t="s">
        <v>308</v>
      </c>
    </row>
    <row r="309" s="177" customFormat="true" ht="10.2" hidden="false" customHeight="false" outlineLevel="0" collapsed="false">
      <c r="B309" s="178"/>
      <c r="D309" s="179" t="s">
        <v>317</v>
      </c>
      <c r="E309" s="180"/>
      <c r="F309" s="181" t="s">
        <v>2139</v>
      </c>
      <c r="H309" s="180"/>
      <c r="I309" s="182"/>
      <c r="L309" s="178"/>
      <c r="M309" s="183"/>
      <c r="T309" s="184"/>
      <c r="AT309" s="180" t="s">
        <v>317</v>
      </c>
      <c r="AU309" s="180" t="s">
        <v>91</v>
      </c>
      <c r="AV309" s="177" t="s">
        <v>89</v>
      </c>
      <c r="AW309" s="177" t="s">
        <v>35</v>
      </c>
      <c r="AX309" s="177" t="s">
        <v>82</v>
      </c>
      <c r="AY309" s="180" t="s">
        <v>308</v>
      </c>
    </row>
    <row r="310" s="185" customFormat="true" ht="10.2" hidden="false" customHeight="false" outlineLevel="0" collapsed="false">
      <c r="B310" s="186"/>
      <c r="D310" s="179" t="s">
        <v>317</v>
      </c>
      <c r="E310" s="187"/>
      <c r="F310" s="188" t="s">
        <v>2267</v>
      </c>
      <c r="H310" s="189" t="n">
        <v>80</v>
      </c>
      <c r="I310" s="190"/>
      <c r="L310" s="186"/>
      <c r="M310" s="191"/>
      <c r="T310" s="192"/>
      <c r="AT310" s="187" t="s">
        <v>317</v>
      </c>
      <c r="AU310" s="187" t="s">
        <v>91</v>
      </c>
      <c r="AV310" s="185" t="s">
        <v>91</v>
      </c>
      <c r="AW310" s="185" t="s">
        <v>35</v>
      </c>
      <c r="AX310" s="185" t="s">
        <v>82</v>
      </c>
      <c r="AY310" s="187" t="s">
        <v>308</v>
      </c>
    </row>
    <row r="311" s="193" customFormat="true" ht="10.2" hidden="false" customHeight="false" outlineLevel="0" collapsed="false">
      <c r="B311" s="194"/>
      <c r="D311" s="179" t="s">
        <v>317</v>
      </c>
      <c r="E311" s="195" t="s">
        <v>2129</v>
      </c>
      <c r="F311" s="196" t="s">
        <v>321</v>
      </c>
      <c r="H311" s="197" t="n">
        <v>80</v>
      </c>
      <c r="I311" s="198"/>
      <c r="L311" s="194"/>
      <c r="M311" s="199"/>
      <c r="T311" s="200"/>
      <c r="AT311" s="195" t="s">
        <v>317</v>
      </c>
      <c r="AU311" s="195" t="s">
        <v>91</v>
      </c>
      <c r="AV311" s="193" t="s">
        <v>315</v>
      </c>
      <c r="AW311" s="193" t="s">
        <v>35</v>
      </c>
      <c r="AX311" s="193" t="s">
        <v>89</v>
      </c>
      <c r="AY311" s="195" t="s">
        <v>308</v>
      </c>
    </row>
    <row r="312" s="22" customFormat="true" ht="21.75" hidden="false" customHeight="true" outlineLevel="0" collapsed="false">
      <c r="B312" s="23"/>
      <c r="C312" s="201" t="s">
        <v>667</v>
      </c>
      <c r="D312" s="201" t="s">
        <v>487</v>
      </c>
      <c r="E312" s="202" t="s">
        <v>2171</v>
      </c>
      <c r="F312" s="203" t="s">
        <v>2172</v>
      </c>
      <c r="G312" s="204" t="s">
        <v>313</v>
      </c>
      <c r="H312" s="205" t="n">
        <v>88</v>
      </c>
      <c r="I312" s="206"/>
      <c r="J312" s="207" t="n">
        <f aca="false">ROUND(I312*H312,2)</f>
        <v>0</v>
      </c>
      <c r="K312" s="203"/>
      <c r="L312" s="208"/>
      <c r="M312" s="209"/>
      <c r="N312" s="210" t="s">
        <v>47</v>
      </c>
      <c r="P312" s="173" t="n">
        <f aca="false">O312*H312</f>
        <v>0</v>
      </c>
      <c r="Q312" s="173" t="n">
        <v>0.0154</v>
      </c>
      <c r="R312" s="173" t="n">
        <f aca="false">Q312*H312</f>
        <v>1.3552</v>
      </c>
      <c r="S312" s="173" t="n">
        <v>0</v>
      </c>
      <c r="T312" s="174" t="n">
        <f aca="false">S312*H312</f>
        <v>0</v>
      </c>
      <c r="AR312" s="175" t="s">
        <v>508</v>
      </c>
      <c r="AT312" s="175" t="s">
        <v>487</v>
      </c>
      <c r="AU312" s="175" t="s">
        <v>91</v>
      </c>
      <c r="AY312" s="3" t="s">
        <v>308</v>
      </c>
      <c r="BE312" s="176" t="n">
        <f aca="false">IF(N312="základní",J312,0)</f>
        <v>0</v>
      </c>
      <c r="BF312" s="176" t="n">
        <f aca="false">IF(N312="snížená",J312,0)</f>
        <v>0</v>
      </c>
      <c r="BG312" s="176" t="n">
        <f aca="false">IF(N312="zákl. přenesená",J312,0)</f>
        <v>0</v>
      </c>
      <c r="BH312" s="176" t="n">
        <f aca="false">IF(N312="sníž. přenesená",J312,0)</f>
        <v>0</v>
      </c>
      <c r="BI312" s="176" t="n">
        <f aca="false">IF(N312="nulová",J312,0)</f>
        <v>0</v>
      </c>
      <c r="BJ312" s="3" t="s">
        <v>89</v>
      </c>
      <c r="BK312" s="176" t="n">
        <f aca="false">ROUND(I312*H312,2)</f>
        <v>0</v>
      </c>
      <c r="BL312" s="3" t="s">
        <v>414</v>
      </c>
      <c r="BM312" s="175" t="s">
        <v>2173</v>
      </c>
    </row>
    <row r="313" s="185" customFormat="true" ht="10.2" hidden="false" customHeight="false" outlineLevel="0" collapsed="false">
      <c r="B313" s="186"/>
      <c r="D313" s="179" t="s">
        <v>317</v>
      </c>
      <c r="F313" s="188" t="s">
        <v>2205</v>
      </c>
      <c r="H313" s="189" t="n">
        <v>88</v>
      </c>
      <c r="I313" s="190"/>
      <c r="L313" s="186"/>
      <c r="M313" s="191"/>
      <c r="T313" s="192"/>
      <c r="AT313" s="187" t="s">
        <v>317</v>
      </c>
      <c r="AU313" s="187" t="s">
        <v>91</v>
      </c>
      <c r="AV313" s="185" t="s">
        <v>91</v>
      </c>
      <c r="AW313" s="185" t="s">
        <v>3</v>
      </c>
      <c r="AX313" s="185" t="s">
        <v>89</v>
      </c>
      <c r="AY313" s="187" t="s">
        <v>308</v>
      </c>
    </row>
    <row r="314" s="22" customFormat="true" ht="44.25" hidden="false" customHeight="true" outlineLevel="0" collapsed="false">
      <c r="B314" s="23"/>
      <c r="C314" s="164" t="s">
        <v>669</v>
      </c>
      <c r="D314" s="164" t="s">
        <v>310</v>
      </c>
      <c r="E314" s="165" t="s">
        <v>1378</v>
      </c>
      <c r="F314" s="166" t="s">
        <v>1379</v>
      </c>
      <c r="G314" s="167" t="s">
        <v>370</v>
      </c>
      <c r="H314" s="168" t="n">
        <v>2.493</v>
      </c>
      <c r="I314" s="169"/>
      <c r="J314" s="170" t="n">
        <f aca="false">ROUND(I314*H314,2)</f>
        <v>0</v>
      </c>
      <c r="K314" s="166" t="s">
        <v>314</v>
      </c>
      <c r="L314" s="23"/>
      <c r="M314" s="171"/>
      <c r="N314" s="172" t="s">
        <v>47</v>
      </c>
      <c r="P314" s="173" t="n">
        <f aca="false">O314*H314</f>
        <v>0</v>
      </c>
      <c r="Q314" s="173" t="n">
        <v>0</v>
      </c>
      <c r="R314" s="173" t="n">
        <f aca="false">Q314*H314</f>
        <v>0</v>
      </c>
      <c r="S314" s="173" t="n">
        <v>0</v>
      </c>
      <c r="T314" s="174" t="n">
        <f aca="false">S314*H314</f>
        <v>0</v>
      </c>
      <c r="AR314" s="175" t="s">
        <v>414</v>
      </c>
      <c r="AT314" s="175" t="s">
        <v>310</v>
      </c>
      <c r="AU314" s="175" t="s">
        <v>91</v>
      </c>
      <c r="AY314" s="3" t="s">
        <v>308</v>
      </c>
      <c r="BE314" s="176" t="n">
        <f aca="false">IF(N314="základní",J314,0)</f>
        <v>0</v>
      </c>
      <c r="BF314" s="176" t="n">
        <f aca="false">IF(N314="snížená",J314,0)</f>
        <v>0</v>
      </c>
      <c r="BG314" s="176" t="n">
        <f aca="false">IF(N314="zákl. přenesená",J314,0)</f>
        <v>0</v>
      </c>
      <c r="BH314" s="176" t="n">
        <f aca="false">IF(N314="sníž. přenesená",J314,0)</f>
        <v>0</v>
      </c>
      <c r="BI314" s="176" t="n">
        <f aca="false">IF(N314="nulová",J314,0)</f>
        <v>0</v>
      </c>
      <c r="BJ314" s="3" t="s">
        <v>89</v>
      </c>
      <c r="BK314" s="176" t="n">
        <f aca="false">ROUND(I314*H314,2)</f>
        <v>0</v>
      </c>
      <c r="BL314" s="3" t="s">
        <v>414</v>
      </c>
      <c r="BM314" s="175" t="s">
        <v>2174</v>
      </c>
    </row>
    <row r="315" s="152" customFormat="true" ht="22.95" hidden="false" customHeight="true" outlineLevel="0" collapsed="false">
      <c r="B315" s="153"/>
      <c r="D315" s="154" t="s">
        <v>81</v>
      </c>
      <c r="E315" s="162" t="s">
        <v>1398</v>
      </c>
      <c r="F315" s="162" t="s">
        <v>1399</v>
      </c>
      <c r="I315" s="156"/>
      <c r="J315" s="163" t="n">
        <f aca="false">BK315</f>
        <v>0</v>
      </c>
      <c r="L315" s="153"/>
      <c r="M315" s="157"/>
      <c r="P315" s="158" t="n">
        <f aca="false">SUM(P316:P320)</f>
        <v>0</v>
      </c>
      <c r="R315" s="158" t="n">
        <f aca="false">SUM(R316:R320)</f>
        <v>0</v>
      </c>
      <c r="T315" s="159" t="n">
        <f aca="false">SUM(T316:T320)</f>
        <v>0</v>
      </c>
      <c r="AR315" s="154" t="s">
        <v>91</v>
      </c>
      <c r="AT315" s="160" t="s">
        <v>81</v>
      </c>
      <c r="AU315" s="160" t="s">
        <v>89</v>
      </c>
      <c r="AY315" s="154" t="s">
        <v>308</v>
      </c>
      <c r="BK315" s="161" t="n">
        <f aca="false">SUM(BK316:BK320)</f>
        <v>0</v>
      </c>
    </row>
    <row r="316" s="22" customFormat="true" ht="37.95" hidden="false" customHeight="true" outlineLevel="0" collapsed="false">
      <c r="B316" s="23"/>
      <c r="C316" s="164" t="s">
        <v>671</v>
      </c>
      <c r="D316" s="164" t="s">
        <v>310</v>
      </c>
      <c r="E316" s="165" t="s">
        <v>2268</v>
      </c>
      <c r="F316" s="166" t="s">
        <v>2269</v>
      </c>
      <c r="G316" s="167" t="s">
        <v>494</v>
      </c>
      <c r="H316" s="168" t="n">
        <v>17.34</v>
      </c>
      <c r="I316" s="169"/>
      <c r="J316" s="170" t="n">
        <f aca="false">ROUND(I316*H316,2)</f>
        <v>0</v>
      </c>
      <c r="K316" s="166"/>
      <c r="L316" s="23"/>
      <c r="M316" s="171"/>
      <c r="N316" s="172" t="s">
        <v>47</v>
      </c>
      <c r="P316" s="173" t="n">
        <f aca="false">O316*H316</f>
        <v>0</v>
      </c>
      <c r="Q316" s="173" t="n">
        <v>0</v>
      </c>
      <c r="R316" s="173" t="n">
        <f aca="false">Q316*H316</f>
        <v>0</v>
      </c>
      <c r="S316" s="173" t="n">
        <v>0</v>
      </c>
      <c r="T316" s="174" t="n">
        <f aca="false">S316*H316</f>
        <v>0</v>
      </c>
      <c r="AR316" s="175" t="s">
        <v>414</v>
      </c>
      <c r="AT316" s="175" t="s">
        <v>310</v>
      </c>
      <c r="AU316" s="175" t="s">
        <v>91</v>
      </c>
      <c r="AY316" s="3" t="s">
        <v>308</v>
      </c>
      <c r="BE316" s="176" t="n">
        <f aca="false">IF(N316="základní",J316,0)</f>
        <v>0</v>
      </c>
      <c r="BF316" s="176" t="n">
        <f aca="false">IF(N316="snížená",J316,0)</f>
        <v>0</v>
      </c>
      <c r="BG316" s="176" t="n">
        <f aca="false">IF(N316="zákl. přenesená",J316,0)</f>
        <v>0</v>
      </c>
      <c r="BH316" s="176" t="n">
        <f aca="false">IF(N316="sníž. přenesená",J316,0)</f>
        <v>0</v>
      </c>
      <c r="BI316" s="176" t="n">
        <f aca="false">IF(N316="nulová",J316,0)</f>
        <v>0</v>
      </c>
      <c r="BJ316" s="3" t="s">
        <v>89</v>
      </c>
      <c r="BK316" s="176" t="n">
        <f aca="false">ROUND(I316*H316,2)</f>
        <v>0</v>
      </c>
      <c r="BL316" s="3" t="s">
        <v>414</v>
      </c>
      <c r="BM316" s="175" t="s">
        <v>2270</v>
      </c>
    </row>
    <row r="317" s="22" customFormat="true" ht="37.95" hidden="false" customHeight="true" outlineLevel="0" collapsed="false">
      <c r="B317" s="23"/>
      <c r="C317" s="164" t="s">
        <v>673</v>
      </c>
      <c r="D317" s="164" t="s">
        <v>310</v>
      </c>
      <c r="E317" s="165" t="s">
        <v>2271</v>
      </c>
      <c r="F317" s="166" t="s">
        <v>2272</v>
      </c>
      <c r="G317" s="167" t="s">
        <v>494</v>
      </c>
      <c r="H317" s="168" t="n">
        <v>17.34</v>
      </c>
      <c r="I317" s="169"/>
      <c r="J317" s="170" t="n">
        <f aca="false">ROUND(I317*H317,2)</f>
        <v>0</v>
      </c>
      <c r="K317" s="166"/>
      <c r="L317" s="23"/>
      <c r="M317" s="171"/>
      <c r="N317" s="172" t="s">
        <v>47</v>
      </c>
      <c r="P317" s="173" t="n">
        <f aca="false">O317*H317</f>
        <v>0</v>
      </c>
      <c r="Q317" s="173" t="n">
        <v>0</v>
      </c>
      <c r="R317" s="173" t="n">
        <f aca="false">Q317*H317</f>
        <v>0</v>
      </c>
      <c r="S317" s="173" t="n">
        <v>0</v>
      </c>
      <c r="T317" s="174" t="n">
        <f aca="false">S317*H317</f>
        <v>0</v>
      </c>
      <c r="AR317" s="175" t="s">
        <v>414</v>
      </c>
      <c r="AT317" s="175" t="s">
        <v>310</v>
      </c>
      <c r="AU317" s="175" t="s">
        <v>91</v>
      </c>
      <c r="AY317" s="3" t="s">
        <v>308</v>
      </c>
      <c r="BE317" s="176" t="n">
        <f aca="false">IF(N317="základní",J317,0)</f>
        <v>0</v>
      </c>
      <c r="BF317" s="176" t="n">
        <f aca="false">IF(N317="snížená",J317,0)</f>
        <v>0</v>
      </c>
      <c r="BG317" s="176" t="n">
        <f aca="false">IF(N317="zákl. přenesená",J317,0)</f>
        <v>0</v>
      </c>
      <c r="BH317" s="176" t="n">
        <f aca="false">IF(N317="sníž. přenesená",J317,0)</f>
        <v>0</v>
      </c>
      <c r="BI317" s="176" t="n">
        <f aca="false">IF(N317="nulová",J317,0)</f>
        <v>0</v>
      </c>
      <c r="BJ317" s="3" t="s">
        <v>89</v>
      </c>
      <c r="BK317" s="176" t="n">
        <f aca="false">ROUND(I317*H317,2)</f>
        <v>0</v>
      </c>
      <c r="BL317" s="3" t="s">
        <v>414</v>
      </c>
      <c r="BM317" s="175" t="s">
        <v>2273</v>
      </c>
    </row>
    <row r="318" s="22" customFormat="true" ht="33" hidden="false" customHeight="true" outlineLevel="0" collapsed="false">
      <c r="B318" s="23"/>
      <c r="C318" s="164" t="s">
        <v>675</v>
      </c>
      <c r="D318" s="164" t="s">
        <v>310</v>
      </c>
      <c r="E318" s="165" t="s">
        <v>2274</v>
      </c>
      <c r="F318" s="166" t="s">
        <v>2275</v>
      </c>
      <c r="G318" s="167" t="s">
        <v>494</v>
      </c>
      <c r="H318" s="168" t="n">
        <v>16.2</v>
      </c>
      <c r="I318" s="169"/>
      <c r="J318" s="170" t="n">
        <f aca="false">ROUND(I318*H318,2)</f>
        <v>0</v>
      </c>
      <c r="K318" s="166"/>
      <c r="L318" s="23"/>
      <c r="M318" s="171"/>
      <c r="N318" s="172" t="s">
        <v>47</v>
      </c>
      <c r="P318" s="173" t="n">
        <f aca="false">O318*H318</f>
        <v>0</v>
      </c>
      <c r="Q318" s="173" t="n">
        <v>0</v>
      </c>
      <c r="R318" s="173" t="n">
        <f aca="false">Q318*H318</f>
        <v>0</v>
      </c>
      <c r="S318" s="173" t="n">
        <v>0</v>
      </c>
      <c r="T318" s="174" t="n">
        <f aca="false">S318*H318</f>
        <v>0</v>
      </c>
      <c r="AR318" s="175" t="s">
        <v>414</v>
      </c>
      <c r="AT318" s="175" t="s">
        <v>310</v>
      </c>
      <c r="AU318" s="175" t="s">
        <v>91</v>
      </c>
      <c r="AY318" s="3" t="s">
        <v>308</v>
      </c>
      <c r="BE318" s="176" t="n">
        <f aca="false">IF(N318="základní",J318,0)</f>
        <v>0</v>
      </c>
      <c r="BF318" s="176" t="n">
        <f aca="false">IF(N318="snížená",J318,0)</f>
        <v>0</v>
      </c>
      <c r="BG318" s="176" t="n">
        <f aca="false">IF(N318="zákl. přenesená",J318,0)</f>
        <v>0</v>
      </c>
      <c r="BH318" s="176" t="n">
        <f aca="false">IF(N318="sníž. přenesená",J318,0)</f>
        <v>0</v>
      </c>
      <c r="BI318" s="176" t="n">
        <f aca="false">IF(N318="nulová",J318,0)</f>
        <v>0</v>
      </c>
      <c r="BJ318" s="3" t="s">
        <v>89</v>
      </c>
      <c r="BK318" s="176" t="n">
        <f aca="false">ROUND(I318*H318,2)</f>
        <v>0</v>
      </c>
      <c r="BL318" s="3" t="s">
        <v>414</v>
      </c>
      <c r="BM318" s="175" t="s">
        <v>2276</v>
      </c>
    </row>
    <row r="319" s="22" customFormat="true" ht="37.95" hidden="false" customHeight="true" outlineLevel="0" collapsed="false">
      <c r="B319" s="23"/>
      <c r="C319" s="164" t="s">
        <v>677</v>
      </c>
      <c r="D319" s="164" t="s">
        <v>310</v>
      </c>
      <c r="E319" s="165" t="s">
        <v>2277</v>
      </c>
      <c r="F319" s="166" t="s">
        <v>2278</v>
      </c>
      <c r="G319" s="167" t="s">
        <v>494</v>
      </c>
      <c r="H319" s="168" t="n">
        <v>1.88</v>
      </c>
      <c r="I319" s="169"/>
      <c r="J319" s="170" t="n">
        <f aca="false">ROUND(I319*H319,2)</f>
        <v>0</v>
      </c>
      <c r="K319" s="166"/>
      <c r="L319" s="23"/>
      <c r="M319" s="171"/>
      <c r="N319" s="172" t="s">
        <v>47</v>
      </c>
      <c r="P319" s="173" t="n">
        <f aca="false">O319*H319</f>
        <v>0</v>
      </c>
      <c r="Q319" s="173" t="n">
        <v>0</v>
      </c>
      <c r="R319" s="173" t="n">
        <f aca="false">Q319*H319</f>
        <v>0</v>
      </c>
      <c r="S319" s="173" t="n">
        <v>0</v>
      </c>
      <c r="T319" s="174" t="n">
        <f aca="false">S319*H319</f>
        <v>0</v>
      </c>
      <c r="AR319" s="175" t="s">
        <v>414</v>
      </c>
      <c r="AT319" s="175" t="s">
        <v>310</v>
      </c>
      <c r="AU319" s="175" t="s">
        <v>91</v>
      </c>
      <c r="AY319" s="3" t="s">
        <v>308</v>
      </c>
      <c r="BE319" s="176" t="n">
        <f aca="false">IF(N319="základní",J319,0)</f>
        <v>0</v>
      </c>
      <c r="BF319" s="176" t="n">
        <f aca="false">IF(N319="snížená",J319,0)</f>
        <v>0</v>
      </c>
      <c r="BG319" s="176" t="n">
        <f aca="false">IF(N319="zákl. přenesená",J319,0)</f>
        <v>0</v>
      </c>
      <c r="BH319" s="176" t="n">
        <f aca="false">IF(N319="sníž. přenesená",J319,0)</f>
        <v>0</v>
      </c>
      <c r="BI319" s="176" t="n">
        <f aca="false">IF(N319="nulová",J319,0)</f>
        <v>0</v>
      </c>
      <c r="BJ319" s="3" t="s">
        <v>89</v>
      </c>
      <c r="BK319" s="176" t="n">
        <f aca="false">ROUND(I319*H319,2)</f>
        <v>0</v>
      </c>
      <c r="BL319" s="3" t="s">
        <v>414</v>
      </c>
      <c r="BM319" s="175" t="s">
        <v>2279</v>
      </c>
    </row>
    <row r="320" s="22" customFormat="true" ht="24.15" hidden="false" customHeight="true" outlineLevel="0" collapsed="false">
      <c r="B320" s="23"/>
      <c r="C320" s="164" t="s">
        <v>679</v>
      </c>
      <c r="D320" s="164" t="s">
        <v>310</v>
      </c>
      <c r="E320" s="165" t="s">
        <v>2280</v>
      </c>
      <c r="F320" s="166" t="s">
        <v>2281</v>
      </c>
      <c r="G320" s="167" t="s">
        <v>478</v>
      </c>
      <c r="H320" s="168" t="n">
        <v>1</v>
      </c>
      <c r="I320" s="169"/>
      <c r="J320" s="170" t="n">
        <f aca="false">ROUND(I320*H320,2)</f>
        <v>0</v>
      </c>
      <c r="K320" s="166"/>
      <c r="L320" s="23"/>
      <c r="M320" s="171"/>
      <c r="N320" s="172" t="s">
        <v>47</v>
      </c>
      <c r="P320" s="173" t="n">
        <f aca="false">O320*H320</f>
        <v>0</v>
      </c>
      <c r="Q320" s="173" t="n">
        <v>0</v>
      </c>
      <c r="R320" s="173" t="n">
        <f aca="false">Q320*H320</f>
        <v>0</v>
      </c>
      <c r="S320" s="173" t="n">
        <v>0</v>
      </c>
      <c r="T320" s="174" t="n">
        <f aca="false">S320*H320</f>
        <v>0</v>
      </c>
      <c r="AR320" s="175" t="s">
        <v>414</v>
      </c>
      <c r="AT320" s="175" t="s">
        <v>310</v>
      </c>
      <c r="AU320" s="175" t="s">
        <v>91</v>
      </c>
      <c r="AY320" s="3" t="s">
        <v>308</v>
      </c>
      <c r="BE320" s="176" t="n">
        <f aca="false">IF(N320="základní",J320,0)</f>
        <v>0</v>
      </c>
      <c r="BF320" s="176" t="n">
        <f aca="false">IF(N320="snížená",J320,0)</f>
        <v>0</v>
      </c>
      <c r="BG320" s="176" t="n">
        <f aca="false">IF(N320="zákl. přenesená",J320,0)</f>
        <v>0</v>
      </c>
      <c r="BH320" s="176" t="n">
        <f aca="false">IF(N320="sníž. přenesená",J320,0)</f>
        <v>0</v>
      </c>
      <c r="BI320" s="176" t="n">
        <f aca="false">IF(N320="nulová",J320,0)</f>
        <v>0</v>
      </c>
      <c r="BJ320" s="3" t="s">
        <v>89</v>
      </c>
      <c r="BK320" s="176" t="n">
        <f aca="false">ROUND(I320*H320,2)</f>
        <v>0</v>
      </c>
      <c r="BL320" s="3" t="s">
        <v>414</v>
      </c>
      <c r="BM320" s="175" t="s">
        <v>2282</v>
      </c>
    </row>
    <row r="321" s="152" customFormat="true" ht="22.95" hidden="false" customHeight="true" outlineLevel="0" collapsed="false">
      <c r="B321" s="153"/>
      <c r="D321" s="154" t="s">
        <v>81</v>
      </c>
      <c r="E321" s="162" t="s">
        <v>995</v>
      </c>
      <c r="F321" s="162" t="s">
        <v>996</v>
      </c>
      <c r="I321" s="156"/>
      <c r="J321" s="163" t="n">
        <f aca="false">BK321</f>
        <v>0</v>
      </c>
      <c r="L321" s="153"/>
      <c r="M321" s="157"/>
      <c r="P321" s="158" t="n">
        <f aca="false">SUM(P322:P323)</f>
        <v>0</v>
      </c>
      <c r="R321" s="158" t="n">
        <f aca="false">SUM(R322:R323)</f>
        <v>0</v>
      </c>
      <c r="T321" s="159" t="n">
        <f aca="false">SUM(T322:T323)</f>
        <v>0</v>
      </c>
      <c r="AR321" s="154" t="s">
        <v>91</v>
      </c>
      <c r="AT321" s="160" t="s">
        <v>81</v>
      </c>
      <c r="AU321" s="160" t="s">
        <v>89</v>
      </c>
      <c r="AY321" s="154" t="s">
        <v>308</v>
      </c>
      <c r="BK321" s="161" t="n">
        <f aca="false">SUM(BK322:BK323)</f>
        <v>0</v>
      </c>
    </row>
    <row r="322" s="22" customFormat="true" ht="24.15" hidden="false" customHeight="true" outlineLevel="0" collapsed="false">
      <c r="B322" s="23"/>
      <c r="C322" s="164" t="s">
        <v>681</v>
      </c>
      <c r="D322" s="164" t="s">
        <v>310</v>
      </c>
      <c r="E322" s="165" t="s">
        <v>2283</v>
      </c>
      <c r="F322" s="166" t="s">
        <v>2284</v>
      </c>
      <c r="G322" s="167" t="s">
        <v>494</v>
      </c>
      <c r="H322" s="168" t="n">
        <v>25.7</v>
      </c>
      <c r="I322" s="169"/>
      <c r="J322" s="170" t="n">
        <f aca="false">ROUND(I322*H322,2)</f>
        <v>0</v>
      </c>
      <c r="K322" s="166"/>
      <c r="L322" s="23"/>
      <c r="M322" s="171"/>
      <c r="N322" s="172" t="s">
        <v>47</v>
      </c>
      <c r="P322" s="173" t="n">
        <f aca="false">O322*H322</f>
        <v>0</v>
      </c>
      <c r="Q322" s="173" t="n">
        <v>0</v>
      </c>
      <c r="R322" s="173" t="n">
        <f aca="false">Q322*H322</f>
        <v>0</v>
      </c>
      <c r="S322" s="173" t="n">
        <v>0</v>
      </c>
      <c r="T322" s="174" t="n">
        <f aca="false">S322*H322</f>
        <v>0</v>
      </c>
      <c r="AR322" s="175" t="s">
        <v>414</v>
      </c>
      <c r="AT322" s="175" t="s">
        <v>310</v>
      </c>
      <c r="AU322" s="175" t="s">
        <v>91</v>
      </c>
      <c r="AY322" s="3" t="s">
        <v>308</v>
      </c>
      <c r="BE322" s="176" t="n">
        <f aca="false">IF(N322="základní",J322,0)</f>
        <v>0</v>
      </c>
      <c r="BF322" s="176" t="n">
        <f aca="false">IF(N322="snížená",J322,0)</f>
        <v>0</v>
      </c>
      <c r="BG322" s="176" t="n">
        <f aca="false">IF(N322="zákl. přenesená",J322,0)</f>
        <v>0</v>
      </c>
      <c r="BH322" s="176" t="n">
        <f aca="false">IF(N322="sníž. přenesená",J322,0)</f>
        <v>0</v>
      </c>
      <c r="BI322" s="176" t="n">
        <f aca="false">IF(N322="nulová",J322,0)</f>
        <v>0</v>
      </c>
      <c r="BJ322" s="3" t="s">
        <v>89</v>
      </c>
      <c r="BK322" s="176" t="n">
        <f aca="false">ROUND(I322*H322,2)</f>
        <v>0</v>
      </c>
      <c r="BL322" s="3" t="s">
        <v>414</v>
      </c>
      <c r="BM322" s="175" t="s">
        <v>2177</v>
      </c>
    </row>
    <row r="323" s="22" customFormat="true" ht="24.15" hidden="false" customHeight="true" outlineLevel="0" collapsed="false">
      <c r="B323" s="23"/>
      <c r="C323" s="164" t="s">
        <v>683</v>
      </c>
      <c r="D323" s="164" t="s">
        <v>310</v>
      </c>
      <c r="E323" s="165" t="s">
        <v>2285</v>
      </c>
      <c r="F323" s="166" t="s">
        <v>2286</v>
      </c>
      <c r="G323" s="167" t="s">
        <v>494</v>
      </c>
      <c r="H323" s="168" t="n">
        <v>17.34</v>
      </c>
      <c r="I323" s="169"/>
      <c r="J323" s="170" t="n">
        <f aca="false">ROUND(I323*H323,2)</f>
        <v>0</v>
      </c>
      <c r="K323" s="166"/>
      <c r="L323" s="23"/>
      <c r="M323" s="171"/>
      <c r="N323" s="172" t="s">
        <v>47</v>
      </c>
      <c r="P323" s="173" t="n">
        <f aca="false">O323*H323</f>
        <v>0</v>
      </c>
      <c r="Q323" s="173" t="n">
        <v>0</v>
      </c>
      <c r="R323" s="173" t="n">
        <f aca="false">Q323*H323</f>
        <v>0</v>
      </c>
      <c r="S323" s="173" t="n">
        <v>0</v>
      </c>
      <c r="T323" s="174" t="n">
        <f aca="false">S323*H323</f>
        <v>0</v>
      </c>
      <c r="AR323" s="175" t="s">
        <v>414</v>
      </c>
      <c r="AT323" s="175" t="s">
        <v>310</v>
      </c>
      <c r="AU323" s="175" t="s">
        <v>91</v>
      </c>
      <c r="AY323" s="3" t="s">
        <v>308</v>
      </c>
      <c r="BE323" s="176" t="n">
        <f aca="false">IF(N323="základní",J323,0)</f>
        <v>0</v>
      </c>
      <c r="BF323" s="176" t="n">
        <f aca="false">IF(N323="snížená",J323,0)</f>
        <v>0</v>
      </c>
      <c r="BG323" s="176" t="n">
        <f aca="false">IF(N323="zákl. přenesená",J323,0)</f>
        <v>0</v>
      </c>
      <c r="BH323" s="176" t="n">
        <f aca="false">IF(N323="sníž. přenesená",J323,0)</f>
        <v>0</v>
      </c>
      <c r="BI323" s="176" t="n">
        <f aca="false">IF(N323="nulová",J323,0)</f>
        <v>0</v>
      </c>
      <c r="BJ323" s="3" t="s">
        <v>89</v>
      </c>
      <c r="BK323" s="176" t="n">
        <f aca="false">ROUND(I323*H323,2)</f>
        <v>0</v>
      </c>
      <c r="BL323" s="3" t="s">
        <v>414</v>
      </c>
      <c r="BM323" s="175" t="s">
        <v>2287</v>
      </c>
    </row>
    <row r="324" s="22" customFormat="true" ht="49.95" hidden="false" customHeight="true" outlineLevel="0" collapsed="false">
      <c r="B324" s="23"/>
      <c r="E324" s="155" t="s">
        <v>518</v>
      </c>
      <c r="F324" s="155" t="s">
        <v>519</v>
      </c>
      <c r="J324" s="142" t="n">
        <f aca="false">BK324</f>
        <v>0</v>
      </c>
      <c r="L324" s="23"/>
      <c r="M324" s="211"/>
      <c r="T324" s="57"/>
      <c r="AT324" s="3" t="s">
        <v>81</v>
      </c>
      <c r="AU324" s="3" t="s">
        <v>82</v>
      </c>
      <c r="AY324" s="3" t="s">
        <v>520</v>
      </c>
      <c r="BK324" s="176" t="n">
        <f aca="false">SUM(BK325:BK329)</f>
        <v>0</v>
      </c>
    </row>
    <row r="325" s="22" customFormat="true" ht="16.35" hidden="false" customHeight="true" outlineLevel="0" collapsed="false">
      <c r="B325" s="23"/>
      <c r="C325" s="212"/>
      <c r="D325" s="213" t="s">
        <v>310</v>
      </c>
      <c r="E325" s="214"/>
      <c r="F325" s="215"/>
      <c r="G325" s="216"/>
      <c r="H325" s="217"/>
      <c r="I325" s="218"/>
      <c r="J325" s="219" t="n">
        <f aca="false">BK325</f>
        <v>0</v>
      </c>
      <c r="K325" s="220"/>
      <c r="L325" s="23"/>
      <c r="M325" s="221"/>
      <c r="N325" s="222" t="s">
        <v>47</v>
      </c>
      <c r="T325" s="57"/>
      <c r="AT325" s="3" t="s">
        <v>520</v>
      </c>
      <c r="AU325" s="3" t="s">
        <v>89</v>
      </c>
      <c r="AY325" s="3" t="s">
        <v>520</v>
      </c>
      <c r="BE325" s="176" t="n">
        <f aca="false">IF(N325="základní",J325,0)</f>
        <v>0</v>
      </c>
      <c r="BF325" s="176" t="n">
        <f aca="false">IF(N325="snížená",J325,0)</f>
        <v>0</v>
      </c>
      <c r="BG325" s="176" t="n">
        <f aca="false">IF(N325="zákl. přenesená",J325,0)</f>
        <v>0</v>
      </c>
      <c r="BH325" s="176" t="n">
        <f aca="false">IF(N325="sníž. přenesená",J325,0)</f>
        <v>0</v>
      </c>
      <c r="BI325" s="176" t="n">
        <f aca="false">IF(N325="nulová",J325,0)</f>
        <v>0</v>
      </c>
      <c r="BJ325" s="3" t="s">
        <v>89</v>
      </c>
      <c r="BK325" s="176" t="n">
        <f aca="false">I325*H325</f>
        <v>0</v>
      </c>
    </row>
    <row r="326" s="22" customFormat="true" ht="16.35" hidden="false" customHeight="true" outlineLevel="0" collapsed="false">
      <c r="B326" s="23"/>
      <c r="C326" s="212"/>
      <c r="D326" s="213" t="s">
        <v>310</v>
      </c>
      <c r="E326" s="214"/>
      <c r="F326" s="215"/>
      <c r="G326" s="216"/>
      <c r="H326" s="217"/>
      <c r="I326" s="218"/>
      <c r="J326" s="219" t="n">
        <f aca="false">BK326</f>
        <v>0</v>
      </c>
      <c r="K326" s="220"/>
      <c r="L326" s="23"/>
      <c r="M326" s="221"/>
      <c r="N326" s="222" t="s">
        <v>47</v>
      </c>
      <c r="T326" s="57"/>
      <c r="AT326" s="3" t="s">
        <v>520</v>
      </c>
      <c r="AU326" s="3" t="s">
        <v>89</v>
      </c>
      <c r="AY326" s="3" t="s">
        <v>520</v>
      </c>
      <c r="BE326" s="176" t="n">
        <f aca="false">IF(N326="základní",J326,0)</f>
        <v>0</v>
      </c>
      <c r="BF326" s="176" t="n">
        <f aca="false">IF(N326="snížená",J326,0)</f>
        <v>0</v>
      </c>
      <c r="BG326" s="176" t="n">
        <f aca="false">IF(N326="zákl. přenesená",J326,0)</f>
        <v>0</v>
      </c>
      <c r="BH326" s="176" t="n">
        <f aca="false">IF(N326="sníž. přenesená",J326,0)</f>
        <v>0</v>
      </c>
      <c r="BI326" s="176" t="n">
        <f aca="false">IF(N326="nulová",J326,0)</f>
        <v>0</v>
      </c>
      <c r="BJ326" s="3" t="s">
        <v>89</v>
      </c>
      <c r="BK326" s="176" t="n">
        <f aca="false">I326*H326</f>
        <v>0</v>
      </c>
    </row>
    <row r="327" s="22" customFormat="true" ht="16.35" hidden="false" customHeight="true" outlineLevel="0" collapsed="false">
      <c r="B327" s="23"/>
      <c r="C327" s="212"/>
      <c r="D327" s="213" t="s">
        <v>310</v>
      </c>
      <c r="E327" s="214"/>
      <c r="F327" s="215"/>
      <c r="G327" s="216"/>
      <c r="H327" s="217"/>
      <c r="I327" s="218"/>
      <c r="J327" s="219" t="n">
        <f aca="false">BK327</f>
        <v>0</v>
      </c>
      <c r="K327" s="220"/>
      <c r="L327" s="23"/>
      <c r="M327" s="221"/>
      <c r="N327" s="222" t="s">
        <v>47</v>
      </c>
      <c r="T327" s="57"/>
      <c r="AT327" s="3" t="s">
        <v>520</v>
      </c>
      <c r="AU327" s="3" t="s">
        <v>89</v>
      </c>
      <c r="AY327" s="3" t="s">
        <v>520</v>
      </c>
      <c r="BE327" s="176" t="n">
        <f aca="false">IF(N327="základní",J327,0)</f>
        <v>0</v>
      </c>
      <c r="BF327" s="176" t="n">
        <f aca="false">IF(N327="snížená",J327,0)</f>
        <v>0</v>
      </c>
      <c r="BG327" s="176" t="n">
        <f aca="false">IF(N327="zákl. přenesená",J327,0)</f>
        <v>0</v>
      </c>
      <c r="BH327" s="176" t="n">
        <f aca="false">IF(N327="sníž. přenesená",J327,0)</f>
        <v>0</v>
      </c>
      <c r="BI327" s="176" t="n">
        <f aca="false">IF(N327="nulová",J327,0)</f>
        <v>0</v>
      </c>
      <c r="BJ327" s="3" t="s">
        <v>89</v>
      </c>
      <c r="BK327" s="176" t="n">
        <f aca="false">I327*H327</f>
        <v>0</v>
      </c>
    </row>
    <row r="328" s="22" customFormat="true" ht="16.35" hidden="false" customHeight="true" outlineLevel="0" collapsed="false">
      <c r="B328" s="23"/>
      <c r="C328" s="212"/>
      <c r="D328" s="213" t="s">
        <v>310</v>
      </c>
      <c r="E328" s="214"/>
      <c r="F328" s="215"/>
      <c r="G328" s="216"/>
      <c r="H328" s="217"/>
      <c r="I328" s="218"/>
      <c r="J328" s="219" t="n">
        <f aca="false">BK328</f>
        <v>0</v>
      </c>
      <c r="K328" s="220"/>
      <c r="L328" s="23"/>
      <c r="M328" s="221"/>
      <c r="N328" s="222" t="s">
        <v>47</v>
      </c>
      <c r="T328" s="57"/>
      <c r="AT328" s="3" t="s">
        <v>520</v>
      </c>
      <c r="AU328" s="3" t="s">
        <v>89</v>
      </c>
      <c r="AY328" s="3" t="s">
        <v>520</v>
      </c>
      <c r="BE328" s="176" t="n">
        <f aca="false">IF(N328="základní",J328,0)</f>
        <v>0</v>
      </c>
      <c r="BF328" s="176" t="n">
        <f aca="false">IF(N328="snížená",J328,0)</f>
        <v>0</v>
      </c>
      <c r="BG328" s="176" t="n">
        <f aca="false">IF(N328="zákl. přenesená",J328,0)</f>
        <v>0</v>
      </c>
      <c r="BH328" s="176" t="n">
        <f aca="false">IF(N328="sníž. přenesená",J328,0)</f>
        <v>0</v>
      </c>
      <c r="BI328" s="176" t="n">
        <f aca="false">IF(N328="nulová",J328,0)</f>
        <v>0</v>
      </c>
      <c r="BJ328" s="3" t="s">
        <v>89</v>
      </c>
      <c r="BK328" s="176" t="n">
        <f aca="false">I328*H328</f>
        <v>0</v>
      </c>
    </row>
    <row r="329" s="22" customFormat="true" ht="16.35" hidden="false" customHeight="true" outlineLevel="0" collapsed="false">
      <c r="B329" s="23"/>
      <c r="C329" s="212"/>
      <c r="D329" s="213" t="s">
        <v>310</v>
      </c>
      <c r="E329" s="214"/>
      <c r="F329" s="215"/>
      <c r="G329" s="216"/>
      <c r="H329" s="217"/>
      <c r="I329" s="218"/>
      <c r="J329" s="219" t="n">
        <f aca="false">BK329</f>
        <v>0</v>
      </c>
      <c r="K329" s="220"/>
      <c r="L329" s="23"/>
      <c r="M329" s="221"/>
      <c r="N329" s="222" t="s">
        <v>47</v>
      </c>
      <c r="O329" s="223"/>
      <c r="P329" s="223"/>
      <c r="Q329" s="223"/>
      <c r="R329" s="223"/>
      <c r="S329" s="223"/>
      <c r="T329" s="224"/>
      <c r="AT329" s="3" t="s">
        <v>520</v>
      </c>
      <c r="AU329" s="3" t="s">
        <v>89</v>
      </c>
      <c r="AY329" s="3" t="s">
        <v>520</v>
      </c>
      <c r="BE329" s="176" t="n">
        <f aca="false">IF(N329="základní",J329,0)</f>
        <v>0</v>
      </c>
      <c r="BF329" s="176" t="n">
        <f aca="false">IF(N329="snížená",J329,0)</f>
        <v>0</v>
      </c>
      <c r="BG329" s="176" t="n">
        <f aca="false">IF(N329="zákl. přenesená",J329,0)</f>
        <v>0</v>
      </c>
      <c r="BH329" s="176" t="n">
        <f aca="false">IF(N329="sníž. přenesená",J329,0)</f>
        <v>0</v>
      </c>
      <c r="BI329" s="176" t="n">
        <f aca="false">IF(N329="nulová",J329,0)</f>
        <v>0</v>
      </c>
      <c r="BJ329" s="3" t="s">
        <v>89</v>
      </c>
      <c r="BK329" s="176" t="n">
        <f aca="false">I329*H329</f>
        <v>0</v>
      </c>
    </row>
    <row r="330" s="22" customFormat="true" ht="6.9" hidden="false" customHeight="true" outlineLevel="0" collapsed="false">
      <c r="B330" s="41"/>
      <c r="C330" s="42"/>
      <c r="D330" s="42"/>
      <c r="E330" s="42"/>
      <c r="F330" s="42"/>
      <c r="G330" s="42"/>
      <c r="H330" s="42"/>
      <c r="I330" s="42"/>
      <c r="J330" s="42"/>
      <c r="K330" s="42"/>
      <c r="L330" s="23"/>
    </row>
  </sheetData>
  <sheetProtection algorithmName="SHA-512" hashValue="otLPDHmofyaTsJu5qnBjfe5beGgjrRv528okD/e8vuTUlUafKMn/rZ1PZfSkkxw7rg2Yxo4m5GVQzGR2T3XZAQ==" saltValue="lrP+Xmi2sM1TlRDedyrsTqdQUISmmavD2E+X49MtYCMcFsPqPX7v66PfhhKtwV+9mGVAqQWw4sdmlsQXKf63NQ==" spinCount="100000" sheet="true" objects="true" scenarios="true" formatColumns="false" formatRows="false" autoFilter="false"/>
  <autoFilter ref="C131:K329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</mergeCells>
  <dataValidations count="2">
    <dataValidation allowBlank="true" error="Povoleny jsou hodnoty K, M." operator="between" showDropDown="false" showErrorMessage="true" showInputMessage="true" sqref="D325:D33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325:N33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64"/>
  <sheetViews>
    <sheetView showFormulas="false" showGridLines="false" showRowColHeaders="true" showZeros="true" rightToLeft="false" tabSelected="false" showOutlineSymbols="true" defaultGridColor="true" view="normal" topLeftCell="A151" colorId="64" zoomScale="100" zoomScaleNormal="100" zoomScalePageLayoutView="100" workbookViewId="0">
      <selection pane="topLeft" activeCell="A151" activeCellId="0" sqref="A15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155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2187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2288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ROUND(J130,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ROUND((ROUND((SUM(BE130:BE157)),  2) + SUM(BE159:BE163)), 2)</f>
        <v>0</v>
      </c>
      <c r="I35" s="119" t="n">
        <v>0.21</v>
      </c>
      <c r="J35" s="100" t="n">
        <f aca="false">ROUND((ROUND(((SUM(BE130:BE157))*I35),  2) + (SUM(BE159:BE163)*I35)),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ROUND((ROUND((SUM(BF130:BF157)),  2) + SUM(BF159:BF163)), 2)</f>
        <v>0</v>
      </c>
      <c r="I36" s="119" t="n">
        <v>0.15</v>
      </c>
      <c r="J36" s="100" t="n">
        <f aca="false">ROUND((ROUND(((SUM(BF130:BF157))*I36),  2) + (SUM(BF159:BF163)*I36)),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ROUND((ROUND((SUM(BG130:BG157)),  2) + SUM(BG159:BG163)),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ROUND((ROUND((SUM(BH130:BH157)),  2) + SUM(BH159:BH163)),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ROUND((ROUND((SUM(BI130:BI157)),  2) + SUM(BI159:BI163)),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2187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3.3e - Elektroinstalace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J130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J131</f>
        <v>0</v>
      </c>
      <c r="L99" s="133"/>
    </row>
    <row r="100" s="95" customFormat="true" ht="19.95" hidden="false" customHeight="true" outlineLevel="0" collapsed="false">
      <c r="B100" s="137"/>
      <c r="D100" s="138" t="s">
        <v>1812</v>
      </c>
      <c r="E100" s="139"/>
      <c r="F100" s="139"/>
      <c r="G100" s="139"/>
      <c r="H100" s="139"/>
      <c r="I100" s="139"/>
      <c r="J100" s="140" t="n">
        <f aca="false">J132</f>
        <v>0</v>
      </c>
      <c r="L100" s="137"/>
    </row>
    <row r="101" s="95" customFormat="true" ht="14.85" hidden="false" customHeight="true" outlineLevel="0" collapsed="false">
      <c r="B101" s="137"/>
      <c r="D101" s="138" t="s">
        <v>1813</v>
      </c>
      <c r="E101" s="139"/>
      <c r="F101" s="139"/>
      <c r="G101" s="139"/>
      <c r="H101" s="139"/>
      <c r="I101" s="139"/>
      <c r="J101" s="140" t="n">
        <f aca="false">J133</f>
        <v>0</v>
      </c>
      <c r="L101" s="137"/>
    </row>
    <row r="102" s="95" customFormat="true" ht="14.85" hidden="false" customHeight="true" outlineLevel="0" collapsed="false">
      <c r="B102" s="137"/>
      <c r="D102" s="138" t="s">
        <v>1815</v>
      </c>
      <c r="E102" s="139"/>
      <c r="F102" s="139"/>
      <c r="G102" s="139"/>
      <c r="H102" s="139"/>
      <c r="I102" s="139"/>
      <c r="J102" s="140" t="n">
        <f aca="false">J136</f>
        <v>0</v>
      </c>
      <c r="L102" s="137"/>
    </row>
    <row r="103" s="95" customFormat="true" ht="14.85" hidden="false" customHeight="true" outlineLevel="0" collapsed="false">
      <c r="B103" s="137"/>
      <c r="D103" s="138" t="s">
        <v>1816</v>
      </c>
      <c r="E103" s="139"/>
      <c r="F103" s="139"/>
      <c r="G103" s="139"/>
      <c r="H103" s="139"/>
      <c r="I103" s="139"/>
      <c r="J103" s="140" t="n">
        <f aca="false">J147</f>
        <v>0</v>
      </c>
      <c r="L103" s="137"/>
    </row>
    <row r="104" s="132" customFormat="true" ht="24.9" hidden="false" customHeight="true" outlineLevel="0" collapsed="false">
      <c r="B104" s="133"/>
      <c r="D104" s="134" t="s">
        <v>1817</v>
      </c>
      <c r="E104" s="135"/>
      <c r="F104" s="135"/>
      <c r="G104" s="135"/>
      <c r="H104" s="135"/>
      <c r="I104" s="135"/>
      <c r="J104" s="136" t="n">
        <f aca="false">J152</f>
        <v>0</v>
      </c>
      <c r="L104" s="133"/>
    </row>
    <row r="105" s="95" customFormat="true" ht="19.95" hidden="false" customHeight="true" outlineLevel="0" collapsed="false">
      <c r="B105" s="137"/>
      <c r="D105" s="138" t="s">
        <v>1818</v>
      </c>
      <c r="E105" s="139"/>
      <c r="F105" s="139"/>
      <c r="G105" s="139"/>
      <c r="H105" s="139"/>
      <c r="I105" s="139"/>
      <c r="J105" s="140" t="n">
        <f aca="false">J153</f>
        <v>0</v>
      </c>
      <c r="L105" s="137"/>
    </row>
    <row r="106" s="132" customFormat="true" ht="24.9" hidden="false" customHeight="true" outlineLevel="0" collapsed="false">
      <c r="B106" s="133"/>
      <c r="D106" s="134" t="s">
        <v>1819</v>
      </c>
      <c r="E106" s="135"/>
      <c r="F106" s="135"/>
      <c r="G106" s="135"/>
      <c r="H106" s="135"/>
      <c r="I106" s="135"/>
      <c r="J106" s="136" t="n">
        <f aca="false">J155</f>
        <v>0</v>
      </c>
      <c r="L106" s="133"/>
    </row>
    <row r="107" s="95" customFormat="true" ht="19.95" hidden="false" customHeight="true" outlineLevel="0" collapsed="false">
      <c r="B107" s="137"/>
      <c r="D107" s="138" t="s">
        <v>1820</v>
      </c>
      <c r="E107" s="139"/>
      <c r="F107" s="139"/>
      <c r="G107" s="139"/>
      <c r="H107" s="139"/>
      <c r="I107" s="139"/>
      <c r="J107" s="140" t="n">
        <f aca="false">J156</f>
        <v>0</v>
      </c>
      <c r="L107" s="137"/>
    </row>
    <row r="108" s="132" customFormat="true" ht="21.75" hidden="false" customHeight="true" outlineLevel="0" collapsed="false">
      <c r="B108" s="133"/>
      <c r="D108" s="141" t="s">
        <v>292</v>
      </c>
      <c r="J108" s="142" t="n">
        <f aca="false">J158</f>
        <v>0</v>
      </c>
      <c r="L108" s="133"/>
    </row>
    <row r="109" s="22" customFormat="true" ht="21.75" hidden="false" customHeight="true" outlineLevel="0" collapsed="false">
      <c r="B109" s="23"/>
      <c r="L109" s="23"/>
    </row>
    <row r="110" s="22" customFormat="true" ht="6.9" hidden="false" customHeight="true" outlineLevel="0" collapsed="false"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23"/>
    </row>
    <row r="114" s="22" customFormat="true" ht="6.9" hidden="false" customHeight="true" outlineLevel="0" collapsed="false">
      <c r="B114" s="43"/>
      <c r="C114" s="44"/>
      <c r="D114" s="44"/>
      <c r="E114" s="44"/>
      <c r="F114" s="44"/>
      <c r="G114" s="44"/>
      <c r="H114" s="44"/>
      <c r="I114" s="44"/>
      <c r="J114" s="44"/>
      <c r="K114" s="44"/>
      <c r="L114" s="23"/>
    </row>
    <row r="115" s="22" customFormat="true" ht="24.9" hidden="false" customHeight="true" outlineLevel="0" collapsed="false">
      <c r="B115" s="23"/>
      <c r="C115" s="7" t="s">
        <v>293</v>
      </c>
      <c r="L115" s="23"/>
    </row>
    <row r="116" s="22" customFormat="true" ht="6.9" hidden="false" customHeight="true" outlineLevel="0" collapsed="false">
      <c r="B116" s="23"/>
      <c r="L116" s="23"/>
    </row>
    <row r="117" s="22" customFormat="true" ht="12" hidden="false" customHeight="true" outlineLevel="0" collapsed="false">
      <c r="B117" s="23"/>
      <c r="C117" s="15" t="s">
        <v>15</v>
      </c>
      <c r="L117" s="23"/>
    </row>
    <row r="118" s="22" customFormat="true" ht="16.5" hidden="false" customHeight="true" outlineLevel="0" collapsed="false">
      <c r="B118" s="23"/>
      <c r="E118" s="109" t="str">
        <f aca="false">E7</f>
        <v>Koupaliště Rosice</v>
      </c>
      <c r="F118" s="109"/>
      <c r="G118" s="109"/>
      <c r="H118" s="109"/>
      <c r="L118" s="23"/>
    </row>
    <row r="119" customFormat="false" ht="12" hidden="false" customHeight="true" outlineLevel="0" collapsed="false">
      <c r="B119" s="6"/>
      <c r="C119" s="15" t="s">
        <v>278</v>
      </c>
      <c r="L119" s="6"/>
    </row>
    <row r="120" s="22" customFormat="true" ht="16.5" hidden="false" customHeight="true" outlineLevel="0" collapsed="false">
      <c r="B120" s="23"/>
      <c r="E120" s="109" t="s">
        <v>2187</v>
      </c>
      <c r="F120" s="109"/>
      <c r="G120" s="109"/>
      <c r="H120" s="109"/>
      <c r="L120" s="23"/>
    </row>
    <row r="121" s="22" customFormat="true" ht="12" hidden="false" customHeight="true" outlineLevel="0" collapsed="false">
      <c r="B121" s="23"/>
      <c r="C121" s="15" t="s">
        <v>280</v>
      </c>
      <c r="L121" s="23"/>
    </row>
    <row r="122" s="22" customFormat="true" ht="16.5" hidden="false" customHeight="true" outlineLevel="0" collapsed="false">
      <c r="B122" s="23"/>
      <c r="E122" s="110" t="str">
        <f aca="false">E11</f>
        <v>3.3e - Elektroinstalace</v>
      </c>
      <c r="F122" s="110"/>
      <c r="G122" s="110"/>
      <c r="H122" s="110"/>
      <c r="L122" s="23"/>
    </row>
    <row r="123" s="22" customFormat="true" ht="6.9" hidden="false" customHeight="true" outlineLevel="0" collapsed="false">
      <c r="B123" s="23"/>
      <c r="L123" s="23"/>
    </row>
    <row r="124" s="22" customFormat="true" ht="12" hidden="false" customHeight="true" outlineLevel="0" collapsed="false">
      <c r="B124" s="23"/>
      <c r="C124" s="15" t="s">
        <v>19</v>
      </c>
      <c r="F124" s="16" t="str">
        <f aca="false">F14</f>
        <v>Rosice</v>
      </c>
      <c r="I124" s="15" t="s">
        <v>21</v>
      </c>
      <c r="J124" s="111" t="str">
        <f aca="false">IF(J14="","",J14)</f>
        <v>6. 9. 2021</v>
      </c>
      <c r="L124" s="23"/>
    </row>
    <row r="125" s="22" customFormat="true" ht="6.9" hidden="false" customHeight="true" outlineLevel="0" collapsed="false">
      <c r="B125" s="23"/>
      <c r="L125" s="23"/>
    </row>
    <row r="126" s="22" customFormat="true" ht="25.65" hidden="false" customHeight="true" outlineLevel="0" collapsed="false">
      <c r="B126" s="23"/>
      <c r="C126" s="15" t="s">
        <v>23</v>
      </c>
      <c r="F126" s="16" t="str">
        <f aca="false">E17</f>
        <v>Město Rosice</v>
      </c>
      <c r="I126" s="15" t="s">
        <v>31</v>
      </c>
      <c r="J126" s="128" t="str">
        <f aca="false">E23</f>
        <v>Ing. arch. Kristýna Shromáždilová</v>
      </c>
      <c r="L126" s="23"/>
    </row>
    <row r="127" s="22" customFormat="true" ht="25.65" hidden="false" customHeight="true" outlineLevel="0" collapsed="false">
      <c r="B127" s="23"/>
      <c r="C127" s="15" t="s">
        <v>29</v>
      </c>
      <c r="F127" s="16" t="str">
        <f aca="false">IF(E20="","",E20)</f>
        <v>Vyplň údaj</v>
      </c>
      <c r="I127" s="15" t="s">
        <v>36</v>
      </c>
      <c r="J127" s="128" t="str">
        <f aca="false">E26</f>
        <v>STAGA stavební agentura s.r.o.</v>
      </c>
      <c r="L127" s="23"/>
    </row>
    <row r="128" s="22" customFormat="true" ht="10.35" hidden="false" customHeight="true" outlineLevel="0" collapsed="false">
      <c r="B128" s="23"/>
      <c r="L128" s="23"/>
    </row>
    <row r="129" s="143" customFormat="true" ht="29.25" hidden="false" customHeight="true" outlineLevel="0" collapsed="false">
      <c r="B129" s="144"/>
      <c r="C129" s="145" t="s">
        <v>294</v>
      </c>
      <c r="D129" s="146" t="s">
        <v>67</v>
      </c>
      <c r="E129" s="146" t="s">
        <v>63</v>
      </c>
      <c r="F129" s="146" t="s">
        <v>64</v>
      </c>
      <c r="G129" s="146" t="s">
        <v>295</v>
      </c>
      <c r="H129" s="146" t="s">
        <v>296</v>
      </c>
      <c r="I129" s="146" t="s">
        <v>297</v>
      </c>
      <c r="J129" s="146" t="s">
        <v>284</v>
      </c>
      <c r="K129" s="147" t="s">
        <v>298</v>
      </c>
      <c r="L129" s="144"/>
      <c r="M129" s="64"/>
      <c r="N129" s="65" t="s">
        <v>46</v>
      </c>
      <c r="O129" s="65" t="s">
        <v>299</v>
      </c>
      <c r="P129" s="65" t="s">
        <v>300</v>
      </c>
      <c r="Q129" s="65" t="s">
        <v>301</v>
      </c>
      <c r="R129" s="65" t="s">
        <v>302</v>
      </c>
      <c r="S129" s="65" t="s">
        <v>303</v>
      </c>
      <c r="T129" s="66" t="s">
        <v>304</v>
      </c>
    </row>
    <row r="130" s="22" customFormat="true" ht="22.95" hidden="false" customHeight="true" outlineLevel="0" collapsed="false">
      <c r="B130" s="23"/>
      <c r="C130" s="70" t="s">
        <v>305</v>
      </c>
      <c r="J130" s="148" t="n">
        <f aca="false">BK130</f>
        <v>0</v>
      </c>
      <c r="L130" s="23"/>
      <c r="M130" s="67"/>
      <c r="N130" s="55"/>
      <c r="O130" s="55"/>
      <c r="P130" s="149" t="n">
        <f aca="false">P131+P152+P155+P158</f>
        <v>0</v>
      </c>
      <c r="Q130" s="55"/>
      <c r="R130" s="149" t="n">
        <f aca="false">R131+R152+R155+R158</f>
        <v>0.00815</v>
      </c>
      <c r="S130" s="55"/>
      <c r="T130" s="150" t="n">
        <f aca="false">T131+T152+T155+T158</f>
        <v>0</v>
      </c>
      <c r="AT130" s="3" t="s">
        <v>81</v>
      </c>
      <c r="AU130" s="3" t="s">
        <v>286</v>
      </c>
      <c r="BK130" s="151" t="n">
        <f aca="false">BK131+BK152+BK155+BK158</f>
        <v>0</v>
      </c>
    </row>
    <row r="131" s="152" customFormat="true" ht="25.95" hidden="false" customHeight="true" outlineLevel="0" collapsed="false">
      <c r="B131" s="153"/>
      <c r="D131" s="154" t="s">
        <v>81</v>
      </c>
      <c r="E131" s="155" t="s">
        <v>988</v>
      </c>
      <c r="F131" s="155" t="s">
        <v>989</v>
      </c>
      <c r="I131" s="156"/>
      <c r="J131" s="142" t="n">
        <f aca="false">BK131</f>
        <v>0</v>
      </c>
      <c r="L131" s="153"/>
      <c r="M131" s="157"/>
      <c r="P131" s="158" t="n">
        <f aca="false">P132</f>
        <v>0</v>
      </c>
      <c r="R131" s="158" t="n">
        <f aca="false">R132</f>
        <v>0.00815</v>
      </c>
      <c r="T131" s="159" t="n">
        <f aca="false">T132</f>
        <v>0</v>
      </c>
      <c r="AR131" s="154" t="s">
        <v>91</v>
      </c>
      <c r="AT131" s="160" t="s">
        <v>81</v>
      </c>
      <c r="AU131" s="160" t="s">
        <v>82</v>
      </c>
      <c r="AY131" s="154" t="s">
        <v>308</v>
      </c>
      <c r="BK131" s="161" t="n">
        <f aca="false">BK132</f>
        <v>0</v>
      </c>
    </row>
    <row r="132" s="152" customFormat="true" ht="22.95" hidden="false" customHeight="true" outlineLevel="0" collapsed="false">
      <c r="B132" s="153"/>
      <c r="D132" s="154" t="s">
        <v>81</v>
      </c>
      <c r="E132" s="162" t="s">
        <v>1821</v>
      </c>
      <c r="F132" s="162" t="s">
        <v>1822</v>
      </c>
      <c r="I132" s="156"/>
      <c r="J132" s="163" t="n">
        <f aca="false">BK132</f>
        <v>0</v>
      </c>
      <c r="L132" s="153"/>
      <c r="M132" s="157"/>
      <c r="P132" s="158" t="n">
        <f aca="false">P133+P136+P147</f>
        <v>0</v>
      </c>
      <c r="R132" s="158" t="n">
        <f aca="false">R133+R136+R147</f>
        <v>0.00815</v>
      </c>
      <c r="T132" s="159" t="n">
        <f aca="false">T133+T136+T147</f>
        <v>0</v>
      </c>
      <c r="AR132" s="154" t="s">
        <v>91</v>
      </c>
      <c r="AT132" s="160" t="s">
        <v>81</v>
      </c>
      <c r="AU132" s="160" t="s">
        <v>89</v>
      </c>
      <c r="AY132" s="154" t="s">
        <v>308</v>
      </c>
      <c r="BK132" s="161" t="n">
        <f aca="false">BK133+BK136+BK147</f>
        <v>0</v>
      </c>
    </row>
    <row r="133" s="152" customFormat="true" ht="20.85" hidden="false" customHeight="true" outlineLevel="0" collapsed="false">
      <c r="B133" s="153"/>
      <c r="D133" s="154" t="s">
        <v>81</v>
      </c>
      <c r="E133" s="162" t="s">
        <v>1823</v>
      </c>
      <c r="F133" s="162" t="s">
        <v>1824</v>
      </c>
      <c r="I133" s="156"/>
      <c r="J133" s="163" t="n">
        <f aca="false">BK133</f>
        <v>0</v>
      </c>
      <c r="L133" s="153"/>
      <c r="M133" s="157"/>
      <c r="P133" s="158" t="n">
        <f aca="false">SUM(P134:P135)</f>
        <v>0</v>
      </c>
      <c r="R133" s="158" t="n">
        <f aca="false">SUM(R134:R135)</f>
        <v>0</v>
      </c>
      <c r="T133" s="159" t="n">
        <f aca="false">SUM(T134:T135)</f>
        <v>0</v>
      </c>
      <c r="AR133" s="154" t="s">
        <v>89</v>
      </c>
      <c r="AT133" s="160" t="s">
        <v>81</v>
      </c>
      <c r="AU133" s="160" t="s">
        <v>91</v>
      </c>
      <c r="AY133" s="154" t="s">
        <v>308</v>
      </c>
      <c r="BK133" s="161" t="n">
        <f aca="false">SUM(BK134:BK135)</f>
        <v>0</v>
      </c>
    </row>
    <row r="134" s="22" customFormat="true" ht="33" hidden="false" customHeight="true" outlineLevel="0" collapsed="false">
      <c r="B134" s="23"/>
      <c r="C134" s="164" t="s">
        <v>675</v>
      </c>
      <c r="D134" s="164" t="s">
        <v>310</v>
      </c>
      <c r="E134" s="165" t="s">
        <v>1825</v>
      </c>
      <c r="F134" s="166" t="s">
        <v>1826</v>
      </c>
      <c r="G134" s="167" t="s">
        <v>484</v>
      </c>
      <c r="H134" s="168" t="n">
        <v>1</v>
      </c>
      <c r="I134" s="169"/>
      <c r="J134" s="170" t="n">
        <f aca="false">ROUND(I134*H134,2)</f>
        <v>0</v>
      </c>
      <c r="K134" s="166" t="s">
        <v>314</v>
      </c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414</v>
      </c>
      <c r="AT134" s="175" t="s">
        <v>310</v>
      </c>
      <c r="AU134" s="175" t="s">
        <v>327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414</v>
      </c>
      <c r="BM134" s="175" t="s">
        <v>2289</v>
      </c>
    </row>
    <row r="135" s="22" customFormat="true" ht="16.5" hidden="false" customHeight="true" outlineLevel="0" collapsed="false">
      <c r="B135" s="23"/>
      <c r="C135" s="201" t="s">
        <v>677</v>
      </c>
      <c r="D135" s="201" t="s">
        <v>487</v>
      </c>
      <c r="E135" s="202" t="s">
        <v>1828</v>
      </c>
      <c r="F135" s="203" t="s">
        <v>2290</v>
      </c>
      <c r="G135" s="204" t="s">
        <v>484</v>
      </c>
      <c r="H135" s="205" t="n">
        <v>1</v>
      </c>
      <c r="I135" s="206"/>
      <c r="J135" s="207" t="n">
        <f aca="false">ROUND(I135*H135,2)</f>
        <v>0</v>
      </c>
      <c r="K135" s="203"/>
      <c r="L135" s="208"/>
      <c r="M135" s="209"/>
      <c r="N135" s="210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508</v>
      </c>
      <c r="AT135" s="175" t="s">
        <v>487</v>
      </c>
      <c r="AU135" s="175" t="s">
        <v>327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414</v>
      </c>
      <c r="BM135" s="175" t="s">
        <v>2291</v>
      </c>
    </row>
    <row r="136" s="152" customFormat="true" ht="20.85" hidden="false" customHeight="true" outlineLevel="0" collapsed="false">
      <c r="B136" s="153"/>
      <c r="D136" s="154" t="s">
        <v>81</v>
      </c>
      <c r="E136" s="162" t="s">
        <v>1879</v>
      </c>
      <c r="F136" s="162" t="s">
        <v>1880</v>
      </c>
      <c r="I136" s="156"/>
      <c r="J136" s="163" t="n">
        <f aca="false">BK136</f>
        <v>0</v>
      </c>
      <c r="L136" s="153"/>
      <c r="M136" s="157"/>
      <c r="P136" s="158" t="n">
        <f aca="false">SUM(P137:P146)</f>
        <v>0</v>
      </c>
      <c r="R136" s="158" t="n">
        <f aca="false">SUM(R137:R146)</f>
        <v>0.00806</v>
      </c>
      <c r="T136" s="159" t="n">
        <f aca="false">SUM(T137:T146)</f>
        <v>0</v>
      </c>
      <c r="AR136" s="154" t="s">
        <v>91</v>
      </c>
      <c r="AT136" s="160" t="s">
        <v>81</v>
      </c>
      <c r="AU136" s="160" t="s">
        <v>91</v>
      </c>
      <c r="AY136" s="154" t="s">
        <v>308</v>
      </c>
      <c r="BK136" s="161" t="n">
        <f aca="false">SUM(BK137:BK146)</f>
        <v>0</v>
      </c>
    </row>
    <row r="137" s="22" customFormat="true" ht="37.95" hidden="false" customHeight="true" outlineLevel="0" collapsed="false">
      <c r="B137" s="23"/>
      <c r="C137" s="164" t="s">
        <v>500</v>
      </c>
      <c r="D137" s="164" t="s">
        <v>310</v>
      </c>
      <c r="E137" s="165" t="s">
        <v>1888</v>
      </c>
      <c r="F137" s="166" t="s">
        <v>1889</v>
      </c>
      <c r="G137" s="167" t="s">
        <v>494</v>
      </c>
      <c r="H137" s="168" t="n">
        <v>53</v>
      </c>
      <c r="I137" s="169"/>
      <c r="J137" s="170" t="n">
        <f aca="false">ROUND(I137*H137,2)</f>
        <v>0</v>
      </c>
      <c r="K137" s="166" t="s">
        <v>314</v>
      </c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414</v>
      </c>
      <c r="AT137" s="175" t="s">
        <v>310</v>
      </c>
      <c r="AU137" s="175" t="s">
        <v>327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414</v>
      </c>
      <c r="BM137" s="175" t="s">
        <v>2292</v>
      </c>
    </row>
    <row r="138" s="22" customFormat="true" ht="24.15" hidden="false" customHeight="true" outlineLevel="0" collapsed="false">
      <c r="B138" s="23"/>
      <c r="C138" s="201" t="s">
        <v>504</v>
      </c>
      <c r="D138" s="201" t="s">
        <v>487</v>
      </c>
      <c r="E138" s="202" t="s">
        <v>1891</v>
      </c>
      <c r="F138" s="203" t="s">
        <v>1892</v>
      </c>
      <c r="G138" s="204" t="s">
        <v>494</v>
      </c>
      <c r="H138" s="205" t="n">
        <v>28</v>
      </c>
      <c r="I138" s="206"/>
      <c r="J138" s="207" t="n">
        <f aca="false">ROUND(I138*H138,2)</f>
        <v>0</v>
      </c>
      <c r="K138" s="203" t="s">
        <v>314</v>
      </c>
      <c r="L138" s="208"/>
      <c r="M138" s="209"/>
      <c r="N138" s="210" t="s">
        <v>47</v>
      </c>
      <c r="P138" s="173" t="n">
        <f aca="false">O138*H138</f>
        <v>0</v>
      </c>
      <c r="Q138" s="173" t="n">
        <v>0.00012</v>
      </c>
      <c r="R138" s="173" t="n">
        <f aca="false">Q138*H138</f>
        <v>0.00336</v>
      </c>
      <c r="S138" s="173" t="n">
        <v>0</v>
      </c>
      <c r="T138" s="174" t="n">
        <f aca="false">S138*H138</f>
        <v>0</v>
      </c>
      <c r="AR138" s="175" t="s">
        <v>508</v>
      </c>
      <c r="AT138" s="175" t="s">
        <v>487</v>
      </c>
      <c r="AU138" s="175" t="s">
        <v>327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414</v>
      </c>
      <c r="BM138" s="175" t="s">
        <v>2293</v>
      </c>
    </row>
    <row r="139" s="22" customFormat="true" ht="19.2" hidden="false" customHeight="false" outlineLevel="0" collapsed="false">
      <c r="B139" s="23"/>
      <c r="D139" s="179" t="s">
        <v>1218</v>
      </c>
      <c r="F139" s="225" t="s">
        <v>1894</v>
      </c>
      <c r="I139" s="226"/>
      <c r="L139" s="23"/>
      <c r="M139" s="211"/>
      <c r="T139" s="57"/>
      <c r="AT139" s="3" t="s">
        <v>1218</v>
      </c>
      <c r="AU139" s="3" t="s">
        <v>327</v>
      </c>
    </row>
    <row r="140" s="22" customFormat="true" ht="21.75" hidden="false" customHeight="true" outlineLevel="0" collapsed="false">
      <c r="B140" s="23"/>
      <c r="C140" s="201" t="s">
        <v>508</v>
      </c>
      <c r="D140" s="201" t="s">
        <v>487</v>
      </c>
      <c r="E140" s="202" t="s">
        <v>1895</v>
      </c>
      <c r="F140" s="203" t="s">
        <v>1896</v>
      </c>
      <c r="G140" s="204" t="s">
        <v>494</v>
      </c>
      <c r="H140" s="205" t="n">
        <v>25</v>
      </c>
      <c r="I140" s="206"/>
      <c r="J140" s="207" t="n">
        <f aca="false">ROUND(I140*H140,2)</f>
        <v>0</v>
      </c>
      <c r="K140" s="203"/>
      <c r="L140" s="208"/>
      <c r="M140" s="209"/>
      <c r="N140" s="210" t="s">
        <v>47</v>
      </c>
      <c r="P140" s="173" t="n">
        <f aca="false">O140*H140</f>
        <v>0</v>
      </c>
      <c r="Q140" s="173" t="n">
        <v>0.00012</v>
      </c>
      <c r="R140" s="173" t="n">
        <f aca="false">Q140*H140</f>
        <v>0.003</v>
      </c>
      <c r="S140" s="173" t="n">
        <v>0</v>
      </c>
      <c r="T140" s="174" t="n">
        <f aca="false">S140*H140</f>
        <v>0</v>
      </c>
      <c r="AR140" s="175" t="s">
        <v>508</v>
      </c>
      <c r="AT140" s="175" t="s">
        <v>487</v>
      </c>
      <c r="AU140" s="175" t="s">
        <v>327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414</v>
      </c>
      <c r="BM140" s="175" t="s">
        <v>2294</v>
      </c>
    </row>
    <row r="141" s="22" customFormat="true" ht="37.95" hidden="false" customHeight="true" outlineLevel="0" collapsed="false">
      <c r="B141" s="23"/>
      <c r="C141" s="164" t="s">
        <v>514</v>
      </c>
      <c r="D141" s="164" t="s">
        <v>310</v>
      </c>
      <c r="E141" s="165" t="s">
        <v>1898</v>
      </c>
      <c r="F141" s="166" t="s">
        <v>1899</v>
      </c>
      <c r="G141" s="167" t="s">
        <v>494</v>
      </c>
      <c r="H141" s="168" t="n">
        <v>10</v>
      </c>
      <c r="I141" s="169"/>
      <c r="J141" s="170" t="n">
        <f aca="false">ROUND(I141*H141,2)</f>
        <v>0</v>
      </c>
      <c r="K141" s="166" t="s">
        <v>314</v>
      </c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414</v>
      </c>
      <c r="AT141" s="175" t="s">
        <v>310</v>
      </c>
      <c r="AU141" s="175" t="s">
        <v>327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414</v>
      </c>
      <c r="BM141" s="175" t="s">
        <v>2295</v>
      </c>
    </row>
    <row r="142" s="22" customFormat="true" ht="24.15" hidden="false" customHeight="true" outlineLevel="0" collapsed="false">
      <c r="B142" s="23"/>
      <c r="C142" s="201" t="s">
        <v>645</v>
      </c>
      <c r="D142" s="201" t="s">
        <v>487</v>
      </c>
      <c r="E142" s="202" t="s">
        <v>1901</v>
      </c>
      <c r="F142" s="203" t="s">
        <v>1902</v>
      </c>
      <c r="G142" s="204" t="s">
        <v>494</v>
      </c>
      <c r="H142" s="205" t="n">
        <v>10</v>
      </c>
      <c r="I142" s="206"/>
      <c r="J142" s="207" t="n">
        <f aca="false">ROUND(I142*H142,2)</f>
        <v>0</v>
      </c>
      <c r="K142" s="203" t="s">
        <v>314</v>
      </c>
      <c r="L142" s="208"/>
      <c r="M142" s="209"/>
      <c r="N142" s="210" t="s">
        <v>47</v>
      </c>
      <c r="P142" s="173" t="n">
        <f aca="false">O142*H142</f>
        <v>0</v>
      </c>
      <c r="Q142" s="173" t="n">
        <v>0.00017</v>
      </c>
      <c r="R142" s="173" t="n">
        <f aca="false">Q142*H142</f>
        <v>0.0017</v>
      </c>
      <c r="S142" s="173" t="n">
        <v>0</v>
      </c>
      <c r="T142" s="174" t="n">
        <f aca="false">S142*H142</f>
        <v>0</v>
      </c>
      <c r="AR142" s="175" t="s">
        <v>508</v>
      </c>
      <c r="AT142" s="175" t="s">
        <v>487</v>
      </c>
      <c r="AU142" s="175" t="s">
        <v>327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414</v>
      </c>
      <c r="BM142" s="175" t="s">
        <v>2296</v>
      </c>
    </row>
    <row r="143" s="22" customFormat="true" ht="19.2" hidden="false" customHeight="false" outlineLevel="0" collapsed="false">
      <c r="B143" s="23"/>
      <c r="D143" s="179" t="s">
        <v>1218</v>
      </c>
      <c r="F143" s="225" t="s">
        <v>1894</v>
      </c>
      <c r="I143" s="226"/>
      <c r="L143" s="23"/>
      <c r="M143" s="211"/>
      <c r="T143" s="57"/>
      <c r="AT143" s="3" t="s">
        <v>1218</v>
      </c>
      <c r="AU143" s="3" t="s">
        <v>327</v>
      </c>
    </row>
    <row r="144" s="22" customFormat="true" ht="33" hidden="false" customHeight="true" outlineLevel="0" collapsed="false">
      <c r="B144" s="23"/>
      <c r="C144" s="164" t="s">
        <v>667</v>
      </c>
      <c r="D144" s="164" t="s">
        <v>310</v>
      </c>
      <c r="E144" s="165" t="s">
        <v>1904</v>
      </c>
      <c r="F144" s="166" t="s">
        <v>1905</v>
      </c>
      <c r="G144" s="167" t="s">
        <v>484</v>
      </c>
      <c r="H144" s="168" t="n">
        <v>9</v>
      </c>
      <c r="I144" s="169"/>
      <c r="J144" s="170" t="n">
        <f aca="false">ROUND(I144*H144,2)</f>
        <v>0</v>
      </c>
      <c r="K144" s="166" t="s">
        <v>314</v>
      </c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414</v>
      </c>
      <c r="AT144" s="175" t="s">
        <v>310</v>
      </c>
      <c r="AU144" s="175" t="s">
        <v>327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414</v>
      </c>
      <c r="BM144" s="175" t="s">
        <v>2297</v>
      </c>
    </row>
    <row r="145" s="22" customFormat="true" ht="44.25" hidden="false" customHeight="true" outlineLevel="0" collapsed="false">
      <c r="B145" s="23"/>
      <c r="C145" s="164" t="s">
        <v>673</v>
      </c>
      <c r="D145" s="164" t="s">
        <v>310</v>
      </c>
      <c r="E145" s="165" t="s">
        <v>1907</v>
      </c>
      <c r="F145" s="166" t="s">
        <v>1908</v>
      </c>
      <c r="G145" s="167" t="s">
        <v>484</v>
      </c>
      <c r="H145" s="168" t="n">
        <v>8</v>
      </c>
      <c r="I145" s="169"/>
      <c r="J145" s="170" t="n">
        <f aca="false">ROUND(I145*H145,2)</f>
        <v>0</v>
      </c>
      <c r="K145" s="166" t="s">
        <v>314</v>
      </c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414</v>
      </c>
      <c r="AT145" s="175" t="s">
        <v>310</v>
      </c>
      <c r="AU145" s="175" t="s">
        <v>327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414</v>
      </c>
      <c r="BM145" s="175" t="s">
        <v>2298</v>
      </c>
    </row>
    <row r="146" s="22" customFormat="true" ht="24.15" hidden="false" customHeight="true" outlineLevel="0" collapsed="false">
      <c r="B146" s="23"/>
      <c r="C146" s="201" t="s">
        <v>756</v>
      </c>
      <c r="D146" s="201" t="s">
        <v>487</v>
      </c>
      <c r="E146" s="202" t="s">
        <v>2299</v>
      </c>
      <c r="F146" s="203" t="s">
        <v>2300</v>
      </c>
      <c r="G146" s="204" t="s">
        <v>484</v>
      </c>
      <c r="H146" s="205" t="n">
        <v>8</v>
      </c>
      <c r="I146" s="206"/>
      <c r="J146" s="207" t="n">
        <f aca="false">ROUND(I146*H146,2)</f>
        <v>0</v>
      </c>
      <c r="K146" s="203"/>
      <c r="L146" s="208"/>
      <c r="M146" s="209"/>
      <c r="N146" s="210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508</v>
      </c>
      <c r="AT146" s="175" t="s">
        <v>487</v>
      </c>
      <c r="AU146" s="175" t="s">
        <v>327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414</v>
      </c>
      <c r="BM146" s="175" t="s">
        <v>2301</v>
      </c>
    </row>
    <row r="147" s="152" customFormat="true" ht="20.85" hidden="false" customHeight="true" outlineLevel="0" collapsed="false">
      <c r="B147" s="153"/>
      <c r="D147" s="154" t="s">
        <v>81</v>
      </c>
      <c r="E147" s="162" t="s">
        <v>1916</v>
      </c>
      <c r="F147" s="162" t="s">
        <v>1917</v>
      </c>
      <c r="I147" s="156"/>
      <c r="J147" s="163" t="n">
        <f aca="false">BK147</f>
        <v>0</v>
      </c>
      <c r="L147" s="153"/>
      <c r="M147" s="157"/>
      <c r="P147" s="158" t="n">
        <f aca="false">SUM(P148:P151)</f>
        <v>0</v>
      </c>
      <c r="R147" s="158" t="n">
        <f aca="false">SUM(R148:R151)</f>
        <v>9E-005</v>
      </c>
      <c r="T147" s="159" t="n">
        <f aca="false">SUM(T148:T151)</f>
        <v>0</v>
      </c>
      <c r="AR147" s="154" t="s">
        <v>91</v>
      </c>
      <c r="AT147" s="160" t="s">
        <v>81</v>
      </c>
      <c r="AU147" s="160" t="s">
        <v>91</v>
      </c>
      <c r="AY147" s="154" t="s">
        <v>308</v>
      </c>
      <c r="BK147" s="161" t="n">
        <f aca="false">SUM(BK148:BK151)</f>
        <v>0</v>
      </c>
    </row>
    <row r="148" s="22" customFormat="true" ht="49.2" hidden="false" customHeight="true" outlineLevel="0" collapsed="false">
      <c r="B148" s="23"/>
      <c r="C148" s="164" t="s">
        <v>758</v>
      </c>
      <c r="D148" s="164" t="s">
        <v>310</v>
      </c>
      <c r="E148" s="165" t="s">
        <v>2302</v>
      </c>
      <c r="F148" s="166" t="s">
        <v>2303</v>
      </c>
      <c r="G148" s="167" t="s">
        <v>484</v>
      </c>
      <c r="H148" s="168" t="n">
        <v>2</v>
      </c>
      <c r="I148" s="169"/>
      <c r="J148" s="170" t="n">
        <f aca="false">ROUND(I148*H148,2)</f>
        <v>0</v>
      </c>
      <c r="K148" s="166" t="s">
        <v>314</v>
      </c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414</v>
      </c>
      <c r="AT148" s="175" t="s">
        <v>310</v>
      </c>
      <c r="AU148" s="175" t="s">
        <v>327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414</v>
      </c>
      <c r="BM148" s="175" t="s">
        <v>2304</v>
      </c>
    </row>
    <row r="149" s="22" customFormat="true" ht="21.75" hidden="false" customHeight="true" outlineLevel="0" collapsed="false">
      <c r="B149" s="23"/>
      <c r="C149" s="201" t="s">
        <v>91</v>
      </c>
      <c r="D149" s="201" t="s">
        <v>487</v>
      </c>
      <c r="E149" s="202" t="s">
        <v>1921</v>
      </c>
      <c r="F149" s="203" t="s">
        <v>1922</v>
      </c>
      <c r="G149" s="204" t="s">
        <v>484</v>
      </c>
      <c r="H149" s="205" t="n">
        <v>2</v>
      </c>
      <c r="I149" s="206"/>
      <c r="J149" s="207" t="n">
        <f aca="false">ROUND(I149*H149,2)</f>
        <v>0</v>
      </c>
      <c r="K149" s="203"/>
      <c r="L149" s="208"/>
      <c r="M149" s="209"/>
      <c r="N149" s="210" t="s">
        <v>47</v>
      </c>
      <c r="P149" s="173" t="n">
        <f aca="false">O149*H149</f>
        <v>0</v>
      </c>
      <c r="Q149" s="173" t="n">
        <v>3E-005</v>
      </c>
      <c r="R149" s="173" t="n">
        <f aca="false">Q149*H149</f>
        <v>6E-005</v>
      </c>
      <c r="S149" s="173" t="n">
        <v>0</v>
      </c>
      <c r="T149" s="174" t="n">
        <f aca="false">S149*H149</f>
        <v>0</v>
      </c>
      <c r="AR149" s="175" t="s">
        <v>508</v>
      </c>
      <c r="AT149" s="175" t="s">
        <v>487</v>
      </c>
      <c r="AU149" s="175" t="s">
        <v>327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414</v>
      </c>
      <c r="BM149" s="175" t="s">
        <v>2305</v>
      </c>
    </row>
    <row r="150" s="22" customFormat="true" ht="49.2" hidden="false" customHeight="true" outlineLevel="0" collapsed="false">
      <c r="B150" s="23"/>
      <c r="C150" s="164" t="s">
        <v>760</v>
      </c>
      <c r="D150" s="164" t="s">
        <v>310</v>
      </c>
      <c r="E150" s="165" t="s">
        <v>2302</v>
      </c>
      <c r="F150" s="166" t="s">
        <v>2303</v>
      </c>
      <c r="G150" s="167" t="s">
        <v>484</v>
      </c>
      <c r="H150" s="168" t="n">
        <v>1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414</v>
      </c>
      <c r="AT150" s="175" t="s">
        <v>310</v>
      </c>
      <c r="AU150" s="175" t="s">
        <v>327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414</v>
      </c>
      <c r="BM150" s="175" t="s">
        <v>2306</v>
      </c>
    </row>
    <row r="151" s="22" customFormat="true" ht="16.5" hidden="false" customHeight="true" outlineLevel="0" collapsed="false">
      <c r="B151" s="23"/>
      <c r="C151" s="201" t="s">
        <v>315</v>
      </c>
      <c r="D151" s="201" t="s">
        <v>487</v>
      </c>
      <c r="E151" s="202" t="s">
        <v>1925</v>
      </c>
      <c r="F151" s="203" t="s">
        <v>1926</v>
      </c>
      <c r="G151" s="204" t="s">
        <v>484</v>
      </c>
      <c r="H151" s="205" t="n">
        <v>1</v>
      </c>
      <c r="I151" s="206"/>
      <c r="J151" s="207" t="n">
        <f aca="false">ROUND(I151*H151,2)</f>
        <v>0</v>
      </c>
      <c r="K151" s="203"/>
      <c r="L151" s="208"/>
      <c r="M151" s="209"/>
      <c r="N151" s="210" t="s">
        <v>47</v>
      </c>
      <c r="P151" s="173" t="n">
        <f aca="false">O151*H151</f>
        <v>0</v>
      </c>
      <c r="Q151" s="173" t="n">
        <v>3E-005</v>
      </c>
      <c r="R151" s="173" t="n">
        <f aca="false">Q151*H151</f>
        <v>3E-005</v>
      </c>
      <c r="S151" s="173" t="n">
        <v>0</v>
      </c>
      <c r="T151" s="174" t="n">
        <f aca="false">S151*H151</f>
        <v>0</v>
      </c>
      <c r="AR151" s="175" t="s">
        <v>508</v>
      </c>
      <c r="AT151" s="175" t="s">
        <v>487</v>
      </c>
      <c r="AU151" s="175" t="s">
        <v>327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414</v>
      </c>
      <c r="BM151" s="175" t="s">
        <v>2307</v>
      </c>
    </row>
    <row r="152" s="152" customFormat="true" ht="25.95" hidden="false" customHeight="true" outlineLevel="0" collapsed="false">
      <c r="B152" s="153"/>
      <c r="D152" s="154" t="s">
        <v>81</v>
      </c>
      <c r="E152" s="155" t="s">
        <v>487</v>
      </c>
      <c r="F152" s="155" t="s">
        <v>1949</v>
      </c>
      <c r="I152" s="156"/>
      <c r="J152" s="142" t="n">
        <f aca="false">BK152</f>
        <v>0</v>
      </c>
      <c r="L152" s="153"/>
      <c r="M152" s="157"/>
      <c r="P152" s="158" t="n">
        <f aca="false">P153</f>
        <v>0</v>
      </c>
      <c r="R152" s="158" t="n">
        <f aca="false">R153</f>
        <v>0</v>
      </c>
      <c r="T152" s="159" t="n">
        <f aca="false">T153</f>
        <v>0</v>
      </c>
      <c r="AR152" s="154" t="s">
        <v>327</v>
      </c>
      <c r="AT152" s="160" t="s">
        <v>81</v>
      </c>
      <c r="AU152" s="160" t="s">
        <v>82</v>
      </c>
      <c r="AY152" s="154" t="s">
        <v>308</v>
      </c>
      <c r="BK152" s="161" t="n">
        <f aca="false">BK153</f>
        <v>0</v>
      </c>
    </row>
    <row r="153" s="152" customFormat="true" ht="22.95" hidden="false" customHeight="true" outlineLevel="0" collapsed="false">
      <c r="B153" s="153"/>
      <c r="D153" s="154" t="s">
        <v>81</v>
      </c>
      <c r="E153" s="162" t="s">
        <v>1950</v>
      </c>
      <c r="F153" s="162" t="s">
        <v>1951</v>
      </c>
      <c r="I153" s="156"/>
      <c r="J153" s="163" t="n">
        <f aca="false">BK153</f>
        <v>0</v>
      </c>
      <c r="L153" s="153"/>
      <c r="M153" s="157"/>
      <c r="P153" s="158" t="n">
        <f aca="false">P154</f>
        <v>0</v>
      </c>
      <c r="R153" s="158" t="n">
        <f aca="false">R154</f>
        <v>0</v>
      </c>
      <c r="T153" s="159" t="n">
        <f aca="false">T154</f>
        <v>0</v>
      </c>
      <c r="AR153" s="154" t="s">
        <v>327</v>
      </c>
      <c r="AT153" s="160" t="s">
        <v>81</v>
      </c>
      <c r="AU153" s="160" t="s">
        <v>89</v>
      </c>
      <c r="AY153" s="154" t="s">
        <v>308</v>
      </c>
      <c r="BK153" s="161" t="n">
        <f aca="false">BK154</f>
        <v>0</v>
      </c>
    </row>
    <row r="154" s="22" customFormat="true" ht="49.2" hidden="false" customHeight="true" outlineLevel="0" collapsed="false">
      <c r="B154" s="23"/>
      <c r="C154" s="164" t="s">
        <v>723</v>
      </c>
      <c r="D154" s="164" t="s">
        <v>310</v>
      </c>
      <c r="E154" s="165" t="s">
        <v>1952</v>
      </c>
      <c r="F154" s="166" t="s">
        <v>1953</v>
      </c>
      <c r="G154" s="167" t="s">
        <v>1954</v>
      </c>
      <c r="H154" s="168" t="n">
        <v>1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714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714</v>
      </c>
      <c r="BM154" s="175" t="s">
        <v>2308</v>
      </c>
    </row>
    <row r="155" s="152" customFormat="true" ht="25.95" hidden="false" customHeight="true" outlineLevel="0" collapsed="false">
      <c r="B155" s="153"/>
      <c r="D155" s="154" t="s">
        <v>81</v>
      </c>
      <c r="E155" s="155" t="s">
        <v>264</v>
      </c>
      <c r="F155" s="155" t="s">
        <v>1960</v>
      </c>
      <c r="I155" s="156"/>
      <c r="J155" s="142" t="n">
        <f aca="false">BK155</f>
        <v>0</v>
      </c>
      <c r="L155" s="153"/>
      <c r="M155" s="157"/>
      <c r="P155" s="158" t="n">
        <f aca="false">P156</f>
        <v>0</v>
      </c>
      <c r="R155" s="158" t="n">
        <f aca="false">R156</f>
        <v>0</v>
      </c>
      <c r="T155" s="159" t="n">
        <f aca="false">T156</f>
        <v>0</v>
      </c>
      <c r="AR155" s="154" t="s">
        <v>334</v>
      </c>
      <c r="AT155" s="160" t="s">
        <v>81</v>
      </c>
      <c r="AU155" s="160" t="s">
        <v>82</v>
      </c>
      <c r="AY155" s="154" t="s">
        <v>308</v>
      </c>
      <c r="BK155" s="161" t="n">
        <f aca="false">BK156</f>
        <v>0</v>
      </c>
    </row>
    <row r="156" s="152" customFormat="true" ht="22.95" hidden="false" customHeight="true" outlineLevel="0" collapsed="false">
      <c r="B156" s="153"/>
      <c r="D156" s="154" t="s">
        <v>81</v>
      </c>
      <c r="E156" s="162" t="s">
        <v>1961</v>
      </c>
      <c r="F156" s="162" t="s">
        <v>1962</v>
      </c>
      <c r="I156" s="156"/>
      <c r="J156" s="163" t="n">
        <f aca="false">BK156</f>
        <v>0</v>
      </c>
      <c r="L156" s="153"/>
      <c r="M156" s="157"/>
      <c r="P156" s="158" t="n">
        <f aca="false">P157</f>
        <v>0</v>
      </c>
      <c r="R156" s="158" t="n">
        <f aca="false">R157</f>
        <v>0</v>
      </c>
      <c r="T156" s="159" t="n">
        <f aca="false">T157</f>
        <v>0</v>
      </c>
      <c r="AR156" s="154" t="s">
        <v>334</v>
      </c>
      <c r="AT156" s="160" t="s">
        <v>81</v>
      </c>
      <c r="AU156" s="160" t="s">
        <v>89</v>
      </c>
      <c r="AY156" s="154" t="s">
        <v>308</v>
      </c>
      <c r="BK156" s="161" t="n">
        <f aca="false">BK157</f>
        <v>0</v>
      </c>
    </row>
    <row r="157" s="22" customFormat="true" ht="16.5" hidden="false" customHeight="true" outlineLevel="0" collapsed="false">
      <c r="B157" s="23"/>
      <c r="C157" s="164" t="s">
        <v>727</v>
      </c>
      <c r="D157" s="164" t="s">
        <v>310</v>
      </c>
      <c r="E157" s="165" t="s">
        <v>1963</v>
      </c>
      <c r="F157" s="166" t="s">
        <v>1964</v>
      </c>
      <c r="G157" s="167" t="s">
        <v>1965</v>
      </c>
      <c r="H157" s="168" t="n">
        <v>1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1966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1966</v>
      </c>
      <c r="BM157" s="175" t="s">
        <v>2309</v>
      </c>
    </row>
    <row r="158" s="22" customFormat="true" ht="49.95" hidden="false" customHeight="true" outlineLevel="0" collapsed="false">
      <c r="B158" s="23"/>
      <c r="E158" s="155" t="s">
        <v>518</v>
      </c>
      <c r="F158" s="155" t="s">
        <v>519</v>
      </c>
      <c r="J158" s="142" t="n">
        <f aca="false">BK158</f>
        <v>0</v>
      </c>
      <c r="L158" s="23"/>
      <c r="M158" s="211"/>
      <c r="T158" s="57"/>
      <c r="AT158" s="3" t="s">
        <v>81</v>
      </c>
      <c r="AU158" s="3" t="s">
        <v>82</v>
      </c>
      <c r="AY158" s="3" t="s">
        <v>520</v>
      </c>
      <c r="BK158" s="176" t="n">
        <f aca="false">SUM(BK159:BK163)</f>
        <v>0</v>
      </c>
    </row>
    <row r="159" s="22" customFormat="true" ht="16.35" hidden="false" customHeight="true" outlineLevel="0" collapsed="false">
      <c r="B159" s="23"/>
      <c r="C159" s="212"/>
      <c r="D159" s="213" t="s">
        <v>310</v>
      </c>
      <c r="E159" s="214"/>
      <c r="F159" s="215"/>
      <c r="G159" s="216"/>
      <c r="H159" s="217"/>
      <c r="I159" s="218"/>
      <c r="J159" s="219" t="n">
        <f aca="false">BK159</f>
        <v>0</v>
      </c>
      <c r="K159" s="220"/>
      <c r="L159" s="23"/>
      <c r="M159" s="221"/>
      <c r="N159" s="222" t="s">
        <v>47</v>
      </c>
      <c r="T159" s="57"/>
      <c r="AT159" s="3" t="s">
        <v>520</v>
      </c>
      <c r="AU159" s="3" t="s">
        <v>89</v>
      </c>
      <c r="AY159" s="3" t="s">
        <v>520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I159*H159</f>
        <v>0</v>
      </c>
    </row>
    <row r="160" s="22" customFormat="true" ht="16.35" hidden="false" customHeight="true" outlineLevel="0" collapsed="false">
      <c r="B160" s="23"/>
      <c r="C160" s="212"/>
      <c r="D160" s="213" t="s">
        <v>310</v>
      </c>
      <c r="E160" s="214"/>
      <c r="F160" s="215"/>
      <c r="G160" s="216"/>
      <c r="H160" s="217"/>
      <c r="I160" s="218"/>
      <c r="J160" s="219" t="n">
        <f aca="false">BK160</f>
        <v>0</v>
      </c>
      <c r="K160" s="220"/>
      <c r="L160" s="23"/>
      <c r="M160" s="221"/>
      <c r="N160" s="222" t="s">
        <v>47</v>
      </c>
      <c r="T160" s="57"/>
      <c r="AT160" s="3" t="s">
        <v>520</v>
      </c>
      <c r="AU160" s="3" t="s">
        <v>89</v>
      </c>
      <c r="AY160" s="3" t="s">
        <v>520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I160*H160</f>
        <v>0</v>
      </c>
    </row>
    <row r="161" s="22" customFormat="true" ht="16.35" hidden="false" customHeight="true" outlineLevel="0" collapsed="false">
      <c r="B161" s="23"/>
      <c r="C161" s="212"/>
      <c r="D161" s="213" t="s">
        <v>310</v>
      </c>
      <c r="E161" s="214"/>
      <c r="F161" s="215"/>
      <c r="G161" s="216"/>
      <c r="H161" s="217"/>
      <c r="I161" s="218"/>
      <c r="J161" s="219" t="n">
        <f aca="false">BK161</f>
        <v>0</v>
      </c>
      <c r="K161" s="220"/>
      <c r="L161" s="23"/>
      <c r="M161" s="221"/>
      <c r="N161" s="222" t="s">
        <v>47</v>
      </c>
      <c r="T161" s="57"/>
      <c r="AT161" s="3" t="s">
        <v>520</v>
      </c>
      <c r="AU161" s="3" t="s">
        <v>89</v>
      </c>
      <c r="AY161" s="3" t="s">
        <v>520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I161*H161</f>
        <v>0</v>
      </c>
    </row>
    <row r="162" s="22" customFormat="true" ht="16.35" hidden="false" customHeight="true" outlineLevel="0" collapsed="false">
      <c r="B162" s="23"/>
      <c r="C162" s="212"/>
      <c r="D162" s="213" t="s">
        <v>310</v>
      </c>
      <c r="E162" s="214"/>
      <c r="F162" s="215"/>
      <c r="G162" s="216"/>
      <c r="H162" s="217"/>
      <c r="I162" s="218"/>
      <c r="J162" s="219" t="n">
        <f aca="false">BK162</f>
        <v>0</v>
      </c>
      <c r="K162" s="220"/>
      <c r="L162" s="23"/>
      <c r="M162" s="221"/>
      <c r="N162" s="222" t="s">
        <v>47</v>
      </c>
      <c r="T162" s="57"/>
      <c r="AT162" s="3" t="s">
        <v>520</v>
      </c>
      <c r="AU162" s="3" t="s">
        <v>89</v>
      </c>
      <c r="AY162" s="3" t="s">
        <v>520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I162*H162</f>
        <v>0</v>
      </c>
    </row>
    <row r="163" s="22" customFormat="true" ht="16.35" hidden="false" customHeight="true" outlineLevel="0" collapsed="false">
      <c r="B163" s="23"/>
      <c r="C163" s="212"/>
      <c r="D163" s="213" t="s">
        <v>310</v>
      </c>
      <c r="E163" s="214"/>
      <c r="F163" s="215"/>
      <c r="G163" s="216"/>
      <c r="H163" s="217"/>
      <c r="I163" s="218"/>
      <c r="J163" s="219" t="n">
        <f aca="false">BK163</f>
        <v>0</v>
      </c>
      <c r="K163" s="220"/>
      <c r="L163" s="23"/>
      <c r="M163" s="221"/>
      <c r="N163" s="222" t="s">
        <v>47</v>
      </c>
      <c r="O163" s="223"/>
      <c r="P163" s="223"/>
      <c r="Q163" s="223"/>
      <c r="R163" s="223"/>
      <c r="S163" s="223"/>
      <c r="T163" s="224"/>
      <c r="AT163" s="3" t="s">
        <v>520</v>
      </c>
      <c r="AU163" s="3" t="s">
        <v>89</v>
      </c>
      <c r="AY163" s="3" t="s">
        <v>520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I163*H163</f>
        <v>0</v>
      </c>
    </row>
    <row r="164" s="22" customFormat="true" ht="6.9" hidden="false" customHeight="true" outlineLevel="0" collapsed="false">
      <c r="B164" s="41"/>
      <c r="C164" s="42"/>
      <c r="D164" s="42"/>
      <c r="E164" s="42"/>
      <c r="F164" s="42"/>
      <c r="G164" s="42"/>
      <c r="H164" s="42"/>
      <c r="I164" s="42"/>
      <c r="J164" s="42"/>
      <c r="K164" s="42"/>
      <c r="L164" s="23"/>
    </row>
  </sheetData>
  <sheetProtection algorithmName="SHA-512" hashValue="KDb6MIRc4aloL7rJTDb67bjq3DpKPdH7kRWceiMALUNQmbSeOmFPR1WUrjmuUkm5ZENnsRMMZNxohSbRl/EBQw==" saltValue="/RWULL3smsAb6WMbKlD6cqsbN0gVaMKov4oktCw9b9BsyV1hQsiLfpx2FVjhTlnbiZ9JCPHY8fmquRoClFqBXw==" spinCount="100000" sheet="true" objects="true" scenarios="true" formatColumns="false" formatRows="false" autoFilter="false"/>
  <autoFilter ref="C129:K163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</mergeCells>
  <dataValidations count="2">
    <dataValidation allowBlank="true" error="Povoleny jsou hodnoty K, M." operator="between" showDropDown="false" showErrorMessage="true" showInputMessage="true" sqref="D159:D16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9:N16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60"/>
  <sheetViews>
    <sheetView showFormulas="false" showGridLines="false" showRowColHeaders="true" showZeros="true" rightToLeft="false" tabSelected="false" showOutlineSymbols="true" defaultGridColor="true" view="normal" topLeftCell="A149" colorId="64" zoomScale="100" zoomScaleNormal="100" zoomScalePageLayoutView="100" workbookViewId="0">
      <selection pane="topLeft" activeCell="A149" activeCellId="0" sqref="A149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158</v>
      </c>
      <c r="AZ2" s="107" t="s">
        <v>267</v>
      </c>
      <c r="BA2" s="107"/>
      <c r="BB2" s="107"/>
      <c r="BC2" s="107" t="s">
        <v>2310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269</v>
      </c>
      <c r="BA3" s="107"/>
      <c r="BB3" s="107"/>
      <c r="BC3" s="107" t="s">
        <v>443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878</v>
      </c>
      <c r="BA4" s="107"/>
      <c r="BB4" s="107"/>
      <c r="BC4" s="107" t="s">
        <v>2311</v>
      </c>
      <c r="BD4" s="107" t="s">
        <v>91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2312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ROUND(J127,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ROUND((ROUND((SUM(BE127:BE253)),  2) + SUM(BE255:BE259)), 2)</f>
        <v>0</v>
      </c>
      <c r="I33" s="119" t="n">
        <v>0.21</v>
      </c>
      <c r="J33" s="100" t="n">
        <f aca="false">ROUND((ROUND(((SUM(BE127:BE253))*I33),  2) + (SUM(BE255:BE259)*I33)),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ROUND((ROUND((SUM(BF127:BF253)),  2) + SUM(BF255:BF259)), 2)</f>
        <v>0</v>
      </c>
      <c r="I34" s="119" t="n">
        <v>0.15</v>
      </c>
      <c r="J34" s="100" t="n">
        <f aca="false">ROUND((ROUND(((SUM(BF127:BF253))*I34),  2) + (SUM(BF255:BF259)*I34)),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ROUND((ROUND((SUM(BG127:BG253)),  2) + SUM(BG255:BG259)),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ROUND((ROUND((SUM(BH127:BH253)),  2) + SUM(BH255:BH259)),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ROUND((ROUND((SUM(BI127:BI253)),  2) + SUM(BI255:BI259)),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4.2 - Lávka přes vodu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J127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J128</f>
        <v>0</v>
      </c>
      <c r="L97" s="133"/>
    </row>
    <row r="98" s="95" customFormat="true" ht="19.95" hidden="false" customHeight="true" outlineLevel="0" collapsed="false">
      <c r="B98" s="137"/>
      <c r="D98" s="138" t="s">
        <v>288</v>
      </c>
      <c r="E98" s="139"/>
      <c r="F98" s="139"/>
      <c r="G98" s="139"/>
      <c r="H98" s="139"/>
      <c r="I98" s="139"/>
      <c r="J98" s="140" t="n">
        <f aca="false">J129</f>
        <v>0</v>
      </c>
      <c r="L98" s="137"/>
    </row>
    <row r="99" s="95" customFormat="true" ht="19.95" hidden="false" customHeight="true" outlineLevel="0" collapsed="false">
      <c r="B99" s="137"/>
      <c r="D99" s="138" t="s">
        <v>289</v>
      </c>
      <c r="E99" s="139"/>
      <c r="F99" s="139"/>
      <c r="G99" s="139"/>
      <c r="H99" s="139"/>
      <c r="I99" s="139"/>
      <c r="J99" s="140" t="n">
        <f aca="false">J167</f>
        <v>0</v>
      </c>
      <c r="L99" s="137"/>
    </row>
    <row r="100" s="95" customFormat="true" ht="19.95" hidden="false" customHeight="true" outlineLevel="0" collapsed="false">
      <c r="B100" s="137"/>
      <c r="D100" s="138" t="s">
        <v>290</v>
      </c>
      <c r="E100" s="139"/>
      <c r="F100" s="139"/>
      <c r="G100" s="139"/>
      <c r="H100" s="139"/>
      <c r="I100" s="139"/>
      <c r="J100" s="140" t="n">
        <f aca="false">J196</f>
        <v>0</v>
      </c>
      <c r="L100" s="137"/>
    </row>
    <row r="101" s="95" customFormat="true" ht="19.95" hidden="false" customHeight="true" outlineLevel="0" collapsed="false">
      <c r="B101" s="137"/>
      <c r="D101" s="138" t="s">
        <v>291</v>
      </c>
      <c r="E101" s="139"/>
      <c r="F101" s="139"/>
      <c r="G101" s="139"/>
      <c r="H101" s="139"/>
      <c r="I101" s="139"/>
      <c r="J101" s="140" t="n">
        <f aca="false">J237</f>
        <v>0</v>
      </c>
      <c r="L101" s="137"/>
    </row>
    <row r="102" s="132" customFormat="true" ht="24.9" hidden="false" customHeight="true" outlineLevel="0" collapsed="false">
      <c r="B102" s="133"/>
      <c r="D102" s="134" t="s">
        <v>881</v>
      </c>
      <c r="E102" s="135"/>
      <c r="F102" s="135"/>
      <c r="G102" s="135"/>
      <c r="H102" s="135"/>
      <c r="I102" s="135"/>
      <c r="J102" s="136" t="n">
        <f aca="false">J239</f>
        <v>0</v>
      </c>
      <c r="L102" s="133"/>
    </row>
    <row r="103" s="95" customFormat="true" ht="19.95" hidden="false" customHeight="true" outlineLevel="0" collapsed="false">
      <c r="B103" s="137"/>
      <c r="D103" s="138" t="s">
        <v>882</v>
      </c>
      <c r="E103" s="139"/>
      <c r="F103" s="139"/>
      <c r="G103" s="139"/>
      <c r="H103" s="139"/>
      <c r="I103" s="139"/>
      <c r="J103" s="140" t="n">
        <f aca="false">J240</f>
        <v>0</v>
      </c>
      <c r="L103" s="137"/>
    </row>
    <row r="104" s="95" customFormat="true" ht="19.95" hidden="false" customHeight="true" outlineLevel="0" collapsed="false">
      <c r="B104" s="137"/>
      <c r="D104" s="138" t="s">
        <v>883</v>
      </c>
      <c r="E104" s="139"/>
      <c r="F104" s="139"/>
      <c r="G104" s="139"/>
      <c r="H104" s="139"/>
      <c r="I104" s="139"/>
      <c r="J104" s="140" t="n">
        <f aca="false">J243</f>
        <v>0</v>
      </c>
      <c r="L104" s="137"/>
    </row>
    <row r="105" s="95" customFormat="true" ht="19.95" hidden="false" customHeight="true" outlineLevel="0" collapsed="false">
      <c r="B105" s="137"/>
      <c r="D105" s="138" t="s">
        <v>884</v>
      </c>
      <c r="E105" s="139"/>
      <c r="F105" s="139"/>
      <c r="G105" s="139"/>
      <c r="H105" s="139"/>
      <c r="I105" s="139"/>
      <c r="J105" s="140" t="n">
        <f aca="false">J246</f>
        <v>0</v>
      </c>
      <c r="L105" s="137"/>
    </row>
    <row r="106" s="132" customFormat="true" ht="24.9" hidden="false" customHeight="true" outlineLevel="0" collapsed="false">
      <c r="B106" s="133"/>
      <c r="D106" s="134" t="s">
        <v>522</v>
      </c>
      <c r="E106" s="135"/>
      <c r="F106" s="135"/>
      <c r="G106" s="135"/>
      <c r="H106" s="135"/>
      <c r="I106" s="135"/>
      <c r="J106" s="136" t="n">
        <f aca="false">J252</f>
        <v>0</v>
      </c>
      <c r="L106" s="133"/>
    </row>
    <row r="107" s="132" customFormat="true" ht="21.75" hidden="false" customHeight="true" outlineLevel="0" collapsed="false">
      <c r="B107" s="133"/>
      <c r="D107" s="141" t="s">
        <v>292</v>
      </c>
      <c r="J107" s="142" t="n">
        <f aca="false">J254</f>
        <v>0</v>
      </c>
      <c r="L107" s="133"/>
    </row>
    <row r="108" s="22" customFormat="true" ht="21.75" hidden="false" customHeight="true" outlineLevel="0" collapsed="false">
      <c r="B108" s="23"/>
      <c r="L108" s="23"/>
    </row>
    <row r="109" s="22" customFormat="true" ht="6.9" hidden="false" customHeight="true" outlineLevel="0" collapsed="false"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23"/>
    </row>
    <row r="113" s="22" customFormat="true" ht="6.9" hidden="false" customHeight="true" outlineLevel="0" collapsed="false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3"/>
    </row>
    <row r="114" s="22" customFormat="true" ht="24.9" hidden="false" customHeight="true" outlineLevel="0" collapsed="false">
      <c r="B114" s="23"/>
      <c r="C114" s="7" t="s">
        <v>293</v>
      </c>
      <c r="L114" s="23"/>
    </row>
    <row r="115" s="22" customFormat="true" ht="6.9" hidden="false" customHeight="true" outlineLevel="0" collapsed="false">
      <c r="B115" s="23"/>
      <c r="L115" s="23"/>
    </row>
    <row r="116" s="22" customFormat="true" ht="12" hidden="false" customHeight="true" outlineLevel="0" collapsed="false">
      <c r="B116" s="23"/>
      <c r="C116" s="15" t="s">
        <v>15</v>
      </c>
      <c r="L116" s="23"/>
    </row>
    <row r="117" s="22" customFormat="true" ht="16.5" hidden="false" customHeight="true" outlineLevel="0" collapsed="false">
      <c r="B117" s="23"/>
      <c r="E117" s="109" t="str">
        <f aca="false">E7</f>
        <v>Koupaliště Rosice</v>
      </c>
      <c r="F117" s="109"/>
      <c r="G117" s="109"/>
      <c r="H117" s="109"/>
      <c r="L117" s="23"/>
    </row>
    <row r="118" s="22" customFormat="true" ht="12" hidden="false" customHeight="true" outlineLevel="0" collapsed="false">
      <c r="B118" s="23"/>
      <c r="C118" s="15" t="s">
        <v>278</v>
      </c>
      <c r="L118" s="23"/>
    </row>
    <row r="119" s="22" customFormat="true" ht="16.5" hidden="false" customHeight="true" outlineLevel="0" collapsed="false">
      <c r="B119" s="23"/>
      <c r="E119" s="110" t="str">
        <f aca="false">E9</f>
        <v>SO 4.2 - Lávka přes vodu</v>
      </c>
      <c r="F119" s="110"/>
      <c r="G119" s="110"/>
      <c r="H119" s="110"/>
      <c r="L119" s="23"/>
    </row>
    <row r="120" s="22" customFormat="true" ht="6.9" hidden="false" customHeight="true" outlineLevel="0" collapsed="false">
      <c r="B120" s="23"/>
      <c r="L120" s="23"/>
    </row>
    <row r="121" s="22" customFormat="true" ht="12" hidden="false" customHeight="true" outlineLevel="0" collapsed="false">
      <c r="B121" s="23"/>
      <c r="C121" s="15" t="s">
        <v>19</v>
      </c>
      <c r="F121" s="16" t="str">
        <f aca="false">F12</f>
        <v>Rosice</v>
      </c>
      <c r="I121" s="15" t="s">
        <v>21</v>
      </c>
      <c r="J121" s="111" t="str">
        <f aca="false">IF(J12="","",J12)</f>
        <v>6. 9. 2021</v>
      </c>
      <c r="L121" s="23"/>
    </row>
    <row r="122" s="22" customFormat="true" ht="6.9" hidden="false" customHeight="true" outlineLevel="0" collapsed="false">
      <c r="B122" s="23"/>
      <c r="L122" s="23"/>
    </row>
    <row r="123" s="22" customFormat="true" ht="25.65" hidden="false" customHeight="true" outlineLevel="0" collapsed="false">
      <c r="B123" s="23"/>
      <c r="C123" s="15" t="s">
        <v>23</v>
      </c>
      <c r="F123" s="16" t="str">
        <f aca="false">E15</f>
        <v>Město Rosice</v>
      </c>
      <c r="I123" s="15" t="s">
        <v>31</v>
      </c>
      <c r="J123" s="128" t="str">
        <f aca="false">E21</f>
        <v>Ing. arch. Kristýna Shromáždilová</v>
      </c>
      <c r="L123" s="23"/>
    </row>
    <row r="124" s="22" customFormat="true" ht="25.65" hidden="false" customHeight="true" outlineLevel="0" collapsed="false">
      <c r="B124" s="23"/>
      <c r="C124" s="15" t="s">
        <v>29</v>
      </c>
      <c r="F124" s="16" t="str">
        <f aca="false">IF(E18="","",E18)</f>
        <v>Vyplň údaj</v>
      </c>
      <c r="I124" s="15" t="s">
        <v>36</v>
      </c>
      <c r="J124" s="128" t="str">
        <f aca="false">E24</f>
        <v>STAGA stavební agentura s.r.o.</v>
      </c>
      <c r="L124" s="23"/>
    </row>
    <row r="125" s="22" customFormat="true" ht="10.35" hidden="false" customHeight="true" outlineLevel="0" collapsed="false">
      <c r="B125" s="23"/>
      <c r="L125" s="23"/>
    </row>
    <row r="126" s="143" customFormat="true" ht="29.25" hidden="false" customHeight="true" outlineLevel="0" collapsed="false">
      <c r="B126" s="144"/>
      <c r="C126" s="145" t="s">
        <v>294</v>
      </c>
      <c r="D126" s="146" t="s">
        <v>67</v>
      </c>
      <c r="E126" s="146" t="s">
        <v>63</v>
      </c>
      <c r="F126" s="146" t="s">
        <v>64</v>
      </c>
      <c r="G126" s="146" t="s">
        <v>295</v>
      </c>
      <c r="H126" s="146" t="s">
        <v>296</v>
      </c>
      <c r="I126" s="146" t="s">
        <v>297</v>
      </c>
      <c r="J126" s="146" t="s">
        <v>284</v>
      </c>
      <c r="K126" s="147" t="s">
        <v>298</v>
      </c>
      <c r="L126" s="144"/>
      <c r="M126" s="64"/>
      <c r="N126" s="65" t="s">
        <v>46</v>
      </c>
      <c r="O126" s="65" t="s">
        <v>299</v>
      </c>
      <c r="P126" s="65" t="s">
        <v>300</v>
      </c>
      <c r="Q126" s="65" t="s">
        <v>301</v>
      </c>
      <c r="R126" s="65" t="s">
        <v>302</v>
      </c>
      <c r="S126" s="65" t="s">
        <v>303</v>
      </c>
      <c r="T126" s="66" t="s">
        <v>304</v>
      </c>
    </row>
    <row r="127" s="22" customFormat="true" ht="22.95" hidden="false" customHeight="true" outlineLevel="0" collapsed="false">
      <c r="B127" s="23"/>
      <c r="C127" s="70" t="s">
        <v>305</v>
      </c>
      <c r="J127" s="148" t="n">
        <f aca="false">BK127</f>
        <v>0</v>
      </c>
      <c r="L127" s="23"/>
      <c r="M127" s="67"/>
      <c r="N127" s="55"/>
      <c r="O127" s="55"/>
      <c r="P127" s="149" t="n">
        <f aca="false">P128+P239+P252+P254</f>
        <v>0</v>
      </c>
      <c r="Q127" s="55"/>
      <c r="R127" s="149" t="n">
        <f aca="false">R128+R239+R252+R254</f>
        <v>35.38716729</v>
      </c>
      <c r="S127" s="55"/>
      <c r="T127" s="150" t="n">
        <f aca="false">T128+T239+T252+T254</f>
        <v>0</v>
      </c>
      <c r="AT127" s="3" t="s">
        <v>81</v>
      </c>
      <c r="AU127" s="3" t="s">
        <v>286</v>
      </c>
      <c r="BK127" s="151" t="n">
        <f aca="false">BK128+BK239+BK252+BK254</f>
        <v>0</v>
      </c>
    </row>
    <row r="128" s="152" customFormat="true" ht="25.95" hidden="false" customHeight="true" outlineLevel="0" collapsed="false">
      <c r="B128" s="153"/>
      <c r="D128" s="154" t="s">
        <v>81</v>
      </c>
      <c r="E128" s="155" t="s">
        <v>306</v>
      </c>
      <c r="F128" s="155" t="s">
        <v>307</v>
      </c>
      <c r="I128" s="156"/>
      <c r="J128" s="142" t="n">
        <f aca="false">BK128</f>
        <v>0</v>
      </c>
      <c r="L128" s="153"/>
      <c r="M128" s="157"/>
      <c r="P128" s="158" t="n">
        <f aca="false">P129+P167+P196+P237</f>
        <v>0</v>
      </c>
      <c r="R128" s="158" t="n">
        <f aca="false">R129+R167+R196+R237</f>
        <v>35.34339119</v>
      </c>
      <c r="T128" s="159" t="n">
        <f aca="false">T129+T167+T196+T237</f>
        <v>0</v>
      </c>
      <c r="AR128" s="154" t="s">
        <v>89</v>
      </c>
      <c r="AT128" s="160" t="s">
        <v>81</v>
      </c>
      <c r="AU128" s="160" t="s">
        <v>82</v>
      </c>
      <c r="AY128" s="154" t="s">
        <v>308</v>
      </c>
      <c r="BK128" s="161" t="n">
        <f aca="false">BK129+BK167+BK196+BK237</f>
        <v>0</v>
      </c>
    </row>
    <row r="129" s="152" customFormat="true" ht="22.95" hidden="false" customHeight="true" outlineLevel="0" collapsed="false">
      <c r="B129" s="153"/>
      <c r="D129" s="154" t="s">
        <v>81</v>
      </c>
      <c r="E129" s="162" t="s">
        <v>89</v>
      </c>
      <c r="F129" s="162" t="s">
        <v>309</v>
      </c>
      <c r="I129" s="156"/>
      <c r="J129" s="163" t="n">
        <f aca="false">BK129</f>
        <v>0</v>
      </c>
      <c r="L129" s="153"/>
      <c r="M129" s="157"/>
      <c r="P129" s="158" t="n">
        <f aca="false">SUM(P130:P166)</f>
        <v>0</v>
      </c>
      <c r="R129" s="158" t="n">
        <f aca="false">SUM(R130:R166)</f>
        <v>0</v>
      </c>
      <c r="T129" s="159" t="n">
        <f aca="false">SUM(T130:T166)</f>
        <v>0</v>
      </c>
      <c r="AR129" s="154" t="s">
        <v>89</v>
      </c>
      <c r="AT129" s="160" t="s">
        <v>81</v>
      </c>
      <c r="AU129" s="160" t="s">
        <v>89</v>
      </c>
      <c r="AY129" s="154" t="s">
        <v>308</v>
      </c>
      <c r="BK129" s="161" t="n">
        <f aca="false">SUM(BK130:BK166)</f>
        <v>0</v>
      </c>
    </row>
    <row r="130" s="22" customFormat="true" ht="24.15" hidden="false" customHeight="true" outlineLevel="0" collapsed="false">
      <c r="B130" s="23"/>
      <c r="C130" s="164" t="s">
        <v>89</v>
      </c>
      <c r="D130" s="164" t="s">
        <v>310</v>
      </c>
      <c r="E130" s="165" t="s">
        <v>885</v>
      </c>
      <c r="F130" s="166" t="s">
        <v>886</v>
      </c>
      <c r="G130" s="167" t="s">
        <v>313</v>
      </c>
      <c r="H130" s="168" t="n">
        <v>24</v>
      </c>
      <c r="I130" s="169"/>
      <c r="J130" s="170" t="n">
        <f aca="false">ROUND(I130*H130,2)</f>
        <v>0</v>
      </c>
      <c r="K130" s="166" t="s">
        <v>314</v>
      </c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315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315</v>
      </c>
      <c r="BM130" s="175" t="s">
        <v>2313</v>
      </c>
    </row>
    <row r="131" s="177" customFormat="true" ht="10.2" hidden="false" customHeight="false" outlineLevel="0" collapsed="false">
      <c r="B131" s="178"/>
      <c r="D131" s="179" t="s">
        <v>317</v>
      </c>
      <c r="E131" s="180"/>
      <c r="F131" s="181" t="s">
        <v>318</v>
      </c>
      <c r="H131" s="180"/>
      <c r="I131" s="182"/>
      <c r="L131" s="178"/>
      <c r="M131" s="183"/>
      <c r="T131" s="184"/>
      <c r="AT131" s="180" t="s">
        <v>317</v>
      </c>
      <c r="AU131" s="180" t="s">
        <v>91</v>
      </c>
      <c r="AV131" s="177" t="s">
        <v>89</v>
      </c>
      <c r="AW131" s="177" t="s">
        <v>35</v>
      </c>
      <c r="AX131" s="177" t="s">
        <v>82</v>
      </c>
      <c r="AY131" s="180" t="s">
        <v>308</v>
      </c>
    </row>
    <row r="132" s="177" customFormat="true" ht="10.2" hidden="false" customHeight="false" outlineLevel="0" collapsed="false">
      <c r="B132" s="178"/>
      <c r="D132" s="179" t="s">
        <v>317</v>
      </c>
      <c r="E132" s="180"/>
      <c r="F132" s="181" t="s">
        <v>888</v>
      </c>
      <c r="H132" s="180"/>
      <c r="I132" s="182"/>
      <c r="L132" s="178"/>
      <c r="M132" s="183"/>
      <c r="T132" s="184"/>
      <c r="AT132" s="180" t="s">
        <v>317</v>
      </c>
      <c r="AU132" s="180" t="s">
        <v>91</v>
      </c>
      <c r="AV132" s="177" t="s">
        <v>89</v>
      </c>
      <c r="AW132" s="177" t="s">
        <v>35</v>
      </c>
      <c r="AX132" s="177" t="s">
        <v>82</v>
      </c>
      <c r="AY132" s="180" t="s">
        <v>308</v>
      </c>
    </row>
    <row r="133" s="185" customFormat="true" ht="10.2" hidden="false" customHeight="false" outlineLevel="0" collapsed="false">
      <c r="B133" s="186"/>
      <c r="D133" s="179" t="s">
        <v>317</v>
      </c>
      <c r="E133" s="187"/>
      <c r="F133" s="188" t="s">
        <v>2314</v>
      </c>
      <c r="H133" s="189" t="n">
        <v>24</v>
      </c>
      <c r="I133" s="190"/>
      <c r="L133" s="186"/>
      <c r="M133" s="191"/>
      <c r="T133" s="192"/>
      <c r="AT133" s="187" t="s">
        <v>317</v>
      </c>
      <c r="AU133" s="187" t="s">
        <v>91</v>
      </c>
      <c r="AV133" s="185" t="s">
        <v>91</v>
      </c>
      <c r="AW133" s="185" t="s">
        <v>35</v>
      </c>
      <c r="AX133" s="185" t="s">
        <v>82</v>
      </c>
      <c r="AY133" s="187" t="s">
        <v>308</v>
      </c>
    </row>
    <row r="134" s="193" customFormat="true" ht="10.2" hidden="false" customHeight="false" outlineLevel="0" collapsed="false">
      <c r="B134" s="194"/>
      <c r="D134" s="179" t="s">
        <v>317</v>
      </c>
      <c r="E134" s="195"/>
      <c r="F134" s="196" t="s">
        <v>321</v>
      </c>
      <c r="H134" s="197" t="n">
        <v>24</v>
      </c>
      <c r="I134" s="198"/>
      <c r="L134" s="194"/>
      <c r="M134" s="199"/>
      <c r="T134" s="200"/>
      <c r="AT134" s="195" t="s">
        <v>317</v>
      </c>
      <c r="AU134" s="195" t="s">
        <v>91</v>
      </c>
      <c r="AV134" s="193" t="s">
        <v>315</v>
      </c>
      <c r="AW134" s="193" t="s">
        <v>35</v>
      </c>
      <c r="AX134" s="193" t="s">
        <v>89</v>
      </c>
      <c r="AY134" s="195" t="s">
        <v>308</v>
      </c>
    </row>
    <row r="135" s="22" customFormat="true" ht="24.15" hidden="false" customHeight="true" outlineLevel="0" collapsed="false">
      <c r="B135" s="23"/>
      <c r="C135" s="164" t="s">
        <v>91</v>
      </c>
      <c r="D135" s="164" t="s">
        <v>310</v>
      </c>
      <c r="E135" s="165" t="s">
        <v>322</v>
      </c>
      <c r="F135" s="166" t="s">
        <v>323</v>
      </c>
      <c r="G135" s="167" t="s">
        <v>324</v>
      </c>
      <c r="H135" s="168" t="n">
        <v>3.6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315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315</v>
      </c>
      <c r="BM135" s="175" t="s">
        <v>2315</v>
      </c>
    </row>
    <row r="136" s="185" customFormat="true" ht="10.2" hidden="false" customHeight="false" outlineLevel="0" collapsed="false">
      <c r="B136" s="186"/>
      <c r="D136" s="179" t="s">
        <v>317</v>
      </c>
      <c r="F136" s="188" t="s">
        <v>2316</v>
      </c>
      <c r="H136" s="189" t="n">
        <v>3.6</v>
      </c>
      <c r="I136" s="190"/>
      <c r="L136" s="186"/>
      <c r="M136" s="191"/>
      <c r="T136" s="192"/>
      <c r="AT136" s="187" t="s">
        <v>317</v>
      </c>
      <c r="AU136" s="187" t="s">
        <v>91</v>
      </c>
      <c r="AV136" s="185" t="s">
        <v>91</v>
      </c>
      <c r="AW136" s="185" t="s">
        <v>3</v>
      </c>
      <c r="AX136" s="185" t="s">
        <v>89</v>
      </c>
      <c r="AY136" s="187" t="s">
        <v>308</v>
      </c>
    </row>
    <row r="137" s="22" customFormat="true" ht="37.95" hidden="false" customHeight="true" outlineLevel="0" collapsed="false">
      <c r="B137" s="23"/>
      <c r="C137" s="164" t="s">
        <v>327</v>
      </c>
      <c r="D137" s="164" t="s">
        <v>310</v>
      </c>
      <c r="E137" s="165" t="s">
        <v>328</v>
      </c>
      <c r="F137" s="166" t="s">
        <v>329</v>
      </c>
      <c r="G137" s="167" t="s">
        <v>324</v>
      </c>
      <c r="H137" s="168" t="n">
        <v>3.6</v>
      </c>
      <c r="I137" s="169"/>
      <c r="J137" s="170" t="n">
        <f aca="false">ROUND(I137*H137,2)</f>
        <v>0</v>
      </c>
      <c r="K137" s="166" t="s">
        <v>314</v>
      </c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315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315</v>
      </c>
      <c r="BM137" s="175" t="s">
        <v>2317</v>
      </c>
    </row>
    <row r="138" s="185" customFormat="true" ht="10.2" hidden="false" customHeight="false" outlineLevel="0" collapsed="false">
      <c r="B138" s="186"/>
      <c r="D138" s="179" t="s">
        <v>317</v>
      </c>
      <c r="F138" s="188" t="s">
        <v>2316</v>
      </c>
      <c r="H138" s="189" t="n">
        <v>3.6</v>
      </c>
      <c r="I138" s="190"/>
      <c r="L138" s="186"/>
      <c r="M138" s="191"/>
      <c r="T138" s="192"/>
      <c r="AT138" s="187" t="s">
        <v>317</v>
      </c>
      <c r="AU138" s="187" t="s">
        <v>91</v>
      </c>
      <c r="AV138" s="185" t="s">
        <v>91</v>
      </c>
      <c r="AW138" s="185" t="s">
        <v>3</v>
      </c>
      <c r="AX138" s="185" t="s">
        <v>89</v>
      </c>
      <c r="AY138" s="187" t="s">
        <v>308</v>
      </c>
    </row>
    <row r="139" s="22" customFormat="true" ht="33" hidden="false" customHeight="true" outlineLevel="0" collapsed="false">
      <c r="B139" s="23"/>
      <c r="C139" s="164" t="s">
        <v>315</v>
      </c>
      <c r="D139" s="164" t="s">
        <v>310</v>
      </c>
      <c r="E139" s="165" t="s">
        <v>331</v>
      </c>
      <c r="F139" s="166" t="s">
        <v>332</v>
      </c>
      <c r="G139" s="167" t="s">
        <v>324</v>
      </c>
      <c r="H139" s="168" t="n">
        <v>3.6</v>
      </c>
      <c r="I139" s="169"/>
      <c r="J139" s="170" t="n">
        <f aca="false">ROUND(I139*H139,2)</f>
        <v>0</v>
      </c>
      <c r="K139" s="166" t="s">
        <v>314</v>
      </c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315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315</v>
      </c>
      <c r="BM139" s="175" t="s">
        <v>2318</v>
      </c>
    </row>
    <row r="140" s="185" customFormat="true" ht="10.2" hidden="false" customHeight="false" outlineLevel="0" collapsed="false">
      <c r="B140" s="186"/>
      <c r="D140" s="179" t="s">
        <v>317</v>
      </c>
      <c r="F140" s="188" t="s">
        <v>2316</v>
      </c>
      <c r="H140" s="189" t="n">
        <v>3.6</v>
      </c>
      <c r="I140" s="190"/>
      <c r="L140" s="186"/>
      <c r="M140" s="191"/>
      <c r="T140" s="192"/>
      <c r="AT140" s="187" t="s">
        <v>317</v>
      </c>
      <c r="AU140" s="187" t="s">
        <v>91</v>
      </c>
      <c r="AV140" s="185" t="s">
        <v>91</v>
      </c>
      <c r="AW140" s="185" t="s">
        <v>3</v>
      </c>
      <c r="AX140" s="185" t="s">
        <v>89</v>
      </c>
      <c r="AY140" s="187" t="s">
        <v>308</v>
      </c>
    </row>
    <row r="141" s="22" customFormat="true" ht="44.25" hidden="false" customHeight="true" outlineLevel="0" collapsed="false">
      <c r="B141" s="23"/>
      <c r="C141" s="164" t="s">
        <v>334</v>
      </c>
      <c r="D141" s="164" t="s">
        <v>310</v>
      </c>
      <c r="E141" s="165" t="s">
        <v>2319</v>
      </c>
      <c r="F141" s="166" t="s">
        <v>2320</v>
      </c>
      <c r="G141" s="167" t="s">
        <v>324</v>
      </c>
      <c r="H141" s="168" t="n">
        <v>19.229</v>
      </c>
      <c r="I141" s="169"/>
      <c r="J141" s="170" t="n">
        <f aca="false">ROUND(I141*H141,2)</f>
        <v>0</v>
      </c>
      <c r="K141" s="166" t="s">
        <v>314</v>
      </c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315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315</v>
      </c>
      <c r="BM141" s="175" t="s">
        <v>2321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318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77" customFormat="true" ht="10.2" hidden="false" customHeight="false" outlineLevel="0" collapsed="false">
      <c r="B143" s="178"/>
      <c r="D143" s="179" t="s">
        <v>317</v>
      </c>
      <c r="E143" s="180"/>
      <c r="F143" s="181" t="s">
        <v>2322</v>
      </c>
      <c r="H143" s="180"/>
      <c r="I143" s="182"/>
      <c r="L143" s="178"/>
      <c r="M143" s="183"/>
      <c r="T143" s="184"/>
      <c r="AT143" s="180" t="s">
        <v>317</v>
      </c>
      <c r="AU143" s="180" t="s">
        <v>91</v>
      </c>
      <c r="AV143" s="177" t="s">
        <v>89</v>
      </c>
      <c r="AW143" s="177" t="s">
        <v>35</v>
      </c>
      <c r="AX143" s="177" t="s">
        <v>82</v>
      </c>
      <c r="AY143" s="180" t="s">
        <v>308</v>
      </c>
    </row>
    <row r="144" s="185" customFormat="true" ht="10.2" hidden="false" customHeight="false" outlineLevel="0" collapsed="false">
      <c r="B144" s="186"/>
      <c r="D144" s="179" t="s">
        <v>317</v>
      </c>
      <c r="E144" s="187"/>
      <c r="F144" s="188" t="s">
        <v>2323</v>
      </c>
      <c r="H144" s="189" t="n">
        <v>19.229</v>
      </c>
      <c r="I144" s="190"/>
      <c r="L144" s="186"/>
      <c r="M144" s="191"/>
      <c r="T144" s="192"/>
      <c r="AT144" s="187" t="s">
        <v>317</v>
      </c>
      <c r="AU144" s="187" t="s">
        <v>91</v>
      </c>
      <c r="AV144" s="185" t="s">
        <v>91</v>
      </c>
      <c r="AW144" s="185" t="s">
        <v>35</v>
      </c>
      <c r="AX144" s="185" t="s">
        <v>82</v>
      </c>
      <c r="AY144" s="187" t="s">
        <v>308</v>
      </c>
    </row>
    <row r="145" s="193" customFormat="true" ht="10.2" hidden="false" customHeight="false" outlineLevel="0" collapsed="false">
      <c r="B145" s="194"/>
      <c r="D145" s="179" t="s">
        <v>317</v>
      </c>
      <c r="E145" s="195" t="s">
        <v>267</v>
      </c>
      <c r="F145" s="196" t="s">
        <v>321</v>
      </c>
      <c r="H145" s="197" t="n">
        <v>19.229</v>
      </c>
      <c r="I145" s="198"/>
      <c r="L145" s="194"/>
      <c r="M145" s="199"/>
      <c r="T145" s="200"/>
      <c r="AT145" s="195" t="s">
        <v>317</v>
      </c>
      <c r="AU145" s="195" t="s">
        <v>91</v>
      </c>
      <c r="AV145" s="193" t="s">
        <v>315</v>
      </c>
      <c r="AW145" s="193" t="s">
        <v>35</v>
      </c>
      <c r="AX145" s="193" t="s">
        <v>89</v>
      </c>
      <c r="AY145" s="195" t="s">
        <v>308</v>
      </c>
    </row>
    <row r="146" s="22" customFormat="true" ht="62.7" hidden="false" customHeight="true" outlineLevel="0" collapsed="false">
      <c r="B146" s="23"/>
      <c r="C146" s="164" t="s">
        <v>340</v>
      </c>
      <c r="D146" s="164" t="s">
        <v>310</v>
      </c>
      <c r="E146" s="165" t="s">
        <v>901</v>
      </c>
      <c r="F146" s="166" t="s">
        <v>902</v>
      </c>
      <c r="G146" s="167" t="s">
        <v>324</v>
      </c>
      <c r="H146" s="168" t="n">
        <v>39.229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315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315</v>
      </c>
      <c r="BM146" s="175" t="s">
        <v>2324</v>
      </c>
    </row>
    <row r="147" s="177" customFormat="true" ht="10.2" hidden="false" customHeight="false" outlineLevel="0" collapsed="false">
      <c r="B147" s="178"/>
      <c r="D147" s="179" t="s">
        <v>317</v>
      </c>
      <c r="E147" s="180"/>
      <c r="F147" s="181" t="s">
        <v>318</v>
      </c>
      <c r="H147" s="180"/>
      <c r="I147" s="182"/>
      <c r="L147" s="178"/>
      <c r="M147" s="183"/>
      <c r="T147" s="184"/>
      <c r="AT147" s="180" t="s">
        <v>317</v>
      </c>
      <c r="AU147" s="180" t="s">
        <v>91</v>
      </c>
      <c r="AV147" s="177" t="s">
        <v>89</v>
      </c>
      <c r="AW147" s="177" t="s">
        <v>35</v>
      </c>
      <c r="AX147" s="177" t="s">
        <v>82</v>
      </c>
      <c r="AY147" s="180" t="s">
        <v>308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904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85" customFormat="true" ht="10.2" hidden="false" customHeight="false" outlineLevel="0" collapsed="false">
      <c r="B149" s="186"/>
      <c r="D149" s="179" t="s">
        <v>317</v>
      </c>
      <c r="E149" s="187"/>
      <c r="F149" s="188" t="s">
        <v>345</v>
      </c>
      <c r="H149" s="189" t="n">
        <v>19.229</v>
      </c>
      <c r="I149" s="190"/>
      <c r="L149" s="186"/>
      <c r="M149" s="191"/>
      <c r="T149" s="192"/>
      <c r="AT149" s="187" t="s">
        <v>317</v>
      </c>
      <c r="AU149" s="187" t="s">
        <v>91</v>
      </c>
      <c r="AV149" s="185" t="s">
        <v>91</v>
      </c>
      <c r="AW149" s="185" t="s">
        <v>35</v>
      </c>
      <c r="AX149" s="185" t="s">
        <v>82</v>
      </c>
      <c r="AY149" s="187" t="s">
        <v>308</v>
      </c>
    </row>
    <row r="150" s="185" customFormat="true" ht="10.2" hidden="false" customHeight="false" outlineLevel="0" collapsed="false">
      <c r="B150" s="186"/>
      <c r="D150" s="179" t="s">
        <v>317</v>
      </c>
      <c r="E150" s="187"/>
      <c r="F150" s="188" t="s">
        <v>346</v>
      </c>
      <c r="H150" s="189" t="n">
        <v>20</v>
      </c>
      <c r="I150" s="190"/>
      <c r="L150" s="186"/>
      <c r="M150" s="191"/>
      <c r="T150" s="192"/>
      <c r="AT150" s="187" t="s">
        <v>317</v>
      </c>
      <c r="AU150" s="187" t="s">
        <v>91</v>
      </c>
      <c r="AV150" s="185" t="s">
        <v>91</v>
      </c>
      <c r="AW150" s="185" t="s">
        <v>35</v>
      </c>
      <c r="AX150" s="185" t="s">
        <v>82</v>
      </c>
      <c r="AY150" s="187" t="s">
        <v>308</v>
      </c>
    </row>
    <row r="151" s="193" customFormat="true" ht="10.2" hidden="false" customHeight="false" outlineLevel="0" collapsed="false">
      <c r="B151" s="194"/>
      <c r="D151" s="179" t="s">
        <v>317</v>
      </c>
      <c r="E151" s="195"/>
      <c r="F151" s="196" t="s">
        <v>321</v>
      </c>
      <c r="H151" s="197" t="n">
        <v>39.229</v>
      </c>
      <c r="I151" s="198"/>
      <c r="L151" s="194"/>
      <c r="M151" s="199"/>
      <c r="T151" s="200"/>
      <c r="AT151" s="195" t="s">
        <v>317</v>
      </c>
      <c r="AU151" s="195" t="s">
        <v>91</v>
      </c>
      <c r="AV151" s="193" t="s">
        <v>315</v>
      </c>
      <c r="AW151" s="193" t="s">
        <v>35</v>
      </c>
      <c r="AX151" s="193" t="s">
        <v>89</v>
      </c>
      <c r="AY151" s="195" t="s">
        <v>308</v>
      </c>
    </row>
    <row r="152" s="22" customFormat="true" ht="37.95" hidden="false" customHeight="true" outlineLevel="0" collapsed="false">
      <c r="B152" s="23"/>
      <c r="C152" s="164" t="s">
        <v>347</v>
      </c>
      <c r="D152" s="164" t="s">
        <v>310</v>
      </c>
      <c r="E152" s="165" t="s">
        <v>906</v>
      </c>
      <c r="F152" s="166" t="s">
        <v>349</v>
      </c>
      <c r="G152" s="167" t="s">
        <v>324</v>
      </c>
      <c r="H152" s="168" t="n">
        <v>19.229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2325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318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77" customFormat="true" ht="10.2" hidden="false" customHeight="false" outlineLevel="0" collapsed="false">
      <c r="B154" s="178"/>
      <c r="D154" s="179" t="s">
        <v>317</v>
      </c>
      <c r="E154" s="180"/>
      <c r="F154" s="181" t="s">
        <v>908</v>
      </c>
      <c r="H154" s="180"/>
      <c r="I154" s="182"/>
      <c r="L154" s="178"/>
      <c r="M154" s="183"/>
      <c r="T154" s="184"/>
      <c r="AT154" s="180" t="s">
        <v>317</v>
      </c>
      <c r="AU154" s="180" t="s">
        <v>91</v>
      </c>
      <c r="AV154" s="177" t="s">
        <v>89</v>
      </c>
      <c r="AW154" s="177" t="s">
        <v>35</v>
      </c>
      <c r="AX154" s="177" t="s">
        <v>82</v>
      </c>
      <c r="AY154" s="180" t="s">
        <v>308</v>
      </c>
    </row>
    <row r="155" s="185" customFormat="true" ht="10.2" hidden="false" customHeight="false" outlineLevel="0" collapsed="false">
      <c r="B155" s="186"/>
      <c r="D155" s="179" t="s">
        <v>317</v>
      </c>
      <c r="E155" s="187"/>
      <c r="F155" s="188" t="s">
        <v>345</v>
      </c>
      <c r="H155" s="189" t="n">
        <v>19.229</v>
      </c>
      <c r="I155" s="190"/>
      <c r="L155" s="186"/>
      <c r="M155" s="191"/>
      <c r="T155" s="192"/>
      <c r="AT155" s="187" t="s">
        <v>317</v>
      </c>
      <c r="AU155" s="187" t="s">
        <v>91</v>
      </c>
      <c r="AV155" s="185" t="s">
        <v>91</v>
      </c>
      <c r="AW155" s="185" t="s">
        <v>35</v>
      </c>
      <c r="AX155" s="185" t="s">
        <v>82</v>
      </c>
      <c r="AY155" s="187" t="s">
        <v>308</v>
      </c>
    </row>
    <row r="156" s="193" customFormat="true" ht="10.2" hidden="false" customHeight="false" outlineLevel="0" collapsed="false">
      <c r="B156" s="194"/>
      <c r="D156" s="179" t="s">
        <v>317</v>
      </c>
      <c r="E156" s="195"/>
      <c r="F156" s="196" t="s">
        <v>321</v>
      </c>
      <c r="H156" s="197" t="n">
        <v>19.229</v>
      </c>
      <c r="I156" s="198"/>
      <c r="L156" s="194"/>
      <c r="M156" s="199"/>
      <c r="T156" s="200"/>
      <c r="AT156" s="195" t="s">
        <v>317</v>
      </c>
      <c r="AU156" s="195" t="s">
        <v>91</v>
      </c>
      <c r="AV156" s="193" t="s">
        <v>315</v>
      </c>
      <c r="AW156" s="193" t="s">
        <v>35</v>
      </c>
      <c r="AX156" s="193" t="s">
        <v>89</v>
      </c>
      <c r="AY156" s="195" t="s">
        <v>308</v>
      </c>
    </row>
    <row r="157" s="22" customFormat="true" ht="44.25" hidden="false" customHeight="true" outlineLevel="0" collapsed="false">
      <c r="B157" s="23"/>
      <c r="C157" s="164" t="s">
        <v>352</v>
      </c>
      <c r="D157" s="164" t="s">
        <v>310</v>
      </c>
      <c r="E157" s="165" t="s">
        <v>909</v>
      </c>
      <c r="F157" s="166" t="s">
        <v>910</v>
      </c>
      <c r="G157" s="167" t="s">
        <v>324</v>
      </c>
      <c r="H157" s="168" t="n">
        <v>20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315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315</v>
      </c>
      <c r="BM157" s="175" t="s">
        <v>2326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318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77" customFormat="true" ht="10.2" hidden="false" customHeight="false" outlineLevel="0" collapsed="false">
      <c r="B159" s="178"/>
      <c r="D159" s="179" t="s">
        <v>317</v>
      </c>
      <c r="E159" s="180"/>
      <c r="F159" s="181" t="s">
        <v>912</v>
      </c>
      <c r="H159" s="180"/>
      <c r="I159" s="182"/>
      <c r="L159" s="178"/>
      <c r="M159" s="183"/>
      <c r="T159" s="184"/>
      <c r="AT159" s="180" t="s">
        <v>317</v>
      </c>
      <c r="AU159" s="180" t="s">
        <v>91</v>
      </c>
      <c r="AV159" s="177" t="s">
        <v>89</v>
      </c>
      <c r="AW159" s="177" t="s">
        <v>35</v>
      </c>
      <c r="AX159" s="177" t="s">
        <v>82</v>
      </c>
      <c r="AY159" s="180" t="s">
        <v>308</v>
      </c>
    </row>
    <row r="160" s="185" customFormat="true" ht="10.2" hidden="false" customHeight="false" outlineLevel="0" collapsed="false">
      <c r="B160" s="186"/>
      <c r="D160" s="179" t="s">
        <v>317</v>
      </c>
      <c r="E160" s="187"/>
      <c r="F160" s="188" t="s">
        <v>346</v>
      </c>
      <c r="H160" s="189" t="n">
        <v>20</v>
      </c>
      <c r="I160" s="190"/>
      <c r="L160" s="186"/>
      <c r="M160" s="191"/>
      <c r="T160" s="192"/>
      <c r="AT160" s="187" t="s">
        <v>317</v>
      </c>
      <c r="AU160" s="187" t="s">
        <v>91</v>
      </c>
      <c r="AV160" s="185" t="s">
        <v>91</v>
      </c>
      <c r="AW160" s="185" t="s">
        <v>35</v>
      </c>
      <c r="AX160" s="185" t="s">
        <v>82</v>
      </c>
      <c r="AY160" s="187" t="s">
        <v>308</v>
      </c>
    </row>
    <row r="161" s="193" customFormat="true" ht="10.2" hidden="false" customHeight="false" outlineLevel="0" collapsed="false">
      <c r="B161" s="194"/>
      <c r="D161" s="179" t="s">
        <v>317</v>
      </c>
      <c r="E161" s="195"/>
      <c r="F161" s="196" t="s">
        <v>321</v>
      </c>
      <c r="H161" s="197" t="n">
        <v>20</v>
      </c>
      <c r="I161" s="198"/>
      <c r="L161" s="194"/>
      <c r="M161" s="199"/>
      <c r="T161" s="200"/>
      <c r="AT161" s="195" t="s">
        <v>317</v>
      </c>
      <c r="AU161" s="195" t="s">
        <v>91</v>
      </c>
      <c r="AV161" s="193" t="s">
        <v>315</v>
      </c>
      <c r="AW161" s="193" t="s">
        <v>35</v>
      </c>
      <c r="AX161" s="193" t="s">
        <v>89</v>
      </c>
      <c r="AY161" s="195" t="s">
        <v>308</v>
      </c>
    </row>
    <row r="162" s="22" customFormat="true" ht="44.25" hidden="false" customHeight="true" outlineLevel="0" collapsed="false">
      <c r="B162" s="23"/>
      <c r="C162" s="164" t="s">
        <v>357</v>
      </c>
      <c r="D162" s="164" t="s">
        <v>310</v>
      </c>
      <c r="E162" s="165" t="s">
        <v>913</v>
      </c>
      <c r="F162" s="166" t="s">
        <v>376</v>
      </c>
      <c r="G162" s="167" t="s">
        <v>324</v>
      </c>
      <c r="H162" s="168" t="n">
        <v>20</v>
      </c>
      <c r="I162" s="169"/>
      <c r="J162" s="170" t="n">
        <f aca="false">ROUND(I162*H162,2)</f>
        <v>0</v>
      </c>
      <c r="K162" s="166" t="s">
        <v>314</v>
      </c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315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315</v>
      </c>
      <c r="BM162" s="175" t="s">
        <v>2327</v>
      </c>
    </row>
    <row r="163" s="177" customFormat="true" ht="10.2" hidden="false" customHeight="false" outlineLevel="0" collapsed="false">
      <c r="B163" s="178"/>
      <c r="D163" s="179" t="s">
        <v>317</v>
      </c>
      <c r="E163" s="180"/>
      <c r="F163" s="181" t="s">
        <v>318</v>
      </c>
      <c r="H163" s="180"/>
      <c r="I163" s="182"/>
      <c r="L163" s="178"/>
      <c r="M163" s="183"/>
      <c r="T163" s="184"/>
      <c r="AT163" s="180" t="s">
        <v>317</v>
      </c>
      <c r="AU163" s="180" t="s">
        <v>91</v>
      </c>
      <c r="AV163" s="177" t="s">
        <v>89</v>
      </c>
      <c r="AW163" s="177" t="s">
        <v>35</v>
      </c>
      <c r="AX163" s="177" t="s">
        <v>82</v>
      </c>
      <c r="AY163" s="180" t="s">
        <v>308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378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85" customFormat="true" ht="10.2" hidden="false" customHeight="false" outlineLevel="0" collapsed="false">
      <c r="B165" s="186"/>
      <c r="D165" s="179" t="s">
        <v>317</v>
      </c>
      <c r="E165" s="187"/>
      <c r="F165" s="188" t="s">
        <v>2328</v>
      </c>
      <c r="H165" s="189" t="n">
        <v>20</v>
      </c>
      <c r="I165" s="190"/>
      <c r="L165" s="186"/>
      <c r="M165" s="191"/>
      <c r="T165" s="192"/>
      <c r="AT165" s="187" t="s">
        <v>317</v>
      </c>
      <c r="AU165" s="187" t="s">
        <v>91</v>
      </c>
      <c r="AV165" s="185" t="s">
        <v>91</v>
      </c>
      <c r="AW165" s="185" t="s">
        <v>35</v>
      </c>
      <c r="AX165" s="185" t="s">
        <v>82</v>
      </c>
      <c r="AY165" s="187" t="s">
        <v>308</v>
      </c>
    </row>
    <row r="166" s="193" customFormat="true" ht="10.2" hidden="false" customHeight="false" outlineLevel="0" collapsed="false">
      <c r="B166" s="194"/>
      <c r="D166" s="179" t="s">
        <v>317</v>
      </c>
      <c r="E166" s="195" t="s">
        <v>269</v>
      </c>
      <c r="F166" s="196" t="s">
        <v>321</v>
      </c>
      <c r="H166" s="197" t="n">
        <v>20</v>
      </c>
      <c r="I166" s="198"/>
      <c r="L166" s="194"/>
      <c r="M166" s="199"/>
      <c r="T166" s="200"/>
      <c r="AT166" s="195" t="s">
        <v>317</v>
      </c>
      <c r="AU166" s="195" t="s">
        <v>91</v>
      </c>
      <c r="AV166" s="193" t="s">
        <v>315</v>
      </c>
      <c r="AW166" s="193" t="s">
        <v>35</v>
      </c>
      <c r="AX166" s="193" t="s">
        <v>89</v>
      </c>
      <c r="AY166" s="195" t="s">
        <v>308</v>
      </c>
    </row>
    <row r="167" s="152" customFormat="true" ht="22.95" hidden="false" customHeight="true" outlineLevel="0" collapsed="false">
      <c r="B167" s="153"/>
      <c r="D167" s="154" t="s">
        <v>81</v>
      </c>
      <c r="E167" s="162" t="s">
        <v>91</v>
      </c>
      <c r="F167" s="162" t="s">
        <v>380</v>
      </c>
      <c r="I167" s="156"/>
      <c r="J167" s="163" t="n">
        <f aca="false">BK167</f>
        <v>0</v>
      </c>
      <c r="L167" s="153"/>
      <c r="M167" s="157"/>
      <c r="P167" s="158" t="n">
        <f aca="false">SUM(P168:P195)</f>
        <v>0</v>
      </c>
      <c r="R167" s="158" t="n">
        <f aca="false">SUM(R168:R195)</f>
        <v>33.71879119</v>
      </c>
      <c r="T167" s="159" t="n">
        <f aca="false">SUM(T168:T195)</f>
        <v>0</v>
      </c>
      <c r="AR167" s="154" t="s">
        <v>89</v>
      </c>
      <c r="AT167" s="160" t="s">
        <v>81</v>
      </c>
      <c r="AU167" s="160" t="s">
        <v>89</v>
      </c>
      <c r="AY167" s="154" t="s">
        <v>308</v>
      </c>
      <c r="BK167" s="161" t="n">
        <f aca="false">SUM(BK168:BK195)</f>
        <v>0</v>
      </c>
    </row>
    <row r="168" s="22" customFormat="true" ht="24.15" hidden="false" customHeight="true" outlineLevel="0" collapsed="false">
      <c r="B168" s="23"/>
      <c r="C168" s="164" t="s">
        <v>363</v>
      </c>
      <c r="D168" s="164" t="s">
        <v>310</v>
      </c>
      <c r="E168" s="165" t="s">
        <v>2143</v>
      </c>
      <c r="F168" s="166" t="s">
        <v>2144</v>
      </c>
      <c r="G168" s="167" t="s">
        <v>324</v>
      </c>
      <c r="H168" s="168" t="n">
        <v>1.272</v>
      </c>
      <c r="I168" s="169"/>
      <c r="J168" s="170" t="n">
        <f aca="false">ROUND(I168*H168,2)</f>
        <v>0</v>
      </c>
      <c r="K168" s="166" t="s">
        <v>314</v>
      </c>
      <c r="L168" s="23"/>
      <c r="M168" s="171"/>
      <c r="N168" s="172" t="s">
        <v>47</v>
      </c>
      <c r="P168" s="173" t="n">
        <f aca="false">O168*H168</f>
        <v>0</v>
      </c>
      <c r="Q168" s="173" t="n">
        <v>1.98</v>
      </c>
      <c r="R168" s="173" t="n">
        <f aca="false">Q168*H168</f>
        <v>2.51856</v>
      </c>
      <c r="S168" s="173" t="n">
        <v>0</v>
      </c>
      <c r="T168" s="174" t="n">
        <f aca="false">S168*H168</f>
        <v>0</v>
      </c>
      <c r="AR168" s="175" t="s">
        <v>315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315</v>
      </c>
      <c r="BM168" s="175" t="s">
        <v>2329</v>
      </c>
    </row>
    <row r="169" s="177" customFormat="true" ht="10.2" hidden="false" customHeight="false" outlineLevel="0" collapsed="false">
      <c r="B169" s="178"/>
      <c r="D169" s="179" t="s">
        <v>317</v>
      </c>
      <c r="E169" s="180"/>
      <c r="F169" s="181" t="s">
        <v>318</v>
      </c>
      <c r="H169" s="180"/>
      <c r="I169" s="182"/>
      <c r="L169" s="178"/>
      <c r="M169" s="183"/>
      <c r="T169" s="184"/>
      <c r="AT169" s="180" t="s">
        <v>317</v>
      </c>
      <c r="AU169" s="180" t="s">
        <v>91</v>
      </c>
      <c r="AV169" s="177" t="s">
        <v>89</v>
      </c>
      <c r="AW169" s="177" t="s">
        <v>35</v>
      </c>
      <c r="AX169" s="177" t="s">
        <v>82</v>
      </c>
      <c r="AY169" s="180" t="s">
        <v>308</v>
      </c>
    </row>
    <row r="170" s="177" customFormat="true" ht="10.2" hidden="false" customHeight="false" outlineLevel="0" collapsed="false">
      <c r="B170" s="178"/>
      <c r="D170" s="179" t="s">
        <v>317</v>
      </c>
      <c r="E170" s="180"/>
      <c r="F170" s="181" t="s">
        <v>2330</v>
      </c>
      <c r="H170" s="180"/>
      <c r="I170" s="182"/>
      <c r="L170" s="178"/>
      <c r="M170" s="183"/>
      <c r="T170" s="184"/>
      <c r="AT170" s="180" t="s">
        <v>317</v>
      </c>
      <c r="AU170" s="180" t="s">
        <v>91</v>
      </c>
      <c r="AV170" s="177" t="s">
        <v>89</v>
      </c>
      <c r="AW170" s="177" t="s">
        <v>35</v>
      </c>
      <c r="AX170" s="177" t="s">
        <v>82</v>
      </c>
      <c r="AY170" s="180" t="s">
        <v>308</v>
      </c>
    </row>
    <row r="171" s="185" customFormat="true" ht="10.2" hidden="false" customHeight="false" outlineLevel="0" collapsed="false">
      <c r="B171" s="186"/>
      <c r="D171" s="179" t="s">
        <v>317</v>
      </c>
      <c r="E171" s="187"/>
      <c r="F171" s="188" t="s">
        <v>2331</v>
      </c>
      <c r="H171" s="189" t="n">
        <v>1.272</v>
      </c>
      <c r="I171" s="190"/>
      <c r="L171" s="186"/>
      <c r="M171" s="191"/>
      <c r="T171" s="192"/>
      <c r="AT171" s="187" t="s">
        <v>317</v>
      </c>
      <c r="AU171" s="187" t="s">
        <v>91</v>
      </c>
      <c r="AV171" s="185" t="s">
        <v>91</v>
      </c>
      <c r="AW171" s="185" t="s">
        <v>35</v>
      </c>
      <c r="AX171" s="185" t="s">
        <v>82</v>
      </c>
      <c r="AY171" s="187" t="s">
        <v>308</v>
      </c>
    </row>
    <row r="172" s="193" customFormat="true" ht="10.2" hidden="false" customHeight="false" outlineLevel="0" collapsed="false">
      <c r="B172" s="194"/>
      <c r="D172" s="179" t="s">
        <v>317</v>
      </c>
      <c r="E172" s="195"/>
      <c r="F172" s="196" t="s">
        <v>321</v>
      </c>
      <c r="H172" s="197" t="n">
        <v>1.272</v>
      </c>
      <c r="I172" s="198"/>
      <c r="L172" s="194"/>
      <c r="M172" s="199"/>
      <c r="T172" s="200"/>
      <c r="AT172" s="195" t="s">
        <v>317</v>
      </c>
      <c r="AU172" s="195" t="s">
        <v>91</v>
      </c>
      <c r="AV172" s="193" t="s">
        <v>315</v>
      </c>
      <c r="AW172" s="193" t="s">
        <v>35</v>
      </c>
      <c r="AX172" s="193" t="s">
        <v>89</v>
      </c>
      <c r="AY172" s="195" t="s">
        <v>308</v>
      </c>
    </row>
    <row r="173" s="22" customFormat="true" ht="24.15" hidden="false" customHeight="true" outlineLevel="0" collapsed="false">
      <c r="B173" s="23"/>
      <c r="C173" s="164" t="s">
        <v>367</v>
      </c>
      <c r="D173" s="164" t="s">
        <v>310</v>
      </c>
      <c r="E173" s="165" t="s">
        <v>394</v>
      </c>
      <c r="F173" s="166" t="s">
        <v>395</v>
      </c>
      <c r="G173" s="167" t="s">
        <v>324</v>
      </c>
      <c r="H173" s="168" t="n">
        <v>1.272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2.47214</v>
      </c>
      <c r="R173" s="173" t="n">
        <f aca="false">Q173*H173</f>
        <v>3.14456208</v>
      </c>
      <c r="S173" s="173" t="n">
        <v>0</v>
      </c>
      <c r="T173" s="174" t="n">
        <f aca="false">S173*H173</f>
        <v>0</v>
      </c>
      <c r="AR173" s="175" t="s">
        <v>315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315</v>
      </c>
      <c r="BM173" s="175" t="s">
        <v>2332</v>
      </c>
    </row>
    <row r="174" s="177" customFormat="true" ht="10.2" hidden="false" customHeight="false" outlineLevel="0" collapsed="false">
      <c r="B174" s="178"/>
      <c r="D174" s="179" t="s">
        <v>317</v>
      </c>
      <c r="E174" s="180"/>
      <c r="F174" s="181" t="s">
        <v>318</v>
      </c>
      <c r="H174" s="180"/>
      <c r="I174" s="182"/>
      <c r="L174" s="178"/>
      <c r="M174" s="183"/>
      <c r="T174" s="184"/>
      <c r="AT174" s="180" t="s">
        <v>317</v>
      </c>
      <c r="AU174" s="180" t="s">
        <v>91</v>
      </c>
      <c r="AV174" s="177" t="s">
        <v>89</v>
      </c>
      <c r="AW174" s="177" t="s">
        <v>35</v>
      </c>
      <c r="AX174" s="177" t="s">
        <v>82</v>
      </c>
      <c r="AY174" s="180" t="s">
        <v>308</v>
      </c>
    </row>
    <row r="175" s="177" customFormat="true" ht="10.2" hidden="false" customHeight="false" outlineLevel="0" collapsed="false">
      <c r="B175" s="178"/>
      <c r="D175" s="179" t="s">
        <v>317</v>
      </c>
      <c r="E175" s="180"/>
      <c r="F175" s="181" t="s">
        <v>2333</v>
      </c>
      <c r="H175" s="180"/>
      <c r="I175" s="182"/>
      <c r="L175" s="178"/>
      <c r="M175" s="183"/>
      <c r="T175" s="184"/>
      <c r="AT175" s="180" t="s">
        <v>317</v>
      </c>
      <c r="AU175" s="180" t="s">
        <v>91</v>
      </c>
      <c r="AV175" s="177" t="s">
        <v>89</v>
      </c>
      <c r="AW175" s="177" t="s">
        <v>35</v>
      </c>
      <c r="AX175" s="177" t="s">
        <v>82</v>
      </c>
      <c r="AY175" s="180" t="s">
        <v>308</v>
      </c>
    </row>
    <row r="176" s="185" customFormat="true" ht="10.2" hidden="false" customHeight="false" outlineLevel="0" collapsed="false">
      <c r="B176" s="186"/>
      <c r="D176" s="179" t="s">
        <v>317</v>
      </c>
      <c r="E176" s="187"/>
      <c r="F176" s="188" t="s">
        <v>2331</v>
      </c>
      <c r="H176" s="189" t="n">
        <v>1.272</v>
      </c>
      <c r="I176" s="190"/>
      <c r="L176" s="186"/>
      <c r="M176" s="191"/>
      <c r="T176" s="192"/>
      <c r="AT176" s="187" t="s">
        <v>317</v>
      </c>
      <c r="AU176" s="187" t="s">
        <v>91</v>
      </c>
      <c r="AV176" s="185" t="s">
        <v>91</v>
      </c>
      <c r="AW176" s="185" t="s">
        <v>35</v>
      </c>
      <c r="AX176" s="185" t="s">
        <v>82</v>
      </c>
      <c r="AY176" s="187" t="s">
        <v>308</v>
      </c>
    </row>
    <row r="177" s="193" customFormat="true" ht="10.2" hidden="false" customHeight="false" outlineLevel="0" collapsed="false">
      <c r="B177" s="194"/>
      <c r="D177" s="179" t="s">
        <v>317</v>
      </c>
      <c r="E177" s="195"/>
      <c r="F177" s="196" t="s">
        <v>321</v>
      </c>
      <c r="H177" s="197" t="n">
        <v>1.272</v>
      </c>
      <c r="I177" s="198"/>
      <c r="L177" s="194"/>
      <c r="M177" s="199"/>
      <c r="T177" s="200"/>
      <c r="AT177" s="195" t="s">
        <v>317</v>
      </c>
      <c r="AU177" s="195" t="s">
        <v>91</v>
      </c>
      <c r="AV177" s="193" t="s">
        <v>315</v>
      </c>
      <c r="AW177" s="193" t="s">
        <v>35</v>
      </c>
      <c r="AX177" s="193" t="s">
        <v>89</v>
      </c>
      <c r="AY177" s="195" t="s">
        <v>308</v>
      </c>
    </row>
    <row r="178" s="22" customFormat="true" ht="33" hidden="false" customHeight="true" outlineLevel="0" collapsed="false">
      <c r="B178" s="23"/>
      <c r="C178" s="164" t="s">
        <v>374</v>
      </c>
      <c r="D178" s="164" t="s">
        <v>310</v>
      </c>
      <c r="E178" s="165" t="s">
        <v>924</v>
      </c>
      <c r="F178" s="166" t="s">
        <v>925</v>
      </c>
      <c r="G178" s="167" t="s">
        <v>324</v>
      </c>
      <c r="H178" s="168" t="n">
        <v>10.645</v>
      </c>
      <c r="I178" s="169"/>
      <c r="J178" s="170" t="n">
        <f aca="false">ROUND(I178*H178,2)</f>
        <v>0</v>
      </c>
      <c r="K178" s="166" t="s">
        <v>314</v>
      </c>
      <c r="L178" s="23"/>
      <c r="M178" s="171"/>
      <c r="N178" s="172" t="s">
        <v>47</v>
      </c>
      <c r="P178" s="173" t="n">
        <f aca="false">O178*H178</f>
        <v>0</v>
      </c>
      <c r="Q178" s="173" t="n">
        <v>2.45329</v>
      </c>
      <c r="R178" s="173" t="n">
        <f aca="false">Q178*H178</f>
        <v>26.11527205</v>
      </c>
      <c r="S178" s="173" t="n">
        <v>0</v>
      </c>
      <c r="T178" s="174" t="n">
        <f aca="false">S178*H178</f>
        <v>0</v>
      </c>
      <c r="AR178" s="175" t="s">
        <v>315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315</v>
      </c>
      <c r="BM178" s="175" t="s">
        <v>2334</v>
      </c>
    </row>
    <row r="179" s="177" customFormat="true" ht="10.2" hidden="false" customHeight="false" outlineLevel="0" collapsed="false">
      <c r="B179" s="178"/>
      <c r="D179" s="179" t="s">
        <v>317</v>
      </c>
      <c r="E179" s="180"/>
      <c r="F179" s="181" t="s">
        <v>318</v>
      </c>
      <c r="H179" s="180"/>
      <c r="I179" s="182"/>
      <c r="L179" s="178"/>
      <c r="M179" s="183"/>
      <c r="T179" s="184"/>
      <c r="AT179" s="180" t="s">
        <v>317</v>
      </c>
      <c r="AU179" s="180" t="s">
        <v>91</v>
      </c>
      <c r="AV179" s="177" t="s">
        <v>89</v>
      </c>
      <c r="AW179" s="177" t="s">
        <v>35</v>
      </c>
      <c r="AX179" s="177" t="s">
        <v>82</v>
      </c>
      <c r="AY179" s="180" t="s">
        <v>308</v>
      </c>
    </row>
    <row r="180" s="177" customFormat="true" ht="10.2" hidden="false" customHeight="false" outlineLevel="0" collapsed="false">
      <c r="B180" s="178"/>
      <c r="D180" s="179" t="s">
        <v>317</v>
      </c>
      <c r="E180" s="180"/>
      <c r="F180" s="181" t="s">
        <v>2335</v>
      </c>
      <c r="H180" s="180"/>
      <c r="I180" s="182"/>
      <c r="L180" s="178"/>
      <c r="M180" s="183"/>
      <c r="T180" s="184"/>
      <c r="AT180" s="180" t="s">
        <v>317</v>
      </c>
      <c r="AU180" s="180" t="s">
        <v>91</v>
      </c>
      <c r="AV180" s="177" t="s">
        <v>89</v>
      </c>
      <c r="AW180" s="177" t="s">
        <v>35</v>
      </c>
      <c r="AX180" s="177" t="s">
        <v>82</v>
      </c>
      <c r="AY180" s="180" t="s">
        <v>308</v>
      </c>
    </row>
    <row r="181" s="185" customFormat="true" ht="10.2" hidden="false" customHeight="false" outlineLevel="0" collapsed="false">
      <c r="B181" s="186"/>
      <c r="D181" s="179" t="s">
        <v>317</v>
      </c>
      <c r="E181" s="187"/>
      <c r="F181" s="188" t="s">
        <v>2336</v>
      </c>
      <c r="H181" s="189" t="n">
        <v>9.058</v>
      </c>
      <c r="I181" s="190"/>
      <c r="L181" s="186"/>
      <c r="M181" s="191"/>
      <c r="T181" s="192"/>
      <c r="AT181" s="187" t="s">
        <v>317</v>
      </c>
      <c r="AU181" s="187" t="s">
        <v>91</v>
      </c>
      <c r="AV181" s="185" t="s">
        <v>91</v>
      </c>
      <c r="AW181" s="185" t="s">
        <v>35</v>
      </c>
      <c r="AX181" s="185" t="s">
        <v>82</v>
      </c>
      <c r="AY181" s="187" t="s">
        <v>308</v>
      </c>
    </row>
    <row r="182" s="185" customFormat="true" ht="10.2" hidden="false" customHeight="false" outlineLevel="0" collapsed="false">
      <c r="B182" s="186"/>
      <c r="D182" s="179" t="s">
        <v>317</v>
      </c>
      <c r="E182" s="187"/>
      <c r="F182" s="188" t="s">
        <v>2337</v>
      </c>
      <c r="H182" s="189" t="n">
        <v>1.587</v>
      </c>
      <c r="I182" s="190"/>
      <c r="L182" s="186"/>
      <c r="M182" s="191"/>
      <c r="T182" s="192"/>
      <c r="AT182" s="187" t="s">
        <v>317</v>
      </c>
      <c r="AU182" s="187" t="s">
        <v>91</v>
      </c>
      <c r="AV182" s="185" t="s">
        <v>91</v>
      </c>
      <c r="AW182" s="185" t="s">
        <v>35</v>
      </c>
      <c r="AX182" s="185" t="s">
        <v>82</v>
      </c>
      <c r="AY182" s="187" t="s">
        <v>308</v>
      </c>
    </row>
    <row r="183" s="193" customFormat="true" ht="10.2" hidden="false" customHeight="false" outlineLevel="0" collapsed="false">
      <c r="B183" s="194"/>
      <c r="D183" s="179" t="s">
        <v>317</v>
      </c>
      <c r="E183" s="195" t="s">
        <v>878</v>
      </c>
      <c r="F183" s="196" t="s">
        <v>321</v>
      </c>
      <c r="H183" s="197" t="n">
        <v>10.645</v>
      </c>
      <c r="I183" s="198"/>
      <c r="L183" s="194"/>
      <c r="M183" s="199"/>
      <c r="T183" s="200"/>
      <c r="AT183" s="195" t="s">
        <v>317</v>
      </c>
      <c r="AU183" s="195" t="s">
        <v>91</v>
      </c>
      <c r="AV183" s="193" t="s">
        <v>315</v>
      </c>
      <c r="AW183" s="193" t="s">
        <v>35</v>
      </c>
      <c r="AX183" s="193" t="s">
        <v>89</v>
      </c>
      <c r="AY183" s="195" t="s">
        <v>308</v>
      </c>
    </row>
    <row r="184" s="22" customFormat="true" ht="16.5" hidden="false" customHeight="true" outlineLevel="0" collapsed="false">
      <c r="B184" s="23"/>
      <c r="C184" s="164" t="s">
        <v>381</v>
      </c>
      <c r="D184" s="164" t="s">
        <v>310</v>
      </c>
      <c r="E184" s="165" t="s">
        <v>930</v>
      </c>
      <c r="F184" s="166" t="s">
        <v>931</v>
      </c>
      <c r="G184" s="167" t="s">
        <v>313</v>
      </c>
      <c r="H184" s="168" t="n">
        <v>91.668</v>
      </c>
      <c r="I184" s="169"/>
      <c r="J184" s="170" t="n">
        <f aca="false">ROUND(I184*H184,2)</f>
        <v>0</v>
      </c>
      <c r="K184" s="166" t="s">
        <v>314</v>
      </c>
      <c r="L184" s="23"/>
      <c r="M184" s="171"/>
      <c r="N184" s="172" t="s">
        <v>47</v>
      </c>
      <c r="P184" s="173" t="n">
        <f aca="false">O184*H184</f>
        <v>0</v>
      </c>
      <c r="Q184" s="173" t="n">
        <v>0.00269</v>
      </c>
      <c r="R184" s="173" t="n">
        <f aca="false">Q184*H184</f>
        <v>0.24658692</v>
      </c>
      <c r="S184" s="173" t="n">
        <v>0</v>
      </c>
      <c r="T184" s="174" t="n">
        <f aca="false">S184*H184</f>
        <v>0</v>
      </c>
      <c r="AR184" s="175" t="s">
        <v>315</v>
      </c>
      <c r="AT184" s="175" t="s">
        <v>310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315</v>
      </c>
      <c r="BM184" s="175" t="s">
        <v>2338</v>
      </c>
    </row>
    <row r="185" s="177" customFormat="true" ht="10.2" hidden="false" customHeight="false" outlineLevel="0" collapsed="false">
      <c r="B185" s="178"/>
      <c r="D185" s="179" t="s">
        <v>317</v>
      </c>
      <c r="E185" s="180"/>
      <c r="F185" s="181" t="s">
        <v>318</v>
      </c>
      <c r="H185" s="180"/>
      <c r="I185" s="182"/>
      <c r="L185" s="178"/>
      <c r="M185" s="183"/>
      <c r="T185" s="184"/>
      <c r="AT185" s="180" t="s">
        <v>317</v>
      </c>
      <c r="AU185" s="180" t="s">
        <v>91</v>
      </c>
      <c r="AV185" s="177" t="s">
        <v>89</v>
      </c>
      <c r="AW185" s="177" t="s">
        <v>35</v>
      </c>
      <c r="AX185" s="177" t="s">
        <v>82</v>
      </c>
      <c r="AY185" s="180" t="s">
        <v>308</v>
      </c>
    </row>
    <row r="186" s="177" customFormat="true" ht="10.2" hidden="false" customHeight="false" outlineLevel="0" collapsed="false">
      <c r="B186" s="178"/>
      <c r="D186" s="179" t="s">
        <v>317</v>
      </c>
      <c r="E186" s="180"/>
      <c r="F186" s="181" t="s">
        <v>2339</v>
      </c>
      <c r="H186" s="180"/>
      <c r="I186" s="182"/>
      <c r="L186" s="178"/>
      <c r="M186" s="183"/>
      <c r="T186" s="184"/>
      <c r="AT186" s="180" t="s">
        <v>317</v>
      </c>
      <c r="AU186" s="180" t="s">
        <v>91</v>
      </c>
      <c r="AV186" s="177" t="s">
        <v>89</v>
      </c>
      <c r="AW186" s="177" t="s">
        <v>35</v>
      </c>
      <c r="AX186" s="177" t="s">
        <v>82</v>
      </c>
      <c r="AY186" s="180" t="s">
        <v>308</v>
      </c>
    </row>
    <row r="187" s="185" customFormat="true" ht="10.2" hidden="false" customHeight="false" outlineLevel="0" collapsed="false">
      <c r="B187" s="186"/>
      <c r="D187" s="179" t="s">
        <v>317</v>
      </c>
      <c r="E187" s="187"/>
      <c r="F187" s="188" t="s">
        <v>2340</v>
      </c>
      <c r="H187" s="189" t="n">
        <v>77.64</v>
      </c>
      <c r="I187" s="190"/>
      <c r="L187" s="186"/>
      <c r="M187" s="191"/>
      <c r="T187" s="192"/>
      <c r="AT187" s="187" t="s">
        <v>317</v>
      </c>
      <c r="AU187" s="187" t="s">
        <v>91</v>
      </c>
      <c r="AV187" s="185" t="s">
        <v>91</v>
      </c>
      <c r="AW187" s="185" t="s">
        <v>35</v>
      </c>
      <c r="AX187" s="185" t="s">
        <v>82</v>
      </c>
      <c r="AY187" s="187" t="s">
        <v>308</v>
      </c>
    </row>
    <row r="188" s="185" customFormat="true" ht="10.2" hidden="false" customHeight="false" outlineLevel="0" collapsed="false">
      <c r="B188" s="186"/>
      <c r="D188" s="179" t="s">
        <v>317</v>
      </c>
      <c r="E188" s="187"/>
      <c r="F188" s="188" t="s">
        <v>2341</v>
      </c>
      <c r="H188" s="189" t="n">
        <v>14.028</v>
      </c>
      <c r="I188" s="190"/>
      <c r="L188" s="186"/>
      <c r="M188" s="191"/>
      <c r="T188" s="192"/>
      <c r="AT188" s="187" t="s">
        <v>317</v>
      </c>
      <c r="AU188" s="187" t="s">
        <v>91</v>
      </c>
      <c r="AV188" s="185" t="s">
        <v>91</v>
      </c>
      <c r="AW188" s="185" t="s">
        <v>35</v>
      </c>
      <c r="AX188" s="185" t="s">
        <v>82</v>
      </c>
      <c r="AY188" s="187" t="s">
        <v>308</v>
      </c>
    </row>
    <row r="189" s="193" customFormat="true" ht="10.2" hidden="false" customHeight="false" outlineLevel="0" collapsed="false">
      <c r="B189" s="194"/>
      <c r="D189" s="179" t="s">
        <v>317</v>
      </c>
      <c r="E189" s="195"/>
      <c r="F189" s="196" t="s">
        <v>321</v>
      </c>
      <c r="H189" s="197" t="n">
        <v>91.668</v>
      </c>
      <c r="I189" s="198"/>
      <c r="L189" s="194"/>
      <c r="M189" s="199"/>
      <c r="T189" s="200"/>
      <c r="AT189" s="195" t="s">
        <v>317</v>
      </c>
      <c r="AU189" s="195" t="s">
        <v>91</v>
      </c>
      <c r="AV189" s="193" t="s">
        <v>315</v>
      </c>
      <c r="AW189" s="193" t="s">
        <v>35</v>
      </c>
      <c r="AX189" s="193" t="s">
        <v>89</v>
      </c>
      <c r="AY189" s="195" t="s">
        <v>308</v>
      </c>
    </row>
    <row r="190" s="22" customFormat="true" ht="16.5" hidden="false" customHeight="true" outlineLevel="0" collapsed="false">
      <c r="B190" s="23"/>
      <c r="C190" s="164" t="s">
        <v>393</v>
      </c>
      <c r="D190" s="164" t="s">
        <v>310</v>
      </c>
      <c r="E190" s="165" t="s">
        <v>936</v>
      </c>
      <c r="F190" s="166" t="s">
        <v>937</v>
      </c>
      <c r="G190" s="167" t="s">
        <v>313</v>
      </c>
      <c r="H190" s="168" t="n">
        <v>91.668</v>
      </c>
      <c r="I190" s="169"/>
      <c r="J190" s="170" t="n">
        <f aca="false">ROUND(I190*H190,2)</f>
        <v>0</v>
      </c>
      <c r="K190" s="166" t="s">
        <v>314</v>
      </c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315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315</v>
      </c>
      <c r="BM190" s="175" t="s">
        <v>2342</v>
      </c>
    </row>
    <row r="191" s="22" customFormat="true" ht="24.15" hidden="false" customHeight="true" outlineLevel="0" collapsed="false">
      <c r="B191" s="23"/>
      <c r="C191" s="164" t="s">
        <v>7</v>
      </c>
      <c r="D191" s="164" t="s">
        <v>310</v>
      </c>
      <c r="E191" s="165" t="s">
        <v>939</v>
      </c>
      <c r="F191" s="166" t="s">
        <v>940</v>
      </c>
      <c r="G191" s="167" t="s">
        <v>370</v>
      </c>
      <c r="H191" s="168" t="n">
        <v>1.597</v>
      </c>
      <c r="I191" s="169"/>
      <c r="J191" s="170" t="n">
        <f aca="false">ROUND(I191*H191,2)</f>
        <v>0</v>
      </c>
      <c r="K191" s="166" t="s">
        <v>314</v>
      </c>
      <c r="L191" s="23"/>
      <c r="M191" s="171"/>
      <c r="N191" s="172" t="s">
        <v>47</v>
      </c>
      <c r="P191" s="173" t="n">
        <f aca="false">O191*H191</f>
        <v>0</v>
      </c>
      <c r="Q191" s="173" t="n">
        <v>1.06062</v>
      </c>
      <c r="R191" s="173" t="n">
        <f aca="false">Q191*H191</f>
        <v>1.69381014</v>
      </c>
      <c r="S191" s="173" t="n">
        <v>0</v>
      </c>
      <c r="T191" s="174" t="n">
        <f aca="false">S191*H191</f>
        <v>0</v>
      </c>
      <c r="AR191" s="175" t="s">
        <v>315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315</v>
      </c>
      <c r="BM191" s="175" t="s">
        <v>2343</v>
      </c>
    </row>
    <row r="192" s="177" customFormat="true" ht="10.2" hidden="false" customHeight="false" outlineLevel="0" collapsed="false">
      <c r="B192" s="178"/>
      <c r="D192" s="179" t="s">
        <v>317</v>
      </c>
      <c r="E192" s="180"/>
      <c r="F192" s="181" t="s">
        <v>318</v>
      </c>
      <c r="H192" s="180"/>
      <c r="I192" s="182"/>
      <c r="L192" s="178"/>
      <c r="M192" s="183"/>
      <c r="T192" s="184"/>
      <c r="AT192" s="180" t="s">
        <v>317</v>
      </c>
      <c r="AU192" s="180" t="s">
        <v>91</v>
      </c>
      <c r="AV192" s="177" t="s">
        <v>89</v>
      </c>
      <c r="AW192" s="177" t="s">
        <v>35</v>
      </c>
      <c r="AX192" s="177" t="s">
        <v>82</v>
      </c>
      <c r="AY192" s="180" t="s">
        <v>308</v>
      </c>
    </row>
    <row r="193" s="177" customFormat="true" ht="10.2" hidden="false" customHeight="false" outlineLevel="0" collapsed="false">
      <c r="B193" s="178"/>
      <c r="D193" s="179" t="s">
        <v>317</v>
      </c>
      <c r="E193" s="180"/>
      <c r="F193" s="181" t="s">
        <v>2344</v>
      </c>
      <c r="H193" s="180"/>
      <c r="I193" s="182"/>
      <c r="L193" s="178"/>
      <c r="M193" s="183"/>
      <c r="T193" s="184"/>
      <c r="AT193" s="180" t="s">
        <v>317</v>
      </c>
      <c r="AU193" s="180" t="s">
        <v>91</v>
      </c>
      <c r="AV193" s="177" t="s">
        <v>89</v>
      </c>
      <c r="AW193" s="177" t="s">
        <v>35</v>
      </c>
      <c r="AX193" s="177" t="s">
        <v>82</v>
      </c>
      <c r="AY193" s="180" t="s">
        <v>308</v>
      </c>
    </row>
    <row r="194" s="185" customFormat="true" ht="10.2" hidden="false" customHeight="false" outlineLevel="0" collapsed="false">
      <c r="B194" s="186"/>
      <c r="D194" s="179" t="s">
        <v>317</v>
      </c>
      <c r="E194" s="187"/>
      <c r="F194" s="188" t="s">
        <v>2345</v>
      </c>
      <c r="H194" s="189" t="n">
        <v>1.597</v>
      </c>
      <c r="I194" s="190"/>
      <c r="L194" s="186"/>
      <c r="M194" s="191"/>
      <c r="T194" s="192"/>
      <c r="AT194" s="187" t="s">
        <v>317</v>
      </c>
      <c r="AU194" s="187" t="s">
        <v>91</v>
      </c>
      <c r="AV194" s="185" t="s">
        <v>91</v>
      </c>
      <c r="AW194" s="185" t="s">
        <v>35</v>
      </c>
      <c r="AX194" s="185" t="s">
        <v>82</v>
      </c>
      <c r="AY194" s="187" t="s">
        <v>308</v>
      </c>
    </row>
    <row r="195" s="193" customFormat="true" ht="10.2" hidden="false" customHeight="false" outlineLevel="0" collapsed="false">
      <c r="B195" s="194"/>
      <c r="D195" s="179" t="s">
        <v>317</v>
      </c>
      <c r="E195" s="195"/>
      <c r="F195" s="196" t="s">
        <v>321</v>
      </c>
      <c r="H195" s="197" t="n">
        <v>1.597</v>
      </c>
      <c r="I195" s="198"/>
      <c r="L195" s="194"/>
      <c r="M195" s="199"/>
      <c r="T195" s="200"/>
      <c r="AT195" s="195" t="s">
        <v>317</v>
      </c>
      <c r="AU195" s="195" t="s">
        <v>91</v>
      </c>
      <c r="AV195" s="193" t="s">
        <v>315</v>
      </c>
      <c r="AW195" s="193" t="s">
        <v>35</v>
      </c>
      <c r="AX195" s="193" t="s">
        <v>89</v>
      </c>
      <c r="AY195" s="195" t="s">
        <v>308</v>
      </c>
    </row>
    <row r="196" s="152" customFormat="true" ht="22.95" hidden="false" customHeight="true" outlineLevel="0" collapsed="false">
      <c r="B196" s="153"/>
      <c r="D196" s="154" t="s">
        <v>81</v>
      </c>
      <c r="E196" s="162" t="s">
        <v>357</v>
      </c>
      <c r="F196" s="162" t="s">
        <v>480</v>
      </c>
      <c r="I196" s="156"/>
      <c r="J196" s="163" t="n">
        <f aca="false">BK196</f>
        <v>0</v>
      </c>
      <c r="L196" s="153"/>
      <c r="M196" s="157"/>
      <c r="P196" s="158" t="n">
        <f aca="false">SUM(P197:P236)</f>
        <v>0</v>
      </c>
      <c r="R196" s="158" t="n">
        <f aca="false">SUM(R197:R236)</f>
        <v>1.6246</v>
      </c>
      <c r="T196" s="159" t="n">
        <f aca="false">SUM(T197:T236)</f>
        <v>0</v>
      </c>
      <c r="AR196" s="154" t="s">
        <v>89</v>
      </c>
      <c r="AT196" s="160" t="s">
        <v>81</v>
      </c>
      <c r="AU196" s="160" t="s">
        <v>89</v>
      </c>
      <c r="AY196" s="154" t="s">
        <v>308</v>
      </c>
      <c r="BK196" s="161" t="n">
        <f aca="false">SUM(BK197:BK236)</f>
        <v>0</v>
      </c>
    </row>
    <row r="197" s="22" customFormat="true" ht="37.95" hidden="false" customHeight="true" outlineLevel="0" collapsed="false">
      <c r="B197" s="23"/>
      <c r="C197" s="164" t="s">
        <v>414</v>
      </c>
      <c r="D197" s="164" t="s">
        <v>310</v>
      </c>
      <c r="E197" s="165" t="s">
        <v>961</v>
      </c>
      <c r="F197" s="166" t="s">
        <v>962</v>
      </c>
      <c r="G197" s="167" t="s">
        <v>313</v>
      </c>
      <c r="H197" s="168" t="n">
        <v>20</v>
      </c>
      <c r="I197" s="169"/>
      <c r="J197" s="170" t="n">
        <f aca="false">ROUND(I197*H197,2)</f>
        <v>0</v>
      </c>
      <c r="K197" s="166" t="s">
        <v>314</v>
      </c>
      <c r="L197" s="23"/>
      <c r="M197" s="171"/>
      <c r="N197" s="172" t="s">
        <v>47</v>
      </c>
      <c r="P197" s="173" t="n">
        <f aca="false">O197*H197</f>
        <v>0</v>
      </c>
      <c r="Q197" s="173" t="n">
        <v>0.00013</v>
      </c>
      <c r="R197" s="173" t="n">
        <f aca="false">Q197*H197</f>
        <v>0.0026</v>
      </c>
      <c r="S197" s="173" t="n">
        <v>0</v>
      </c>
      <c r="T197" s="174" t="n">
        <f aca="false">S197*H197</f>
        <v>0</v>
      </c>
      <c r="AR197" s="175" t="s">
        <v>315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315</v>
      </c>
      <c r="BM197" s="175" t="s">
        <v>2346</v>
      </c>
    </row>
    <row r="198" s="22" customFormat="true" ht="37.95" hidden="false" customHeight="true" outlineLevel="0" collapsed="false">
      <c r="B198" s="23"/>
      <c r="C198" s="164" t="s">
        <v>423</v>
      </c>
      <c r="D198" s="164" t="s">
        <v>310</v>
      </c>
      <c r="E198" s="165" t="s">
        <v>964</v>
      </c>
      <c r="F198" s="166" t="s">
        <v>965</v>
      </c>
      <c r="G198" s="167" t="s">
        <v>370</v>
      </c>
      <c r="H198" s="168" t="n">
        <v>1.483</v>
      </c>
      <c r="I198" s="169"/>
      <c r="J198" s="170" t="n">
        <f aca="false">ROUND(I198*H198,2)</f>
        <v>0</v>
      </c>
      <c r="K198" s="166" t="s">
        <v>314</v>
      </c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315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315</v>
      </c>
      <c r="BM198" s="175" t="s">
        <v>2347</v>
      </c>
    </row>
    <row r="199" s="22" customFormat="true" ht="24.15" hidden="false" customHeight="true" outlineLevel="0" collapsed="false">
      <c r="B199" s="23"/>
      <c r="C199" s="201" t="s">
        <v>427</v>
      </c>
      <c r="D199" s="201" t="s">
        <v>487</v>
      </c>
      <c r="E199" s="202" t="s">
        <v>2348</v>
      </c>
      <c r="F199" s="203" t="s">
        <v>2349</v>
      </c>
      <c r="G199" s="204" t="s">
        <v>370</v>
      </c>
      <c r="H199" s="205" t="n">
        <v>0.932</v>
      </c>
      <c r="I199" s="206"/>
      <c r="J199" s="207" t="n">
        <f aca="false">ROUND(I199*H199,2)</f>
        <v>0</v>
      </c>
      <c r="K199" s="203" t="s">
        <v>314</v>
      </c>
      <c r="L199" s="208"/>
      <c r="M199" s="209"/>
      <c r="N199" s="210" t="s">
        <v>47</v>
      </c>
      <c r="P199" s="173" t="n">
        <f aca="false">O199*H199</f>
        <v>0</v>
      </c>
      <c r="Q199" s="173" t="n">
        <v>1</v>
      </c>
      <c r="R199" s="173" t="n">
        <f aca="false">Q199*H199</f>
        <v>0.932</v>
      </c>
      <c r="S199" s="173" t="n">
        <v>0</v>
      </c>
      <c r="T199" s="174" t="n">
        <f aca="false">S199*H199</f>
        <v>0</v>
      </c>
      <c r="AR199" s="175" t="s">
        <v>352</v>
      </c>
      <c r="AT199" s="175" t="s">
        <v>487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315</v>
      </c>
      <c r="BM199" s="175" t="s">
        <v>2350</v>
      </c>
    </row>
    <row r="200" s="22" customFormat="true" ht="19.2" hidden="false" customHeight="false" outlineLevel="0" collapsed="false">
      <c r="B200" s="23"/>
      <c r="D200" s="179" t="s">
        <v>1218</v>
      </c>
      <c r="F200" s="225" t="s">
        <v>2351</v>
      </c>
      <c r="I200" s="226"/>
      <c r="L200" s="23"/>
      <c r="M200" s="211"/>
      <c r="T200" s="57"/>
      <c r="AT200" s="3" t="s">
        <v>1218</v>
      </c>
      <c r="AU200" s="3" t="s">
        <v>91</v>
      </c>
    </row>
    <row r="201" s="177" customFormat="true" ht="10.2" hidden="false" customHeight="false" outlineLevel="0" collapsed="false">
      <c r="B201" s="178"/>
      <c r="D201" s="179" t="s">
        <v>317</v>
      </c>
      <c r="E201" s="180"/>
      <c r="F201" s="181" t="s">
        <v>318</v>
      </c>
      <c r="H201" s="180"/>
      <c r="I201" s="182"/>
      <c r="L201" s="178"/>
      <c r="M201" s="183"/>
      <c r="T201" s="184"/>
      <c r="AT201" s="180" t="s">
        <v>317</v>
      </c>
      <c r="AU201" s="180" t="s">
        <v>91</v>
      </c>
      <c r="AV201" s="177" t="s">
        <v>89</v>
      </c>
      <c r="AW201" s="177" t="s">
        <v>35</v>
      </c>
      <c r="AX201" s="177" t="s">
        <v>82</v>
      </c>
      <c r="AY201" s="180" t="s">
        <v>308</v>
      </c>
    </row>
    <row r="202" s="177" customFormat="true" ht="10.2" hidden="false" customHeight="false" outlineLevel="0" collapsed="false">
      <c r="B202" s="178"/>
      <c r="D202" s="179" t="s">
        <v>317</v>
      </c>
      <c r="E202" s="180"/>
      <c r="F202" s="181" t="s">
        <v>2352</v>
      </c>
      <c r="H202" s="180"/>
      <c r="I202" s="182"/>
      <c r="L202" s="178"/>
      <c r="M202" s="183"/>
      <c r="T202" s="184"/>
      <c r="AT202" s="180" t="s">
        <v>317</v>
      </c>
      <c r="AU202" s="180" t="s">
        <v>91</v>
      </c>
      <c r="AV202" s="177" t="s">
        <v>89</v>
      </c>
      <c r="AW202" s="177" t="s">
        <v>35</v>
      </c>
      <c r="AX202" s="177" t="s">
        <v>82</v>
      </c>
      <c r="AY202" s="180" t="s">
        <v>308</v>
      </c>
    </row>
    <row r="203" s="177" customFormat="true" ht="10.2" hidden="false" customHeight="false" outlineLevel="0" collapsed="false">
      <c r="B203" s="178"/>
      <c r="D203" s="179" t="s">
        <v>317</v>
      </c>
      <c r="E203" s="180"/>
      <c r="F203" s="181" t="s">
        <v>2353</v>
      </c>
      <c r="H203" s="180"/>
      <c r="I203" s="182"/>
      <c r="L203" s="178"/>
      <c r="M203" s="183"/>
      <c r="T203" s="184"/>
      <c r="AT203" s="180" t="s">
        <v>317</v>
      </c>
      <c r="AU203" s="180" t="s">
        <v>91</v>
      </c>
      <c r="AV203" s="177" t="s">
        <v>89</v>
      </c>
      <c r="AW203" s="177" t="s">
        <v>35</v>
      </c>
      <c r="AX203" s="177" t="s">
        <v>82</v>
      </c>
      <c r="AY203" s="180" t="s">
        <v>308</v>
      </c>
    </row>
    <row r="204" s="185" customFormat="true" ht="10.2" hidden="false" customHeight="false" outlineLevel="0" collapsed="false">
      <c r="B204" s="186"/>
      <c r="D204" s="179" t="s">
        <v>317</v>
      </c>
      <c r="E204" s="187"/>
      <c r="F204" s="188" t="s">
        <v>2354</v>
      </c>
      <c r="H204" s="189" t="n">
        <v>0.847</v>
      </c>
      <c r="I204" s="190"/>
      <c r="L204" s="186"/>
      <c r="M204" s="191"/>
      <c r="T204" s="192"/>
      <c r="AT204" s="187" t="s">
        <v>317</v>
      </c>
      <c r="AU204" s="187" t="s">
        <v>91</v>
      </c>
      <c r="AV204" s="185" t="s">
        <v>91</v>
      </c>
      <c r="AW204" s="185" t="s">
        <v>35</v>
      </c>
      <c r="AX204" s="185" t="s">
        <v>82</v>
      </c>
      <c r="AY204" s="187" t="s">
        <v>308</v>
      </c>
    </row>
    <row r="205" s="193" customFormat="true" ht="10.2" hidden="false" customHeight="false" outlineLevel="0" collapsed="false">
      <c r="B205" s="194"/>
      <c r="D205" s="179" t="s">
        <v>317</v>
      </c>
      <c r="E205" s="195"/>
      <c r="F205" s="196" t="s">
        <v>321</v>
      </c>
      <c r="H205" s="197" t="n">
        <v>0.847</v>
      </c>
      <c r="I205" s="198"/>
      <c r="L205" s="194"/>
      <c r="M205" s="199"/>
      <c r="T205" s="200"/>
      <c r="AT205" s="195" t="s">
        <v>317</v>
      </c>
      <c r="AU205" s="195" t="s">
        <v>91</v>
      </c>
      <c r="AV205" s="193" t="s">
        <v>315</v>
      </c>
      <c r="AW205" s="193" t="s">
        <v>35</v>
      </c>
      <c r="AX205" s="193" t="s">
        <v>89</v>
      </c>
      <c r="AY205" s="195" t="s">
        <v>308</v>
      </c>
    </row>
    <row r="206" s="185" customFormat="true" ht="10.2" hidden="false" customHeight="false" outlineLevel="0" collapsed="false">
      <c r="B206" s="186"/>
      <c r="D206" s="179" t="s">
        <v>317</v>
      </c>
      <c r="F206" s="188" t="s">
        <v>2355</v>
      </c>
      <c r="H206" s="189" t="n">
        <v>0.932</v>
      </c>
      <c r="I206" s="190"/>
      <c r="L206" s="186"/>
      <c r="M206" s="191"/>
      <c r="T206" s="192"/>
      <c r="AT206" s="187" t="s">
        <v>317</v>
      </c>
      <c r="AU206" s="187" t="s">
        <v>91</v>
      </c>
      <c r="AV206" s="185" t="s">
        <v>91</v>
      </c>
      <c r="AW206" s="185" t="s">
        <v>3</v>
      </c>
      <c r="AX206" s="185" t="s">
        <v>89</v>
      </c>
      <c r="AY206" s="187" t="s">
        <v>308</v>
      </c>
    </row>
    <row r="207" s="22" customFormat="true" ht="24.15" hidden="false" customHeight="true" outlineLevel="0" collapsed="false">
      <c r="B207" s="23"/>
      <c r="C207" s="201" t="s">
        <v>433</v>
      </c>
      <c r="D207" s="201" t="s">
        <v>487</v>
      </c>
      <c r="E207" s="202" t="s">
        <v>2356</v>
      </c>
      <c r="F207" s="203" t="s">
        <v>2357</v>
      </c>
      <c r="G207" s="204" t="s">
        <v>370</v>
      </c>
      <c r="H207" s="205" t="n">
        <v>0.094</v>
      </c>
      <c r="I207" s="206"/>
      <c r="J207" s="207" t="n">
        <f aca="false">ROUND(I207*H207,2)</f>
        <v>0</v>
      </c>
      <c r="K207" s="203" t="s">
        <v>314</v>
      </c>
      <c r="L207" s="208"/>
      <c r="M207" s="209"/>
      <c r="N207" s="210" t="s">
        <v>47</v>
      </c>
      <c r="P207" s="173" t="n">
        <f aca="false">O207*H207</f>
        <v>0</v>
      </c>
      <c r="Q207" s="173" t="n">
        <v>1</v>
      </c>
      <c r="R207" s="173" t="n">
        <f aca="false">Q207*H207</f>
        <v>0.094</v>
      </c>
      <c r="S207" s="173" t="n">
        <v>0</v>
      </c>
      <c r="T207" s="174" t="n">
        <f aca="false">S207*H207</f>
        <v>0</v>
      </c>
      <c r="AR207" s="175" t="s">
        <v>352</v>
      </c>
      <c r="AT207" s="175" t="s">
        <v>487</v>
      </c>
      <c r="AU207" s="175" t="s">
        <v>91</v>
      </c>
      <c r="AY207" s="3" t="s">
        <v>308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ROUND(I207*H207,2)</f>
        <v>0</v>
      </c>
      <c r="BL207" s="3" t="s">
        <v>315</v>
      </c>
      <c r="BM207" s="175" t="s">
        <v>2358</v>
      </c>
    </row>
    <row r="208" s="22" customFormat="true" ht="19.2" hidden="false" customHeight="false" outlineLevel="0" collapsed="false">
      <c r="B208" s="23"/>
      <c r="D208" s="179" t="s">
        <v>1218</v>
      </c>
      <c r="F208" s="225" t="s">
        <v>2359</v>
      </c>
      <c r="I208" s="226"/>
      <c r="L208" s="23"/>
      <c r="M208" s="211"/>
      <c r="T208" s="57"/>
      <c r="AT208" s="3" t="s">
        <v>1218</v>
      </c>
      <c r="AU208" s="3" t="s">
        <v>91</v>
      </c>
    </row>
    <row r="209" s="177" customFormat="true" ht="10.2" hidden="false" customHeight="false" outlineLevel="0" collapsed="false">
      <c r="B209" s="178"/>
      <c r="D209" s="179" t="s">
        <v>317</v>
      </c>
      <c r="E209" s="180"/>
      <c r="F209" s="181" t="s">
        <v>318</v>
      </c>
      <c r="H209" s="180"/>
      <c r="I209" s="182"/>
      <c r="L209" s="178"/>
      <c r="M209" s="183"/>
      <c r="T209" s="184"/>
      <c r="AT209" s="180" t="s">
        <v>317</v>
      </c>
      <c r="AU209" s="180" t="s">
        <v>91</v>
      </c>
      <c r="AV209" s="177" t="s">
        <v>89</v>
      </c>
      <c r="AW209" s="177" t="s">
        <v>35</v>
      </c>
      <c r="AX209" s="177" t="s">
        <v>82</v>
      </c>
      <c r="AY209" s="180" t="s">
        <v>308</v>
      </c>
    </row>
    <row r="210" s="177" customFormat="true" ht="10.2" hidden="false" customHeight="false" outlineLevel="0" collapsed="false">
      <c r="B210" s="178"/>
      <c r="D210" s="179" t="s">
        <v>317</v>
      </c>
      <c r="E210" s="180"/>
      <c r="F210" s="181" t="s">
        <v>2352</v>
      </c>
      <c r="H210" s="180"/>
      <c r="I210" s="182"/>
      <c r="L210" s="178"/>
      <c r="M210" s="183"/>
      <c r="T210" s="184"/>
      <c r="AT210" s="180" t="s">
        <v>317</v>
      </c>
      <c r="AU210" s="180" t="s">
        <v>91</v>
      </c>
      <c r="AV210" s="177" t="s">
        <v>89</v>
      </c>
      <c r="AW210" s="177" t="s">
        <v>35</v>
      </c>
      <c r="AX210" s="177" t="s">
        <v>82</v>
      </c>
      <c r="AY210" s="180" t="s">
        <v>308</v>
      </c>
    </row>
    <row r="211" s="177" customFormat="true" ht="10.2" hidden="false" customHeight="false" outlineLevel="0" collapsed="false">
      <c r="B211" s="178"/>
      <c r="D211" s="179" t="s">
        <v>317</v>
      </c>
      <c r="E211" s="180"/>
      <c r="F211" s="181" t="s">
        <v>2360</v>
      </c>
      <c r="H211" s="180"/>
      <c r="I211" s="182"/>
      <c r="L211" s="178"/>
      <c r="M211" s="183"/>
      <c r="T211" s="184"/>
      <c r="AT211" s="180" t="s">
        <v>317</v>
      </c>
      <c r="AU211" s="180" t="s">
        <v>91</v>
      </c>
      <c r="AV211" s="177" t="s">
        <v>89</v>
      </c>
      <c r="AW211" s="177" t="s">
        <v>35</v>
      </c>
      <c r="AX211" s="177" t="s">
        <v>82</v>
      </c>
      <c r="AY211" s="180" t="s">
        <v>308</v>
      </c>
    </row>
    <row r="212" s="185" customFormat="true" ht="10.2" hidden="false" customHeight="false" outlineLevel="0" collapsed="false">
      <c r="B212" s="186"/>
      <c r="D212" s="179" t="s">
        <v>317</v>
      </c>
      <c r="E212" s="187"/>
      <c r="F212" s="188" t="s">
        <v>2361</v>
      </c>
      <c r="H212" s="189" t="n">
        <v>0.094</v>
      </c>
      <c r="I212" s="190"/>
      <c r="L212" s="186"/>
      <c r="M212" s="191"/>
      <c r="T212" s="192"/>
      <c r="AT212" s="187" t="s">
        <v>317</v>
      </c>
      <c r="AU212" s="187" t="s">
        <v>91</v>
      </c>
      <c r="AV212" s="185" t="s">
        <v>91</v>
      </c>
      <c r="AW212" s="185" t="s">
        <v>35</v>
      </c>
      <c r="AX212" s="185" t="s">
        <v>82</v>
      </c>
      <c r="AY212" s="187" t="s">
        <v>308</v>
      </c>
    </row>
    <row r="213" s="193" customFormat="true" ht="10.2" hidden="false" customHeight="false" outlineLevel="0" collapsed="false">
      <c r="B213" s="194"/>
      <c r="D213" s="179" t="s">
        <v>317</v>
      </c>
      <c r="E213" s="195"/>
      <c r="F213" s="196" t="s">
        <v>321</v>
      </c>
      <c r="H213" s="197" t="n">
        <v>0.094</v>
      </c>
      <c r="I213" s="198"/>
      <c r="L213" s="194"/>
      <c r="M213" s="199"/>
      <c r="T213" s="200"/>
      <c r="AT213" s="195" t="s">
        <v>317</v>
      </c>
      <c r="AU213" s="195" t="s">
        <v>91</v>
      </c>
      <c r="AV213" s="193" t="s">
        <v>315</v>
      </c>
      <c r="AW213" s="193" t="s">
        <v>35</v>
      </c>
      <c r="AX213" s="193" t="s">
        <v>89</v>
      </c>
      <c r="AY213" s="195" t="s">
        <v>308</v>
      </c>
    </row>
    <row r="214" s="22" customFormat="true" ht="21.75" hidden="false" customHeight="true" outlineLevel="0" collapsed="false">
      <c r="B214" s="23"/>
      <c r="C214" s="201" t="s">
        <v>443</v>
      </c>
      <c r="D214" s="201" t="s">
        <v>487</v>
      </c>
      <c r="E214" s="202" t="s">
        <v>2362</v>
      </c>
      <c r="F214" s="203" t="s">
        <v>2363</v>
      </c>
      <c r="G214" s="204" t="s">
        <v>370</v>
      </c>
      <c r="H214" s="205" t="n">
        <v>0.257</v>
      </c>
      <c r="I214" s="206"/>
      <c r="J214" s="207" t="n">
        <f aca="false">ROUND(I214*H214,2)</f>
        <v>0</v>
      </c>
      <c r="K214" s="203" t="s">
        <v>314</v>
      </c>
      <c r="L214" s="208"/>
      <c r="M214" s="209"/>
      <c r="N214" s="210" t="s">
        <v>47</v>
      </c>
      <c r="P214" s="173" t="n">
        <f aca="false">O214*H214</f>
        <v>0</v>
      </c>
      <c r="Q214" s="173" t="n">
        <v>1</v>
      </c>
      <c r="R214" s="173" t="n">
        <f aca="false">Q214*H214</f>
        <v>0.257</v>
      </c>
      <c r="S214" s="173" t="n">
        <v>0</v>
      </c>
      <c r="T214" s="174" t="n">
        <f aca="false">S214*H214</f>
        <v>0</v>
      </c>
      <c r="AR214" s="175" t="s">
        <v>352</v>
      </c>
      <c r="AT214" s="175" t="s">
        <v>487</v>
      </c>
      <c r="AU214" s="175" t="s">
        <v>91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315</v>
      </c>
      <c r="BM214" s="175" t="s">
        <v>2364</v>
      </c>
    </row>
    <row r="215" s="22" customFormat="true" ht="19.2" hidden="false" customHeight="false" outlineLevel="0" collapsed="false">
      <c r="B215" s="23"/>
      <c r="D215" s="179" t="s">
        <v>1218</v>
      </c>
      <c r="F215" s="225" t="s">
        <v>2365</v>
      </c>
      <c r="I215" s="226"/>
      <c r="L215" s="23"/>
      <c r="M215" s="211"/>
      <c r="T215" s="57"/>
      <c r="AT215" s="3" t="s">
        <v>1218</v>
      </c>
      <c r="AU215" s="3" t="s">
        <v>91</v>
      </c>
    </row>
    <row r="216" s="177" customFormat="true" ht="10.2" hidden="false" customHeight="false" outlineLevel="0" collapsed="false">
      <c r="B216" s="178"/>
      <c r="D216" s="179" t="s">
        <v>317</v>
      </c>
      <c r="E216" s="180"/>
      <c r="F216" s="181" t="s">
        <v>318</v>
      </c>
      <c r="H216" s="180"/>
      <c r="I216" s="182"/>
      <c r="L216" s="178"/>
      <c r="M216" s="183"/>
      <c r="T216" s="184"/>
      <c r="AT216" s="180" t="s">
        <v>317</v>
      </c>
      <c r="AU216" s="180" t="s">
        <v>91</v>
      </c>
      <c r="AV216" s="177" t="s">
        <v>89</v>
      </c>
      <c r="AW216" s="177" t="s">
        <v>35</v>
      </c>
      <c r="AX216" s="177" t="s">
        <v>82</v>
      </c>
      <c r="AY216" s="180" t="s">
        <v>308</v>
      </c>
    </row>
    <row r="217" s="177" customFormat="true" ht="10.2" hidden="false" customHeight="false" outlineLevel="0" collapsed="false">
      <c r="B217" s="178"/>
      <c r="D217" s="179" t="s">
        <v>317</v>
      </c>
      <c r="E217" s="180"/>
      <c r="F217" s="181" t="s">
        <v>2352</v>
      </c>
      <c r="H217" s="180"/>
      <c r="I217" s="182"/>
      <c r="L217" s="178"/>
      <c r="M217" s="183"/>
      <c r="T217" s="184"/>
      <c r="AT217" s="180" t="s">
        <v>317</v>
      </c>
      <c r="AU217" s="180" t="s">
        <v>91</v>
      </c>
      <c r="AV217" s="177" t="s">
        <v>89</v>
      </c>
      <c r="AW217" s="177" t="s">
        <v>35</v>
      </c>
      <c r="AX217" s="177" t="s">
        <v>82</v>
      </c>
      <c r="AY217" s="180" t="s">
        <v>308</v>
      </c>
    </row>
    <row r="218" s="177" customFormat="true" ht="10.2" hidden="false" customHeight="false" outlineLevel="0" collapsed="false">
      <c r="B218" s="178"/>
      <c r="D218" s="179" t="s">
        <v>317</v>
      </c>
      <c r="E218" s="180"/>
      <c r="F218" s="181" t="s">
        <v>2366</v>
      </c>
      <c r="H218" s="180"/>
      <c r="I218" s="182"/>
      <c r="L218" s="178"/>
      <c r="M218" s="183"/>
      <c r="T218" s="184"/>
      <c r="AT218" s="180" t="s">
        <v>317</v>
      </c>
      <c r="AU218" s="180" t="s">
        <v>91</v>
      </c>
      <c r="AV218" s="177" t="s">
        <v>89</v>
      </c>
      <c r="AW218" s="177" t="s">
        <v>35</v>
      </c>
      <c r="AX218" s="177" t="s">
        <v>82</v>
      </c>
      <c r="AY218" s="180" t="s">
        <v>308</v>
      </c>
    </row>
    <row r="219" s="185" customFormat="true" ht="10.2" hidden="false" customHeight="false" outlineLevel="0" collapsed="false">
      <c r="B219" s="186"/>
      <c r="D219" s="179" t="s">
        <v>317</v>
      </c>
      <c r="E219" s="187"/>
      <c r="F219" s="188" t="s">
        <v>2367</v>
      </c>
      <c r="H219" s="189" t="n">
        <v>0.234</v>
      </c>
      <c r="I219" s="190"/>
      <c r="L219" s="186"/>
      <c r="M219" s="191"/>
      <c r="T219" s="192"/>
      <c r="AT219" s="187" t="s">
        <v>317</v>
      </c>
      <c r="AU219" s="187" t="s">
        <v>91</v>
      </c>
      <c r="AV219" s="185" t="s">
        <v>91</v>
      </c>
      <c r="AW219" s="185" t="s">
        <v>35</v>
      </c>
      <c r="AX219" s="185" t="s">
        <v>82</v>
      </c>
      <c r="AY219" s="187" t="s">
        <v>308</v>
      </c>
    </row>
    <row r="220" s="193" customFormat="true" ht="10.2" hidden="false" customHeight="false" outlineLevel="0" collapsed="false">
      <c r="B220" s="194"/>
      <c r="D220" s="179" t="s">
        <v>317</v>
      </c>
      <c r="E220" s="195"/>
      <c r="F220" s="196" t="s">
        <v>321</v>
      </c>
      <c r="H220" s="197" t="n">
        <v>0.234</v>
      </c>
      <c r="I220" s="198"/>
      <c r="L220" s="194"/>
      <c r="M220" s="199"/>
      <c r="T220" s="200"/>
      <c r="AT220" s="195" t="s">
        <v>317</v>
      </c>
      <c r="AU220" s="195" t="s">
        <v>91</v>
      </c>
      <c r="AV220" s="193" t="s">
        <v>315</v>
      </c>
      <c r="AW220" s="193" t="s">
        <v>35</v>
      </c>
      <c r="AX220" s="193" t="s">
        <v>89</v>
      </c>
      <c r="AY220" s="195" t="s">
        <v>308</v>
      </c>
    </row>
    <row r="221" s="185" customFormat="true" ht="10.2" hidden="false" customHeight="false" outlineLevel="0" collapsed="false">
      <c r="B221" s="186"/>
      <c r="D221" s="179" t="s">
        <v>317</v>
      </c>
      <c r="F221" s="188" t="s">
        <v>2368</v>
      </c>
      <c r="H221" s="189" t="n">
        <v>0.257</v>
      </c>
      <c r="I221" s="190"/>
      <c r="L221" s="186"/>
      <c r="M221" s="191"/>
      <c r="T221" s="192"/>
      <c r="AT221" s="187" t="s">
        <v>317</v>
      </c>
      <c r="AU221" s="187" t="s">
        <v>91</v>
      </c>
      <c r="AV221" s="185" t="s">
        <v>91</v>
      </c>
      <c r="AW221" s="185" t="s">
        <v>3</v>
      </c>
      <c r="AX221" s="185" t="s">
        <v>89</v>
      </c>
      <c r="AY221" s="187" t="s">
        <v>308</v>
      </c>
    </row>
    <row r="222" s="22" customFormat="true" ht="21.75" hidden="false" customHeight="true" outlineLevel="0" collapsed="false">
      <c r="B222" s="23"/>
      <c r="C222" s="201" t="s">
        <v>6</v>
      </c>
      <c r="D222" s="201" t="s">
        <v>487</v>
      </c>
      <c r="E222" s="202" t="s">
        <v>2369</v>
      </c>
      <c r="F222" s="203" t="s">
        <v>2370</v>
      </c>
      <c r="G222" s="204" t="s">
        <v>370</v>
      </c>
      <c r="H222" s="205" t="n">
        <v>0.063</v>
      </c>
      <c r="I222" s="206"/>
      <c r="J222" s="207" t="n">
        <f aca="false">ROUND(I222*H222,2)</f>
        <v>0</v>
      </c>
      <c r="K222" s="203" t="s">
        <v>314</v>
      </c>
      <c r="L222" s="208"/>
      <c r="M222" s="209"/>
      <c r="N222" s="210" t="s">
        <v>47</v>
      </c>
      <c r="P222" s="173" t="n">
        <f aca="false">O222*H222</f>
        <v>0</v>
      </c>
      <c r="Q222" s="173" t="n">
        <v>1</v>
      </c>
      <c r="R222" s="173" t="n">
        <f aca="false">Q222*H222</f>
        <v>0.063</v>
      </c>
      <c r="S222" s="173" t="n">
        <v>0</v>
      </c>
      <c r="T222" s="174" t="n">
        <f aca="false">S222*H222</f>
        <v>0</v>
      </c>
      <c r="AR222" s="175" t="s">
        <v>352</v>
      </c>
      <c r="AT222" s="175" t="s">
        <v>487</v>
      </c>
      <c r="AU222" s="175" t="s">
        <v>91</v>
      </c>
      <c r="AY222" s="3" t="s">
        <v>308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ROUND(I222*H222,2)</f>
        <v>0</v>
      </c>
      <c r="BL222" s="3" t="s">
        <v>315</v>
      </c>
      <c r="BM222" s="175" t="s">
        <v>2371</v>
      </c>
    </row>
    <row r="223" s="22" customFormat="true" ht="19.2" hidden="false" customHeight="false" outlineLevel="0" collapsed="false">
      <c r="B223" s="23"/>
      <c r="D223" s="179" t="s">
        <v>1218</v>
      </c>
      <c r="F223" s="225" t="s">
        <v>2372</v>
      </c>
      <c r="I223" s="226"/>
      <c r="L223" s="23"/>
      <c r="M223" s="211"/>
      <c r="T223" s="57"/>
      <c r="AT223" s="3" t="s">
        <v>1218</v>
      </c>
      <c r="AU223" s="3" t="s">
        <v>91</v>
      </c>
    </row>
    <row r="224" s="177" customFormat="true" ht="10.2" hidden="false" customHeight="false" outlineLevel="0" collapsed="false">
      <c r="B224" s="178"/>
      <c r="D224" s="179" t="s">
        <v>317</v>
      </c>
      <c r="E224" s="180"/>
      <c r="F224" s="181" t="s">
        <v>318</v>
      </c>
      <c r="H224" s="180"/>
      <c r="I224" s="182"/>
      <c r="L224" s="178"/>
      <c r="M224" s="183"/>
      <c r="T224" s="184"/>
      <c r="AT224" s="180" t="s">
        <v>317</v>
      </c>
      <c r="AU224" s="180" t="s">
        <v>91</v>
      </c>
      <c r="AV224" s="177" t="s">
        <v>89</v>
      </c>
      <c r="AW224" s="177" t="s">
        <v>35</v>
      </c>
      <c r="AX224" s="177" t="s">
        <v>82</v>
      </c>
      <c r="AY224" s="180" t="s">
        <v>308</v>
      </c>
    </row>
    <row r="225" s="177" customFormat="true" ht="10.2" hidden="false" customHeight="false" outlineLevel="0" collapsed="false">
      <c r="B225" s="178"/>
      <c r="D225" s="179" t="s">
        <v>317</v>
      </c>
      <c r="E225" s="180"/>
      <c r="F225" s="181" t="s">
        <v>2352</v>
      </c>
      <c r="H225" s="180"/>
      <c r="I225" s="182"/>
      <c r="L225" s="178"/>
      <c r="M225" s="183"/>
      <c r="T225" s="184"/>
      <c r="AT225" s="180" t="s">
        <v>317</v>
      </c>
      <c r="AU225" s="180" t="s">
        <v>91</v>
      </c>
      <c r="AV225" s="177" t="s">
        <v>89</v>
      </c>
      <c r="AW225" s="177" t="s">
        <v>35</v>
      </c>
      <c r="AX225" s="177" t="s">
        <v>82</v>
      </c>
      <c r="AY225" s="180" t="s">
        <v>308</v>
      </c>
    </row>
    <row r="226" s="177" customFormat="true" ht="10.2" hidden="false" customHeight="false" outlineLevel="0" collapsed="false">
      <c r="B226" s="178"/>
      <c r="D226" s="179" t="s">
        <v>317</v>
      </c>
      <c r="E226" s="180"/>
      <c r="F226" s="181" t="s">
        <v>2373</v>
      </c>
      <c r="H226" s="180"/>
      <c r="I226" s="182"/>
      <c r="L226" s="178"/>
      <c r="M226" s="183"/>
      <c r="T226" s="184"/>
      <c r="AT226" s="180" t="s">
        <v>317</v>
      </c>
      <c r="AU226" s="180" t="s">
        <v>91</v>
      </c>
      <c r="AV226" s="177" t="s">
        <v>89</v>
      </c>
      <c r="AW226" s="177" t="s">
        <v>35</v>
      </c>
      <c r="AX226" s="177" t="s">
        <v>82</v>
      </c>
      <c r="AY226" s="180" t="s">
        <v>308</v>
      </c>
    </row>
    <row r="227" s="185" customFormat="true" ht="10.2" hidden="false" customHeight="false" outlineLevel="0" collapsed="false">
      <c r="B227" s="186"/>
      <c r="D227" s="179" t="s">
        <v>317</v>
      </c>
      <c r="E227" s="187"/>
      <c r="F227" s="188" t="s">
        <v>2374</v>
      </c>
      <c r="H227" s="189" t="n">
        <v>0.057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35</v>
      </c>
      <c r="AX227" s="185" t="s">
        <v>82</v>
      </c>
      <c r="AY227" s="187" t="s">
        <v>308</v>
      </c>
    </row>
    <row r="228" s="193" customFormat="true" ht="10.2" hidden="false" customHeight="false" outlineLevel="0" collapsed="false">
      <c r="B228" s="194"/>
      <c r="D228" s="179" t="s">
        <v>317</v>
      </c>
      <c r="E228" s="195"/>
      <c r="F228" s="196" t="s">
        <v>321</v>
      </c>
      <c r="H228" s="197" t="n">
        <v>0.057</v>
      </c>
      <c r="I228" s="198"/>
      <c r="L228" s="194"/>
      <c r="M228" s="199"/>
      <c r="T228" s="200"/>
      <c r="AT228" s="195" t="s">
        <v>317</v>
      </c>
      <c r="AU228" s="195" t="s">
        <v>91</v>
      </c>
      <c r="AV228" s="193" t="s">
        <v>315</v>
      </c>
      <c r="AW228" s="193" t="s">
        <v>35</v>
      </c>
      <c r="AX228" s="193" t="s">
        <v>89</v>
      </c>
      <c r="AY228" s="195" t="s">
        <v>308</v>
      </c>
    </row>
    <row r="229" s="185" customFormat="true" ht="10.2" hidden="false" customHeight="false" outlineLevel="0" collapsed="false">
      <c r="B229" s="186"/>
      <c r="D229" s="179" t="s">
        <v>317</v>
      </c>
      <c r="F229" s="188" t="s">
        <v>2375</v>
      </c>
      <c r="H229" s="189" t="n">
        <v>0.063</v>
      </c>
      <c r="I229" s="190"/>
      <c r="L229" s="186"/>
      <c r="M229" s="191"/>
      <c r="T229" s="192"/>
      <c r="AT229" s="187" t="s">
        <v>317</v>
      </c>
      <c r="AU229" s="187" t="s">
        <v>91</v>
      </c>
      <c r="AV229" s="185" t="s">
        <v>91</v>
      </c>
      <c r="AW229" s="185" t="s">
        <v>3</v>
      </c>
      <c r="AX229" s="185" t="s">
        <v>89</v>
      </c>
      <c r="AY229" s="187" t="s">
        <v>308</v>
      </c>
    </row>
    <row r="230" s="22" customFormat="true" ht="24.15" hidden="false" customHeight="true" outlineLevel="0" collapsed="false">
      <c r="B230" s="23"/>
      <c r="C230" s="201" t="s">
        <v>455</v>
      </c>
      <c r="D230" s="201" t="s">
        <v>487</v>
      </c>
      <c r="E230" s="202" t="s">
        <v>2376</v>
      </c>
      <c r="F230" s="203" t="s">
        <v>2377</v>
      </c>
      <c r="G230" s="204" t="s">
        <v>370</v>
      </c>
      <c r="H230" s="205" t="n">
        <v>0.276</v>
      </c>
      <c r="I230" s="206"/>
      <c r="J230" s="207" t="n">
        <f aca="false">ROUND(I230*H230,2)</f>
        <v>0</v>
      </c>
      <c r="K230" s="203"/>
      <c r="L230" s="208"/>
      <c r="M230" s="209"/>
      <c r="N230" s="210" t="s">
        <v>47</v>
      </c>
      <c r="P230" s="173" t="n">
        <f aca="false">O230*H230</f>
        <v>0</v>
      </c>
      <c r="Q230" s="173" t="n">
        <v>1</v>
      </c>
      <c r="R230" s="173" t="n">
        <f aca="false">Q230*H230</f>
        <v>0.276</v>
      </c>
      <c r="S230" s="173" t="n">
        <v>0</v>
      </c>
      <c r="T230" s="174" t="n">
        <f aca="false">S230*H230</f>
        <v>0</v>
      </c>
      <c r="AR230" s="175" t="s">
        <v>352</v>
      </c>
      <c r="AT230" s="175" t="s">
        <v>487</v>
      </c>
      <c r="AU230" s="175" t="s">
        <v>91</v>
      </c>
      <c r="AY230" s="3" t="s">
        <v>308</v>
      </c>
      <c r="BE230" s="176" t="n">
        <f aca="false">IF(N230="základní",J230,0)</f>
        <v>0</v>
      </c>
      <c r="BF230" s="176" t="n">
        <f aca="false">IF(N230="snížená",J230,0)</f>
        <v>0</v>
      </c>
      <c r="BG230" s="176" t="n">
        <f aca="false">IF(N230="zákl. přenesená",J230,0)</f>
        <v>0</v>
      </c>
      <c r="BH230" s="176" t="n">
        <f aca="false">IF(N230="sníž. přenesená",J230,0)</f>
        <v>0</v>
      </c>
      <c r="BI230" s="176" t="n">
        <f aca="false">IF(N230="nulová",J230,0)</f>
        <v>0</v>
      </c>
      <c r="BJ230" s="3" t="s">
        <v>89</v>
      </c>
      <c r="BK230" s="176" t="n">
        <f aca="false">ROUND(I230*H230,2)</f>
        <v>0</v>
      </c>
      <c r="BL230" s="3" t="s">
        <v>315</v>
      </c>
      <c r="BM230" s="175" t="s">
        <v>2378</v>
      </c>
    </row>
    <row r="231" s="177" customFormat="true" ht="10.2" hidden="false" customHeight="false" outlineLevel="0" collapsed="false">
      <c r="B231" s="178"/>
      <c r="D231" s="179" t="s">
        <v>317</v>
      </c>
      <c r="E231" s="180"/>
      <c r="F231" s="181" t="s">
        <v>318</v>
      </c>
      <c r="H231" s="180"/>
      <c r="I231" s="182"/>
      <c r="L231" s="178"/>
      <c r="M231" s="183"/>
      <c r="T231" s="184"/>
      <c r="AT231" s="180" t="s">
        <v>317</v>
      </c>
      <c r="AU231" s="180" t="s">
        <v>91</v>
      </c>
      <c r="AV231" s="177" t="s">
        <v>89</v>
      </c>
      <c r="AW231" s="177" t="s">
        <v>35</v>
      </c>
      <c r="AX231" s="177" t="s">
        <v>82</v>
      </c>
      <c r="AY231" s="180" t="s">
        <v>308</v>
      </c>
    </row>
    <row r="232" s="177" customFormat="true" ht="10.2" hidden="false" customHeight="false" outlineLevel="0" collapsed="false">
      <c r="B232" s="178"/>
      <c r="D232" s="179" t="s">
        <v>317</v>
      </c>
      <c r="E232" s="180"/>
      <c r="F232" s="181" t="s">
        <v>2352</v>
      </c>
      <c r="H232" s="180"/>
      <c r="I232" s="182"/>
      <c r="L232" s="178"/>
      <c r="M232" s="183"/>
      <c r="T232" s="184"/>
      <c r="AT232" s="180" t="s">
        <v>317</v>
      </c>
      <c r="AU232" s="180" t="s">
        <v>91</v>
      </c>
      <c r="AV232" s="177" t="s">
        <v>89</v>
      </c>
      <c r="AW232" s="177" t="s">
        <v>35</v>
      </c>
      <c r="AX232" s="177" t="s">
        <v>82</v>
      </c>
      <c r="AY232" s="180" t="s">
        <v>308</v>
      </c>
    </row>
    <row r="233" s="177" customFormat="true" ht="10.2" hidden="false" customHeight="false" outlineLevel="0" collapsed="false">
      <c r="B233" s="178"/>
      <c r="D233" s="179" t="s">
        <v>317</v>
      </c>
      <c r="E233" s="180"/>
      <c r="F233" s="181" t="s">
        <v>2379</v>
      </c>
      <c r="H233" s="180"/>
      <c r="I233" s="182"/>
      <c r="L233" s="178"/>
      <c r="M233" s="183"/>
      <c r="T233" s="184"/>
      <c r="AT233" s="180" t="s">
        <v>317</v>
      </c>
      <c r="AU233" s="180" t="s">
        <v>91</v>
      </c>
      <c r="AV233" s="177" t="s">
        <v>89</v>
      </c>
      <c r="AW233" s="177" t="s">
        <v>35</v>
      </c>
      <c r="AX233" s="177" t="s">
        <v>82</v>
      </c>
      <c r="AY233" s="180" t="s">
        <v>308</v>
      </c>
    </row>
    <row r="234" s="185" customFormat="true" ht="10.2" hidden="false" customHeight="false" outlineLevel="0" collapsed="false">
      <c r="B234" s="186"/>
      <c r="D234" s="179" t="s">
        <v>317</v>
      </c>
      <c r="E234" s="187"/>
      <c r="F234" s="188" t="s">
        <v>2380</v>
      </c>
      <c r="H234" s="189" t="n">
        <v>0.251</v>
      </c>
      <c r="I234" s="190"/>
      <c r="L234" s="186"/>
      <c r="M234" s="191"/>
      <c r="T234" s="192"/>
      <c r="AT234" s="187" t="s">
        <v>317</v>
      </c>
      <c r="AU234" s="187" t="s">
        <v>91</v>
      </c>
      <c r="AV234" s="185" t="s">
        <v>91</v>
      </c>
      <c r="AW234" s="185" t="s">
        <v>35</v>
      </c>
      <c r="AX234" s="185" t="s">
        <v>82</v>
      </c>
      <c r="AY234" s="187" t="s">
        <v>308</v>
      </c>
    </row>
    <row r="235" s="193" customFormat="true" ht="10.2" hidden="false" customHeight="false" outlineLevel="0" collapsed="false">
      <c r="B235" s="194"/>
      <c r="D235" s="179" t="s">
        <v>317</v>
      </c>
      <c r="E235" s="195"/>
      <c r="F235" s="196" t="s">
        <v>321</v>
      </c>
      <c r="H235" s="197" t="n">
        <v>0.251</v>
      </c>
      <c r="I235" s="198"/>
      <c r="L235" s="194"/>
      <c r="M235" s="199"/>
      <c r="T235" s="200"/>
      <c r="AT235" s="195" t="s">
        <v>317</v>
      </c>
      <c r="AU235" s="195" t="s">
        <v>91</v>
      </c>
      <c r="AV235" s="193" t="s">
        <v>315</v>
      </c>
      <c r="AW235" s="193" t="s">
        <v>35</v>
      </c>
      <c r="AX235" s="193" t="s">
        <v>89</v>
      </c>
      <c r="AY235" s="195" t="s">
        <v>308</v>
      </c>
    </row>
    <row r="236" s="185" customFormat="true" ht="10.2" hidden="false" customHeight="false" outlineLevel="0" collapsed="false">
      <c r="B236" s="186"/>
      <c r="D236" s="179" t="s">
        <v>317</v>
      </c>
      <c r="F236" s="188" t="s">
        <v>2381</v>
      </c>
      <c r="H236" s="189" t="n">
        <v>0.276</v>
      </c>
      <c r="I236" s="190"/>
      <c r="L236" s="186"/>
      <c r="M236" s="191"/>
      <c r="T236" s="192"/>
      <c r="AT236" s="187" t="s">
        <v>317</v>
      </c>
      <c r="AU236" s="187" t="s">
        <v>91</v>
      </c>
      <c r="AV236" s="185" t="s">
        <v>91</v>
      </c>
      <c r="AW236" s="185" t="s">
        <v>3</v>
      </c>
      <c r="AX236" s="185" t="s">
        <v>89</v>
      </c>
      <c r="AY236" s="187" t="s">
        <v>308</v>
      </c>
    </row>
    <row r="237" s="152" customFormat="true" ht="22.95" hidden="false" customHeight="true" outlineLevel="0" collapsed="false">
      <c r="B237" s="153"/>
      <c r="D237" s="154" t="s">
        <v>81</v>
      </c>
      <c r="E237" s="162" t="s">
        <v>512</v>
      </c>
      <c r="F237" s="162" t="s">
        <v>513</v>
      </c>
      <c r="I237" s="156"/>
      <c r="J237" s="163" t="n">
        <f aca="false">BK237</f>
        <v>0</v>
      </c>
      <c r="L237" s="153"/>
      <c r="M237" s="157"/>
      <c r="P237" s="158" t="n">
        <f aca="false">P238</f>
        <v>0</v>
      </c>
      <c r="R237" s="158" t="n">
        <f aca="false">R238</f>
        <v>0</v>
      </c>
      <c r="T237" s="159" t="n">
        <f aca="false">T238</f>
        <v>0</v>
      </c>
      <c r="AR237" s="154" t="s">
        <v>89</v>
      </c>
      <c r="AT237" s="160" t="s">
        <v>81</v>
      </c>
      <c r="AU237" s="160" t="s">
        <v>89</v>
      </c>
      <c r="AY237" s="154" t="s">
        <v>308</v>
      </c>
      <c r="BK237" s="161" t="n">
        <f aca="false">BK238</f>
        <v>0</v>
      </c>
    </row>
    <row r="238" s="22" customFormat="true" ht="55.5" hidden="false" customHeight="true" outlineLevel="0" collapsed="false">
      <c r="B238" s="23"/>
      <c r="C238" s="164" t="s">
        <v>461</v>
      </c>
      <c r="D238" s="164" t="s">
        <v>310</v>
      </c>
      <c r="E238" s="165" t="s">
        <v>870</v>
      </c>
      <c r="F238" s="166" t="s">
        <v>871</v>
      </c>
      <c r="G238" s="167" t="s">
        <v>370</v>
      </c>
      <c r="H238" s="168" t="n">
        <v>35.343</v>
      </c>
      <c r="I238" s="169"/>
      <c r="J238" s="170" t="n">
        <f aca="false">ROUND(I238*H238,2)</f>
        <v>0</v>
      </c>
      <c r="K238" s="166" t="s">
        <v>314</v>
      </c>
      <c r="L238" s="23"/>
      <c r="M238" s="171"/>
      <c r="N238" s="172" t="s">
        <v>47</v>
      </c>
      <c r="P238" s="173" t="n">
        <f aca="false">O238*H238</f>
        <v>0</v>
      </c>
      <c r="Q238" s="173" t="n">
        <v>0</v>
      </c>
      <c r="R238" s="173" t="n">
        <f aca="false">Q238*H238</f>
        <v>0</v>
      </c>
      <c r="S238" s="173" t="n">
        <v>0</v>
      </c>
      <c r="T238" s="174" t="n">
        <f aca="false">S238*H238</f>
        <v>0</v>
      </c>
      <c r="AR238" s="175" t="s">
        <v>315</v>
      </c>
      <c r="AT238" s="175" t="s">
        <v>310</v>
      </c>
      <c r="AU238" s="175" t="s">
        <v>91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315</v>
      </c>
      <c r="BM238" s="175" t="s">
        <v>2382</v>
      </c>
    </row>
    <row r="239" s="152" customFormat="true" ht="25.95" hidden="false" customHeight="true" outlineLevel="0" collapsed="false">
      <c r="B239" s="153"/>
      <c r="D239" s="154" t="s">
        <v>81</v>
      </c>
      <c r="E239" s="155" t="s">
        <v>988</v>
      </c>
      <c r="F239" s="155" t="s">
        <v>989</v>
      </c>
      <c r="I239" s="156"/>
      <c r="J239" s="142" t="n">
        <f aca="false">BK239</f>
        <v>0</v>
      </c>
      <c r="L239" s="153"/>
      <c r="M239" s="157"/>
      <c r="P239" s="158" t="n">
        <f aca="false">P240+P243+P246</f>
        <v>0</v>
      </c>
      <c r="R239" s="158" t="n">
        <f aca="false">R240+R243+R246</f>
        <v>0.0437761</v>
      </c>
      <c r="T239" s="159" t="n">
        <f aca="false">T240+T243+T246</f>
        <v>0</v>
      </c>
      <c r="AR239" s="154" t="s">
        <v>91</v>
      </c>
      <c r="AT239" s="160" t="s">
        <v>81</v>
      </c>
      <c r="AU239" s="160" t="s">
        <v>82</v>
      </c>
      <c r="AY239" s="154" t="s">
        <v>308</v>
      </c>
      <c r="BK239" s="161" t="n">
        <f aca="false">BK240+BK243+BK246</f>
        <v>0</v>
      </c>
    </row>
    <row r="240" s="152" customFormat="true" ht="22.95" hidden="false" customHeight="true" outlineLevel="0" collapsed="false">
      <c r="B240" s="153"/>
      <c r="D240" s="154" t="s">
        <v>81</v>
      </c>
      <c r="E240" s="162" t="s">
        <v>990</v>
      </c>
      <c r="F240" s="162" t="s">
        <v>991</v>
      </c>
      <c r="I240" s="156"/>
      <c r="J240" s="163" t="n">
        <f aca="false">BK240</f>
        <v>0</v>
      </c>
      <c r="L240" s="153"/>
      <c r="M240" s="157"/>
      <c r="P240" s="158" t="n">
        <f aca="false">SUM(P241:P242)</f>
        <v>0</v>
      </c>
      <c r="R240" s="158" t="n">
        <f aca="false">SUM(R241:R242)</f>
        <v>0</v>
      </c>
      <c r="T240" s="159" t="n">
        <f aca="false">SUM(T241:T242)</f>
        <v>0</v>
      </c>
      <c r="AR240" s="154" t="s">
        <v>91</v>
      </c>
      <c r="AT240" s="160" t="s">
        <v>81</v>
      </c>
      <c r="AU240" s="160" t="s">
        <v>89</v>
      </c>
      <c r="AY240" s="154" t="s">
        <v>308</v>
      </c>
      <c r="BK240" s="161" t="n">
        <f aca="false">SUM(BK241:BK242)</f>
        <v>0</v>
      </c>
    </row>
    <row r="241" s="22" customFormat="true" ht="24.15" hidden="false" customHeight="true" outlineLevel="0" collapsed="false">
      <c r="B241" s="23"/>
      <c r="C241" s="164" t="s">
        <v>471</v>
      </c>
      <c r="D241" s="164" t="s">
        <v>310</v>
      </c>
      <c r="E241" s="165" t="s">
        <v>2383</v>
      </c>
      <c r="F241" s="166" t="s">
        <v>2384</v>
      </c>
      <c r="G241" s="167" t="s">
        <v>324</v>
      </c>
      <c r="H241" s="168" t="n">
        <v>0.22</v>
      </c>
      <c r="I241" s="169"/>
      <c r="J241" s="170" t="n">
        <f aca="false">ROUND(I241*H241,2)</f>
        <v>0</v>
      </c>
      <c r="K241" s="166"/>
      <c r="L241" s="23"/>
      <c r="M241" s="171"/>
      <c r="N241" s="172" t="s">
        <v>47</v>
      </c>
      <c r="P241" s="173" t="n">
        <f aca="false">O241*H241</f>
        <v>0</v>
      </c>
      <c r="Q241" s="173" t="n">
        <v>0</v>
      </c>
      <c r="R241" s="173" t="n">
        <f aca="false">Q241*H241</f>
        <v>0</v>
      </c>
      <c r="S241" s="173" t="n">
        <v>0</v>
      </c>
      <c r="T241" s="174" t="n">
        <f aca="false">S241*H241</f>
        <v>0</v>
      </c>
      <c r="AR241" s="175" t="s">
        <v>414</v>
      </c>
      <c r="AT241" s="175" t="s">
        <v>310</v>
      </c>
      <c r="AU241" s="175" t="s">
        <v>91</v>
      </c>
      <c r="AY241" s="3" t="s">
        <v>308</v>
      </c>
      <c r="BE241" s="176" t="n">
        <f aca="false">IF(N241="základní",J241,0)</f>
        <v>0</v>
      </c>
      <c r="BF241" s="176" t="n">
        <f aca="false">IF(N241="snížená",J241,0)</f>
        <v>0</v>
      </c>
      <c r="BG241" s="176" t="n">
        <f aca="false">IF(N241="zákl. přenesená",J241,0)</f>
        <v>0</v>
      </c>
      <c r="BH241" s="176" t="n">
        <f aca="false">IF(N241="sníž. přenesená",J241,0)</f>
        <v>0</v>
      </c>
      <c r="BI241" s="176" t="n">
        <f aca="false">IF(N241="nulová",J241,0)</f>
        <v>0</v>
      </c>
      <c r="BJ241" s="3" t="s">
        <v>89</v>
      </c>
      <c r="BK241" s="176" t="n">
        <f aca="false">ROUND(I241*H241,2)</f>
        <v>0</v>
      </c>
      <c r="BL241" s="3" t="s">
        <v>414</v>
      </c>
      <c r="BM241" s="175" t="s">
        <v>2385</v>
      </c>
    </row>
    <row r="242" s="22" customFormat="true" ht="24.15" hidden="false" customHeight="true" outlineLevel="0" collapsed="false">
      <c r="B242" s="23"/>
      <c r="C242" s="164" t="s">
        <v>475</v>
      </c>
      <c r="D242" s="164" t="s">
        <v>310</v>
      </c>
      <c r="E242" s="165" t="s">
        <v>2386</v>
      </c>
      <c r="F242" s="166" t="s">
        <v>2387</v>
      </c>
      <c r="G242" s="167" t="s">
        <v>324</v>
      </c>
      <c r="H242" s="168" t="n">
        <v>0.78</v>
      </c>
      <c r="I242" s="169"/>
      <c r="J242" s="170" t="n">
        <f aca="false">ROUND(I242*H242,2)</f>
        <v>0</v>
      </c>
      <c r="K242" s="166"/>
      <c r="L242" s="23"/>
      <c r="M242" s="171"/>
      <c r="N242" s="172" t="s">
        <v>47</v>
      </c>
      <c r="P242" s="173" t="n">
        <f aca="false">O242*H242</f>
        <v>0</v>
      </c>
      <c r="Q242" s="173" t="n">
        <v>0</v>
      </c>
      <c r="R242" s="173" t="n">
        <f aca="false">Q242*H242</f>
        <v>0</v>
      </c>
      <c r="S242" s="173" t="n">
        <v>0</v>
      </c>
      <c r="T242" s="174" t="n">
        <f aca="false">S242*H242</f>
        <v>0</v>
      </c>
      <c r="AR242" s="175" t="s">
        <v>414</v>
      </c>
      <c r="AT242" s="175" t="s">
        <v>310</v>
      </c>
      <c r="AU242" s="175" t="s">
        <v>91</v>
      </c>
      <c r="AY242" s="3" t="s">
        <v>308</v>
      </c>
      <c r="BE242" s="176" t="n">
        <f aca="false">IF(N242="základní",J242,0)</f>
        <v>0</v>
      </c>
      <c r="BF242" s="176" t="n">
        <f aca="false">IF(N242="snížená",J242,0)</f>
        <v>0</v>
      </c>
      <c r="BG242" s="176" t="n">
        <f aca="false">IF(N242="zákl. přenesená",J242,0)</f>
        <v>0</v>
      </c>
      <c r="BH242" s="176" t="n">
        <f aca="false">IF(N242="sníž. přenesená",J242,0)</f>
        <v>0</v>
      </c>
      <c r="BI242" s="176" t="n">
        <f aca="false">IF(N242="nulová",J242,0)</f>
        <v>0</v>
      </c>
      <c r="BJ242" s="3" t="s">
        <v>89</v>
      </c>
      <c r="BK242" s="176" t="n">
        <f aca="false">ROUND(I242*H242,2)</f>
        <v>0</v>
      </c>
      <c r="BL242" s="3" t="s">
        <v>414</v>
      </c>
      <c r="BM242" s="175" t="s">
        <v>2388</v>
      </c>
    </row>
    <row r="243" s="152" customFormat="true" ht="22.95" hidden="false" customHeight="true" outlineLevel="0" collapsed="false">
      <c r="B243" s="153"/>
      <c r="D243" s="154" t="s">
        <v>81</v>
      </c>
      <c r="E243" s="162" t="s">
        <v>995</v>
      </c>
      <c r="F243" s="162" t="s">
        <v>996</v>
      </c>
      <c r="I243" s="156"/>
      <c r="J243" s="163" t="n">
        <f aca="false">BK243</f>
        <v>0</v>
      </c>
      <c r="L243" s="153"/>
      <c r="M243" s="157"/>
      <c r="P243" s="158" t="n">
        <f aca="false">SUM(P244:P245)</f>
        <v>0</v>
      </c>
      <c r="R243" s="158" t="n">
        <f aca="false">SUM(R244:R245)</f>
        <v>0</v>
      </c>
      <c r="T243" s="159" t="n">
        <f aca="false">SUM(T244:T245)</f>
        <v>0</v>
      </c>
      <c r="AR243" s="154" t="s">
        <v>91</v>
      </c>
      <c r="AT243" s="160" t="s">
        <v>81</v>
      </c>
      <c r="AU243" s="160" t="s">
        <v>89</v>
      </c>
      <c r="AY243" s="154" t="s">
        <v>308</v>
      </c>
      <c r="BK243" s="161" t="n">
        <f aca="false">SUM(BK244:BK245)</f>
        <v>0</v>
      </c>
    </row>
    <row r="244" s="22" customFormat="true" ht="24.15" hidden="false" customHeight="true" outlineLevel="0" collapsed="false">
      <c r="B244" s="23"/>
      <c r="C244" s="164" t="s">
        <v>481</v>
      </c>
      <c r="D244" s="164" t="s">
        <v>310</v>
      </c>
      <c r="E244" s="165" t="s">
        <v>2389</v>
      </c>
      <c r="F244" s="166" t="s">
        <v>2390</v>
      </c>
      <c r="G244" s="167" t="s">
        <v>494</v>
      </c>
      <c r="H244" s="168" t="n">
        <v>26.6</v>
      </c>
      <c r="I244" s="169"/>
      <c r="J244" s="170" t="n">
        <f aca="false">ROUND(I244*H244,2)</f>
        <v>0</v>
      </c>
      <c r="K244" s="166"/>
      <c r="L244" s="23"/>
      <c r="M244" s="171"/>
      <c r="N244" s="172" t="s">
        <v>47</v>
      </c>
      <c r="P244" s="173" t="n">
        <f aca="false">O244*H244</f>
        <v>0</v>
      </c>
      <c r="Q244" s="173" t="n">
        <v>0</v>
      </c>
      <c r="R244" s="173" t="n">
        <f aca="false">Q244*H244</f>
        <v>0</v>
      </c>
      <c r="S244" s="173" t="n">
        <v>0</v>
      </c>
      <c r="T244" s="174" t="n">
        <f aca="false">S244*H244</f>
        <v>0</v>
      </c>
      <c r="AR244" s="175" t="s">
        <v>414</v>
      </c>
      <c r="AT244" s="175" t="s">
        <v>310</v>
      </c>
      <c r="AU244" s="175" t="s">
        <v>91</v>
      </c>
      <c r="AY244" s="3" t="s">
        <v>308</v>
      </c>
      <c r="BE244" s="176" t="n">
        <f aca="false">IF(N244="základní",J244,0)</f>
        <v>0</v>
      </c>
      <c r="BF244" s="176" t="n">
        <f aca="false">IF(N244="snížená",J244,0)</f>
        <v>0</v>
      </c>
      <c r="BG244" s="176" t="n">
        <f aca="false">IF(N244="zákl. přenesená",J244,0)</f>
        <v>0</v>
      </c>
      <c r="BH244" s="176" t="n">
        <f aca="false">IF(N244="sníž. přenesená",J244,0)</f>
        <v>0</v>
      </c>
      <c r="BI244" s="176" t="n">
        <f aca="false">IF(N244="nulová",J244,0)</f>
        <v>0</v>
      </c>
      <c r="BJ244" s="3" t="s">
        <v>89</v>
      </c>
      <c r="BK244" s="176" t="n">
        <f aca="false">ROUND(I244*H244,2)</f>
        <v>0</v>
      </c>
      <c r="BL244" s="3" t="s">
        <v>414</v>
      </c>
      <c r="BM244" s="175" t="s">
        <v>2391</v>
      </c>
    </row>
    <row r="245" s="22" customFormat="true" ht="24.15" hidden="false" customHeight="true" outlineLevel="0" collapsed="false">
      <c r="B245" s="23"/>
      <c r="C245" s="164" t="s">
        <v>486</v>
      </c>
      <c r="D245" s="164" t="s">
        <v>310</v>
      </c>
      <c r="E245" s="165" t="s">
        <v>2392</v>
      </c>
      <c r="F245" s="166" t="s">
        <v>2393</v>
      </c>
      <c r="G245" s="167" t="s">
        <v>484</v>
      </c>
      <c r="H245" s="168" t="n">
        <v>8</v>
      </c>
      <c r="I245" s="169"/>
      <c r="J245" s="170" t="n">
        <f aca="false">ROUND(I245*H245,2)</f>
        <v>0</v>
      </c>
      <c r="K245" s="166"/>
      <c r="L245" s="23"/>
      <c r="M245" s="171"/>
      <c r="N245" s="172" t="s">
        <v>47</v>
      </c>
      <c r="P245" s="173" t="n">
        <f aca="false">O245*H245</f>
        <v>0</v>
      </c>
      <c r="Q245" s="173" t="n">
        <v>0</v>
      </c>
      <c r="R245" s="173" t="n">
        <f aca="false">Q245*H245</f>
        <v>0</v>
      </c>
      <c r="S245" s="173" t="n">
        <v>0</v>
      </c>
      <c r="T245" s="174" t="n">
        <f aca="false">S245*H245</f>
        <v>0</v>
      </c>
      <c r="AR245" s="175" t="s">
        <v>414</v>
      </c>
      <c r="AT245" s="175" t="s">
        <v>310</v>
      </c>
      <c r="AU245" s="175" t="s">
        <v>91</v>
      </c>
      <c r="AY245" s="3" t="s">
        <v>308</v>
      </c>
      <c r="BE245" s="176" t="n">
        <f aca="false">IF(N245="základní",J245,0)</f>
        <v>0</v>
      </c>
      <c r="BF245" s="176" t="n">
        <f aca="false">IF(N245="snížená",J245,0)</f>
        <v>0</v>
      </c>
      <c r="BG245" s="176" t="n">
        <f aca="false">IF(N245="zákl. přenesená",J245,0)</f>
        <v>0</v>
      </c>
      <c r="BH245" s="176" t="n">
        <f aca="false">IF(N245="sníž. přenesená",J245,0)</f>
        <v>0</v>
      </c>
      <c r="BI245" s="176" t="n">
        <f aca="false">IF(N245="nulová",J245,0)</f>
        <v>0</v>
      </c>
      <c r="BJ245" s="3" t="s">
        <v>89</v>
      </c>
      <c r="BK245" s="176" t="n">
        <f aca="false">ROUND(I245*H245,2)</f>
        <v>0</v>
      </c>
      <c r="BL245" s="3" t="s">
        <v>414</v>
      </c>
      <c r="BM245" s="175" t="s">
        <v>2394</v>
      </c>
    </row>
    <row r="246" s="152" customFormat="true" ht="22.95" hidden="false" customHeight="true" outlineLevel="0" collapsed="false">
      <c r="B246" s="153"/>
      <c r="D246" s="154" t="s">
        <v>81</v>
      </c>
      <c r="E246" s="162" t="s">
        <v>1012</v>
      </c>
      <c r="F246" s="162" t="s">
        <v>1013</v>
      </c>
      <c r="I246" s="156"/>
      <c r="J246" s="163" t="n">
        <f aca="false">BK246</f>
        <v>0</v>
      </c>
      <c r="L246" s="153"/>
      <c r="M246" s="157"/>
      <c r="P246" s="158" t="n">
        <f aca="false">SUM(P247:P251)</f>
        <v>0</v>
      </c>
      <c r="R246" s="158" t="n">
        <f aca="false">SUM(R247:R251)</f>
        <v>0.0437761</v>
      </c>
      <c r="T246" s="159" t="n">
        <f aca="false">SUM(T247:T251)</f>
        <v>0</v>
      </c>
      <c r="AR246" s="154" t="s">
        <v>91</v>
      </c>
      <c r="AT246" s="160" t="s">
        <v>81</v>
      </c>
      <c r="AU246" s="160" t="s">
        <v>89</v>
      </c>
      <c r="AY246" s="154" t="s">
        <v>308</v>
      </c>
      <c r="BK246" s="161" t="n">
        <f aca="false">SUM(BK247:BK251)</f>
        <v>0</v>
      </c>
    </row>
    <row r="247" s="22" customFormat="true" ht="33" hidden="false" customHeight="true" outlineLevel="0" collapsed="false">
      <c r="B247" s="23"/>
      <c r="C247" s="164" t="s">
        <v>491</v>
      </c>
      <c r="D247" s="164" t="s">
        <v>310</v>
      </c>
      <c r="E247" s="165" t="s">
        <v>1014</v>
      </c>
      <c r="F247" s="166" t="s">
        <v>1015</v>
      </c>
      <c r="G247" s="167" t="s">
        <v>313</v>
      </c>
      <c r="H247" s="168" t="n">
        <v>45.13</v>
      </c>
      <c r="I247" s="169"/>
      <c r="J247" s="170" t="n">
        <f aca="false">ROUND(I247*H247,2)</f>
        <v>0</v>
      </c>
      <c r="K247" s="166" t="s">
        <v>314</v>
      </c>
      <c r="L247" s="23"/>
      <c r="M247" s="171"/>
      <c r="N247" s="172" t="s">
        <v>47</v>
      </c>
      <c r="P247" s="173" t="n">
        <f aca="false">O247*H247</f>
        <v>0</v>
      </c>
      <c r="Q247" s="173" t="n">
        <v>0.00097</v>
      </c>
      <c r="R247" s="173" t="n">
        <f aca="false">Q247*H247</f>
        <v>0.0437761</v>
      </c>
      <c r="S247" s="173" t="n">
        <v>0</v>
      </c>
      <c r="T247" s="174" t="n">
        <f aca="false">S247*H247</f>
        <v>0</v>
      </c>
      <c r="AR247" s="175" t="s">
        <v>414</v>
      </c>
      <c r="AT247" s="175" t="s">
        <v>310</v>
      </c>
      <c r="AU247" s="175" t="s">
        <v>91</v>
      </c>
      <c r="AY247" s="3" t="s">
        <v>308</v>
      </c>
      <c r="BE247" s="176" t="n">
        <f aca="false">IF(N247="základní",J247,0)</f>
        <v>0</v>
      </c>
      <c r="BF247" s="176" t="n">
        <f aca="false">IF(N247="snížená",J247,0)</f>
        <v>0</v>
      </c>
      <c r="BG247" s="176" t="n">
        <f aca="false">IF(N247="zákl. přenesená",J247,0)</f>
        <v>0</v>
      </c>
      <c r="BH247" s="176" t="n">
        <f aca="false">IF(N247="sníž. přenesená",J247,0)</f>
        <v>0</v>
      </c>
      <c r="BI247" s="176" t="n">
        <f aca="false">IF(N247="nulová",J247,0)</f>
        <v>0</v>
      </c>
      <c r="BJ247" s="3" t="s">
        <v>89</v>
      </c>
      <c r="BK247" s="176" t="n">
        <f aca="false">ROUND(I247*H247,2)</f>
        <v>0</v>
      </c>
      <c r="BL247" s="3" t="s">
        <v>414</v>
      </c>
      <c r="BM247" s="175" t="s">
        <v>2395</v>
      </c>
    </row>
    <row r="248" s="177" customFormat="true" ht="10.2" hidden="false" customHeight="false" outlineLevel="0" collapsed="false">
      <c r="B248" s="178"/>
      <c r="D248" s="179" t="s">
        <v>317</v>
      </c>
      <c r="E248" s="180"/>
      <c r="F248" s="181" t="s">
        <v>318</v>
      </c>
      <c r="H248" s="180"/>
      <c r="I248" s="182"/>
      <c r="L248" s="178"/>
      <c r="M248" s="183"/>
      <c r="T248" s="184"/>
      <c r="AT248" s="180" t="s">
        <v>317</v>
      </c>
      <c r="AU248" s="180" t="s">
        <v>91</v>
      </c>
      <c r="AV248" s="177" t="s">
        <v>89</v>
      </c>
      <c r="AW248" s="177" t="s">
        <v>35</v>
      </c>
      <c r="AX248" s="177" t="s">
        <v>82</v>
      </c>
      <c r="AY248" s="180" t="s">
        <v>308</v>
      </c>
    </row>
    <row r="249" s="177" customFormat="true" ht="10.2" hidden="false" customHeight="false" outlineLevel="0" collapsed="false">
      <c r="B249" s="178"/>
      <c r="D249" s="179" t="s">
        <v>317</v>
      </c>
      <c r="E249" s="180"/>
      <c r="F249" s="181" t="s">
        <v>2396</v>
      </c>
      <c r="H249" s="180"/>
      <c r="I249" s="182"/>
      <c r="L249" s="178"/>
      <c r="M249" s="183"/>
      <c r="T249" s="184"/>
      <c r="AT249" s="180" t="s">
        <v>317</v>
      </c>
      <c r="AU249" s="180" t="s">
        <v>91</v>
      </c>
      <c r="AV249" s="177" t="s">
        <v>89</v>
      </c>
      <c r="AW249" s="177" t="s">
        <v>35</v>
      </c>
      <c r="AX249" s="177" t="s">
        <v>82</v>
      </c>
      <c r="AY249" s="180" t="s">
        <v>308</v>
      </c>
    </row>
    <row r="250" s="185" customFormat="true" ht="10.2" hidden="false" customHeight="false" outlineLevel="0" collapsed="false">
      <c r="B250" s="186"/>
      <c r="D250" s="179" t="s">
        <v>317</v>
      </c>
      <c r="E250" s="187"/>
      <c r="F250" s="188" t="s">
        <v>2397</v>
      </c>
      <c r="H250" s="189" t="n">
        <v>45.13</v>
      </c>
      <c r="I250" s="190"/>
      <c r="L250" s="186"/>
      <c r="M250" s="191"/>
      <c r="T250" s="192"/>
      <c r="AT250" s="187" t="s">
        <v>317</v>
      </c>
      <c r="AU250" s="187" t="s">
        <v>91</v>
      </c>
      <c r="AV250" s="185" t="s">
        <v>91</v>
      </c>
      <c r="AW250" s="185" t="s">
        <v>35</v>
      </c>
      <c r="AX250" s="185" t="s">
        <v>82</v>
      </c>
      <c r="AY250" s="187" t="s">
        <v>308</v>
      </c>
    </row>
    <row r="251" s="193" customFormat="true" ht="10.2" hidden="false" customHeight="false" outlineLevel="0" collapsed="false">
      <c r="B251" s="194"/>
      <c r="D251" s="179" t="s">
        <v>317</v>
      </c>
      <c r="E251" s="195"/>
      <c r="F251" s="196" t="s">
        <v>321</v>
      </c>
      <c r="H251" s="197" t="n">
        <v>45.13</v>
      </c>
      <c r="I251" s="198"/>
      <c r="L251" s="194"/>
      <c r="M251" s="199"/>
      <c r="T251" s="200"/>
      <c r="AT251" s="195" t="s">
        <v>317</v>
      </c>
      <c r="AU251" s="195" t="s">
        <v>91</v>
      </c>
      <c r="AV251" s="193" t="s">
        <v>315</v>
      </c>
      <c r="AW251" s="193" t="s">
        <v>35</v>
      </c>
      <c r="AX251" s="193" t="s">
        <v>89</v>
      </c>
      <c r="AY251" s="195" t="s">
        <v>308</v>
      </c>
    </row>
    <row r="252" s="152" customFormat="true" ht="25.95" hidden="false" customHeight="true" outlineLevel="0" collapsed="false">
      <c r="B252" s="153"/>
      <c r="D252" s="154" t="s">
        <v>81</v>
      </c>
      <c r="E252" s="155" t="s">
        <v>534</v>
      </c>
      <c r="F252" s="155" t="s">
        <v>535</v>
      </c>
      <c r="I252" s="156"/>
      <c r="J252" s="142" t="n">
        <f aca="false">BK252</f>
        <v>0</v>
      </c>
      <c r="L252" s="153"/>
      <c r="M252" s="157"/>
      <c r="P252" s="158" t="n">
        <f aca="false">P253</f>
        <v>0</v>
      </c>
      <c r="R252" s="158" t="n">
        <f aca="false">R253</f>
        <v>0</v>
      </c>
      <c r="T252" s="159" t="n">
        <f aca="false">T253</f>
        <v>0</v>
      </c>
      <c r="AR252" s="154" t="s">
        <v>315</v>
      </c>
      <c r="AT252" s="160" t="s">
        <v>81</v>
      </c>
      <c r="AU252" s="160" t="s">
        <v>82</v>
      </c>
      <c r="AY252" s="154" t="s">
        <v>308</v>
      </c>
      <c r="BK252" s="161" t="n">
        <f aca="false">BK253</f>
        <v>0</v>
      </c>
    </row>
    <row r="253" s="22" customFormat="true" ht="24.15" hidden="false" customHeight="true" outlineLevel="0" collapsed="false">
      <c r="B253" s="23"/>
      <c r="C253" s="164" t="s">
        <v>496</v>
      </c>
      <c r="D253" s="164" t="s">
        <v>310</v>
      </c>
      <c r="E253" s="165" t="s">
        <v>2398</v>
      </c>
      <c r="F253" s="166" t="s">
        <v>2399</v>
      </c>
      <c r="G253" s="167" t="s">
        <v>313</v>
      </c>
      <c r="H253" s="168" t="n">
        <v>24.72</v>
      </c>
      <c r="I253" s="169"/>
      <c r="J253" s="170" t="n">
        <f aca="false">ROUND(I253*H253,2)</f>
        <v>0</v>
      </c>
      <c r="K253" s="166"/>
      <c r="L253" s="23"/>
      <c r="M253" s="171"/>
      <c r="N253" s="172" t="s">
        <v>47</v>
      </c>
      <c r="P253" s="173" t="n">
        <f aca="false">O253*H253</f>
        <v>0</v>
      </c>
      <c r="Q253" s="173" t="n">
        <v>0</v>
      </c>
      <c r="R253" s="173" t="n">
        <f aca="false">Q253*H253</f>
        <v>0</v>
      </c>
      <c r="S253" s="173" t="n">
        <v>0</v>
      </c>
      <c r="T253" s="174" t="n">
        <f aca="false">S253*H253</f>
        <v>0</v>
      </c>
      <c r="AR253" s="175" t="s">
        <v>540</v>
      </c>
      <c r="AT253" s="175" t="s">
        <v>310</v>
      </c>
      <c r="AU253" s="175" t="s">
        <v>89</v>
      </c>
      <c r="AY253" s="3" t="s">
        <v>308</v>
      </c>
      <c r="BE253" s="176" t="n">
        <f aca="false">IF(N253="základní",J253,0)</f>
        <v>0</v>
      </c>
      <c r="BF253" s="176" t="n">
        <f aca="false">IF(N253="snížená",J253,0)</f>
        <v>0</v>
      </c>
      <c r="BG253" s="176" t="n">
        <f aca="false">IF(N253="zákl. přenesená",J253,0)</f>
        <v>0</v>
      </c>
      <c r="BH253" s="176" t="n">
        <f aca="false">IF(N253="sníž. přenesená",J253,0)</f>
        <v>0</v>
      </c>
      <c r="BI253" s="176" t="n">
        <f aca="false">IF(N253="nulová",J253,0)</f>
        <v>0</v>
      </c>
      <c r="BJ253" s="3" t="s">
        <v>89</v>
      </c>
      <c r="BK253" s="176" t="n">
        <f aca="false">ROUND(I253*H253,2)</f>
        <v>0</v>
      </c>
      <c r="BL253" s="3" t="s">
        <v>540</v>
      </c>
      <c r="BM253" s="175" t="s">
        <v>2400</v>
      </c>
    </row>
    <row r="254" s="22" customFormat="true" ht="49.95" hidden="false" customHeight="true" outlineLevel="0" collapsed="false">
      <c r="B254" s="23"/>
      <c r="E254" s="155" t="s">
        <v>518</v>
      </c>
      <c r="F254" s="155" t="s">
        <v>519</v>
      </c>
      <c r="J254" s="142" t="n">
        <f aca="false">BK254</f>
        <v>0</v>
      </c>
      <c r="L254" s="23"/>
      <c r="M254" s="211"/>
      <c r="T254" s="57"/>
      <c r="AT254" s="3" t="s">
        <v>81</v>
      </c>
      <c r="AU254" s="3" t="s">
        <v>82</v>
      </c>
      <c r="AY254" s="3" t="s">
        <v>520</v>
      </c>
      <c r="BK254" s="176" t="n">
        <f aca="false">SUM(BK255:BK259)</f>
        <v>0</v>
      </c>
    </row>
    <row r="255" s="22" customFormat="true" ht="16.35" hidden="false" customHeight="true" outlineLevel="0" collapsed="false">
      <c r="B255" s="23"/>
      <c r="C255" s="212"/>
      <c r="D255" s="213" t="s">
        <v>310</v>
      </c>
      <c r="E255" s="214"/>
      <c r="F255" s="215"/>
      <c r="G255" s="216"/>
      <c r="H255" s="217"/>
      <c r="I255" s="218"/>
      <c r="J255" s="219" t="n">
        <f aca="false">BK255</f>
        <v>0</v>
      </c>
      <c r="K255" s="220"/>
      <c r="L255" s="23"/>
      <c r="M255" s="221"/>
      <c r="N255" s="222" t="s">
        <v>47</v>
      </c>
      <c r="T255" s="57"/>
      <c r="AT255" s="3" t="s">
        <v>520</v>
      </c>
      <c r="AU255" s="3" t="s">
        <v>89</v>
      </c>
      <c r="AY255" s="3" t="s">
        <v>520</v>
      </c>
      <c r="BE255" s="176" t="n">
        <f aca="false">IF(N255="základní",J255,0)</f>
        <v>0</v>
      </c>
      <c r="BF255" s="176" t="n">
        <f aca="false">IF(N255="snížená",J255,0)</f>
        <v>0</v>
      </c>
      <c r="BG255" s="176" t="n">
        <f aca="false">IF(N255="zákl. přenesená",J255,0)</f>
        <v>0</v>
      </c>
      <c r="BH255" s="176" t="n">
        <f aca="false">IF(N255="sníž. přenesená",J255,0)</f>
        <v>0</v>
      </c>
      <c r="BI255" s="176" t="n">
        <f aca="false">IF(N255="nulová",J255,0)</f>
        <v>0</v>
      </c>
      <c r="BJ255" s="3" t="s">
        <v>89</v>
      </c>
      <c r="BK255" s="176" t="n">
        <f aca="false">I255*H255</f>
        <v>0</v>
      </c>
    </row>
    <row r="256" s="22" customFormat="true" ht="16.35" hidden="false" customHeight="true" outlineLevel="0" collapsed="false">
      <c r="B256" s="23"/>
      <c r="C256" s="212"/>
      <c r="D256" s="213" t="s">
        <v>310</v>
      </c>
      <c r="E256" s="214"/>
      <c r="F256" s="215"/>
      <c r="G256" s="216"/>
      <c r="H256" s="217"/>
      <c r="I256" s="218"/>
      <c r="J256" s="219" t="n">
        <f aca="false">BK256</f>
        <v>0</v>
      </c>
      <c r="K256" s="220"/>
      <c r="L256" s="23"/>
      <c r="M256" s="221"/>
      <c r="N256" s="222" t="s">
        <v>47</v>
      </c>
      <c r="T256" s="57"/>
      <c r="AT256" s="3" t="s">
        <v>520</v>
      </c>
      <c r="AU256" s="3" t="s">
        <v>89</v>
      </c>
      <c r="AY256" s="3" t="s">
        <v>520</v>
      </c>
      <c r="BE256" s="176" t="n">
        <f aca="false">IF(N256="základní",J256,0)</f>
        <v>0</v>
      </c>
      <c r="BF256" s="176" t="n">
        <f aca="false">IF(N256="snížená",J256,0)</f>
        <v>0</v>
      </c>
      <c r="BG256" s="176" t="n">
        <f aca="false">IF(N256="zákl. přenesená",J256,0)</f>
        <v>0</v>
      </c>
      <c r="BH256" s="176" t="n">
        <f aca="false">IF(N256="sníž. přenesená",J256,0)</f>
        <v>0</v>
      </c>
      <c r="BI256" s="176" t="n">
        <f aca="false">IF(N256="nulová",J256,0)</f>
        <v>0</v>
      </c>
      <c r="BJ256" s="3" t="s">
        <v>89</v>
      </c>
      <c r="BK256" s="176" t="n">
        <f aca="false">I256*H256</f>
        <v>0</v>
      </c>
    </row>
    <row r="257" s="22" customFormat="true" ht="16.35" hidden="false" customHeight="true" outlineLevel="0" collapsed="false">
      <c r="B257" s="23"/>
      <c r="C257" s="212"/>
      <c r="D257" s="213" t="s">
        <v>310</v>
      </c>
      <c r="E257" s="214"/>
      <c r="F257" s="215"/>
      <c r="G257" s="216"/>
      <c r="H257" s="217"/>
      <c r="I257" s="218"/>
      <c r="J257" s="219" t="n">
        <f aca="false">BK257</f>
        <v>0</v>
      </c>
      <c r="K257" s="220"/>
      <c r="L257" s="23"/>
      <c r="M257" s="221"/>
      <c r="N257" s="222" t="s">
        <v>47</v>
      </c>
      <c r="T257" s="57"/>
      <c r="AT257" s="3" t="s">
        <v>520</v>
      </c>
      <c r="AU257" s="3" t="s">
        <v>89</v>
      </c>
      <c r="AY257" s="3" t="s">
        <v>520</v>
      </c>
      <c r="BE257" s="176" t="n">
        <f aca="false">IF(N257="základní",J257,0)</f>
        <v>0</v>
      </c>
      <c r="BF257" s="176" t="n">
        <f aca="false">IF(N257="snížená",J257,0)</f>
        <v>0</v>
      </c>
      <c r="BG257" s="176" t="n">
        <f aca="false">IF(N257="zákl. přenesená",J257,0)</f>
        <v>0</v>
      </c>
      <c r="BH257" s="176" t="n">
        <f aca="false">IF(N257="sníž. přenesená",J257,0)</f>
        <v>0</v>
      </c>
      <c r="BI257" s="176" t="n">
        <f aca="false">IF(N257="nulová",J257,0)</f>
        <v>0</v>
      </c>
      <c r="BJ257" s="3" t="s">
        <v>89</v>
      </c>
      <c r="BK257" s="176" t="n">
        <f aca="false">I257*H257</f>
        <v>0</v>
      </c>
    </row>
    <row r="258" s="22" customFormat="true" ht="16.35" hidden="false" customHeight="true" outlineLevel="0" collapsed="false">
      <c r="B258" s="23"/>
      <c r="C258" s="212"/>
      <c r="D258" s="213" t="s">
        <v>310</v>
      </c>
      <c r="E258" s="214"/>
      <c r="F258" s="215"/>
      <c r="G258" s="216"/>
      <c r="H258" s="217"/>
      <c r="I258" s="218"/>
      <c r="J258" s="219" t="n">
        <f aca="false">BK258</f>
        <v>0</v>
      </c>
      <c r="K258" s="220"/>
      <c r="L258" s="23"/>
      <c r="M258" s="221"/>
      <c r="N258" s="222" t="s">
        <v>47</v>
      </c>
      <c r="T258" s="57"/>
      <c r="AT258" s="3" t="s">
        <v>520</v>
      </c>
      <c r="AU258" s="3" t="s">
        <v>89</v>
      </c>
      <c r="AY258" s="3" t="s">
        <v>520</v>
      </c>
      <c r="BE258" s="176" t="n">
        <f aca="false">IF(N258="základní",J258,0)</f>
        <v>0</v>
      </c>
      <c r="BF258" s="176" t="n">
        <f aca="false">IF(N258="snížená",J258,0)</f>
        <v>0</v>
      </c>
      <c r="BG258" s="176" t="n">
        <f aca="false">IF(N258="zákl. přenesená",J258,0)</f>
        <v>0</v>
      </c>
      <c r="BH258" s="176" t="n">
        <f aca="false">IF(N258="sníž. přenesená",J258,0)</f>
        <v>0</v>
      </c>
      <c r="BI258" s="176" t="n">
        <f aca="false">IF(N258="nulová",J258,0)</f>
        <v>0</v>
      </c>
      <c r="BJ258" s="3" t="s">
        <v>89</v>
      </c>
      <c r="BK258" s="176" t="n">
        <f aca="false">I258*H258</f>
        <v>0</v>
      </c>
    </row>
    <row r="259" s="22" customFormat="true" ht="16.35" hidden="false" customHeight="true" outlineLevel="0" collapsed="false">
      <c r="B259" s="23"/>
      <c r="C259" s="212"/>
      <c r="D259" s="213" t="s">
        <v>310</v>
      </c>
      <c r="E259" s="214"/>
      <c r="F259" s="215"/>
      <c r="G259" s="216"/>
      <c r="H259" s="217"/>
      <c r="I259" s="218"/>
      <c r="J259" s="219" t="n">
        <f aca="false">BK259</f>
        <v>0</v>
      </c>
      <c r="K259" s="220"/>
      <c r="L259" s="23"/>
      <c r="M259" s="221"/>
      <c r="N259" s="222" t="s">
        <v>47</v>
      </c>
      <c r="O259" s="223"/>
      <c r="P259" s="223"/>
      <c r="Q259" s="223"/>
      <c r="R259" s="223"/>
      <c r="S259" s="223"/>
      <c r="T259" s="224"/>
      <c r="AT259" s="3" t="s">
        <v>520</v>
      </c>
      <c r="AU259" s="3" t="s">
        <v>89</v>
      </c>
      <c r="AY259" s="3" t="s">
        <v>520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I259*H259</f>
        <v>0</v>
      </c>
    </row>
    <row r="260" s="22" customFormat="true" ht="6.9" hidden="false" customHeight="true" outlineLevel="0" collapsed="false">
      <c r="B260" s="41"/>
      <c r="C260" s="42"/>
      <c r="D260" s="42"/>
      <c r="E260" s="42"/>
      <c r="F260" s="42"/>
      <c r="G260" s="42"/>
      <c r="H260" s="42"/>
      <c r="I260" s="42"/>
      <c r="J260" s="42"/>
      <c r="K260" s="42"/>
      <c r="L260" s="23"/>
    </row>
  </sheetData>
  <sheetProtection algorithmName="SHA-512" hashValue="rDyB+A9EXfQcl4HpEp3mqvJjIIyHFz73MBdBNTIEIxDBLEuNgVF/SI2ZzZy90HGr316UL036/4aG00pf5UkbxQ==" saltValue="4Vosg51yFsyzYYnme+eT3jw0qSJXAseFRNnbTBRLbtCRCtKck+csyQ+bw6dhBZDe1axq7N+6tDCcvYBufXeV+A==" spinCount="100000" sheet="true" objects="true" scenarios="true" formatColumns="false" formatRows="false" autoFilter="false"/>
  <autoFilter ref="C126:K259"/>
  <mergeCells count="9">
    <mergeCell ref="L2:V2"/>
    <mergeCell ref="E7:H7"/>
    <mergeCell ref="E9:H9"/>
    <mergeCell ref="E18:H18"/>
    <mergeCell ref="E27:H27"/>
    <mergeCell ref="E85:H85"/>
    <mergeCell ref="E87:H87"/>
    <mergeCell ref="E117:H117"/>
    <mergeCell ref="E119:H119"/>
  </mergeCells>
  <dataValidations count="2">
    <dataValidation allowBlank="true" error="Povoleny jsou hodnoty K, M." operator="between" showDropDown="false" showErrorMessage="true" showInputMessage="true" sqref="D255:D26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55:N26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305"/>
  <sheetViews>
    <sheetView showFormulas="false" showGridLines="false" showRowColHeaders="true" showZeros="true" rightToLeft="false" tabSelected="false" showOutlineSymbols="true" defaultGridColor="true" view="normal" topLeftCell="A143" colorId="64" zoomScale="100" zoomScaleNormal="100" zoomScalePageLayoutView="100" workbookViewId="0">
      <selection pane="topLeft" activeCell="A143" activeCellId="0" sqref="A143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161</v>
      </c>
      <c r="AZ2" s="107" t="s">
        <v>269</v>
      </c>
      <c r="BA2" s="107"/>
      <c r="BB2" s="107"/>
      <c r="BC2" s="107" t="s">
        <v>2401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874</v>
      </c>
      <c r="BA3" s="107"/>
      <c r="BB3" s="107"/>
      <c r="BC3" s="107" t="s">
        <v>2402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2185</v>
      </c>
      <c r="BA4" s="107"/>
      <c r="BB4" s="107"/>
      <c r="BC4" s="107" t="s">
        <v>2403</v>
      </c>
      <c r="BD4" s="107" t="s">
        <v>91</v>
      </c>
    </row>
    <row r="5" customFormat="false" ht="6.9" hidden="false" customHeight="true" outlineLevel="0" collapsed="false">
      <c r="B5" s="6"/>
      <c r="L5" s="6"/>
      <c r="AZ5" s="107" t="s">
        <v>878</v>
      </c>
      <c r="BA5" s="107"/>
      <c r="BB5" s="107"/>
      <c r="BC5" s="107" t="s">
        <v>2404</v>
      </c>
      <c r="BD5" s="107" t="s">
        <v>91</v>
      </c>
    </row>
    <row r="6" customFormat="false" ht="12" hidden="false" customHeight="true" outlineLevel="0" collapsed="false">
      <c r="B6" s="6"/>
      <c r="D6" s="15" t="s">
        <v>15</v>
      </c>
      <c r="L6" s="6"/>
      <c r="AZ6" s="107" t="s">
        <v>2405</v>
      </c>
      <c r="BA6" s="107"/>
      <c r="BB6" s="107"/>
      <c r="BC6" s="107" t="s">
        <v>2406</v>
      </c>
      <c r="BD6" s="107" t="s">
        <v>91</v>
      </c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2407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ROUND(J126,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ROUND((ROUND((SUM(BE126:BE298)),  2) + SUM(BE300:BE304)), 2)</f>
        <v>0</v>
      </c>
      <c r="I33" s="119" t="n">
        <v>0.21</v>
      </c>
      <c r="J33" s="100" t="n">
        <f aca="false">ROUND((ROUND(((SUM(BE126:BE298))*I33),  2) + (SUM(BE300:BE304)*I33)),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ROUND((ROUND((SUM(BF126:BF298)),  2) + SUM(BF300:BF304)), 2)</f>
        <v>0</v>
      </c>
      <c r="I34" s="119" t="n">
        <v>0.15</v>
      </c>
      <c r="J34" s="100" t="n">
        <f aca="false">ROUND((ROUND(((SUM(BF126:BF298))*I34),  2) + (SUM(BF300:BF304)*I34)),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ROUND((ROUND((SUM(BG126:BG298)),  2) + SUM(BG300:BG304)),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ROUND((ROUND((SUM(BH126:BH298)),  2) + SUM(BH300:BH304)),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ROUND((ROUND((SUM(BI126:BI298)),  2) + SUM(BI300:BI304)),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4.5 - Lávka přes potok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J126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J127</f>
        <v>0</v>
      </c>
      <c r="L97" s="133"/>
    </row>
    <row r="98" s="95" customFormat="true" ht="19.95" hidden="false" customHeight="true" outlineLevel="0" collapsed="false">
      <c r="B98" s="137"/>
      <c r="D98" s="138" t="s">
        <v>288</v>
      </c>
      <c r="E98" s="139"/>
      <c r="F98" s="139"/>
      <c r="G98" s="139"/>
      <c r="H98" s="139"/>
      <c r="I98" s="139"/>
      <c r="J98" s="140" t="n">
        <f aca="false">J128</f>
        <v>0</v>
      </c>
      <c r="L98" s="137"/>
    </row>
    <row r="99" s="95" customFormat="true" ht="19.95" hidden="false" customHeight="true" outlineLevel="0" collapsed="false">
      <c r="B99" s="137"/>
      <c r="D99" s="138" t="s">
        <v>289</v>
      </c>
      <c r="E99" s="139"/>
      <c r="F99" s="139"/>
      <c r="G99" s="139"/>
      <c r="H99" s="139"/>
      <c r="I99" s="139"/>
      <c r="J99" s="140" t="n">
        <f aca="false">J176</f>
        <v>0</v>
      </c>
      <c r="L99" s="137"/>
    </row>
    <row r="100" s="95" customFormat="true" ht="19.95" hidden="false" customHeight="true" outlineLevel="0" collapsed="false">
      <c r="B100" s="137"/>
      <c r="D100" s="138" t="s">
        <v>290</v>
      </c>
      <c r="E100" s="139"/>
      <c r="F100" s="139"/>
      <c r="G100" s="139"/>
      <c r="H100" s="139"/>
      <c r="I100" s="139"/>
      <c r="J100" s="140" t="n">
        <f aca="false">J236</f>
        <v>0</v>
      </c>
      <c r="L100" s="137"/>
    </row>
    <row r="101" s="95" customFormat="true" ht="19.95" hidden="false" customHeight="true" outlineLevel="0" collapsed="false">
      <c r="B101" s="137"/>
      <c r="D101" s="138" t="s">
        <v>291</v>
      </c>
      <c r="E101" s="139"/>
      <c r="F101" s="139"/>
      <c r="G101" s="139"/>
      <c r="H101" s="139"/>
      <c r="I101" s="139"/>
      <c r="J101" s="140" t="n">
        <f aca="false">J284</f>
        <v>0</v>
      </c>
      <c r="L101" s="137"/>
    </row>
    <row r="102" s="132" customFormat="true" ht="24.9" hidden="false" customHeight="true" outlineLevel="0" collapsed="false">
      <c r="B102" s="133"/>
      <c r="D102" s="134" t="s">
        <v>881</v>
      </c>
      <c r="E102" s="135"/>
      <c r="F102" s="135"/>
      <c r="G102" s="135"/>
      <c r="H102" s="135"/>
      <c r="I102" s="135"/>
      <c r="J102" s="136" t="n">
        <f aca="false">J286</f>
        <v>0</v>
      </c>
      <c r="L102" s="133"/>
    </row>
    <row r="103" s="95" customFormat="true" ht="19.95" hidden="false" customHeight="true" outlineLevel="0" collapsed="false">
      <c r="B103" s="137"/>
      <c r="D103" s="138" t="s">
        <v>882</v>
      </c>
      <c r="E103" s="139"/>
      <c r="F103" s="139"/>
      <c r="G103" s="139"/>
      <c r="H103" s="139"/>
      <c r="I103" s="139"/>
      <c r="J103" s="140" t="n">
        <f aca="false">J287</f>
        <v>0</v>
      </c>
      <c r="L103" s="137"/>
    </row>
    <row r="104" s="95" customFormat="true" ht="19.95" hidden="false" customHeight="true" outlineLevel="0" collapsed="false">
      <c r="B104" s="137"/>
      <c r="D104" s="138" t="s">
        <v>884</v>
      </c>
      <c r="E104" s="139"/>
      <c r="F104" s="139"/>
      <c r="G104" s="139"/>
      <c r="H104" s="139"/>
      <c r="I104" s="139"/>
      <c r="J104" s="140" t="n">
        <f aca="false">J291</f>
        <v>0</v>
      </c>
      <c r="L104" s="137"/>
    </row>
    <row r="105" s="132" customFormat="true" ht="24.9" hidden="false" customHeight="true" outlineLevel="0" collapsed="false">
      <c r="B105" s="133"/>
      <c r="D105" s="134" t="s">
        <v>522</v>
      </c>
      <c r="E105" s="135"/>
      <c r="F105" s="135"/>
      <c r="G105" s="135"/>
      <c r="H105" s="135"/>
      <c r="I105" s="135"/>
      <c r="J105" s="136" t="n">
        <f aca="false">J297</f>
        <v>0</v>
      </c>
      <c r="L105" s="133"/>
    </row>
    <row r="106" s="132" customFormat="true" ht="21.75" hidden="false" customHeight="true" outlineLevel="0" collapsed="false">
      <c r="B106" s="133"/>
      <c r="D106" s="141" t="s">
        <v>292</v>
      </c>
      <c r="J106" s="142" t="n">
        <f aca="false">J299</f>
        <v>0</v>
      </c>
      <c r="L106" s="133"/>
    </row>
    <row r="107" s="22" customFormat="true" ht="21.75" hidden="false" customHeight="true" outlineLevel="0" collapsed="false">
      <c r="B107" s="23"/>
      <c r="L107" s="23"/>
    </row>
    <row r="108" s="22" customFormat="true" ht="6.9" hidden="false" customHeight="true" outlineLevel="0" collapsed="false"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23"/>
    </row>
    <row r="112" s="22" customFormat="true" ht="6.9" hidden="false" customHeight="true" outlineLevel="0" collapsed="false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3"/>
    </row>
    <row r="113" s="22" customFormat="true" ht="24.9" hidden="false" customHeight="true" outlineLevel="0" collapsed="false">
      <c r="B113" s="23"/>
      <c r="C113" s="7" t="s">
        <v>293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12" hidden="false" customHeight="true" outlineLevel="0" collapsed="false">
      <c r="B115" s="23"/>
      <c r="C115" s="15" t="s">
        <v>15</v>
      </c>
      <c r="L115" s="23"/>
    </row>
    <row r="116" s="22" customFormat="true" ht="16.5" hidden="false" customHeight="true" outlineLevel="0" collapsed="false">
      <c r="B116" s="23"/>
      <c r="E116" s="109" t="str">
        <f aca="false">E7</f>
        <v>Koupaliště Rosice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278</v>
      </c>
      <c r="L117" s="23"/>
    </row>
    <row r="118" s="22" customFormat="true" ht="16.5" hidden="false" customHeight="true" outlineLevel="0" collapsed="false">
      <c r="B118" s="23"/>
      <c r="E118" s="110" t="str">
        <f aca="false">E9</f>
        <v>SO 4.5 - Lávka přes potok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F12</f>
        <v>Rosice</v>
      </c>
      <c r="I120" s="15" t="s">
        <v>21</v>
      </c>
      <c r="J120" s="111" t="str">
        <f aca="false">IF(J12="","",J12)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E15</f>
        <v>Město Rosice</v>
      </c>
      <c r="I122" s="15" t="s">
        <v>31</v>
      </c>
      <c r="J122" s="128" t="str">
        <f aca="false">E21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IF(E18="","",E18)</f>
        <v>Vyplň údaj</v>
      </c>
      <c r="I123" s="15" t="s">
        <v>36</v>
      </c>
      <c r="J123" s="128" t="str">
        <f aca="false">E24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P127+P286+P297+P299</f>
        <v>0</v>
      </c>
      <c r="Q126" s="55"/>
      <c r="R126" s="149" t="n">
        <f aca="false">R127+R286+R297+R299</f>
        <v>111.28976085</v>
      </c>
      <c r="S126" s="55"/>
      <c r="T126" s="150" t="n">
        <f aca="false">T127+T286+T297+T299</f>
        <v>0</v>
      </c>
      <c r="AT126" s="3" t="s">
        <v>81</v>
      </c>
      <c r="AU126" s="3" t="s">
        <v>286</v>
      </c>
      <c r="BK126" s="151" t="n">
        <f aca="false">BK127+BK286+BK297+BK299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306</v>
      </c>
      <c r="F127" s="155" t="s">
        <v>307</v>
      </c>
      <c r="I127" s="156"/>
      <c r="J127" s="142" t="n">
        <f aca="false">BK127</f>
        <v>0</v>
      </c>
      <c r="L127" s="153"/>
      <c r="M127" s="157"/>
      <c r="P127" s="158" t="n">
        <f aca="false">P128+P176+P236+P284</f>
        <v>0</v>
      </c>
      <c r="R127" s="158" t="n">
        <f aca="false">R128+R176+R236+R284</f>
        <v>111.15397055</v>
      </c>
      <c r="T127" s="159" t="n">
        <f aca="false">T128+T176+T236+T284</f>
        <v>0</v>
      </c>
      <c r="AR127" s="154" t="s">
        <v>89</v>
      </c>
      <c r="AT127" s="160" t="s">
        <v>81</v>
      </c>
      <c r="AU127" s="160" t="s">
        <v>82</v>
      </c>
      <c r="AY127" s="154" t="s">
        <v>308</v>
      </c>
      <c r="BK127" s="161" t="n">
        <f aca="false">BK128+BK176+BK236+BK284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89</v>
      </c>
      <c r="F128" s="162" t="s">
        <v>309</v>
      </c>
      <c r="I128" s="156"/>
      <c r="J128" s="163" t="n">
        <f aca="false">BK128</f>
        <v>0</v>
      </c>
      <c r="L128" s="153"/>
      <c r="M128" s="157"/>
      <c r="P128" s="158" t="n">
        <f aca="false">SUM(P129:P175)</f>
        <v>0</v>
      </c>
      <c r="R128" s="158" t="n">
        <f aca="false">SUM(R129:R175)</f>
        <v>0</v>
      </c>
      <c r="T128" s="159" t="n">
        <f aca="false">SUM(T129:T175)</f>
        <v>0</v>
      </c>
      <c r="AR128" s="154" t="s">
        <v>89</v>
      </c>
      <c r="AT128" s="160" t="s">
        <v>81</v>
      </c>
      <c r="AU128" s="160" t="s">
        <v>89</v>
      </c>
      <c r="AY128" s="154" t="s">
        <v>308</v>
      </c>
      <c r="BK128" s="161" t="n">
        <f aca="false">SUM(BK129:BK175)</f>
        <v>0</v>
      </c>
    </row>
    <row r="129" s="22" customFormat="true" ht="24.15" hidden="false" customHeight="true" outlineLevel="0" collapsed="false">
      <c r="B129" s="23"/>
      <c r="C129" s="164" t="s">
        <v>89</v>
      </c>
      <c r="D129" s="164" t="s">
        <v>310</v>
      </c>
      <c r="E129" s="165" t="s">
        <v>838</v>
      </c>
      <c r="F129" s="166" t="s">
        <v>839</v>
      </c>
      <c r="G129" s="167" t="s">
        <v>313</v>
      </c>
      <c r="H129" s="168" t="n">
        <v>187.5</v>
      </c>
      <c r="I129" s="169"/>
      <c r="J129" s="170" t="n">
        <f aca="false">ROUND(I129*H129,2)</f>
        <v>0</v>
      </c>
      <c r="K129" s="166" t="s">
        <v>314</v>
      </c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2313</v>
      </c>
    </row>
    <row r="130" s="177" customFormat="true" ht="10.2" hidden="false" customHeight="false" outlineLevel="0" collapsed="false">
      <c r="B130" s="178"/>
      <c r="D130" s="179" t="s">
        <v>317</v>
      </c>
      <c r="E130" s="180"/>
      <c r="F130" s="181" t="s">
        <v>318</v>
      </c>
      <c r="H130" s="180"/>
      <c r="I130" s="182"/>
      <c r="L130" s="178"/>
      <c r="M130" s="183"/>
      <c r="T130" s="184"/>
      <c r="AT130" s="180" t="s">
        <v>317</v>
      </c>
      <c r="AU130" s="180" t="s">
        <v>91</v>
      </c>
      <c r="AV130" s="177" t="s">
        <v>89</v>
      </c>
      <c r="AW130" s="177" t="s">
        <v>35</v>
      </c>
      <c r="AX130" s="177" t="s">
        <v>82</v>
      </c>
      <c r="AY130" s="180" t="s">
        <v>308</v>
      </c>
    </row>
    <row r="131" s="177" customFormat="true" ht="10.2" hidden="false" customHeight="false" outlineLevel="0" collapsed="false">
      <c r="B131" s="178"/>
      <c r="D131" s="179" t="s">
        <v>317</v>
      </c>
      <c r="E131" s="180"/>
      <c r="F131" s="181" t="s">
        <v>888</v>
      </c>
      <c r="H131" s="180"/>
      <c r="I131" s="182"/>
      <c r="L131" s="178"/>
      <c r="M131" s="183"/>
      <c r="T131" s="184"/>
      <c r="AT131" s="180" t="s">
        <v>317</v>
      </c>
      <c r="AU131" s="180" t="s">
        <v>91</v>
      </c>
      <c r="AV131" s="177" t="s">
        <v>89</v>
      </c>
      <c r="AW131" s="177" t="s">
        <v>35</v>
      </c>
      <c r="AX131" s="177" t="s">
        <v>82</v>
      </c>
      <c r="AY131" s="180" t="s">
        <v>308</v>
      </c>
    </row>
    <row r="132" s="185" customFormat="true" ht="10.2" hidden="false" customHeight="false" outlineLevel="0" collapsed="false">
      <c r="B132" s="186"/>
      <c r="D132" s="179" t="s">
        <v>317</v>
      </c>
      <c r="E132" s="187"/>
      <c r="F132" s="188" t="s">
        <v>2408</v>
      </c>
      <c r="H132" s="189" t="n">
        <v>187.5</v>
      </c>
      <c r="I132" s="190"/>
      <c r="L132" s="186"/>
      <c r="M132" s="191"/>
      <c r="T132" s="192"/>
      <c r="AT132" s="187" t="s">
        <v>317</v>
      </c>
      <c r="AU132" s="187" t="s">
        <v>91</v>
      </c>
      <c r="AV132" s="185" t="s">
        <v>91</v>
      </c>
      <c r="AW132" s="185" t="s">
        <v>35</v>
      </c>
      <c r="AX132" s="185" t="s">
        <v>82</v>
      </c>
      <c r="AY132" s="187" t="s">
        <v>308</v>
      </c>
    </row>
    <row r="133" s="193" customFormat="true" ht="10.2" hidden="false" customHeight="false" outlineLevel="0" collapsed="false">
      <c r="B133" s="194"/>
      <c r="D133" s="179" t="s">
        <v>317</v>
      </c>
      <c r="E133" s="195"/>
      <c r="F133" s="196" t="s">
        <v>321</v>
      </c>
      <c r="H133" s="197" t="n">
        <v>187.5</v>
      </c>
      <c r="I133" s="198"/>
      <c r="L133" s="194"/>
      <c r="M133" s="199"/>
      <c r="T133" s="200"/>
      <c r="AT133" s="195" t="s">
        <v>317</v>
      </c>
      <c r="AU133" s="195" t="s">
        <v>91</v>
      </c>
      <c r="AV133" s="193" t="s">
        <v>315</v>
      </c>
      <c r="AW133" s="193" t="s">
        <v>35</v>
      </c>
      <c r="AX133" s="193" t="s">
        <v>89</v>
      </c>
      <c r="AY133" s="195" t="s">
        <v>308</v>
      </c>
    </row>
    <row r="134" s="22" customFormat="true" ht="24.15" hidden="false" customHeight="true" outlineLevel="0" collapsed="false">
      <c r="B134" s="23"/>
      <c r="C134" s="164" t="s">
        <v>91</v>
      </c>
      <c r="D134" s="164" t="s">
        <v>310</v>
      </c>
      <c r="E134" s="165" t="s">
        <v>322</v>
      </c>
      <c r="F134" s="166" t="s">
        <v>323</v>
      </c>
      <c r="G134" s="167" t="s">
        <v>324</v>
      </c>
      <c r="H134" s="168" t="n">
        <v>28.125</v>
      </c>
      <c r="I134" s="169"/>
      <c r="J134" s="170" t="n">
        <f aca="false">ROUND(I134*H134,2)</f>
        <v>0</v>
      </c>
      <c r="K134" s="166" t="s">
        <v>314</v>
      </c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315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315</v>
      </c>
      <c r="BM134" s="175" t="s">
        <v>2315</v>
      </c>
    </row>
    <row r="135" s="185" customFormat="true" ht="10.2" hidden="false" customHeight="false" outlineLevel="0" collapsed="false">
      <c r="B135" s="186"/>
      <c r="D135" s="179" t="s">
        <v>317</v>
      </c>
      <c r="F135" s="188" t="s">
        <v>2409</v>
      </c>
      <c r="H135" s="189" t="n">
        <v>28.125</v>
      </c>
      <c r="I135" s="190"/>
      <c r="L135" s="186"/>
      <c r="M135" s="191"/>
      <c r="T135" s="192"/>
      <c r="AT135" s="187" t="s">
        <v>317</v>
      </c>
      <c r="AU135" s="187" t="s">
        <v>91</v>
      </c>
      <c r="AV135" s="185" t="s">
        <v>91</v>
      </c>
      <c r="AW135" s="185" t="s">
        <v>3</v>
      </c>
      <c r="AX135" s="185" t="s">
        <v>89</v>
      </c>
      <c r="AY135" s="187" t="s">
        <v>308</v>
      </c>
    </row>
    <row r="136" s="22" customFormat="true" ht="37.95" hidden="false" customHeight="true" outlineLevel="0" collapsed="false">
      <c r="B136" s="23"/>
      <c r="C136" s="164" t="s">
        <v>327</v>
      </c>
      <c r="D136" s="164" t="s">
        <v>310</v>
      </c>
      <c r="E136" s="165" t="s">
        <v>328</v>
      </c>
      <c r="F136" s="166" t="s">
        <v>329</v>
      </c>
      <c r="G136" s="167" t="s">
        <v>324</v>
      </c>
      <c r="H136" s="168" t="n">
        <v>28.125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2317</v>
      </c>
    </row>
    <row r="137" s="185" customFormat="true" ht="10.2" hidden="false" customHeight="false" outlineLevel="0" collapsed="false">
      <c r="B137" s="186"/>
      <c r="D137" s="179" t="s">
        <v>317</v>
      </c>
      <c r="F137" s="188" t="s">
        <v>2409</v>
      </c>
      <c r="H137" s="189" t="n">
        <v>28.125</v>
      </c>
      <c r="I137" s="190"/>
      <c r="L137" s="186"/>
      <c r="M137" s="191"/>
      <c r="T137" s="192"/>
      <c r="AT137" s="187" t="s">
        <v>317</v>
      </c>
      <c r="AU137" s="187" t="s">
        <v>91</v>
      </c>
      <c r="AV137" s="185" t="s">
        <v>91</v>
      </c>
      <c r="AW137" s="185" t="s">
        <v>3</v>
      </c>
      <c r="AX137" s="185" t="s">
        <v>89</v>
      </c>
      <c r="AY137" s="187" t="s">
        <v>308</v>
      </c>
    </row>
    <row r="138" s="22" customFormat="true" ht="33" hidden="false" customHeight="true" outlineLevel="0" collapsed="false">
      <c r="B138" s="23"/>
      <c r="C138" s="164" t="s">
        <v>315</v>
      </c>
      <c r="D138" s="164" t="s">
        <v>310</v>
      </c>
      <c r="E138" s="165" t="s">
        <v>331</v>
      </c>
      <c r="F138" s="166" t="s">
        <v>332</v>
      </c>
      <c r="G138" s="167" t="s">
        <v>324</v>
      </c>
      <c r="H138" s="168" t="n">
        <v>28.125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315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315</v>
      </c>
      <c r="BM138" s="175" t="s">
        <v>2318</v>
      </c>
    </row>
    <row r="139" s="185" customFormat="true" ht="10.2" hidden="false" customHeight="false" outlineLevel="0" collapsed="false">
      <c r="B139" s="186"/>
      <c r="D139" s="179" t="s">
        <v>317</v>
      </c>
      <c r="F139" s="188" t="s">
        <v>2409</v>
      </c>
      <c r="H139" s="189" t="n">
        <v>28.125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</v>
      </c>
      <c r="AX139" s="185" t="s">
        <v>89</v>
      </c>
      <c r="AY139" s="187" t="s">
        <v>308</v>
      </c>
    </row>
    <row r="140" s="22" customFormat="true" ht="55.5" hidden="false" customHeight="true" outlineLevel="0" collapsed="false">
      <c r="B140" s="23"/>
      <c r="C140" s="164" t="s">
        <v>334</v>
      </c>
      <c r="D140" s="164" t="s">
        <v>310</v>
      </c>
      <c r="E140" s="165" t="s">
        <v>2410</v>
      </c>
      <c r="F140" s="166" t="s">
        <v>2411</v>
      </c>
      <c r="G140" s="167" t="s">
        <v>324</v>
      </c>
      <c r="H140" s="168" t="n">
        <v>163.343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315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315</v>
      </c>
      <c r="BM140" s="175" t="s">
        <v>2321</v>
      </c>
    </row>
    <row r="141" s="177" customFormat="true" ht="10.2" hidden="false" customHeight="false" outlineLevel="0" collapsed="false">
      <c r="B141" s="178"/>
      <c r="D141" s="179" t="s">
        <v>317</v>
      </c>
      <c r="E141" s="180"/>
      <c r="F141" s="181" t="s">
        <v>318</v>
      </c>
      <c r="H141" s="180"/>
      <c r="I141" s="182"/>
      <c r="L141" s="178"/>
      <c r="M141" s="183"/>
      <c r="T141" s="184"/>
      <c r="AT141" s="180" t="s">
        <v>317</v>
      </c>
      <c r="AU141" s="180" t="s">
        <v>91</v>
      </c>
      <c r="AV141" s="177" t="s">
        <v>89</v>
      </c>
      <c r="AW141" s="177" t="s">
        <v>35</v>
      </c>
      <c r="AX141" s="177" t="s">
        <v>82</v>
      </c>
      <c r="AY141" s="180" t="s">
        <v>308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2412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85" customFormat="true" ht="10.2" hidden="false" customHeight="false" outlineLevel="0" collapsed="false">
      <c r="B143" s="186"/>
      <c r="D143" s="179" t="s">
        <v>317</v>
      </c>
      <c r="E143" s="187"/>
      <c r="F143" s="188" t="s">
        <v>2413</v>
      </c>
      <c r="H143" s="189" t="n">
        <v>17.28</v>
      </c>
      <c r="I143" s="190"/>
      <c r="L143" s="186"/>
      <c r="M143" s="191"/>
      <c r="T143" s="192"/>
      <c r="AT143" s="187" t="s">
        <v>317</v>
      </c>
      <c r="AU143" s="187" t="s">
        <v>91</v>
      </c>
      <c r="AV143" s="185" t="s">
        <v>91</v>
      </c>
      <c r="AW143" s="185" t="s">
        <v>35</v>
      </c>
      <c r="AX143" s="185" t="s">
        <v>82</v>
      </c>
      <c r="AY143" s="187" t="s">
        <v>308</v>
      </c>
    </row>
    <row r="144" s="185" customFormat="true" ht="10.2" hidden="false" customHeight="false" outlineLevel="0" collapsed="false">
      <c r="B144" s="186"/>
      <c r="D144" s="179" t="s">
        <v>317</v>
      </c>
      <c r="E144" s="187"/>
      <c r="F144" s="188" t="s">
        <v>2414</v>
      </c>
      <c r="H144" s="189" t="n">
        <v>58.126</v>
      </c>
      <c r="I144" s="190"/>
      <c r="L144" s="186"/>
      <c r="M144" s="191"/>
      <c r="T144" s="192"/>
      <c r="AT144" s="187" t="s">
        <v>317</v>
      </c>
      <c r="AU144" s="187" t="s">
        <v>91</v>
      </c>
      <c r="AV144" s="185" t="s">
        <v>91</v>
      </c>
      <c r="AW144" s="185" t="s">
        <v>35</v>
      </c>
      <c r="AX144" s="185" t="s">
        <v>82</v>
      </c>
      <c r="AY144" s="187" t="s">
        <v>308</v>
      </c>
    </row>
    <row r="145" s="185" customFormat="true" ht="10.2" hidden="false" customHeight="false" outlineLevel="0" collapsed="false">
      <c r="B145" s="186"/>
      <c r="D145" s="179" t="s">
        <v>317</v>
      </c>
      <c r="E145" s="187"/>
      <c r="F145" s="188" t="s">
        <v>2415</v>
      </c>
      <c r="H145" s="189" t="n">
        <v>10.951</v>
      </c>
      <c r="I145" s="190"/>
      <c r="L145" s="186"/>
      <c r="M145" s="191"/>
      <c r="T145" s="192"/>
      <c r="AT145" s="187" t="s">
        <v>317</v>
      </c>
      <c r="AU145" s="187" t="s">
        <v>91</v>
      </c>
      <c r="AV145" s="185" t="s">
        <v>91</v>
      </c>
      <c r="AW145" s="185" t="s">
        <v>35</v>
      </c>
      <c r="AX145" s="185" t="s">
        <v>82</v>
      </c>
      <c r="AY145" s="187" t="s">
        <v>308</v>
      </c>
    </row>
    <row r="146" s="185" customFormat="true" ht="10.2" hidden="false" customHeight="false" outlineLevel="0" collapsed="false">
      <c r="B146" s="186"/>
      <c r="D146" s="179" t="s">
        <v>317</v>
      </c>
      <c r="E146" s="187"/>
      <c r="F146" s="188" t="s">
        <v>2416</v>
      </c>
      <c r="H146" s="189" t="n">
        <v>76.986</v>
      </c>
      <c r="I146" s="190"/>
      <c r="L146" s="186"/>
      <c r="M146" s="191"/>
      <c r="T146" s="192"/>
      <c r="AT146" s="187" t="s">
        <v>317</v>
      </c>
      <c r="AU146" s="187" t="s">
        <v>91</v>
      </c>
      <c r="AV146" s="185" t="s">
        <v>91</v>
      </c>
      <c r="AW146" s="185" t="s">
        <v>35</v>
      </c>
      <c r="AX146" s="185" t="s">
        <v>82</v>
      </c>
      <c r="AY146" s="187" t="s">
        <v>308</v>
      </c>
    </row>
    <row r="147" s="193" customFormat="true" ht="10.2" hidden="false" customHeight="false" outlineLevel="0" collapsed="false">
      <c r="B147" s="194"/>
      <c r="D147" s="179" t="s">
        <v>317</v>
      </c>
      <c r="E147" s="195" t="s">
        <v>874</v>
      </c>
      <c r="F147" s="196" t="s">
        <v>321</v>
      </c>
      <c r="H147" s="197" t="n">
        <v>163.343</v>
      </c>
      <c r="I147" s="198"/>
      <c r="L147" s="194"/>
      <c r="M147" s="199"/>
      <c r="T147" s="200"/>
      <c r="AT147" s="195" t="s">
        <v>317</v>
      </c>
      <c r="AU147" s="195" t="s">
        <v>91</v>
      </c>
      <c r="AV147" s="193" t="s">
        <v>315</v>
      </c>
      <c r="AW147" s="193" t="s">
        <v>35</v>
      </c>
      <c r="AX147" s="193" t="s">
        <v>89</v>
      </c>
      <c r="AY147" s="195" t="s">
        <v>308</v>
      </c>
    </row>
    <row r="148" s="22" customFormat="true" ht="33" hidden="false" customHeight="true" outlineLevel="0" collapsed="false">
      <c r="B148" s="23"/>
      <c r="C148" s="164" t="s">
        <v>340</v>
      </c>
      <c r="D148" s="164" t="s">
        <v>310</v>
      </c>
      <c r="E148" s="165" t="s">
        <v>2417</v>
      </c>
      <c r="F148" s="166" t="s">
        <v>2418</v>
      </c>
      <c r="G148" s="167" t="s">
        <v>324</v>
      </c>
      <c r="H148" s="168" t="n">
        <v>75.816</v>
      </c>
      <c r="I148" s="169"/>
      <c r="J148" s="170" t="n">
        <f aca="false">ROUND(I148*H148,2)</f>
        <v>0</v>
      </c>
      <c r="K148" s="166" t="s">
        <v>314</v>
      </c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315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315</v>
      </c>
      <c r="BM148" s="175" t="s">
        <v>2419</v>
      </c>
    </row>
    <row r="149" s="177" customFormat="true" ht="10.2" hidden="false" customHeight="false" outlineLevel="0" collapsed="false">
      <c r="B149" s="178"/>
      <c r="D149" s="179" t="s">
        <v>317</v>
      </c>
      <c r="E149" s="180"/>
      <c r="F149" s="181" t="s">
        <v>897</v>
      </c>
      <c r="H149" s="180"/>
      <c r="I149" s="182"/>
      <c r="L149" s="178"/>
      <c r="M149" s="183"/>
      <c r="T149" s="184"/>
      <c r="AT149" s="180" t="s">
        <v>317</v>
      </c>
      <c r="AU149" s="180" t="s">
        <v>91</v>
      </c>
      <c r="AV149" s="177" t="s">
        <v>89</v>
      </c>
      <c r="AW149" s="177" t="s">
        <v>35</v>
      </c>
      <c r="AX149" s="177" t="s">
        <v>82</v>
      </c>
      <c r="AY149" s="180" t="s">
        <v>308</v>
      </c>
    </row>
    <row r="150" s="177" customFormat="true" ht="10.2" hidden="false" customHeight="false" outlineLevel="0" collapsed="false">
      <c r="B150" s="178"/>
      <c r="D150" s="179" t="s">
        <v>317</v>
      </c>
      <c r="E150" s="180"/>
      <c r="F150" s="181" t="s">
        <v>2199</v>
      </c>
      <c r="H150" s="180"/>
      <c r="I150" s="182"/>
      <c r="L150" s="178"/>
      <c r="M150" s="183"/>
      <c r="T150" s="184"/>
      <c r="AT150" s="180" t="s">
        <v>317</v>
      </c>
      <c r="AU150" s="180" t="s">
        <v>91</v>
      </c>
      <c r="AV150" s="177" t="s">
        <v>89</v>
      </c>
      <c r="AW150" s="177" t="s">
        <v>35</v>
      </c>
      <c r="AX150" s="177" t="s">
        <v>82</v>
      </c>
      <c r="AY150" s="180" t="s">
        <v>308</v>
      </c>
    </row>
    <row r="151" s="185" customFormat="true" ht="10.2" hidden="false" customHeight="false" outlineLevel="0" collapsed="false">
      <c r="B151" s="186"/>
      <c r="D151" s="179" t="s">
        <v>317</v>
      </c>
      <c r="E151" s="187"/>
      <c r="F151" s="188" t="s">
        <v>2420</v>
      </c>
      <c r="H151" s="189" t="n">
        <v>75.816</v>
      </c>
      <c r="I151" s="190"/>
      <c r="L151" s="186"/>
      <c r="M151" s="191"/>
      <c r="T151" s="192"/>
      <c r="AT151" s="187" t="s">
        <v>317</v>
      </c>
      <c r="AU151" s="187" t="s">
        <v>91</v>
      </c>
      <c r="AV151" s="185" t="s">
        <v>91</v>
      </c>
      <c r="AW151" s="185" t="s">
        <v>35</v>
      </c>
      <c r="AX151" s="185" t="s">
        <v>82</v>
      </c>
      <c r="AY151" s="187" t="s">
        <v>308</v>
      </c>
    </row>
    <row r="152" s="193" customFormat="true" ht="10.2" hidden="false" customHeight="false" outlineLevel="0" collapsed="false">
      <c r="B152" s="194"/>
      <c r="D152" s="179" t="s">
        <v>317</v>
      </c>
      <c r="E152" s="195" t="s">
        <v>2185</v>
      </c>
      <c r="F152" s="196" t="s">
        <v>321</v>
      </c>
      <c r="H152" s="197" t="n">
        <v>75.816</v>
      </c>
      <c r="I152" s="198"/>
      <c r="L152" s="194"/>
      <c r="M152" s="199"/>
      <c r="T152" s="200"/>
      <c r="AT152" s="195" t="s">
        <v>317</v>
      </c>
      <c r="AU152" s="195" t="s">
        <v>91</v>
      </c>
      <c r="AV152" s="193" t="s">
        <v>315</v>
      </c>
      <c r="AW152" s="193" t="s">
        <v>35</v>
      </c>
      <c r="AX152" s="193" t="s">
        <v>89</v>
      </c>
      <c r="AY152" s="195" t="s">
        <v>308</v>
      </c>
    </row>
    <row r="153" s="22" customFormat="true" ht="62.7" hidden="false" customHeight="true" outlineLevel="0" collapsed="false">
      <c r="B153" s="23"/>
      <c r="C153" s="164" t="s">
        <v>347</v>
      </c>
      <c r="D153" s="164" t="s">
        <v>310</v>
      </c>
      <c r="E153" s="165" t="s">
        <v>901</v>
      </c>
      <c r="F153" s="166" t="s">
        <v>902</v>
      </c>
      <c r="G153" s="167" t="s">
        <v>324</v>
      </c>
      <c r="H153" s="168" t="n">
        <v>432.159</v>
      </c>
      <c r="I153" s="169"/>
      <c r="J153" s="170" t="n">
        <f aca="false">ROUND(I153*H153,2)</f>
        <v>0</v>
      </c>
      <c r="K153" s="166" t="s">
        <v>314</v>
      </c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315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315</v>
      </c>
      <c r="BM153" s="175" t="s">
        <v>2324</v>
      </c>
    </row>
    <row r="154" s="177" customFormat="true" ht="10.2" hidden="false" customHeight="false" outlineLevel="0" collapsed="false">
      <c r="B154" s="178"/>
      <c r="D154" s="179" t="s">
        <v>317</v>
      </c>
      <c r="E154" s="180"/>
      <c r="F154" s="181" t="s">
        <v>318</v>
      </c>
      <c r="H154" s="180"/>
      <c r="I154" s="182"/>
      <c r="L154" s="178"/>
      <c r="M154" s="183"/>
      <c r="T154" s="184"/>
      <c r="AT154" s="180" t="s">
        <v>317</v>
      </c>
      <c r="AU154" s="180" t="s">
        <v>91</v>
      </c>
      <c r="AV154" s="177" t="s">
        <v>89</v>
      </c>
      <c r="AW154" s="177" t="s">
        <v>35</v>
      </c>
      <c r="AX154" s="177" t="s">
        <v>82</v>
      </c>
      <c r="AY154" s="180" t="s">
        <v>308</v>
      </c>
    </row>
    <row r="155" s="177" customFormat="true" ht="10.2" hidden="false" customHeight="false" outlineLevel="0" collapsed="false">
      <c r="B155" s="178"/>
      <c r="D155" s="179" t="s">
        <v>317</v>
      </c>
      <c r="E155" s="180"/>
      <c r="F155" s="181" t="s">
        <v>904</v>
      </c>
      <c r="H155" s="180"/>
      <c r="I155" s="182"/>
      <c r="L155" s="178"/>
      <c r="M155" s="183"/>
      <c r="T155" s="184"/>
      <c r="AT155" s="180" t="s">
        <v>317</v>
      </c>
      <c r="AU155" s="180" t="s">
        <v>91</v>
      </c>
      <c r="AV155" s="177" t="s">
        <v>89</v>
      </c>
      <c r="AW155" s="177" t="s">
        <v>35</v>
      </c>
      <c r="AX155" s="177" t="s">
        <v>82</v>
      </c>
      <c r="AY155" s="180" t="s">
        <v>308</v>
      </c>
    </row>
    <row r="156" s="185" customFormat="true" ht="10.2" hidden="false" customHeight="false" outlineLevel="0" collapsed="false">
      <c r="B156" s="186"/>
      <c r="D156" s="179" t="s">
        <v>317</v>
      </c>
      <c r="E156" s="187"/>
      <c r="F156" s="188" t="s">
        <v>905</v>
      </c>
      <c r="H156" s="189" t="n">
        <v>163.343</v>
      </c>
      <c r="I156" s="190"/>
      <c r="L156" s="186"/>
      <c r="M156" s="191"/>
      <c r="T156" s="192"/>
      <c r="AT156" s="187" t="s">
        <v>317</v>
      </c>
      <c r="AU156" s="187" t="s">
        <v>91</v>
      </c>
      <c r="AV156" s="185" t="s">
        <v>91</v>
      </c>
      <c r="AW156" s="185" t="s">
        <v>35</v>
      </c>
      <c r="AX156" s="185" t="s">
        <v>82</v>
      </c>
      <c r="AY156" s="187" t="s">
        <v>308</v>
      </c>
    </row>
    <row r="157" s="185" customFormat="true" ht="10.2" hidden="false" customHeight="false" outlineLevel="0" collapsed="false">
      <c r="B157" s="186"/>
      <c r="D157" s="179" t="s">
        <v>317</v>
      </c>
      <c r="E157" s="187"/>
      <c r="F157" s="188" t="s">
        <v>2203</v>
      </c>
      <c r="H157" s="189" t="n">
        <v>75.816</v>
      </c>
      <c r="I157" s="190"/>
      <c r="L157" s="186"/>
      <c r="M157" s="191"/>
      <c r="T157" s="192"/>
      <c r="AT157" s="187" t="s">
        <v>317</v>
      </c>
      <c r="AU157" s="187" t="s">
        <v>91</v>
      </c>
      <c r="AV157" s="185" t="s">
        <v>91</v>
      </c>
      <c r="AW157" s="185" t="s">
        <v>35</v>
      </c>
      <c r="AX157" s="185" t="s">
        <v>82</v>
      </c>
      <c r="AY157" s="187" t="s">
        <v>308</v>
      </c>
    </row>
    <row r="158" s="185" customFormat="true" ht="10.2" hidden="false" customHeight="false" outlineLevel="0" collapsed="false">
      <c r="B158" s="186"/>
      <c r="D158" s="179" t="s">
        <v>317</v>
      </c>
      <c r="E158" s="187"/>
      <c r="F158" s="188" t="s">
        <v>346</v>
      </c>
      <c r="H158" s="189" t="n">
        <v>193</v>
      </c>
      <c r="I158" s="190"/>
      <c r="L158" s="186"/>
      <c r="M158" s="191"/>
      <c r="T158" s="192"/>
      <c r="AT158" s="187" t="s">
        <v>317</v>
      </c>
      <c r="AU158" s="187" t="s">
        <v>91</v>
      </c>
      <c r="AV158" s="185" t="s">
        <v>91</v>
      </c>
      <c r="AW158" s="185" t="s">
        <v>35</v>
      </c>
      <c r="AX158" s="185" t="s">
        <v>82</v>
      </c>
      <c r="AY158" s="187" t="s">
        <v>308</v>
      </c>
    </row>
    <row r="159" s="193" customFormat="true" ht="10.2" hidden="false" customHeight="false" outlineLevel="0" collapsed="false">
      <c r="B159" s="194"/>
      <c r="D159" s="179" t="s">
        <v>317</v>
      </c>
      <c r="E159" s="195"/>
      <c r="F159" s="196" t="s">
        <v>321</v>
      </c>
      <c r="H159" s="197" t="n">
        <v>432.159</v>
      </c>
      <c r="I159" s="198"/>
      <c r="L159" s="194"/>
      <c r="M159" s="199"/>
      <c r="T159" s="200"/>
      <c r="AT159" s="195" t="s">
        <v>317</v>
      </c>
      <c r="AU159" s="195" t="s">
        <v>91</v>
      </c>
      <c r="AV159" s="193" t="s">
        <v>315</v>
      </c>
      <c r="AW159" s="193" t="s">
        <v>35</v>
      </c>
      <c r="AX159" s="193" t="s">
        <v>89</v>
      </c>
      <c r="AY159" s="195" t="s">
        <v>308</v>
      </c>
    </row>
    <row r="160" s="22" customFormat="true" ht="37.95" hidden="false" customHeight="true" outlineLevel="0" collapsed="false">
      <c r="B160" s="23"/>
      <c r="C160" s="164" t="s">
        <v>352</v>
      </c>
      <c r="D160" s="164" t="s">
        <v>310</v>
      </c>
      <c r="E160" s="165" t="s">
        <v>906</v>
      </c>
      <c r="F160" s="166" t="s">
        <v>349</v>
      </c>
      <c r="G160" s="167" t="s">
        <v>324</v>
      </c>
      <c r="H160" s="168" t="n">
        <v>239.159</v>
      </c>
      <c r="I160" s="169"/>
      <c r="J160" s="170" t="n">
        <f aca="false">ROUND(I160*H160,2)</f>
        <v>0</v>
      </c>
      <c r="K160" s="166" t="s">
        <v>314</v>
      </c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315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315</v>
      </c>
      <c r="BM160" s="175" t="s">
        <v>2325</v>
      </c>
    </row>
    <row r="161" s="177" customFormat="true" ht="10.2" hidden="false" customHeight="false" outlineLevel="0" collapsed="false">
      <c r="B161" s="178"/>
      <c r="D161" s="179" t="s">
        <v>317</v>
      </c>
      <c r="E161" s="180"/>
      <c r="F161" s="181" t="s">
        <v>318</v>
      </c>
      <c r="H161" s="180"/>
      <c r="I161" s="182"/>
      <c r="L161" s="178"/>
      <c r="M161" s="183"/>
      <c r="T161" s="184"/>
      <c r="AT161" s="180" t="s">
        <v>317</v>
      </c>
      <c r="AU161" s="180" t="s">
        <v>91</v>
      </c>
      <c r="AV161" s="177" t="s">
        <v>89</v>
      </c>
      <c r="AW161" s="177" t="s">
        <v>35</v>
      </c>
      <c r="AX161" s="177" t="s">
        <v>82</v>
      </c>
      <c r="AY161" s="180" t="s">
        <v>308</v>
      </c>
    </row>
    <row r="162" s="177" customFormat="true" ht="10.2" hidden="false" customHeight="false" outlineLevel="0" collapsed="false">
      <c r="B162" s="178"/>
      <c r="D162" s="179" t="s">
        <v>317</v>
      </c>
      <c r="E162" s="180"/>
      <c r="F162" s="181" t="s">
        <v>908</v>
      </c>
      <c r="H162" s="180"/>
      <c r="I162" s="182"/>
      <c r="L162" s="178"/>
      <c r="M162" s="183"/>
      <c r="T162" s="184"/>
      <c r="AT162" s="180" t="s">
        <v>317</v>
      </c>
      <c r="AU162" s="180" t="s">
        <v>91</v>
      </c>
      <c r="AV162" s="177" t="s">
        <v>89</v>
      </c>
      <c r="AW162" s="177" t="s">
        <v>35</v>
      </c>
      <c r="AX162" s="177" t="s">
        <v>82</v>
      </c>
      <c r="AY162" s="180" t="s">
        <v>308</v>
      </c>
    </row>
    <row r="163" s="185" customFormat="true" ht="10.2" hidden="false" customHeight="false" outlineLevel="0" collapsed="false">
      <c r="B163" s="186"/>
      <c r="D163" s="179" t="s">
        <v>317</v>
      </c>
      <c r="E163" s="187"/>
      <c r="F163" s="188" t="s">
        <v>905</v>
      </c>
      <c r="H163" s="189" t="n">
        <v>163.343</v>
      </c>
      <c r="I163" s="190"/>
      <c r="L163" s="186"/>
      <c r="M163" s="191"/>
      <c r="T163" s="192"/>
      <c r="AT163" s="187" t="s">
        <v>317</v>
      </c>
      <c r="AU163" s="187" t="s">
        <v>91</v>
      </c>
      <c r="AV163" s="185" t="s">
        <v>91</v>
      </c>
      <c r="AW163" s="185" t="s">
        <v>35</v>
      </c>
      <c r="AX163" s="185" t="s">
        <v>82</v>
      </c>
      <c r="AY163" s="187" t="s">
        <v>308</v>
      </c>
    </row>
    <row r="164" s="185" customFormat="true" ht="10.2" hidden="false" customHeight="false" outlineLevel="0" collapsed="false">
      <c r="B164" s="186"/>
      <c r="D164" s="179" t="s">
        <v>317</v>
      </c>
      <c r="E164" s="187"/>
      <c r="F164" s="188" t="s">
        <v>2203</v>
      </c>
      <c r="H164" s="189" t="n">
        <v>75.816</v>
      </c>
      <c r="I164" s="190"/>
      <c r="L164" s="186"/>
      <c r="M164" s="191"/>
      <c r="T164" s="192"/>
      <c r="AT164" s="187" t="s">
        <v>317</v>
      </c>
      <c r="AU164" s="187" t="s">
        <v>91</v>
      </c>
      <c r="AV164" s="185" t="s">
        <v>91</v>
      </c>
      <c r="AW164" s="185" t="s">
        <v>35</v>
      </c>
      <c r="AX164" s="185" t="s">
        <v>82</v>
      </c>
      <c r="AY164" s="187" t="s">
        <v>308</v>
      </c>
    </row>
    <row r="165" s="193" customFormat="true" ht="10.2" hidden="false" customHeight="false" outlineLevel="0" collapsed="false">
      <c r="B165" s="194"/>
      <c r="D165" s="179" t="s">
        <v>317</v>
      </c>
      <c r="E165" s="195"/>
      <c r="F165" s="196" t="s">
        <v>321</v>
      </c>
      <c r="H165" s="197" t="n">
        <v>239.159</v>
      </c>
      <c r="I165" s="198"/>
      <c r="L165" s="194"/>
      <c r="M165" s="199"/>
      <c r="T165" s="200"/>
      <c r="AT165" s="195" t="s">
        <v>317</v>
      </c>
      <c r="AU165" s="195" t="s">
        <v>91</v>
      </c>
      <c r="AV165" s="193" t="s">
        <v>315</v>
      </c>
      <c r="AW165" s="193" t="s">
        <v>35</v>
      </c>
      <c r="AX165" s="193" t="s">
        <v>89</v>
      </c>
      <c r="AY165" s="195" t="s">
        <v>308</v>
      </c>
    </row>
    <row r="166" s="22" customFormat="true" ht="44.25" hidden="false" customHeight="true" outlineLevel="0" collapsed="false">
      <c r="B166" s="23"/>
      <c r="C166" s="164" t="s">
        <v>357</v>
      </c>
      <c r="D166" s="164" t="s">
        <v>310</v>
      </c>
      <c r="E166" s="165" t="s">
        <v>909</v>
      </c>
      <c r="F166" s="166" t="s">
        <v>910</v>
      </c>
      <c r="G166" s="167" t="s">
        <v>324</v>
      </c>
      <c r="H166" s="168" t="n">
        <v>193</v>
      </c>
      <c r="I166" s="169"/>
      <c r="J166" s="170" t="n">
        <f aca="false">ROUND(I166*H166,2)</f>
        <v>0</v>
      </c>
      <c r="K166" s="166" t="s">
        <v>314</v>
      </c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315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315</v>
      </c>
      <c r="BM166" s="175" t="s">
        <v>2326</v>
      </c>
    </row>
    <row r="167" s="177" customFormat="true" ht="10.2" hidden="false" customHeight="false" outlineLevel="0" collapsed="false">
      <c r="B167" s="178"/>
      <c r="D167" s="179" t="s">
        <v>317</v>
      </c>
      <c r="E167" s="180"/>
      <c r="F167" s="181" t="s">
        <v>318</v>
      </c>
      <c r="H167" s="180"/>
      <c r="I167" s="182"/>
      <c r="L167" s="178"/>
      <c r="M167" s="183"/>
      <c r="T167" s="184"/>
      <c r="AT167" s="180" t="s">
        <v>317</v>
      </c>
      <c r="AU167" s="180" t="s">
        <v>91</v>
      </c>
      <c r="AV167" s="177" t="s">
        <v>89</v>
      </c>
      <c r="AW167" s="177" t="s">
        <v>35</v>
      </c>
      <c r="AX167" s="177" t="s">
        <v>82</v>
      </c>
      <c r="AY167" s="180" t="s">
        <v>308</v>
      </c>
    </row>
    <row r="168" s="177" customFormat="true" ht="10.2" hidden="false" customHeight="false" outlineLevel="0" collapsed="false">
      <c r="B168" s="178"/>
      <c r="D168" s="179" t="s">
        <v>317</v>
      </c>
      <c r="E168" s="180"/>
      <c r="F168" s="181" t="s">
        <v>912</v>
      </c>
      <c r="H168" s="180"/>
      <c r="I168" s="182"/>
      <c r="L168" s="178"/>
      <c r="M168" s="183"/>
      <c r="T168" s="184"/>
      <c r="AT168" s="180" t="s">
        <v>317</v>
      </c>
      <c r="AU168" s="180" t="s">
        <v>91</v>
      </c>
      <c r="AV168" s="177" t="s">
        <v>89</v>
      </c>
      <c r="AW168" s="177" t="s">
        <v>35</v>
      </c>
      <c r="AX168" s="177" t="s">
        <v>82</v>
      </c>
      <c r="AY168" s="180" t="s">
        <v>308</v>
      </c>
    </row>
    <row r="169" s="185" customFormat="true" ht="10.2" hidden="false" customHeight="false" outlineLevel="0" collapsed="false">
      <c r="B169" s="186"/>
      <c r="D169" s="179" t="s">
        <v>317</v>
      </c>
      <c r="E169" s="187"/>
      <c r="F169" s="188" t="s">
        <v>346</v>
      </c>
      <c r="H169" s="189" t="n">
        <v>193</v>
      </c>
      <c r="I169" s="190"/>
      <c r="L169" s="186"/>
      <c r="M169" s="191"/>
      <c r="T169" s="192"/>
      <c r="AT169" s="187" t="s">
        <v>317</v>
      </c>
      <c r="AU169" s="187" t="s">
        <v>91</v>
      </c>
      <c r="AV169" s="185" t="s">
        <v>91</v>
      </c>
      <c r="AW169" s="185" t="s">
        <v>35</v>
      </c>
      <c r="AX169" s="185" t="s">
        <v>82</v>
      </c>
      <c r="AY169" s="187" t="s">
        <v>308</v>
      </c>
    </row>
    <row r="170" s="193" customFormat="true" ht="10.2" hidden="false" customHeight="false" outlineLevel="0" collapsed="false">
      <c r="B170" s="194"/>
      <c r="D170" s="179" t="s">
        <v>317</v>
      </c>
      <c r="E170" s="195"/>
      <c r="F170" s="196" t="s">
        <v>321</v>
      </c>
      <c r="H170" s="197" t="n">
        <v>193</v>
      </c>
      <c r="I170" s="198"/>
      <c r="L170" s="194"/>
      <c r="M170" s="199"/>
      <c r="T170" s="200"/>
      <c r="AT170" s="195" t="s">
        <v>317</v>
      </c>
      <c r="AU170" s="195" t="s">
        <v>91</v>
      </c>
      <c r="AV170" s="193" t="s">
        <v>315</v>
      </c>
      <c r="AW170" s="193" t="s">
        <v>35</v>
      </c>
      <c r="AX170" s="193" t="s">
        <v>89</v>
      </c>
      <c r="AY170" s="195" t="s">
        <v>308</v>
      </c>
    </row>
    <row r="171" s="22" customFormat="true" ht="44.25" hidden="false" customHeight="true" outlineLevel="0" collapsed="false">
      <c r="B171" s="23"/>
      <c r="C171" s="164" t="s">
        <v>363</v>
      </c>
      <c r="D171" s="164" t="s">
        <v>310</v>
      </c>
      <c r="E171" s="165" t="s">
        <v>913</v>
      </c>
      <c r="F171" s="166" t="s">
        <v>376</v>
      </c>
      <c r="G171" s="167" t="s">
        <v>324</v>
      </c>
      <c r="H171" s="168" t="n">
        <v>193</v>
      </c>
      <c r="I171" s="169"/>
      <c r="J171" s="170" t="n">
        <f aca="false">ROUND(I171*H171,2)</f>
        <v>0</v>
      </c>
      <c r="K171" s="166" t="s">
        <v>314</v>
      </c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315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315</v>
      </c>
      <c r="BM171" s="175" t="s">
        <v>2327</v>
      </c>
    </row>
    <row r="172" s="177" customFormat="true" ht="10.2" hidden="false" customHeight="false" outlineLevel="0" collapsed="false">
      <c r="B172" s="178"/>
      <c r="D172" s="179" t="s">
        <v>317</v>
      </c>
      <c r="E172" s="180"/>
      <c r="F172" s="181" t="s">
        <v>318</v>
      </c>
      <c r="H172" s="180"/>
      <c r="I172" s="182"/>
      <c r="L172" s="178"/>
      <c r="M172" s="183"/>
      <c r="T172" s="184"/>
      <c r="AT172" s="180" t="s">
        <v>317</v>
      </c>
      <c r="AU172" s="180" t="s">
        <v>91</v>
      </c>
      <c r="AV172" s="177" t="s">
        <v>89</v>
      </c>
      <c r="AW172" s="177" t="s">
        <v>35</v>
      </c>
      <c r="AX172" s="177" t="s">
        <v>82</v>
      </c>
      <c r="AY172" s="180" t="s">
        <v>308</v>
      </c>
    </row>
    <row r="173" s="177" customFormat="true" ht="10.2" hidden="false" customHeight="false" outlineLevel="0" collapsed="false">
      <c r="B173" s="178"/>
      <c r="D173" s="179" t="s">
        <v>317</v>
      </c>
      <c r="E173" s="180"/>
      <c r="F173" s="181" t="s">
        <v>378</v>
      </c>
      <c r="H173" s="180"/>
      <c r="I173" s="182"/>
      <c r="L173" s="178"/>
      <c r="M173" s="183"/>
      <c r="T173" s="184"/>
      <c r="AT173" s="180" t="s">
        <v>317</v>
      </c>
      <c r="AU173" s="180" t="s">
        <v>91</v>
      </c>
      <c r="AV173" s="177" t="s">
        <v>89</v>
      </c>
      <c r="AW173" s="177" t="s">
        <v>35</v>
      </c>
      <c r="AX173" s="177" t="s">
        <v>82</v>
      </c>
      <c r="AY173" s="180" t="s">
        <v>308</v>
      </c>
    </row>
    <row r="174" s="185" customFormat="true" ht="10.2" hidden="false" customHeight="false" outlineLevel="0" collapsed="false">
      <c r="B174" s="186"/>
      <c r="D174" s="179" t="s">
        <v>317</v>
      </c>
      <c r="E174" s="187"/>
      <c r="F174" s="188" t="s">
        <v>2421</v>
      </c>
      <c r="H174" s="189" t="n">
        <v>193</v>
      </c>
      <c r="I174" s="190"/>
      <c r="L174" s="186"/>
      <c r="M174" s="191"/>
      <c r="T174" s="192"/>
      <c r="AT174" s="187" t="s">
        <v>317</v>
      </c>
      <c r="AU174" s="187" t="s">
        <v>91</v>
      </c>
      <c r="AV174" s="185" t="s">
        <v>91</v>
      </c>
      <c r="AW174" s="185" t="s">
        <v>35</v>
      </c>
      <c r="AX174" s="185" t="s">
        <v>82</v>
      </c>
      <c r="AY174" s="187" t="s">
        <v>308</v>
      </c>
    </row>
    <row r="175" s="193" customFormat="true" ht="10.2" hidden="false" customHeight="false" outlineLevel="0" collapsed="false">
      <c r="B175" s="194"/>
      <c r="D175" s="179" t="s">
        <v>317</v>
      </c>
      <c r="E175" s="195" t="s">
        <v>269</v>
      </c>
      <c r="F175" s="196" t="s">
        <v>321</v>
      </c>
      <c r="H175" s="197" t="n">
        <v>193</v>
      </c>
      <c r="I175" s="198"/>
      <c r="L175" s="194"/>
      <c r="M175" s="199"/>
      <c r="T175" s="200"/>
      <c r="AT175" s="195" t="s">
        <v>317</v>
      </c>
      <c r="AU175" s="195" t="s">
        <v>91</v>
      </c>
      <c r="AV175" s="193" t="s">
        <v>315</v>
      </c>
      <c r="AW175" s="193" t="s">
        <v>35</v>
      </c>
      <c r="AX175" s="193" t="s">
        <v>89</v>
      </c>
      <c r="AY175" s="195" t="s">
        <v>308</v>
      </c>
    </row>
    <row r="176" s="152" customFormat="true" ht="22.95" hidden="false" customHeight="true" outlineLevel="0" collapsed="false">
      <c r="B176" s="153"/>
      <c r="D176" s="154" t="s">
        <v>81</v>
      </c>
      <c r="E176" s="162" t="s">
        <v>91</v>
      </c>
      <c r="F176" s="162" t="s">
        <v>380</v>
      </c>
      <c r="I176" s="156"/>
      <c r="J176" s="163" t="n">
        <f aca="false">BK176</f>
        <v>0</v>
      </c>
      <c r="L176" s="153"/>
      <c r="M176" s="157"/>
      <c r="P176" s="158" t="n">
        <f aca="false">SUM(P177:P235)</f>
        <v>0</v>
      </c>
      <c r="R176" s="158" t="n">
        <f aca="false">SUM(R177:R235)</f>
        <v>107.43547055</v>
      </c>
      <c r="T176" s="159" t="n">
        <f aca="false">SUM(T177:T235)</f>
        <v>0</v>
      </c>
      <c r="AR176" s="154" t="s">
        <v>89</v>
      </c>
      <c r="AT176" s="160" t="s">
        <v>81</v>
      </c>
      <c r="AU176" s="160" t="s">
        <v>89</v>
      </c>
      <c r="AY176" s="154" t="s">
        <v>308</v>
      </c>
      <c r="BK176" s="161" t="n">
        <f aca="false">SUM(BK177:BK235)</f>
        <v>0</v>
      </c>
    </row>
    <row r="177" s="22" customFormat="true" ht="24.15" hidden="false" customHeight="true" outlineLevel="0" collapsed="false">
      <c r="B177" s="23"/>
      <c r="C177" s="164" t="s">
        <v>367</v>
      </c>
      <c r="D177" s="164" t="s">
        <v>310</v>
      </c>
      <c r="E177" s="165" t="s">
        <v>2422</v>
      </c>
      <c r="F177" s="166" t="s">
        <v>2423</v>
      </c>
      <c r="G177" s="167" t="s">
        <v>324</v>
      </c>
      <c r="H177" s="168" t="n">
        <v>3.973</v>
      </c>
      <c r="I177" s="169"/>
      <c r="J177" s="170" t="n">
        <f aca="false">ROUND(I177*H177,2)</f>
        <v>0</v>
      </c>
      <c r="K177" s="166" t="s">
        <v>314</v>
      </c>
      <c r="L177" s="23"/>
      <c r="M177" s="171"/>
      <c r="N177" s="172" t="s">
        <v>47</v>
      </c>
      <c r="P177" s="173" t="n">
        <f aca="false">O177*H177</f>
        <v>0</v>
      </c>
      <c r="Q177" s="173" t="n">
        <v>2.47214</v>
      </c>
      <c r="R177" s="173" t="n">
        <f aca="false">Q177*H177</f>
        <v>9.82181222</v>
      </c>
      <c r="S177" s="173" t="n">
        <v>0</v>
      </c>
      <c r="T177" s="174" t="n">
        <f aca="false">S177*H177</f>
        <v>0</v>
      </c>
      <c r="AR177" s="175" t="s">
        <v>315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315</v>
      </c>
      <c r="BM177" s="175" t="s">
        <v>2332</v>
      </c>
    </row>
    <row r="178" s="177" customFormat="true" ht="10.2" hidden="false" customHeight="false" outlineLevel="0" collapsed="false">
      <c r="B178" s="178"/>
      <c r="D178" s="179" t="s">
        <v>317</v>
      </c>
      <c r="E178" s="180"/>
      <c r="F178" s="181" t="s">
        <v>318</v>
      </c>
      <c r="H178" s="180"/>
      <c r="I178" s="182"/>
      <c r="L178" s="178"/>
      <c r="M178" s="183"/>
      <c r="T178" s="184"/>
      <c r="AT178" s="180" t="s">
        <v>317</v>
      </c>
      <c r="AU178" s="180" t="s">
        <v>91</v>
      </c>
      <c r="AV178" s="177" t="s">
        <v>89</v>
      </c>
      <c r="AW178" s="177" t="s">
        <v>35</v>
      </c>
      <c r="AX178" s="177" t="s">
        <v>82</v>
      </c>
      <c r="AY178" s="180" t="s">
        <v>308</v>
      </c>
    </row>
    <row r="179" s="177" customFormat="true" ht="10.2" hidden="false" customHeight="false" outlineLevel="0" collapsed="false">
      <c r="B179" s="178"/>
      <c r="D179" s="179" t="s">
        <v>317</v>
      </c>
      <c r="E179" s="180"/>
      <c r="F179" s="181" t="s">
        <v>2330</v>
      </c>
      <c r="H179" s="180"/>
      <c r="I179" s="182"/>
      <c r="L179" s="178"/>
      <c r="M179" s="183"/>
      <c r="T179" s="184"/>
      <c r="AT179" s="180" t="s">
        <v>317</v>
      </c>
      <c r="AU179" s="180" t="s">
        <v>91</v>
      </c>
      <c r="AV179" s="177" t="s">
        <v>89</v>
      </c>
      <c r="AW179" s="177" t="s">
        <v>35</v>
      </c>
      <c r="AX179" s="177" t="s">
        <v>82</v>
      </c>
      <c r="AY179" s="180" t="s">
        <v>308</v>
      </c>
    </row>
    <row r="180" s="185" customFormat="true" ht="10.2" hidden="false" customHeight="false" outlineLevel="0" collapsed="false">
      <c r="B180" s="186"/>
      <c r="D180" s="179" t="s">
        <v>317</v>
      </c>
      <c r="E180" s="187"/>
      <c r="F180" s="188" t="s">
        <v>2424</v>
      </c>
      <c r="H180" s="189" t="n">
        <v>0.228</v>
      </c>
      <c r="I180" s="190"/>
      <c r="L180" s="186"/>
      <c r="M180" s="191"/>
      <c r="T180" s="192"/>
      <c r="AT180" s="187" t="s">
        <v>317</v>
      </c>
      <c r="AU180" s="187" t="s">
        <v>91</v>
      </c>
      <c r="AV180" s="185" t="s">
        <v>91</v>
      </c>
      <c r="AW180" s="185" t="s">
        <v>35</v>
      </c>
      <c r="AX180" s="185" t="s">
        <v>82</v>
      </c>
      <c r="AY180" s="187" t="s">
        <v>308</v>
      </c>
    </row>
    <row r="181" s="185" customFormat="true" ht="10.2" hidden="false" customHeight="false" outlineLevel="0" collapsed="false">
      <c r="B181" s="186"/>
      <c r="D181" s="179" t="s">
        <v>317</v>
      </c>
      <c r="E181" s="187"/>
      <c r="F181" s="188" t="s">
        <v>2425</v>
      </c>
      <c r="H181" s="189" t="n">
        <v>1.49</v>
      </c>
      <c r="I181" s="190"/>
      <c r="L181" s="186"/>
      <c r="M181" s="191"/>
      <c r="T181" s="192"/>
      <c r="AT181" s="187" t="s">
        <v>317</v>
      </c>
      <c r="AU181" s="187" t="s">
        <v>91</v>
      </c>
      <c r="AV181" s="185" t="s">
        <v>91</v>
      </c>
      <c r="AW181" s="185" t="s">
        <v>35</v>
      </c>
      <c r="AX181" s="185" t="s">
        <v>82</v>
      </c>
      <c r="AY181" s="187" t="s">
        <v>308</v>
      </c>
    </row>
    <row r="182" s="185" customFormat="true" ht="10.2" hidden="false" customHeight="false" outlineLevel="0" collapsed="false">
      <c r="B182" s="186"/>
      <c r="D182" s="179" t="s">
        <v>317</v>
      </c>
      <c r="E182" s="187"/>
      <c r="F182" s="188" t="s">
        <v>2426</v>
      </c>
      <c r="H182" s="189" t="n">
        <v>0.281</v>
      </c>
      <c r="I182" s="190"/>
      <c r="L182" s="186"/>
      <c r="M182" s="191"/>
      <c r="T182" s="192"/>
      <c r="AT182" s="187" t="s">
        <v>317</v>
      </c>
      <c r="AU182" s="187" t="s">
        <v>91</v>
      </c>
      <c r="AV182" s="185" t="s">
        <v>91</v>
      </c>
      <c r="AW182" s="185" t="s">
        <v>35</v>
      </c>
      <c r="AX182" s="185" t="s">
        <v>82</v>
      </c>
      <c r="AY182" s="187" t="s">
        <v>308</v>
      </c>
    </row>
    <row r="183" s="185" customFormat="true" ht="10.2" hidden="false" customHeight="false" outlineLevel="0" collapsed="false">
      <c r="B183" s="186"/>
      <c r="D183" s="179" t="s">
        <v>317</v>
      </c>
      <c r="E183" s="187"/>
      <c r="F183" s="188" t="s">
        <v>2427</v>
      </c>
      <c r="H183" s="189" t="n">
        <v>1.974</v>
      </c>
      <c r="I183" s="190"/>
      <c r="L183" s="186"/>
      <c r="M183" s="191"/>
      <c r="T183" s="192"/>
      <c r="AT183" s="187" t="s">
        <v>317</v>
      </c>
      <c r="AU183" s="187" t="s">
        <v>91</v>
      </c>
      <c r="AV183" s="185" t="s">
        <v>91</v>
      </c>
      <c r="AW183" s="185" t="s">
        <v>35</v>
      </c>
      <c r="AX183" s="185" t="s">
        <v>82</v>
      </c>
      <c r="AY183" s="187" t="s">
        <v>308</v>
      </c>
    </row>
    <row r="184" s="193" customFormat="true" ht="10.2" hidden="false" customHeight="false" outlineLevel="0" collapsed="false">
      <c r="B184" s="194"/>
      <c r="D184" s="179" t="s">
        <v>317</v>
      </c>
      <c r="E184" s="195"/>
      <c r="F184" s="196" t="s">
        <v>321</v>
      </c>
      <c r="H184" s="197" t="n">
        <v>3.973</v>
      </c>
      <c r="I184" s="198"/>
      <c r="L184" s="194"/>
      <c r="M184" s="199"/>
      <c r="T184" s="200"/>
      <c r="AT184" s="195" t="s">
        <v>317</v>
      </c>
      <c r="AU184" s="195" t="s">
        <v>91</v>
      </c>
      <c r="AV184" s="193" t="s">
        <v>315</v>
      </c>
      <c r="AW184" s="193" t="s">
        <v>35</v>
      </c>
      <c r="AX184" s="193" t="s">
        <v>89</v>
      </c>
      <c r="AY184" s="195" t="s">
        <v>308</v>
      </c>
    </row>
    <row r="185" s="22" customFormat="true" ht="24.15" hidden="false" customHeight="true" outlineLevel="0" collapsed="false">
      <c r="B185" s="23"/>
      <c r="C185" s="164" t="s">
        <v>374</v>
      </c>
      <c r="D185" s="164" t="s">
        <v>310</v>
      </c>
      <c r="E185" s="165" t="s">
        <v>2428</v>
      </c>
      <c r="F185" s="166" t="s">
        <v>2429</v>
      </c>
      <c r="G185" s="167" t="s">
        <v>324</v>
      </c>
      <c r="H185" s="168" t="n">
        <v>0.648</v>
      </c>
      <c r="I185" s="169"/>
      <c r="J185" s="170" t="n">
        <f aca="false">ROUND(I185*H185,2)</f>
        <v>0</v>
      </c>
      <c r="K185" s="166" t="s">
        <v>314</v>
      </c>
      <c r="L185" s="23"/>
      <c r="M185" s="171"/>
      <c r="N185" s="172" t="s">
        <v>47</v>
      </c>
      <c r="P185" s="173" t="n">
        <f aca="false">O185*H185</f>
        <v>0</v>
      </c>
      <c r="Q185" s="173" t="n">
        <v>2.47214</v>
      </c>
      <c r="R185" s="173" t="n">
        <f aca="false">Q185*H185</f>
        <v>1.60194672</v>
      </c>
      <c r="S185" s="173" t="n">
        <v>0</v>
      </c>
      <c r="T185" s="174" t="n">
        <f aca="false">S185*H185</f>
        <v>0</v>
      </c>
      <c r="AR185" s="175" t="s">
        <v>315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315</v>
      </c>
      <c r="BM185" s="175" t="s">
        <v>2430</v>
      </c>
    </row>
    <row r="186" s="177" customFormat="true" ht="10.2" hidden="false" customHeight="false" outlineLevel="0" collapsed="false">
      <c r="B186" s="178"/>
      <c r="D186" s="179" t="s">
        <v>317</v>
      </c>
      <c r="E186" s="180"/>
      <c r="F186" s="181" t="s">
        <v>318</v>
      </c>
      <c r="H186" s="180"/>
      <c r="I186" s="182"/>
      <c r="L186" s="178"/>
      <c r="M186" s="183"/>
      <c r="T186" s="184"/>
      <c r="AT186" s="180" t="s">
        <v>317</v>
      </c>
      <c r="AU186" s="180" t="s">
        <v>91</v>
      </c>
      <c r="AV186" s="177" t="s">
        <v>89</v>
      </c>
      <c r="AW186" s="177" t="s">
        <v>35</v>
      </c>
      <c r="AX186" s="177" t="s">
        <v>82</v>
      </c>
      <c r="AY186" s="180" t="s">
        <v>308</v>
      </c>
    </row>
    <row r="187" s="177" customFormat="true" ht="10.2" hidden="false" customHeight="false" outlineLevel="0" collapsed="false">
      <c r="B187" s="178"/>
      <c r="D187" s="179" t="s">
        <v>317</v>
      </c>
      <c r="E187" s="180"/>
      <c r="F187" s="181" t="s">
        <v>2330</v>
      </c>
      <c r="H187" s="180"/>
      <c r="I187" s="182"/>
      <c r="L187" s="178"/>
      <c r="M187" s="183"/>
      <c r="T187" s="184"/>
      <c r="AT187" s="180" t="s">
        <v>317</v>
      </c>
      <c r="AU187" s="180" t="s">
        <v>91</v>
      </c>
      <c r="AV187" s="177" t="s">
        <v>89</v>
      </c>
      <c r="AW187" s="177" t="s">
        <v>35</v>
      </c>
      <c r="AX187" s="177" t="s">
        <v>82</v>
      </c>
      <c r="AY187" s="180" t="s">
        <v>308</v>
      </c>
    </row>
    <row r="188" s="185" customFormat="true" ht="10.2" hidden="false" customHeight="false" outlineLevel="0" collapsed="false">
      <c r="B188" s="186"/>
      <c r="D188" s="179" t="s">
        <v>317</v>
      </c>
      <c r="E188" s="187"/>
      <c r="F188" s="188" t="s">
        <v>2431</v>
      </c>
      <c r="H188" s="189" t="n">
        <v>0.648</v>
      </c>
      <c r="I188" s="190"/>
      <c r="L188" s="186"/>
      <c r="M188" s="191"/>
      <c r="T188" s="192"/>
      <c r="AT188" s="187" t="s">
        <v>317</v>
      </c>
      <c r="AU188" s="187" t="s">
        <v>91</v>
      </c>
      <c r="AV188" s="185" t="s">
        <v>91</v>
      </c>
      <c r="AW188" s="185" t="s">
        <v>35</v>
      </c>
      <c r="AX188" s="185" t="s">
        <v>82</v>
      </c>
      <c r="AY188" s="187" t="s">
        <v>308</v>
      </c>
    </row>
    <row r="189" s="193" customFormat="true" ht="10.2" hidden="false" customHeight="false" outlineLevel="0" collapsed="false">
      <c r="B189" s="194"/>
      <c r="D189" s="179" t="s">
        <v>317</v>
      </c>
      <c r="E189" s="195"/>
      <c r="F189" s="196" t="s">
        <v>321</v>
      </c>
      <c r="H189" s="197" t="n">
        <v>0.648</v>
      </c>
      <c r="I189" s="198"/>
      <c r="L189" s="194"/>
      <c r="M189" s="199"/>
      <c r="T189" s="200"/>
      <c r="AT189" s="195" t="s">
        <v>317</v>
      </c>
      <c r="AU189" s="195" t="s">
        <v>91</v>
      </c>
      <c r="AV189" s="193" t="s">
        <v>315</v>
      </c>
      <c r="AW189" s="193" t="s">
        <v>35</v>
      </c>
      <c r="AX189" s="193" t="s">
        <v>89</v>
      </c>
      <c r="AY189" s="195" t="s">
        <v>308</v>
      </c>
    </row>
    <row r="190" s="22" customFormat="true" ht="33" hidden="false" customHeight="true" outlineLevel="0" collapsed="false">
      <c r="B190" s="23"/>
      <c r="C190" s="164" t="s">
        <v>381</v>
      </c>
      <c r="D190" s="164" t="s">
        <v>310</v>
      </c>
      <c r="E190" s="165" t="s">
        <v>924</v>
      </c>
      <c r="F190" s="166" t="s">
        <v>925</v>
      </c>
      <c r="G190" s="167" t="s">
        <v>324</v>
      </c>
      <c r="H190" s="168" t="n">
        <v>29.637</v>
      </c>
      <c r="I190" s="169"/>
      <c r="J190" s="170" t="n">
        <f aca="false">ROUND(I190*H190,2)</f>
        <v>0</v>
      </c>
      <c r="K190" s="166" t="s">
        <v>314</v>
      </c>
      <c r="L190" s="23"/>
      <c r="M190" s="171"/>
      <c r="N190" s="172" t="s">
        <v>47</v>
      </c>
      <c r="P190" s="173" t="n">
        <f aca="false">O190*H190</f>
        <v>0</v>
      </c>
      <c r="Q190" s="173" t="n">
        <v>2.45329</v>
      </c>
      <c r="R190" s="173" t="n">
        <f aca="false">Q190*H190</f>
        <v>72.70815573</v>
      </c>
      <c r="S190" s="173" t="n">
        <v>0</v>
      </c>
      <c r="T190" s="174" t="n">
        <f aca="false">S190*H190</f>
        <v>0</v>
      </c>
      <c r="AR190" s="175" t="s">
        <v>315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315</v>
      </c>
      <c r="BM190" s="175" t="s">
        <v>2334</v>
      </c>
    </row>
    <row r="191" s="177" customFormat="true" ht="10.2" hidden="false" customHeight="false" outlineLevel="0" collapsed="false">
      <c r="B191" s="178"/>
      <c r="D191" s="179" t="s">
        <v>317</v>
      </c>
      <c r="E191" s="180"/>
      <c r="F191" s="181" t="s">
        <v>318</v>
      </c>
      <c r="H191" s="180"/>
      <c r="I191" s="182"/>
      <c r="L191" s="178"/>
      <c r="M191" s="183"/>
      <c r="T191" s="184"/>
      <c r="AT191" s="180" t="s">
        <v>317</v>
      </c>
      <c r="AU191" s="180" t="s">
        <v>91</v>
      </c>
      <c r="AV191" s="177" t="s">
        <v>89</v>
      </c>
      <c r="AW191" s="177" t="s">
        <v>35</v>
      </c>
      <c r="AX191" s="177" t="s">
        <v>82</v>
      </c>
      <c r="AY191" s="180" t="s">
        <v>308</v>
      </c>
    </row>
    <row r="192" s="177" customFormat="true" ht="10.2" hidden="false" customHeight="false" outlineLevel="0" collapsed="false">
      <c r="B192" s="178"/>
      <c r="D192" s="179" t="s">
        <v>317</v>
      </c>
      <c r="E192" s="180"/>
      <c r="F192" s="181" t="s">
        <v>2432</v>
      </c>
      <c r="H192" s="180"/>
      <c r="I192" s="182"/>
      <c r="L192" s="178"/>
      <c r="M192" s="183"/>
      <c r="T192" s="184"/>
      <c r="AT192" s="180" t="s">
        <v>317</v>
      </c>
      <c r="AU192" s="180" t="s">
        <v>91</v>
      </c>
      <c r="AV192" s="177" t="s">
        <v>89</v>
      </c>
      <c r="AW192" s="177" t="s">
        <v>35</v>
      </c>
      <c r="AX192" s="177" t="s">
        <v>82</v>
      </c>
      <c r="AY192" s="180" t="s">
        <v>308</v>
      </c>
    </row>
    <row r="193" s="185" customFormat="true" ht="10.2" hidden="false" customHeight="false" outlineLevel="0" collapsed="false">
      <c r="B193" s="186"/>
      <c r="D193" s="179" t="s">
        <v>317</v>
      </c>
      <c r="E193" s="187"/>
      <c r="F193" s="188" t="s">
        <v>2433</v>
      </c>
      <c r="H193" s="189" t="n">
        <v>0.684</v>
      </c>
      <c r="I193" s="190"/>
      <c r="L193" s="186"/>
      <c r="M193" s="191"/>
      <c r="T193" s="192"/>
      <c r="AT193" s="187" t="s">
        <v>317</v>
      </c>
      <c r="AU193" s="187" t="s">
        <v>91</v>
      </c>
      <c r="AV193" s="185" t="s">
        <v>91</v>
      </c>
      <c r="AW193" s="185" t="s">
        <v>35</v>
      </c>
      <c r="AX193" s="185" t="s">
        <v>82</v>
      </c>
      <c r="AY193" s="187" t="s">
        <v>308</v>
      </c>
    </row>
    <row r="194" s="185" customFormat="true" ht="10.2" hidden="false" customHeight="false" outlineLevel="0" collapsed="false">
      <c r="B194" s="186"/>
      <c r="D194" s="179" t="s">
        <v>317</v>
      </c>
      <c r="E194" s="187"/>
      <c r="F194" s="188" t="s">
        <v>2434</v>
      </c>
      <c r="H194" s="189" t="n">
        <v>2.736</v>
      </c>
      <c r="I194" s="190"/>
      <c r="L194" s="186"/>
      <c r="M194" s="191"/>
      <c r="T194" s="192"/>
      <c r="AT194" s="187" t="s">
        <v>317</v>
      </c>
      <c r="AU194" s="187" t="s">
        <v>91</v>
      </c>
      <c r="AV194" s="185" t="s">
        <v>91</v>
      </c>
      <c r="AW194" s="185" t="s">
        <v>35</v>
      </c>
      <c r="AX194" s="185" t="s">
        <v>82</v>
      </c>
      <c r="AY194" s="187" t="s">
        <v>308</v>
      </c>
    </row>
    <row r="195" s="185" customFormat="true" ht="10.2" hidden="false" customHeight="false" outlineLevel="0" collapsed="false">
      <c r="B195" s="186"/>
      <c r="D195" s="179" t="s">
        <v>317</v>
      </c>
      <c r="E195" s="187"/>
      <c r="F195" s="188" t="s">
        <v>2435</v>
      </c>
      <c r="H195" s="189" t="n">
        <v>10.433</v>
      </c>
      <c r="I195" s="190"/>
      <c r="L195" s="186"/>
      <c r="M195" s="191"/>
      <c r="T195" s="192"/>
      <c r="AT195" s="187" t="s">
        <v>317</v>
      </c>
      <c r="AU195" s="187" t="s">
        <v>91</v>
      </c>
      <c r="AV195" s="185" t="s">
        <v>91</v>
      </c>
      <c r="AW195" s="185" t="s">
        <v>35</v>
      </c>
      <c r="AX195" s="185" t="s">
        <v>82</v>
      </c>
      <c r="AY195" s="187" t="s">
        <v>308</v>
      </c>
    </row>
    <row r="196" s="185" customFormat="true" ht="10.2" hidden="false" customHeight="false" outlineLevel="0" collapsed="false">
      <c r="B196" s="186"/>
      <c r="D196" s="179" t="s">
        <v>317</v>
      </c>
      <c r="E196" s="187"/>
      <c r="F196" s="188" t="s">
        <v>2436</v>
      </c>
      <c r="H196" s="189" t="n">
        <v>1.966</v>
      </c>
      <c r="I196" s="190"/>
      <c r="L196" s="186"/>
      <c r="M196" s="191"/>
      <c r="T196" s="192"/>
      <c r="AT196" s="187" t="s">
        <v>317</v>
      </c>
      <c r="AU196" s="187" t="s">
        <v>91</v>
      </c>
      <c r="AV196" s="185" t="s">
        <v>91</v>
      </c>
      <c r="AW196" s="185" t="s">
        <v>35</v>
      </c>
      <c r="AX196" s="185" t="s">
        <v>82</v>
      </c>
      <c r="AY196" s="187" t="s">
        <v>308</v>
      </c>
    </row>
    <row r="197" s="185" customFormat="true" ht="10.2" hidden="false" customHeight="false" outlineLevel="0" collapsed="false">
      <c r="B197" s="186"/>
      <c r="D197" s="179" t="s">
        <v>317</v>
      </c>
      <c r="E197" s="187"/>
      <c r="F197" s="188" t="s">
        <v>2437</v>
      </c>
      <c r="H197" s="189" t="n">
        <v>13.818</v>
      </c>
      <c r="I197" s="190"/>
      <c r="L197" s="186"/>
      <c r="M197" s="191"/>
      <c r="T197" s="192"/>
      <c r="AT197" s="187" t="s">
        <v>317</v>
      </c>
      <c r="AU197" s="187" t="s">
        <v>91</v>
      </c>
      <c r="AV197" s="185" t="s">
        <v>91</v>
      </c>
      <c r="AW197" s="185" t="s">
        <v>35</v>
      </c>
      <c r="AX197" s="185" t="s">
        <v>82</v>
      </c>
      <c r="AY197" s="187" t="s">
        <v>308</v>
      </c>
    </row>
    <row r="198" s="193" customFormat="true" ht="10.2" hidden="false" customHeight="false" outlineLevel="0" collapsed="false">
      <c r="B198" s="194"/>
      <c r="D198" s="179" t="s">
        <v>317</v>
      </c>
      <c r="E198" s="195" t="s">
        <v>878</v>
      </c>
      <c r="F198" s="196" t="s">
        <v>321</v>
      </c>
      <c r="H198" s="197" t="n">
        <v>29.637</v>
      </c>
      <c r="I198" s="198"/>
      <c r="L198" s="194"/>
      <c r="M198" s="199"/>
      <c r="T198" s="200"/>
      <c r="AT198" s="195" t="s">
        <v>317</v>
      </c>
      <c r="AU198" s="195" t="s">
        <v>91</v>
      </c>
      <c r="AV198" s="193" t="s">
        <v>315</v>
      </c>
      <c r="AW198" s="193" t="s">
        <v>35</v>
      </c>
      <c r="AX198" s="193" t="s">
        <v>89</v>
      </c>
      <c r="AY198" s="195" t="s">
        <v>308</v>
      </c>
    </row>
    <row r="199" s="22" customFormat="true" ht="16.5" hidden="false" customHeight="true" outlineLevel="0" collapsed="false">
      <c r="B199" s="23"/>
      <c r="C199" s="164" t="s">
        <v>393</v>
      </c>
      <c r="D199" s="164" t="s">
        <v>310</v>
      </c>
      <c r="E199" s="165" t="s">
        <v>930</v>
      </c>
      <c r="F199" s="166" t="s">
        <v>931</v>
      </c>
      <c r="G199" s="167" t="s">
        <v>313</v>
      </c>
      <c r="H199" s="168" t="n">
        <v>134.516</v>
      </c>
      <c r="I199" s="169"/>
      <c r="J199" s="170" t="n">
        <f aca="false">ROUND(I199*H199,2)</f>
        <v>0</v>
      </c>
      <c r="K199" s="166" t="s">
        <v>314</v>
      </c>
      <c r="L199" s="23"/>
      <c r="M199" s="171"/>
      <c r="N199" s="172" t="s">
        <v>47</v>
      </c>
      <c r="P199" s="173" t="n">
        <f aca="false">O199*H199</f>
        <v>0</v>
      </c>
      <c r="Q199" s="173" t="n">
        <v>0.00269</v>
      </c>
      <c r="R199" s="173" t="n">
        <f aca="false">Q199*H199</f>
        <v>0.36184804</v>
      </c>
      <c r="S199" s="173" t="n">
        <v>0</v>
      </c>
      <c r="T199" s="174" t="n">
        <f aca="false">S199*H199</f>
        <v>0</v>
      </c>
      <c r="AR199" s="175" t="s">
        <v>315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315</v>
      </c>
      <c r="BM199" s="175" t="s">
        <v>2338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318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77" customFormat="true" ht="10.2" hidden="false" customHeight="false" outlineLevel="0" collapsed="false">
      <c r="B201" s="178"/>
      <c r="D201" s="179" t="s">
        <v>317</v>
      </c>
      <c r="E201" s="180"/>
      <c r="F201" s="181" t="s">
        <v>2438</v>
      </c>
      <c r="H201" s="180"/>
      <c r="I201" s="182"/>
      <c r="L201" s="178"/>
      <c r="M201" s="183"/>
      <c r="T201" s="184"/>
      <c r="AT201" s="180" t="s">
        <v>317</v>
      </c>
      <c r="AU201" s="180" t="s">
        <v>91</v>
      </c>
      <c r="AV201" s="177" t="s">
        <v>89</v>
      </c>
      <c r="AW201" s="177" t="s">
        <v>35</v>
      </c>
      <c r="AX201" s="177" t="s">
        <v>82</v>
      </c>
      <c r="AY201" s="180" t="s">
        <v>308</v>
      </c>
    </row>
    <row r="202" s="185" customFormat="true" ht="10.2" hidden="false" customHeight="false" outlineLevel="0" collapsed="false">
      <c r="B202" s="186"/>
      <c r="D202" s="179" t="s">
        <v>317</v>
      </c>
      <c r="E202" s="187"/>
      <c r="F202" s="188" t="s">
        <v>2439</v>
      </c>
      <c r="H202" s="189" t="n">
        <v>5</v>
      </c>
      <c r="I202" s="190"/>
      <c r="L202" s="186"/>
      <c r="M202" s="191"/>
      <c r="T202" s="192"/>
      <c r="AT202" s="187" t="s">
        <v>317</v>
      </c>
      <c r="AU202" s="187" t="s">
        <v>91</v>
      </c>
      <c r="AV202" s="185" t="s">
        <v>91</v>
      </c>
      <c r="AW202" s="185" t="s">
        <v>35</v>
      </c>
      <c r="AX202" s="185" t="s">
        <v>82</v>
      </c>
      <c r="AY202" s="187" t="s">
        <v>308</v>
      </c>
    </row>
    <row r="203" s="185" customFormat="true" ht="10.2" hidden="false" customHeight="false" outlineLevel="0" collapsed="false">
      <c r="B203" s="186"/>
      <c r="D203" s="179" t="s">
        <v>317</v>
      </c>
      <c r="E203" s="187"/>
      <c r="F203" s="188" t="s">
        <v>2440</v>
      </c>
      <c r="H203" s="189" t="n">
        <v>15</v>
      </c>
      <c r="I203" s="190"/>
      <c r="L203" s="186"/>
      <c r="M203" s="191"/>
      <c r="T203" s="192"/>
      <c r="AT203" s="187" t="s">
        <v>317</v>
      </c>
      <c r="AU203" s="187" t="s">
        <v>91</v>
      </c>
      <c r="AV203" s="185" t="s">
        <v>91</v>
      </c>
      <c r="AW203" s="185" t="s">
        <v>35</v>
      </c>
      <c r="AX203" s="185" t="s">
        <v>82</v>
      </c>
      <c r="AY203" s="187" t="s">
        <v>308</v>
      </c>
    </row>
    <row r="204" s="185" customFormat="true" ht="10.2" hidden="false" customHeight="false" outlineLevel="0" collapsed="false">
      <c r="B204" s="186"/>
      <c r="D204" s="179" t="s">
        <v>317</v>
      </c>
      <c r="E204" s="187"/>
      <c r="F204" s="188" t="s">
        <v>2441</v>
      </c>
      <c r="H204" s="189" t="n">
        <v>44.712</v>
      </c>
      <c r="I204" s="190"/>
      <c r="L204" s="186"/>
      <c r="M204" s="191"/>
      <c r="T204" s="192"/>
      <c r="AT204" s="187" t="s">
        <v>317</v>
      </c>
      <c r="AU204" s="187" t="s">
        <v>91</v>
      </c>
      <c r="AV204" s="185" t="s">
        <v>91</v>
      </c>
      <c r="AW204" s="185" t="s">
        <v>35</v>
      </c>
      <c r="AX204" s="185" t="s">
        <v>82</v>
      </c>
      <c r="AY204" s="187" t="s">
        <v>308</v>
      </c>
    </row>
    <row r="205" s="185" customFormat="true" ht="10.2" hidden="false" customHeight="false" outlineLevel="0" collapsed="false">
      <c r="B205" s="186"/>
      <c r="D205" s="179" t="s">
        <v>317</v>
      </c>
      <c r="E205" s="187"/>
      <c r="F205" s="188" t="s">
        <v>2442</v>
      </c>
      <c r="H205" s="189" t="n">
        <v>10.584</v>
      </c>
      <c r="I205" s="190"/>
      <c r="L205" s="186"/>
      <c r="M205" s="191"/>
      <c r="T205" s="192"/>
      <c r="AT205" s="187" t="s">
        <v>317</v>
      </c>
      <c r="AU205" s="187" t="s">
        <v>91</v>
      </c>
      <c r="AV205" s="185" t="s">
        <v>91</v>
      </c>
      <c r="AW205" s="185" t="s">
        <v>35</v>
      </c>
      <c r="AX205" s="185" t="s">
        <v>82</v>
      </c>
      <c r="AY205" s="187" t="s">
        <v>308</v>
      </c>
    </row>
    <row r="206" s="185" customFormat="true" ht="10.2" hidden="false" customHeight="false" outlineLevel="0" collapsed="false">
      <c r="B206" s="186"/>
      <c r="D206" s="179" t="s">
        <v>317</v>
      </c>
      <c r="E206" s="187"/>
      <c r="F206" s="188" t="s">
        <v>2443</v>
      </c>
      <c r="H206" s="189" t="n">
        <v>59.22</v>
      </c>
      <c r="I206" s="190"/>
      <c r="L206" s="186"/>
      <c r="M206" s="191"/>
      <c r="T206" s="192"/>
      <c r="AT206" s="187" t="s">
        <v>317</v>
      </c>
      <c r="AU206" s="187" t="s">
        <v>91</v>
      </c>
      <c r="AV206" s="185" t="s">
        <v>91</v>
      </c>
      <c r="AW206" s="185" t="s">
        <v>35</v>
      </c>
      <c r="AX206" s="185" t="s">
        <v>82</v>
      </c>
      <c r="AY206" s="187" t="s">
        <v>308</v>
      </c>
    </row>
    <row r="207" s="193" customFormat="true" ht="10.2" hidden="false" customHeight="false" outlineLevel="0" collapsed="false">
      <c r="B207" s="194"/>
      <c r="D207" s="179" t="s">
        <v>317</v>
      </c>
      <c r="E207" s="195"/>
      <c r="F207" s="196" t="s">
        <v>321</v>
      </c>
      <c r="H207" s="197" t="n">
        <v>134.516</v>
      </c>
      <c r="I207" s="198"/>
      <c r="L207" s="194"/>
      <c r="M207" s="199"/>
      <c r="T207" s="200"/>
      <c r="AT207" s="195" t="s">
        <v>317</v>
      </c>
      <c r="AU207" s="195" t="s">
        <v>91</v>
      </c>
      <c r="AV207" s="193" t="s">
        <v>315</v>
      </c>
      <c r="AW207" s="193" t="s">
        <v>35</v>
      </c>
      <c r="AX207" s="193" t="s">
        <v>89</v>
      </c>
      <c r="AY207" s="195" t="s">
        <v>308</v>
      </c>
    </row>
    <row r="208" s="22" customFormat="true" ht="16.5" hidden="false" customHeight="true" outlineLevel="0" collapsed="false">
      <c r="B208" s="23"/>
      <c r="C208" s="164" t="s">
        <v>7</v>
      </c>
      <c r="D208" s="164" t="s">
        <v>310</v>
      </c>
      <c r="E208" s="165" t="s">
        <v>936</v>
      </c>
      <c r="F208" s="166" t="s">
        <v>937</v>
      </c>
      <c r="G208" s="167" t="s">
        <v>313</v>
      </c>
      <c r="H208" s="168" t="n">
        <v>134.516</v>
      </c>
      <c r="I208" s="169"/>
      <c r="J208" s="170" t="n">
        <f aca="false">ROUND(I208*H208,2)</f>
        <v>0</v>
      </c>
      <c r="K208" s="166" t="s">
        <v>314</v>
      </c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315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315</v>
      </c>
      <c r="BM208" s="175" t="s">
        <v>2342</v>
      </c>
    </row>
    <row r="209" s="22" customFormat="true" ht="24.15" hidden="false" customHeight="true" outlineLevel="0" collapsed="false">
      <c r="B209" s="23"/>
      <c r="C209" s="164" t="s">
        <v>414</v>
      </c>
      <c r="D209" s="164" t="s">
        <v>310</v>
      </c>
      <c r="E209" s="165" t="s">
        <v>939</v>
      </c>
      <c r="F209" s="166" t="s">
        <v>940</v>
      </c>
      <c r="G209" s="167" t="s">
        <v>370</v>
      </c>
      <c r="H209" s="168" t="n">
        <v>4.446</v>
      </c>
      <c r="I209" s="169"/>
      <c r="J209" s="170" t="n">
        <f aca="false">ROUND(I209*H209,2)</f>
        <v>0</v>
      </c>
      <c r="K209" s="166" t="s">
        <v>314</v>
      </c>
      <c r="L209" s="23"/>
      <c r="M209" s="171"/>
      <c r="N209" s="172" t="s">
        <v>47</v>
      </c>
      <c r="P209" s="173" t="n">
        <f aca="false">O209*H209</f>
        <v>0</v>
      </c>
      <c r="Q209" s="173" t="n">
        <v>1.06062</v>
      </c>
      <c r="R209" s="173" t="n">
        <f aca="false">Q209*H209</f>
        <v>4.71551652</v>
      </c>
      <c r="S209" s="173" t="n">
        <v>0</v>
      </c>
      <c r="T209" s="174" t="n">
        <f aca="false">S209*H209</f>
        <v>0</v>
      </c>
      <c r="AR209" s="175" t="s">
        <v>315</v>
      </c>
      <c r="AT209" s="175" t="s">
        <v>310</v>
      </c>
      <c r="AU209" s="175" t="s">
        <v>91</v>
      </c>
      <c r="AY209" s="3" t="s">
        <v>308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ROUND(I209*H209,2)</f>
        <v>0</v>
      </c>
      <c r="BL209" s="3" t="s">
        <v>315</v>
      </c>
      <c r="BM209" s="175" t="s">
        <v>2343</v>
      </c>
    </row>
    <row r="210" s="177" customFormat="true" ht="10.2" hidden="false" customHeight="false" outlineLevel="0" collapsed="false">
      <c r="B210" s="178"/>
      <c r="D210" s="179" t="s">
        <v>317</v>
      </c>
      <c r="E210" s="180"/>
      <c r="F210" s="181" t="s">
        <v>318</v>
      </c>
      <c r="H210" s="180"/>
      <c r="I210" s="182"/>
      <c r="L210" s="178"/>
      <c r="M210" s="183"/>
      <c r="T210" s="184"/>
      <c r="AT210" s="180" t="s">
        <v>317</v>
      </c>
      <c r="AU210" s="180" t="s">
        <v>91</v>
      </c>
      <c r="AV210" s="177" t="s">
        <v>89</v>
      </c>
      <c r="AW210" s="177" t="s">
        <v>35</v>
      </c>
      <c r="AX210" s="177" t="s">
        <v>82</v>
      </c>
      <c r="AY210" s="180" t="s">
        <v>308</v>
      </c>
    </row>
    <row r="211" s="177" customFormat="true" ht="10.2" hidden="false" customHeight="false" outlineLevel="0" collapsed="false">
      <c r="B211" s="178"/>
      <c r="D211" s="179" t="s">
        <v>317</v>
      </c>
      <c r="E211" s="180"/>
      <c r="F211" s="181" t="s">
        <v>2344</v>
      </c>
      <c r="H211" s="180"/>
      <c r="I211" s="182"/>
      <c r="L211" s="178"/>
      <c r="M211" s="183"/>
      <c r="T211" s="184"/>
      <c r="AT211" s="180" t="s">
        <v>317</v>
      </c>
      <c r="AU211" s="180" t="s">
        <v>91</v>
      </c>
      <c r="AV211" s="177" t="s">
        <v>89</v>
      </c>
      <c r="AW211" s="177" t="s">
        <v>35</v>
      </c>
      <c r="AX211" s="177" t="s">
        <v>82</v>
      </c>
      <c r="AY211" s="180" t="s">
        <v>308</v>
      </c>
    </row>
    <row r="212" s="185" customFormat="true" ht="10.2" hidden="false" customHeight="false" outlineLevel="0" collapsed="false">
      <c r="B212" s="186"/>
      <c r="D212" s="179" t="s">
        <v>317</v>
      </c>
      <c r="E212" s="187"/>
      <c r="F212" s="188" t="s">
        <v>2345</v>
      </c>
      <c r="H212" s="189" t="n">
        <v>4.446</v>
      </c>
      <c r="I212" s="190"/>
      <c r="L212" s="186"/>
      <c r="M212" s="191"/>
      <c r="T212" s="192"/>
      <c r="AT212" s="187" t="s">
        <v>317</v>
      </c>
      <c r="AU212" s="187" t="s">
        <v>91</v>
      </c>
      <c r="AV212" s="185" t="s">
        <v>91</v>
      </c>
      <c r="AW212" s="185" t="s">
        <v>35</v>
      </c>
      <c r="AX212" s="185" t="s">
        <v>82</v>
      </c>
      <c r="AY212" s="187" t="s">
        <v>308</v>
      </c>
    </row>
    <row r="213" s="193" customFormat="true" ht="10.2" hidden="false" customHeight="false" outlineLevel="0" collapsed="false">
      <c r="B213" s="194"/>
      <c r="D213" s="179" t="s">
        <v>317</v>
      </c>
      <c r="E213" s="195"/>
      <c r="F213" s="196" t="s">
        <v>321</v>
      </c>
      <c r="H213" s="197" t="n">
        <v>4.446</v>
      </c>
      <c r="I213" s="198"/>
      <c r="L213" s="194"/>
      <c r="M213" s="199"/>
      <c r="T213" s="200"/>
      <c r="AT213" s="195" t="s">
        <v>317</v>
      </c>
      <c r="AU213" s="195" t="s">
        <v>91</v>
      </c>
      <c r="AV213" s="193" t="s">
        <v>315</v>
      </c>
      <c r="AW213" s="193" t="s">
        <v>35</v>
      </c>
      <c r="AX213" s="193" t="s">
        <v>89</v>
      </c>
      <c r="AY213" s="195" t="s">
        <v>308</v>
      </c>
    </row>
    <row r="214" s="22" customFormat="true" ht="33" hidden="false" customHeight="true" outlineLevel="0" collapsed="false">
      <c r="B214" s="23"/>
      <c r="C214" s="164" t="s">
        <v>423</v>
      </c>
      <c r="D214" s="164" t="s">
        <v>310</v>
      </c>
      <c r="E214" s="165" t="s">
        <v>2444</v>
      </c>
      <c r="F214" s="166" t="s">
        <v>2445</v>
      </c>
      <c r="G214" s="167" t="s">
        <v>324</v>
      </c>
      <c r="H214" s="168" t="n">
        <v>6.896</v>
      </c>
      <c r="I214" s="169"/>
      <c r="J214" s="170" t="n">
        <f aca="false">ROUND(I214*H214,2)</f>
        <v>0</v>
      </c>
      <c r="K214" s="166" t="s">
        <v>314</v>
      </c>
      <c r="L214" s="23"/>
      <c r="M214" s="171"/>
      <c r="N214" s="172" t="s">
        <v>47</v>
      </c>
      <c r="P214" s="173" t="n">
        <f aca="false">O214*H214</f>
        <v>0</v>
      </c>
      <c r="Q214" s="173" t="n">
        <v>2.45329</v>
      </c>
      <c r="R214" s="173" t="n">
        <f aca="false">Q214*H214</f>
        <v>16.91788784</v>
      </c>
      <c r="S214" s="173" t="n">
        <v>0</v>
      </c>
      <c r="T214" s="174" t="n">
        <f aca="false">S214*H214</f>
        <v>0</v>
      </c>
      <c r="AR214" s="175" t="s">
        <v>315</v>
      </c>
      <c r="AT214" s="175" t="s">
        <v>310</v>
      </c>
      <c r="AU214" s="175" t="s">
        <v>91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315</v>
      </c>
      <c r="BM214" s="175" t="s">
        <v>2446</v>
      </c>
    </row>
    <row r="215" s="177" customFormat="true" ht="10.2" hidden="false" customHeight="false" outlineLevel="0" collapsed="false">
      <c r="B215" s="178"/>
      <c r="D215" s="179" t="s">
        <v>317</v>
      </c>
      <c r="E215" s="180"/>
      <c r="F215" s="181" t="s">
        <v>318</v>
      </c>
      <c r="H215" s="180"/>
      <c r="I215" s="182"/>
      <c r="L215" s="178"/>
      <c r="M215" s="183"/>
      <c r="T215" s="184"/>
      <c r="AT215" s="180" t="s">
        <v>317</v>
      </c>
      <c r="AU215" s="180" t="s">
        <v>91</v>
      </c>
      <c r="AV215" s="177" t="s">
        <v>89</v>
      </c>
      <c r="AW215" s="177" t="s">
        <v>35</v>
      </c>
      <c r="AX215" s="177" t="s">
        <v>82</v>
      </c>
      <c r="AY215" s="180" t="s">
        <v>308</v>
      </c>
    </row>
    <row r="216" s="177" customFormat="true" ht="10.2" hidden="false" customHeight="false" outlineLevel="0" collapsed="false">
      <c r="B216" s="178"/>
      <c r="D216" s="179" t="s">
        <v>317</v>
      </c>
      <c r="E216" s="180"/>
      <c r="F216" s="181" t="s">
        <v>2447</v>
      </c>
      <c r="H216" s="180"/>
      <c r="I216" s="182"/>
      <c r="L216" s="178"/>
      <c r="M216" s="183"/>
      <c r="T216" s="184"/>
      <c r="AT216" s="180" t="s">
        <v>317</v>
      </c>
      <c r="AU216" s="180" t="s">
        <v>91</v>
      </c>
      <c r="AV216" s="177" t="s">
        <v>89</v>
      </c>
      <c r="AW216" s="177" t="s">
        <v>35</v>
      </c>
      <c r="AX216" s="177" t="s">
        <v>82</v>
      </c>
      <c r="AY216" s="180" t="s">
        <v>308</v>
      </c>
    </row>
    <row r="217" s="185" customFormat="true" ht="10.2" hidden="false" customHeight="false" outlineLevel="0" collapsed="false">
      <c r="B217" s="186"/>
      <c r="D217" s="179" t="s">
        <v>317</v>
      </c>
      <c r="E217" s="187"/>
      <c r="F217" s="188" t="s">
        <v>2448</v>
      </c>
      <c r="H217" s="189" t="n">
        <v>4.536</v>
      </c>
      <c r="I217" s="190"/>
      <c r="L217" s="186"/>
      <c r="M217" s="191"/>
      <c r="T217" s="192"/>
      <c r="AT217" s="187" t="s">
        <v>317</v>
      </c>
      <c r="AU217" s="187" t="s">
        <v>91</v>
      </c>
      <c r="AV217" s="185" t="s">
        <v>91</v>
      </c>
      <c r="AW217" s="185" t="s">
        <v>35</v>
      </c>
      <c r="AX217" s="185" t="s">
        <v>82</v>
      </c>
      <c r="AY217" s="187" t="s">
        <v>308</v>
      </c>
    </row>
    <row r="218" s="185" customFormat="true" ht="10.2" hidden="false" customHeight="false" outlineLevel="0" collapsed="false">
      <c r="B218" s="186"/>
      <c r="D218" s="179" t="s">
        <v>317</v>
      </c>
      <c r="E218" s="187"/>
      <c r="F218" s="188" t="s">
        <v>2449</v>
      </c>
      <c r="H218" s="189" t="n">
        <v>2.052</v>
      </c>
      <c r="I218" s="190"/>
      <c r="L218" s="186"/>
      <c r="M218" s="191"/>
      <c r="T218" s="192"/>
      <c r="AT218" s="187" t="s">
        <v>317</v>
      </c>
      <c r="AU218" s="187" t="s">
        <v>91</v>
      </c>
      <c r="AV218" s="185" t="s">
        <v>91</v>
      </c>
      <c r="AW218" s="185" t="s">
        <v>35</v>
      </c>
      <c r="AX218" s="185" t="s">
        <v>82</v>
      </c>
      <c r="AY218" s="187" t="s">
        <v>308</v>
      </c>
    </row>
    <row r="219" s="185" customFormat="true" ht="10.2" hidden="false" customHeight="false" outlineLevel="0" collapsed="false">
      <c r="B219" s="186"/>
      <c r="D219" s="179" t="s">
        <v>317</v>
      </c>
      <c r="E219" s="187"/>
      <c r="F219" s="188" t="s">
        <v>2450</v>
      </c>
      <c r="H219" s="189" t="n">
        <v>0.135</v>
      </c>
      <c r="I219" s="190"/>
      <c r="L219" s="186"/>
      <c r="M219" s="191"/>
      <c r="T219" s="192"/>
      <c r="AT219" s="187" t="s">
        <v>317</v>
      </c>
      <c r="AU219" s="187" t="s">
        <v>91</v>
      </c>
      <c r="AV219" s="185" t="s">
        <v>91</v>
      </c>
      <c r="AW219" s="185" t="s">
        <v>35</v>
      </c>
      <c r="AX219" s="185" t="s">
        <v>82</v>
      </c>
      <c r="AY219" s="187" t="s">
        <v>308</v>
      </c>
    </row>
    <row r="220" s="185" customFormat="true" ht="10.2" hidden="false" customHeight="false" outlineLevel="0" collapsed="false">
      <c r="B220" s="186"/>
      <c r="D220" s="179" t="s">
        <v>317</v>
      </c>
      <c r="E220" s="187"/>
      <c r="F220" s="188" t="s">
        <v>2451</v>
      </c>
      <c r="H220" s="189" t="n">
        <v>0.173</v>
      </c>
      <c r="I220" s="190"/>
      <c r="L220" s="186"/>
      <c r="M220" s="191"/>
      <c r="T220" s="192"/>
      <c r="AT220" s="187" t="s">
        <v>317</v>
      </c>
      <c r="AU220" s="187" t="s">
        <v>91</v>
      </c>
      <c r="AV220" s="185" t="s">
        <v>91</v>
      </c>
      <c r="AW220" s="185" t="s">
        <v>35</v>
      </c>
      <c r="AX220" s="185" t="s">
        <v>82</v>
      </c>
      <c r="AY220" s="187" t="s">
        <v>308</v>
      </c>
    </row>
    <row r="221" s="193" customFormat="true" ht="10.2" hidden="false" customHeight="false" outlineLevel="0" collapsed="false">
      <c r="B221" s="194"/>
      <c r="D221" s="179" t="s">
        <v>317</v>
      </c>
      <c r="E221" s="195" t="s">
        <v>2405</v>
      </c>
      <c r="F221" s="196" t="s">
        <v>321</v>
      </c>
      <c r="H221" s="197" t="n">
        <v>6.896</v>
      </c>
      <c r="I221" s="198"/>
      <c r="L221" s="194"/>
      <c r="M221" s="199"/>
      <c r="T221" s="200"/>
      <c r="AT221" s="195" t="s">
        <v>317</v>
      </c>
      <c r="AU221" s="195" t="s">
        <v>91</v>
      </c>
      <c r="AV221" s="193" t="s">
        <v>315</v>
      </c>
      <c r="AW221" s="193" t="s">
        <v>35</v>
      </c>
      <c r="AX221" s="193" t="s">
        <v>89</v>
      </c>
      <c r="AY221" s="195" t="s">
        <v>308</v>
      </c>
    </row>
    <row r="222" s="22" customFormat="true" ht="16.5" hidden="false" customHeight="true" outlineLevel="0" collapsed="false">
      <c r="B222" s="23"/>
      <c r="C222" s="164" t="s">
        <v>427</v>
      </c>
      <c r="D222" s="164" t="s">
        <v>310</v>
      </c>
      <c r="E222" s="165" t="s">
        <v>2452</v>
      </c>
      <c r="F222" s="166" t="s">
        <v>2453</v>
      </c>
      <c r="G222" s="167" t="s">
        <v>313</v>
      </c>
      <c r="H222" s="168" t="n">
        <v>80.16</v>
      </c>
      <c r="I222" s="169"/>
      <c r="J222" s="170" t="n">
        <f aca="false">ROUND(I222*H222,2)</f>
        <v>0</v>
      </c>
      <c r="K222" s="166" t="s">
        <v>314</v>
      </c>
      <c r="L222" s="23"/>
      <c r="M222" s="171"/>
      <c r="N222" s="172" t="s">
        <v>47</v>
      </c>
      <c r="P222" s="173" t="n">
        <f aca="false">O222*H222</f>
        <v>0</v>
      </c>
      <c r="Q222" s="173" t="n">
        <v>0.00264</v>
      </c>
      <c r="R222" s="173" t="n">
        <f aca="false">Q222*H222</f>
        <v>0.2116224</v>
      </c>
      <c r="S222" s="173" t="n">
        <v>0</v>
      </c>
      <c r="T222" s="174" t="n">
        <f aca="false">S222*H222</f>
        <v>0</v>
      </c>
      <c r="AR222" s="175" t="s">
        <v>315</v>
      </c>
      <c r="AT222" s="175" t="s">
        <v>310</v>
      </c>
      <c r="AU222" s="175" t="s">
        <v>91</v>
      </c>
      <c r="AY222" s="3" t="s">
        <v>308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ROUND(I222*H222,2)</f>
        <v>0</v>
      </c>
      <c r="BL222" s="3" t="s">
        <v>315</v>
      </c>
      <c r="BM222" s="175" t="s">
        <v>2454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318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77" customFormat="true" ht="10.2" hidden="false" customHeight="false" outlineLevel="0" collapsed="false">
      <c r="B224" s="178"/>
      <c r="D224" s="179" t="s">
        <v>317</v>
      </c>
      <c r="E224" s="180"/>
      <c r="F224" s="181" t="s">
        <v>2455</v>
      </c>
      <c r="H224" s="180"/>
      <c r="I224" s="182"/>
      <c r="L224" s="178"/>
      <c r="M224" s="183"/>
      <c r="T224" s="184"/>
      <c r="AT224" s="180" t="s">
        <v>317</v>
      </c>
      <c r="AU224" s="180" t="s">
        <v>91</v>
      </c>
      <c r="AV224" s="177" t="s">
        <v>89</v>
      </c>
      <c r="AW224" s="177" t="s">
        <v>35</v>
      </c>
      <c r="AX224" s="177" t="s">
        <v>82</v>
      </c>
      <c r="AY224" s="180" t="s">
        <v>308</v>
      </c>
    </row>
    <row r="225" s="185" customFormat="true" ht="10.2" hidden="false" customHeight="false" outlineLevel="0" collapsed="false">
      <c r="B225" s="186"/>
      <c r="D225" s="179" t="s">
        <v>317</v>
      </c>
      <c r="E225" s="187"/>
      <c r="F225" s="188" t="s">
        <v>2456</v>
      </c>
      <c r="H225" s="189" t="n">
        <v>38.88</v>
      </c>
      <c r="I225" s="190"/>
      <c r="L225" s="186"/>
      <c r="M225" s="191"/>
      <c r="T225" s="192"/>
      <c r="AT225" s="187" t="s">
        <v>317</v>
      </c>
      <c r="AU225" s="187" t="s">
        <v>91</v>
      </c>
      <c r="AV225" s="185" t="s">
        <v>91</v>
      </c>
      <c r="AW225" s="185" t="s">
        <v>35</v>
      </c>
      <c r="AX225" s="185" t="s">
        <v>82</v>
      </c>
      <c r="AY225" s="187" t="s">
        <v>308</v>
      </c>
    </row>
    <row r="226" s="185" customFormat="true" ht="10.2" hidden="false" customHeight="false" outlineLevel="0" collapsed="false">
      <c r="B226" s="186"/>
      <c r="D226" s="179" t="s">
        <v>317</v>
      </c>
      <c r="E226" s="187"/>
      <c r="F226" s="188" t="s">
        <v>2457</v>
      </c>
      <c r="H226" s="189" t="n">
        <v>36.48</v>
      </c>
      <c r="I226" s="190"/>
      <c r="L226" s="186"/>
      <c r="M226" s="191"/>
      <c r="T226" s="192"/>
      <c r="AT226" s="187" t="s">
        <v>317</v>
      </c>
      <c r="AU226" s="187" t="s">
        <v>91</v>
      </c>
      <c r="AV226" s="185" t="s">
        <v>91</v>
      </c>
      <c r="AW226" s="185" t="s">
        <v>35</v>
      </c>
      <c r="AX226" s="185" t="s">
        <v>82</v>
      </c>
      <c r="AY226" s="187" t="s">
        <v>308</v>
      </c>
    </row>
    <row r="227" s="185" customFormat="true" ht="10.2" hidden="false" customHeight="false" outlineLevel="0" collapsed="false">
      <c r="B227" s="186"/>
      <c r="D227" s="179" t="s">
        <v>317</v>
      </c>
      <c r="E227" s="187"/>
      <c r="F227" s="188" t="s">
        <v>2458</v>
      </c>
      <c r="H227" s="189" t="n">
        <v>2.16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35</v>
      </c>
      <c r="AX227" s="185" t="s">
        <v>82</v>
      </c>
      <c r="AY227" s="187" t="s">
        <v>308</v>
      </c>
    </row>
    <row r="228" s="185" customFormat="true" ht="10.2" hidden="false" customHeight="false" outlineLevel="0" collapsed="false">
      <c r="B228" s="186"/>
      <c r="D228" s="179" t="s">
        <v>317</v>
      </c>
      <c r="E228" s="187"/>
      <c r="F228" s="188" t="s">
        <v>2459</v>
      </c>
      <c r="H228" s="189" t="n">
        <v>2.64</v>
      </c>
      <c r="I228" s="190"/>
      <c r="L228" s="186"/>
      <c r="M228" s="191"/>
      <c r="T228" s="192"/>
      <c r="AT228" s="187" t="s">
        <v>317</v>
      </c>
      <c r="AU228" s="187" t="s">
        <v>91</v>
      </c>
      <c r="AV228" s="185" t="s">
        <v>91</v>
      </c>
      <c r="AW228" s="185" t="s">
        <v>35</v>
      </c>
      <c r="AX228" s="185" t="s">
        <v>82</v>
      </c>
      <c r="AY228" s="187" t="s">
        <v>308</v>
      </c>
    </row>
    <row r="229" s="193" customFormat="true" ht="10.2" hidden="false" customHeight="false" outlineLevel="0" collapsed="false">
      <c r="B229" s="194"/>
      <c r="D229" s="179" t="s">
        <v>317</v>
      </c>
      <c r="E229" s="195"/>
      <c r="F229" s="196" t="s">
        <v>321</v>
      </c>
      <c r="H229" s="197" t="n">
        <v>80.16</v>
      </c>
      <c r="I229" s="198"/>
      <c r="L229" s="194"/>
      <c r="M229" s="199"/>
      <c r="T229" s="200"/>
      <c r="AT229" s="195" t="s">
        <v>317</v>
      </c>
      <c r="AU229" s="195" t="s">
        <v>91</v>
      </c>
      <c r="AV229" s="193" t="s">
        <v>315</v>
      </c>
      <c r="AW229" s="193" t="s">
        <v>35</v>
      </c>
      <c r="AX229" s="193" t="s">
        <v>89</v>
      </c>
      <c r="AY229" s="195" t="s">
        <v>308</v>
      </c>
    </row>
    <row r="230" s="22" customFormat="true" ht="16.5" hidden="false" customHeight="true" outlineLevel="0" collapsed="false">
      <c r="B230" s="23"/>
      <c r="C230" s="164" t="s">
        <v>433</v>
      </c>
      <c r="D230" s="164" t="s">
        <v>310</v>
      </c>
      <c r="E230" s="165" t="s">
        <v>2460</v>
      </c>
      <c r="F230" s="166" t="s">
        <v>2461</v>
      </c>
      <c r="G230" s="167" t="s">
        <v>313</v>
      </c>
      <c r="H230" s="168" t="n">
        <v>80.16</v>
      </c>
      <c r="I230" s="169"/>
      <c r="J230" s="170" t="n">
        <f aca="false">ROUND(I230*H230,2)</f>
        <v>0</v>
      </c>
      <c r="K230" s="166" t="s">
        <v>314</v>
      </c>
      <c r="L230" s="23"/>
      <c r="M230" s="171"/>
      <c r="N230" s="172" t="s">
        <v>47</v>
      </c>
      <c r="P230" s="173" t="n">
        <f aca="false">O230*H230</f>
        <v>0</v>
      </c>
      <c r="Q230" s="173" t="n">
        <v>0</v>
      </c>
      <c r="R230" s="173" t="n">
        <f aca="false">Q230*H230</f>
        <v>0</v>
      </c>
      <c r="S230" s="173" t="n">
        <v>0</v>
      </c>
      <c r="T230" s="174" t="n">
        <f aca="false">S230*H230</f>
        <v>0</v>
      </c>
      <c r="AR230" s="175" t="s">
        <v>315</v>
      </c>
      <c r="AT230" s="175" t="s">
        <v>310</v>
      </c>
      <c r="AU230" s="175" t="s">
        <v>91</v>
      </c>
      <c r="AY230" s="3" t="s">
        <v>308</v>
      </c>
      <c r="BE230" s="176" t="n">
        <f aca="false">IF(N230="základní",J230,0)</f>
        <v>0</v>
      </c>
      <c r="BF230" s="176" t="n">
        <f aca="false">IF(N230="snížená",J230,0)</f>
        <v>0</v>
      </c>
      <c r="BG230" s="176" t="n">
        <f aca="false">IF(N230="zákl. přenesená",J230,0)</f>
        <v>0</v>
      </c>
      <c r="BH230" s="176" t="n">
        <f aca="false">IF(N230="sníž. přenesená",J230,0)</f>
        <v>0</v>
      </c>
      <c r="BI230" s="176" t="n">
        <f aca="false">IF(N230="nulová",J230,0)</f>
        <v>0</v>
      </c>
      <c r="BJ230" s="3" t="s">
        <v>89</v>
      </c>
      <c r="BK230" s="176" t="n">
        <f aca="false">ROUND(I230*H230,2)</f>
        <v>0</v>
      </c>
      <c r="BL230" s="3" t="s">
        <v>315</v>
      </c>
      <c r="BM230" s="175" t="s">
        <v>2462</v>
      </c>
    </row>
    <row r="231" s="22" customFormat="true" ht="21.75" hidden="false" customHeight="true" outlineLevel="0" collapsed="false">
      <c r="B231" s="23"/>
      <c r="C231" s="164" t="s">
        <v>443</v>
      </c>
      <c r="D231" s="164" t="s">
        <v>310</v>
      </c>
      <c r="E231" s="165" t="s">
        <v>2463</v>
      </c>
      <c r="F231" s="166" t="s">
        <v>2464</v>
      </c>
      <c r="G231" s="167" t="s">
        <v>370</v>
      </c>
      <c r="H231" s="168" t="n">
        <v>1.034</v>
      </c>
      <c r="I231" s="169"/>
      <c r="J231" s="170" t="n">
        <f aca="false">ROUND(I231*H231,2)</f>
        <v>0</v>
      </c>
      <c r="K231" s="166" t="s">
        <v>314</v>
      </c>
      <c r="L231" s="23"/>
      <c r="M231" s="171"/>
      <c r="N231" s="172" t="s">
        <v>47</v>
      </c>
      <c r="P231" s="173" t="n">
        <f aca="false">O231*H231</f>
        <v>0</v>
      </c>
      <c r="Q231" s="173" t="n">
        <v>1.06062</v>
      </c>
      <c r="R231" s="173" t="n">
        <f aca="false">Q231*H231</f>
        <v>1.09668108</v>
      </c>
      <c r="S231" s="173" t="n">
        <v>0</v>
      </c>
      <c r="T231" s="174" t="n">
        <f aca="false">S231*H231</f>
        <v>0</v>
      </c>
      <c r="AR231" s="175" t="s">
        <v>315</v>
      </c>
      <c r="AT231" s="175" t="s">
        <v>310</v>
      </c>
      <c r="AU231" s="175" t="s">
        <v>91</v>
      </c>
      <c r="AY231" s="3" t="s">
        <v>308</v>
      </c>
      <c r="BE231" s="176" t="n">
        <f aca="false">IF(N231="základní",J231,0)</f>
        <v>0</v>
      </c>
      <c r="BF231" s="176" t="n">
        <f aca="false">IF(N231="snížená",J231,0)</f>
        <v>0</v>
      </c>
      <c r="BG231" s="176" t="n">
        <f aca="false">IF(N231="zákl. přenesená",J231,0)</f>
        <v>0</v>
      </c>
      <c r="BH231" s="176" t="n">
        <f aca="false">IF(N231="sníž. přenesená",J231,0)</f>
        <v>0</v>
      </c>
      <c r="BI231" s="176" t="n">
        <f aca="false">IF(N231="nulová",J231,0)</f>
        <v>0</v>
      </c>
      <c r="BJ231" s="3" t="s">
        <v>89</v>
      </c>
      <c r="BK231" s="176" t="n">
        <f aca="false">ROUND(I231*H231,2)</f>
        <v>0</v>
      </c>
      <c r="BL231" s="3" t="s">
        <v>315</v>
      </c>
      <c r="BM231" s="175" t="s">
        <v>2465</v>
      </c>
    </row>
    <row r="232" s="177" customFormat="true" ht="10.2" hidden="false" customHeight="false" outlineLevel="0" collapsed="false">
      <c r="B232" s="178"/>
      <c r="D232" s="179" t="s">
        <v>317</v>
      </c>
      <c r="E232" s="180"/>
      <c r="F232" s="181" t="s">
        <v>318</v>
      </c>
      <c r="H232" s="180"/>
      <c r="I232" s="182"/>
      <c r="L232" s="178"/>
      <c r="M232" s="183"/>
      <c r="T232" s="184"/>
      <c r="AT232" s="180" t="s">
        <v>317</v>
      </c>
      <c r="AU232" s="180" t="s">
        <v>91</v>
      </c>
      <c r="AV232" s="177" t="s">
        <v>89</v>
      </c>
      <c r="AW232" s="177" t="s">
        <v>35</v>
      </c>
      <c r="AX232" s="177" t="s">
        <v>82</v>
      </c>
      <c r="AY232" s="180" t="s">
        <v>308</v>
      </c>
    </row>
    <row r="233" s="177" customFormat="true" ht="10.2" hidden="false" customHeight="false" outlineLevel="0" collapsed="false">
      <c r="B233" s="178"/>
      <c r="D233" s="179" t="s">
        <v>317</v>
      </c>
      <c r="E233" s="180"/>
      <c r="F233" s="181" t="s">
        <v>2466</v>
      </c>
      <c r="H233" s="180"/>
      <c r="I233" s="182"/>
      <c r="L233" s="178"/>
      <c r="M233" s="183"/>
      <c r="T233" s="184"/>
      <c r="AT233" s="180" t="s">
        <v>317</v>
      </c>
      <c r="AU233" s="180" t="s">
        <v>91</v>
      </c>
      <c r="AV233" s="177" t="s">
        <v>89</v>
      </c>
      <c r="AW233" s="177" t="s">
        <v>35</v>
      </c>
      <c r="AX233" s="177" t="s">
        <v>82</v>
      </c>
      <c r="AY233" s="180" t="s">
        <v>308</v>
      </c>
    </row>
    <row r="234" s="185" customFormat="true" ht="10.2" hidden="false" customHeight="false" outlineLevel="0" collapsed="false">
      <c r="B234" s="186"/>
      <c r="D234" s="179" t="s">
        <v>317</v>
      </c>
      <c r="E234" s="187"/>
      <c r="F234" s="188" t="s">
        <v>2467</v>
      </c>
      <c r="H234" s="189" t="n">
        <v>1.034</v>
      </c>
      <c r="I234" s="190"/>
      <c r="L234" s="186"/>
      <c r="M234" s="191"/>
      <c r="T234" s="192"/>
      <c r="AT234" s="187" t="s">
        <v>317</v>
      </c>
      <c r="AU234" s="187" t="s">
        <v>91</v>
      </c>
      <c r="AV234" s="185" t="s">
        <v>91</v>
      </c>
      <c r="AW234" s="185" t="s">
        <v>35</v>
      </c>
      <c r="AX234" s="185" t="s">
        <v>82</v>
      </c>
      <c r="AY234" s="187" t="s">
        <v>308</v>
      </c>
    </row>
    <row r="235" s="193" customFormat="true" ht="10.2" hidden="false" customHeight="false" outlineLevel="0" collapsed="false">
      <c r="B235" s="194"/>
      <c r="D235" s="179" t="s">
        <v>317</v>
      </c>
      <c r="E235" s="195"/>
      <c r="F235" s="196" t="s">
        <v>321</v>
      </c>
      <c r="H235" s="197" t="n">
        <v>1.034</v>
      </c>
      <c r="I235" s="198"/>
      <c r="L235" s="194"/>
      <c r="M235" s="199"/>
      <c r="T235" s="200"/>
      <c r="AT235" s="195" t="s">
        <v>317</v>
      </c>
      <c r="AU235" s="195" t="s">
        <v>91</v>
      </c>
      <c r="AV235" s="193" t="s">
        <v>315</v>
      </c>
      <c r="AW235" s="193" t="s">
        <v>35</v>
      </c>
      <c r="AX235" s="193" t="s">
        <v>89</v>
      </c>
      <c r="AY235" s="195" t="s">
        <v>308</v>
      </c>
    </row>
    <row r="236" s="152" customFormat="true" ht="22.95" hidden="false" customHeight="true" outlineLevel="0" collapsed="false">
      <c r="B236" s="153"/>
      <c r="D236" s="154" t="s">
        <v>81</v>
      </c>
      <c r="E236" s="162" t="s">
        <v>357</v>
      </c>
      <c r="F236" s="162" t="s">
        <v>480</v>
      </c>
      <c r="I236" s="156"/>
      <c r="J236" s="163" t="n">
        <f aca="false">BK236</f>
        <v>0</v>
      </c>
      <c r="L236" s="153"/>
      <c r="M236" s="157"/>
      <c r="P236" s="158" t="n">
        <f aca="false">SUM(P237:P283)</f>
        <v>0</v>
      </c>
      <c r="R236" s="158" t="n">
        <f aca="false">SUM(R237:R283)</f>
        <v>3.7185</v>
      </c>
      <c r="T236" s="159" t="n">
        <f aca="false">SUM(T237:T283)</f>
        <v>0</v>
      </c>
      <c r="AR236" s="154" t="s">
        <v>89</v>
      </c>
      <c r="AT236" s="160" t="s">
        <v>81</v>
      </c>
      <c r="AU236" s="160" t="s">
        <v>89</v>
      </c>
      <c r="AY236" s="154" t="s">
        <v>308</v>
      </c>
      <c r="BK236" s="161" t="n">
        <f aca="false">SUM(BK237:BK283)</f>
        <v>0</v>
      </c>
    </row>
    <row r="237" s="22" customFormat="true" ht="37.95" hidden="false" customHeight="true" outlineLevel="0" collapsed="false">
      <c r="B237" s="23"/>
      <c r="C237" s="164" t="s">
        <v>6</v>
      </c>
      <c r="D237" s="164" t="s">
        <v>310</v>
      </c>
      <c r="E237" s="165" t="s">
        <v>961</v>
      </c>
      <c r="F237" s="166" t="s">
        <v>962</v>
      </c>
      <c r="G237" s="167" t="s">
        <v>313</v>
      </c>
      <c r="H237" s="168" t="n">
        <v>150</v>
      </c>
      <c r="I237" s="169"/>
      <c r="J237" s="170" t="n">
        <f aca="false">ROUND(I237*H237,2)</f>
        <v>0</v>
      </c>
      <c r="K237" s="166" t="s">
        <v>314</v>
      </c>
      <c r="L237" s="23"/>
      <c r="M237" s="171"/>
      <c r="N237" s="172" t="s">
        <v>47</v>
      </c>
      <c r="P237" s="173" t="n">
        <f aca="false">O237*H237</f>
        <v>0</v>
      </c>
      <c r="Q237" s="173" t="n">
        <v>0.00013</v>
      </c>
      <c r="R237" s="173" t="n">
        <f aca="false">Q237*H237</f>
        <v>0.0195</v>
      </c>
      <c r="S237" s="173" t="n">
        <v>0</v>
      </c>
      <c r="T237" s="174" t="n">
        <f aca="false">S237*H237</f>
        <v>0</v>
      </c>
      <c r="AR237" s="175" t="s">
        <v>315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315</v>
      </c>
      <c r="BM237" s="175" t="s">
        <v>2346</v>
      </c>
    </row>
    <row r="238" s="22" customFormat="true" ht="37.95" hidden="false" customHeight="true" outlineLevel="0" collapsed="false">
      <c r="B238" s="23"/>
      <c r="C238" s="164" t="s">
        <v>455</v>
      </c>
      <c r="D238" s="164" t="s">
        <v>310</v>
      </c>
      <c r="E238" s="165" t="s">
        <v>964</v>
      </c>
      <c r="F238" s="166" t="s">
        <v>965</v>
      </c>
      <c r="G238" s="167" t="s">
        <v>370</v>
      </c>
      <c r="H238" s="168" t="n">
        <v>3.381</v>
      </c>
      <c r="I238" s="169"/>
      <c r="J238" s="170" t="n">
        <f aca="false">ROUND(I238*H238,2)</f>
        <v>0</v>
      </c>
      <c r="K238" s="166" t="s">
        <v>314</v>
      </c>
      <c r="L238" s="23"/>
      <c r="M238" s="171"/>
      <c r="N238" s="172" t="s">
        <v>47</v>
      </c>
      <c r="P238" s="173" t="n">
        <f aca="false">O238*H238</f>
        <v>0</v>
      </c>
      <c r="Q238" s="173" t="n">
        <v>0</v>
      </c>
      <c r="R238" s="173" t="n">
        <f aca="false">Q238*H238</f>
        <v>0</v>
      </c>
      <c r="S238" s="173" t="n">
        <v>0</v>
      </c>
      <c r="T238" s="174" t="n">
        <f aca="false">S238*H238</f>
        <v>0</v>
      </c>
      <c r="AR238" s="175" t="s">
        <v>315</v>
      </c>
      <c r="AT238" s="175" t="s">
        <v>310</v>
      </c>
      <c r="AU238" s="175" t="s">
        <v>91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315</v>
      </c>
      <c r="BM238" s="175" t="s">
        <v>2347</v>
      </c>
    </row>
    <row r="239" s="22" customFormat="true" ht="21.75" hidden="false" customHeight="true" outlineLevel="0" collapsed="false">
      <c r="B239" s="23"/>
      <c r="C239" s="201" t="s">
        <v>461</v>
      </c>
      <c r="D239" s="201" t="s">
        <v>487</v>
      </c>
      <c r="E239" s="202" t="s">
        <v>2362</v>
      </c>
      <c r="F239" s="203" t="s">
        <v>2363</v>
      </c>
      <c r="G239" s="204" t="s">
        <v>370</v>
      </c>
      <c r="H239" s="205" t="n">
        <v>0.906</v>
      </c>
      <c r="I239" s="206"/>
      <c r="J239" s="207" t="n">
        <f aca="false">ROUND(I239*H239,2)</f>
        <v>0</v>
      </c>
      <c r="K239" s="203" t="s">
        <v>314</v>
      </c>
      <c r="L239" s="208"/>
      <c r="M239" s="209"/>
      <c r="N239" s="210" t="s">
        <v>47</v>
      </c>
      <c r="P239" s="173" t="n">
        <f aca="false">O239*H239</f>
        <v>0</v>
      </c>
      <c r="Q239" s="173" t="n">
        <v>1</v>
      </c>
      <c r="R239" s="173" t="n">
        <f aca="false">Q239*H239</f>
        <v>0.906</v>
      </c>
      <c r="S239" s="173" t="n">
        <v>0</v>
      </c>
      <c r="T239" s="174" t="n">
        <f aca="false">S239*H239</f>
        <v>0</v>
      </c>
      <c r="AR239" s="175" t="s">
        <v>352</v>
      </c>
      <c r="AT239" s="175" t="s">
        <v>487</v>
      </c>
      <c r="AU239" s="175" t="s">
        <v>91</v>
      </c>
      <c r="AY239" s="3" t="s">
        <v>308</v>
      </c>
      <c r="BE239" s="176" t="n">
        <f aca="false">IF(N239="základní",J239,0)</f>
        <v>0</v>
      </c>
      <c r="BF239" s="176" t="n">
        <f aca="false">IF(N239="snížená",J239,0)</f>
        <v>0</v>
      </c>
      <c r="BG239" s="176" t="n">
        <f aca="false">IF(N239="zákl. přenesená",J239,0)</f>
        <v>0</v>
      </c>
      <c r="BH239" s="176" t="n">
        <f aca="false">IF(N239="sníž. přenesená",J239,0)</f>
        <v>0</v>
      </c>
      <c r="BI239" s="176" t="n">
        <f aca="false">IF(N239="nulová",J239,0)</f>
        <v>0</v>
      </c>
      <c r="BJ239" s="3" t="s">
        <v>89</v>
      </c>
      <c r="BK239" s="176" t="n">
        <f aca="false">ROUND(I239*H239,2)</f>
        <v>0</v>
      </c>
      <c r="BL239" s="3" t="s">
        <v>315</v>
      </c>
      <c r="BM239" s="175" t="s">
        <v>2364</v>
      </c>
    </row>
    <row r="240" s="22" customFormat="true" ht="19.2" hidden="false" customHeight="false" outlineLevel="0" collapsed="false">
      <c r="B240" s="23"/>
      <c r="D240" s="179" t="s">
        <v>1218</v>
      </c>
      <c r="F240" s="225" t="s">
        <v>2365</v>
      </c>
      <c r="I240" s="226"/>
      <c r="L240" s="23"/>
      <c r="M240" s="211"/>
      <c r="T240" s="57"/>
      <c r="AT240" s="3" t="s">
        <v>1218</v>
      </c>
      <c r="AU240" s="3" t="s">
        <v>91</v>
      </c>
    </row>
    <row r="241" s="177" customFormat="true" ht="10.2" hidden="false" customHeight="false" outlineLevel="0" collapsed="false">
      <c r="B241" s="178"/>
      <c r="D241" s="179" t="s">
        <v>317</v>
      </c>
      <c r="E241" s="180"/>
      <c r="F241" s="181" t="s">
        <v>318</v>
      </c>
      <c r="H241" s="180"/>
      <c r="I241" s="182"/>
      <c r="L241" s="178"/>
      <c r="M241" s="183"/>
      <c r="T241" s="184"/>
      <c r="AT241" s="180" t="s">
        <v>317</v>
      </c>
      <c r="AU241" s="180" t="s">
        <v>91</v>
      </c>
      <c r="AV241" s="177" t="s">
        <v>89</v>
      </c>
      <c r="AW241" s="177" t="s">
        <v>35</v>
      </c>
      <c r="AX241" s="177" t="s">
        <v>82</v>
      </c>
      <c r="AY241" s="180" t="s">
        <v>308</v>
      </c>
    </row>
    <row r="242" s="177" customFormat="true" ht="10.2" hidden="false" customHeight="false" outlineLevel="0" collapsed="false">
      <c r="B242" s="178"/>
      <c r="D242" s="179" t="s">
        <v>317</v>
      </c>
      <c r="E242" s="180"/>
      <c r="F242" s="181" t="s">
        <v>2352</v>
      </c>
      <c r="H242" s="180"/>
      <c r="I242" s="182"/>
      <c r="L242" s="178"/>
      <c r="M242" s="183"/>
      <c r="T242" s="184"/>
      <c r="AT242" s="180" t="s">
        <v>317</v>
      </c>
      <c r="AU242" s="180" t="s">
        <v>91</v>
      </c>
      <c r="AV242" s="177" t="s">
        <v>89</v>
      </c>
      <c r="AW242" s="177" t="s">
        <v>35</v>
      </c>
      <c r="AX242" s="177" t="s">
        <v>82</v>
      </c>
      <c r="AY242" s="180" t="s">
        <v>308</v>
      </c>
    </row>
    <row r="243" s="177" customFormat="true" ht="10.2" hidden="false" customHeight="false" outlineLevel="0" collapsed="false">
      <c r="B243" s="178"/>
      <c r="D243" s="179" t="s">
        <v>317</v>
      </c>
      <c r="E243" s="180"/>
      <c r="F243" s="181" t="s">
        <v>2468</v>
      </c>
      <c r="H243" s="180"/>
      <c r="I243" s="182"/>
      <c r="L243" s="178"/>
      <c r="M243" s="183"/>
      <c r="T243" s="184"/>
      <c r="AT243" s="180" t="s">
        <v>317</v>
      </c>
      <c r="AU243" s="180" t="s">
        <v>91</v>
      </c>
      <c r="AV243" s="177" t="s">
        <v>89</v>
      </c>
      <c r="AW243" s="177" t="s">
        <v>35</v>
      </c>
      <c r="AX243" s="177" t="s">
        <v>82</v>
      </c>
      <c r="AY243" s="180" t="s">
        <v>308</v>
      </c>
    </row>
    <row r="244" s="185" customFormat="true" ht="10.2" hidden="false" customHeight="false" outlineLevel="0" collapsed="false">
      <c r="B244" s="186"/>
      <c r="D244" s="179" t="s">
        <v>317</v>
      </c>
      <c r="E244" s="187"/>
      <c r="F244" s="188" t="s">
        <v>2469</v>
      </c>
      <c r="H244" s="189" t="n">
        <v>0.824</v>
      </c>
      <c r="I244" s="190"/>
      <c r="L244" s="186"/>
      <c r="M244" s="191"/>
      <c r="T244" s="192"/>
      <c r="AT244" s="187" t="s">
        <v>317</v>
      </c>
      <c r="AU244" s="187" t="s">
        <v>91</v>
      </c>
      <c r="AV244" s="185" t="s">
        <v>91</v>
      </c>
      <c r="AW244" s="185" t="s">
        <v>35</v>
      </c>
      <c r="AX244" s="185" t="s">
        <v>82</v>
      </c>
      <c r="AY244" s="187" t="s">
        <v>308</v>
      </c>
    </row>
    <row r="245" s="193" customFormat="true" ht="10.2" hidden="false" customHeight="false" outlineLevel="0" collapsed="false">
      <c r="B245" s="194"/>
      <c r="D245" s="179" t="s">
        <v>317</v>
      </c>
      <c r="E245" s="195"/>
      <c r="F245" s="196" t="s">
        <v>321</v>
      </c>
      <c r="H245" s="197" t="n">
        <v>0.824</v>
      </c>
      <c r="I245" s="198"/>
      <c r="L245" s="194"/>
      <c r="M245" s="199"/>
      <c r="T245" s="200"/>
      <c r="AT245" s="195" t="s">
        <v>317</v>
      </c>
      <c r="AU245" s="195" t="s">
        <v>91</v>
      </c>
      <c r="AV245" s="193" t="s">
        <v>315</v>
      </c>
      <c r="AW245" s="193" t="s">
        <v>35</v>
      </c>
      <c r="AX245" s="193" t="s">
        <v>89</v>
      </c>
      <c r="AY245" s="195" t="s">
        <v>308</v>
      </c>
    </row>
    <row r="246" s="185" customFormat="true" ht="10.2" hidden="false" customHeight="false" outlineLevel="0" collapsed="false">
      <c r="B246" s="186"/>
      <c r="D246" s="179" t="s">
        <v>317</v>
      </c>
      <c r="F246" s="188" t="s">
        <v>2470</v>
      </c>
      <c r="H246" s="189" t="n">
        <v>0.906</v>
      </c>
      <c r="I246" s="190"/>
      <c r="L246" s="186"/>
      <c r="M246" s="191"/>
      <c r="T246" s="192"/>
      <c r="AT246" s="187" t="s">
        <v>317</v>
      </c>
      <c r="AU246" s="187" t="s">
        <v>91</v>
      </c>
      <c r="AV246" s="185" t="s">
        <v>91</v>
      </c>
      <c r="AW246" s="185" t="s">
        <v>3</v>
      </c>
      <c r="AX246" s="185" t="s">
        <v>89</v>
      </c>
      <c r="AY246" s="187" t="s">
        <v>308</v>
      </c>
    </row>
    <row r="247" s="22" customFormat="true" ht="16.5" hidden="false" customHeight="true" outlineLevel="0" collapsed="false">
      <c r="B247" s="23"/>
      <c r="C247" s="201" t="s">
        <v>471</v>
      </c>
      <c r="D247" s="201" t="s">
        <v>487</v>
      </c>
      <c r="E247" s="202" t="s">
        <v>2471</v>
      </c>
      <c r="F247" s="203" t="s">
        <v>2472</v>
      </c>
      <c r="G247" s="204" t="s">
        <v>370</v>
      </c>
      <c r="H247" s="205" t="n">
        <v>0.024</v>
      </c>
      <c r="I247" s="206"/>
      <c r="J247" s="207" t="n">
        <f aca="false">ROUND(I247*H247,2)</f>
        <v>0</v>
      </c>
      <c r="K247" s="203"/>
      <c r="L247" s="208"/>
      <c r="M247" s="209"/>
      <c r="N247" s="210" t="s">
        <v>47</v>
      </c>
      <c r="P247" s="173" t="n">
        <f aca="false">O247*H247</f>
        <v>0</v>
      </c>
      <c r="Q247" s="173" t="n">
        <v>1</v>
      </c>
      <c r="R247" s="173" t="n">
        <f aca="false">Q247*H247</f>
        <v>0.024</v>
      </c>
      <c r="S247" s="173" t="n">
        <v>0</v>
      </c>
      <c r="T247" s="174" t="n">
        <f aca="false">S247*H247</f>
        <v>0</v>
      </c>
      <c r="AR247" s="175" t="s">
        <v>352</v>
      </c>
      <c r="AT247" s="175" t="s">
        <v>487</v>
      </c>
      <c r="AU247" s="175" t="s">
        <v>91</v>
      </c>
      <c r="AY247" s="3" t="s">
        <v>308</v>
      </c>
      <c r="BE247" s="176" t="n">
        <f aca="false">IF(N247="základní",J247,0)</f>
        <v>0</v>
      </c>
      <c r="BF247" s="176" t="n">
        <f aca="false">IF(N247="snížená",J247,0)</f>
        <v>0</v>
      </c>
      <c r="BG247" s="176" t="n">
        <f aca="false">IF(N247="zákl. přenesená",J247,0)</f>
        <v>0</v>
      </c>
      <c r="BH247" s="176" t="n">
        <f aca="false">IF(N247="sníž. přenesená",J247,0)</f>
        <v>0</v>
      </c>
      <c r="BI247" s="176" t="n">
        <f aca="false">IF(N247="nulová",J247,0)</f>
        <v>0</v>
      </c>
      <c r="BJ247" s="3" t="s">
        <v>89</v>
      </c>
      <c r="BK247" s="176" t="n">
        <f aca="false">ROUND(I247*H247,2)</f>
        <v>0</v>
      </c>
      <c r="BL247" s="3" t="s">
        <v>315</v>
      </c>
      <c r="BM247" s="175" t="s">
        <v>2473</v>
      </c>
    </row>
    <row r="248" s="177" customFormat="true" ht="10.2" hidden="false" customHeight="false" outlineLevel="0" collapsed="false">
      <c r="B248" s="178"/>
      <c r="D248" s="179" t="s">
        <v>317</v>
      </c>
      <c r="E248" s="180"/>
      <c r="F248" s="181" t="s">
        <v>318</v>
      </c>
      <c r="H248" s="180"/>
      <c r="I248" s="182"/>
      <c r="L248" s="178"/>
      <c r="M248" s="183"/>
      <c r="T248" s="184"/>
      <c r="AT248" s="180" t="s">
        <v>317</v>
      </c>
      <c r="AU248" s="180" t="s">
        <v>91</v>
      </c>
      <c r="AV248" s="177" t="s">
        <v>89</v>
      </c>
      <c r="AW248" s="177" t="s">
        <v>35</v>
      </c>
      <c r="AX248" s="177" t="s">
        <v>82</v>
      </c>
      <c r="AY248" s="180" t="s">
        <v>308</v>
      </c>
    </row>
    <row r="249" s="177" customFormat="true" ht="10.2" hidden="false" customHeight="false" outlineLevel="0" collapsed="false">
      <c r="B249" s="178"/>
      <c r="D249" s="179" t="s">
        <v>317</v>
      </c>
      <c r="E249" s="180"/>
      <c r="F249" s="181" t="s">
        <v>2352</v>
      </c>
      <c r="H249" s="180"/>
      <c r="I249" s="182"/>
      <c r="L249" s="178"/>
      <c r="M249" s="183"/>
      <c r="T249" s="184"/>
      <c r="AT249" s="180" t="s">
        <v>317</v>
      </c>
      <c r="AU249" s="180" t="s">
        <v>91</v>
      </c>
      <c r="AV249" s="177" t="s">
        <v>89</v>
      </c>
      <c r="AW249" s="177" t="s">
        <v>35</v>
      </c>
      <c r="AX249" s="177" t="s">
        <v>82</v>
      </c>
      <c r="AY249" s="180" t="s">
        <v>308</v>
      </c>
    </row>
    <row r="250" s="177" customFormat="true" ht="10.2" hidden="false" customHeight="false" outlineLevel="0" collapsed="false">
      <c r="B250" s="178"/>
      <c r="D250" s="179" t="s">
        <v>317</v>
      </c>
      <c r="E250" s="180"/>
      <c r="F250" s="181" t="s">
        <v>2474</v>
      </c>
      <c r="H250" s="180"/>
      <c r="I250" s="182"/>
      <c r="L250" s="178"/>
      <c r="M250" s="183"/>
      <c r="T250" s="184"/>
      <c r="AT250" s="180" t="s">
        <v>317</v>
      </c>
      <c r="AU250" s="180" t="s">
        <v>91</v>
      </c>
      <c r="AV250" s="177" t="s">
        <v>89</v>
      </c>
      <c r="AW250" s="177" t="s">
        <v>35</v>
      </c>
      <c r="AX250" s="177" t="s">
        <v>82</v>
      </c>
      <c r="AY250" s="180" t="s">
        <v>308</v>
      </c>
    </row>
    <row r="251" s="185" customFormat="true" ht="10.2" hidden="false" customHeight="false" outlineLevel="0" collapsed="false">
      <c r="B251" s="186"/>
      <c r="D251" s="179" t="s">
        <v>317</v>
      </c>
      <c r="E251" s="187"/>
      <c r="F251" s="188" t="s">
        <v>2475</v>
      </c>
      <c r="H251" s="189" t="n">
        <v>0.022</v>
      </c>
      <c r="I251" s="190"/>
      <c r="L251" s="186"/>
      <c r="M251" s="191"/>
      <c r="T251" s="192"/>
      <c r="AT251" s="187" t="s">
        <v>317</v>
      </c>
      <c r="AU251" s="187" t="s">
        <v>91</v>
      </c>
      <c r="AV251" s="185" t="s">
        <v>91</v>
      </c>
      <c r="AW251" s="185" t="s">
        <v>35</v>
      </c>
      <c r="AX251" s="185" t="s">
        <v>82</v>
      </c>
      <c r="AY251" s="187" t="s">
        <v>308</v>
      </c>
    </row>
    <row r="252" s="193" customFormat="true" ht="10.2" hidden="false" customHeight="false" outlineLevel="0" collapsed="false">
      <c r="B252" s="194"/>
      <c r="D252" s="179" t="s">
        <v>317</v>
      </c>
      <c r="E252" s="195"/>
      <c r="F252" s="196" t="s">
        <v>321</v>
      </c>
      <c r="H252" s="197" t="n">
        <v>0.022</v>
      </c>
      <c r="I252" s="198"/>
      <c r="L252" s="194"/>
      <c r="M252" s="199"/>
      <c r="T252" s="200"/>
      <c r="AT252" s="195" t="s">
        <v>317</v>
      </c>
      <c r="AU252" s="195" t="s">
        <v>91</v>
      </c>
      <c r="AV252" s="193" t="s">
        <v>315</v>
      </c>
      <c r="AW252" s="193" t="s">
        <v>35</v>
      </c>
      <c r="AX252" s="193" t="s">
        <v>89</v>
      </c>
      <c r="AY252" s="195" t="s">
        <v>308</v>
      </c>
    </row>
    <row r="253" s="185" customFormat="true" ht="10.2" hidden="false" customHeight="false" outlineLevel="0" collapsed="false">
      <c r="B253" s="186"/>
      <c r="D253" s="179" t="s">
        <v>317</v>
      </c>
      <c r="F253" s="188" t="s">
        <v>2476</v>
      </c>
      <c r="H253" s="189" t="n">
        <v>0.024</v>
      </c>
      <c r="I253" s="190"/>
      <c r="L253" s="186"/>
      <c r="M253" s="191"/>
      <c r="T253" s="192"/>
      <c r="AT253" s="187" t="s">
        <v>317</v>
      </c>
      <c r="AU253" s="187" t="s">
        <v>91</v>
      </c>
      <c r="AV253" s="185" t="s">
        <v>91</v>
      </c>
      <c r="AW253" s="185" t="s">
        <v>3</v>
      </c>
      <c r="AX253" s="185" t="s">
        <v>89</v>
      </c>
      <c r="AY253" s="187" t="s">
        <v>308</v>
      </c>
    </row>
    <row r="254" s="22" customFormat="true" ht="24.15" hidden="false" customHeight="true" outlineLevel="0" collapsed="false">
      <c r="B254" s="23"/>
      <c r="C254" s="201" t="s">
        <v>475</v>
      </c>
      <c r="D254" s="201" t="s">
        <v>487</v>
      </c>
      <c r="E254" s="202" t="s">
        <v>2477</v>
      </c>
      <c r="F254" s="203" t="s">
        <v>2478</v>
      </c>
      <c r="G254" s="204" t="s">
        <v>370</v>
      </c>
      <c r="H254" s="205" t="n">
        <v>1.614</v>
      </c>
      <c r="I254" s="206"/>
      <c r="J254" s="207" t="n">
        <f aca="false">ROUND(I254*H254,2)</f>
        <v>0</v>
      </c>
      <c r="K254" s="203" t="s">
        <v>314</v>
      </c>
      <c r="L254" s="208"/>
      <c r="M254" s="209"/>
      <c r="N254" s="210" t="s">
        <v>47</v>
      </c>
      <c r="P254" s="173" t="n">
        <f aca="false">O254*H254</f>
        <v>0</v>
      </c>
      <c r="Q254" s="173" t="n">
        <v>1</v>
      </c>
      <c r="R254" s="173" t="n">
        <f aca="false">Q254*H254</f>
        <v>1.614</v>
      </c>
      <c r="S254" s="173" t="n">
        <v>0</v>
      </c>
      <c r="T254" s="174" t="n">
        <f aca="false">S254*H254</f>
        <v>0</v>
      </c>
      <c r="AR254" s="175" t="s">
        <v>352</v>
      </c>
      <c r="AT254" s="175" t="s">
        <v>487</v>
      </c>
      <c r="AU254" s="175" t="s">
        <v>91</v>
      </c>
      <c r="AY254" s="3" t="s">
        <v>308</v>
      </c>
      <c r="BE254" s="176" t="n">
        <f aca="false">IF(N254="základní",J254,0)</f>
        <v>0</v>
      </c>
      <c r="BF254" s="176" t="n">
        <f aca="false">IF(N254="snížená",J254,0)</f>
        <v>0</v>
      </c>
      <c r="BG254" s="176" t="n">
        <f aca="false">IF(N254="zákl. přenesená",J254,0)</f>
        <v>0</v>
      </c>
      <c r="BH254" s="176" t="n">
        <f aca="false">IF(N254="sníž. přenesená",J254,0)</f>
        <v>0</v>
      </c>
      <c r="BI254" s="176" t="n">
        <f aca="false">IF(N254="nulová",J254,0)</f>
        <v>0</v>
      </c>
      <c r="BJ254" s="3" t="s">
        <v>89</v>
      </c>
      <c r="BK254" s="176" t="n">
        <f aca="false">ROUND(I254*H254,2)</f>
        <v>0</v>
      </c>
      <c r="BL254" s="3" t="s">
        <v>315</v>
      </c>
      <c r="BM254" s="175" t="s">
        <v>2479</v>
      </c>
    </row>
    <row r="255" s="22" customFormat="true" ht="19.2" hidden="false" customHeight="false" outlineLevel="0" collapsed="false">
      <c r="B255" s="23"/>
      <c r="D255" s="179" t="s">
        <v>1218</v>
      </c>
      <c r="F255" s="225" t="s">
        <v>2480</v>
      </c>
      <c r="I255" s="226"/>
      <c r="L255" s="23"/>
      <c r="M255" s="211"/>
      <c r="T255" s="57"/>
      <c r="AT255" s="3" t="s">
        <v>1218</v>
      </c>
      <c r="AU255" s="3" t="s">
        <v>91</v>
      </c>
    </row>
    <row r="256" s="177" customFormat="true" ht="10.2" hidden="false" customHeight="false" outlineLevel="0" collapsed="false">
      <c r="B256" s="178"/>
      <c r="D256" s="179" t="s">
        <v>317</v>
      </c>
      <c r="E256" s="180"/>
      <c r="F256" s="181" t="s">
        <v>318</v>
      </c>
      <c r="H256" s="180"/>
      <c r="I256" s="182"/>
      <c r="L256" s="178"/>
      <c r="M256" s="183"/>
      <c r="T256" s="184"/>
      <c r="AT256" s="180" t="s">
        <v>317</v>
      </c>
      <c r="AU256" s="180" t="s">
        <v>91</v>
      </c>
      <c r="AV256" s="177" t="s">
        <v>89</v>
      </c>
      <c r="AW256" s="177" t="s">
        <v>35</v>
      </c>
      <c r="AX256" s="177" t="s">
        <v>82</v>
      </c>
      <c r="AY256" s="180" t="s">
        <v>308</v>
      </c>
    </row>
    <row r="257" s="177" customFormat="true" ht="10.2" hidden="false" customHeight="false" outlineLevel="0" collapsed="false">
      <c r="B257" s="178"/>
      <c r="D257" s="179" t="s">
        <v>317</v>
      </c>
      <c r="E257" s="180"/>
      <c r="F257" s="181" t="s">
        <v>2352</v>
      </c>
      <c r="H257" s="180"/>
      <c r="I257" s="182"/>
      <c r="L257" s="178"/>
      <c r="M257" s="183"/>
      <c r="T257" s="184"/>
      <c r="AT257" s="180" t="s">
        <v>317</v>
      </c>
      <c r="AU257" s="180" t="s">
        <v>91</v>
      </c>
      <c r="AV257" s="177" t="s">
        <v>89</v>
      </c>
      <c r="AW257" s="177" t="s">
        <v>35</v>
      </c>
      <c r="AX257" s="177" t="s">
        <v>82</v>
      </c>
      <c r="AY257" s="180" t="s">
        <v>308</v>
      </c>
    </row>
    <row r="258" s="177" customFormat="true" ht="10.2" hidden="false" customHeight="false" outlineLevel="0" collapsed="false">
      <c r="B258" s="178"/>
      <c r="D258" s="179" t="s">
        <v>317</v>
      </c>
      <c r="E258" s="180"/>
      <c r="F258" s="181" t="s">
        <v>2366</v>
      </c>
      <c r="H258" s="180"/>
      <c r="I258" s="182"/>
      <c r="L258" s="178"/>
      <c r="M258" s="183"/>
      <c r="T258" s="184"/>
      <c r="AT258" s="180" t="s">
        <v>317</v>
      </c>
      <c r="AU258" s="180" t="s">
        <v>91</v>
      </c>
      <c r="AV258" s="177" t="s">
        <v>89</v>
      </c>
      <c r="AW258" s="177" t="s">
        <v>35</v>
      </c>
      <c r="AX258" s="177" t="s">
        <v>82</v>
      </c>
      <c r="AY258" s="180" t="s">
        <v>308</v>
      </c>
    </row>
    <row r="259" s="185" customFormat="true" ht="10.2" hidden="false" customHeight="false" outlineLevel="0" collapsed="false">
      <c r="B259" s="186"/>
      <c r="D259" s="179" t="s">
        <v>317</v>
      </c>
      <c r="E259" s="187"/>
      <c r="F259" s="188" t="s">
        <v>2481</v>
      </c>
      <c r="H259" s="189" t="n">
        <v>1.467</v>
      </c>
      <c r="I259" s="190"/>
      <c r="L259" s="186"/>
      <c r="M259" s="191"/>
      <c r="T259" s="192"/>
      <c r="AT259" s="187" t="s">
        <v>317</v>
      </c>
      <c r="AU259" s="187" t="s">
        <v>91</v>
      </c>
      <c r="AV259" s="185" t="s">
        <v>91</v>
      </c>
      <c r="AW259" s="185" t="s">
        <v>35</v>
      </c>
      <c r="AX259" s="185" t="s">
        <v>82</v>
      </c>
      <c r="AY259" s="187" t="s">
        <v>308</v>
      </c>
    </row>
    <row r="260" s="193" customFormat="true" ht="10.2" hidden="false" customHeight="false" outlineLevel="0" collapsed="false">
      <c r="B260" s="194"/>
      <c r="D260" s="179" t="s">
        <v>317</v>
      </c>
      <c r="E260" s="195"/>
      <c r="F260" s="196" t="s">
        <v>321</v>
      </c>
      <c r="H260" s="197" t="n">
        <v>1.467</v>
      </c>
      <c r="I260" s="198"/>
      <c r="L260" s="194"/>
      <c r="M260" s="199"/>
      <c r="T260" s="200"/>
      <c r="AT260" s="195" t="s">
        <v>317</v>
      </c>
      <c r="AU260" s="195" t="s">
        <v>91</v>
      </c>
      <c r="AV260" s="193" t="s">
        <v>315</v>
      </c>
      <c r="AW260" s="193" t="s">
        <v>35</v>
      </c>
      <c r="AX260" s="193" t="s">
        <v>89</v>
      </c>
      <c r="AY260" s="195" t="s">
        <v>308</v>
      </c>
    </row>
    <row r="261" s="185" customFormat="true" ht="10.2" hidden="false" customHeight="false" outlineLevel="0" collapsed="false">
      <c r="B261" s="186"/>
      <c r="D261" s="179" t="s">
        <v>317</v>
      </c>
      <c r="F261" s="188" t="s">
        <v>2482</v>
      </c>
      <c r="H261" s="189" t="n">
        <v>1.614</v>
      </c>
      <c r="I261" s="190"/>
      <c r="L261" s="186"/>
      <c r="M261" s="191"/>
      <c r="T261" s="192"/>
      <c r="AT261" s="187" t="s">
        <v>317</v>
      </c>
      <c r="AU261" s="187" t="s">
        <v>91</v>
      </c>
      <c r="AV261" s="185" t="s">
        <v>91</v>
      </c>
      <c r="AW261" s="185" t="s">
        <v>3</v>
      </c>
      <c r="AX261" s="185" t="s">
        <v>89</v>
      </c>
      <c r="AY261" s="187" t="s">
        <v>308</v>
      </c>
    </row>
    <row r="262" s="22" customFormat="true" ht="21.75" hidden="false" customHeight="true" outlineLevel="0" collapsed="false">
      <c r="B262" s="23"/>
      <c r="C262" s="201" t="s">
        <v>481</v>
      </c>
      <c r="D262" s="201" t="s">
        <v>487</v>
      </c>
      <c r="E262" s="202" t="s">
        <v>2483</v>
      </c>
      <c r="F262" s="203" t="s">
        <v>2484</v>
      </c>
      <c r="G262" s="204" t="s">
        <v>370</v>
      </c>
      <c r="H262" s="205" t="n">
        <v>0.311</v>
      </c>
      <c r="I262" s="206"/>
      <c r="J262" s="207" t="n">
        <f aca="false">ROUND(I262*H262,2)</f>
        <v>0</v>
      </c>
      <c r="K262" s="203" t="s">
        <v>314</v>
      </c>
      <c r="L262" s="208"/>
      <c r="M262" s="209"/>
      <c r="N262" s="210" t="s">
        <v>47</v>
      </c>
      <c r="P262" s="173" t="n">
        <f aca="false">O262*H262</f>
        <v>0</v>
      </c>
      <c r="Q262" s="173" t="n">
        <v>1</v>
      </c>
      <c r="R262" s="173" t="n">
        <f aca="false">Q262*H262</f>
        <v>0.311</v>
      </c>
      <c r="S262" s="173" t="n">
        <v>0</v>
      </c>
      <c r="T262" s="174" t="n">
        <f aca="false">S262*H262</f>
        <v>0</v>
      </c>
      <c r="AR262" s="175" t="s">
        <v>352</v>
      </c>
      <c r="AT262" s="175" t="s">
        <v>487</v>
      </c>
      <c r="AU262" s="175" t="s">
        <v>91</v>
      </c>
      <c r="AY262" s="3" t="s">
        <v>308</v>
      </c>
      <c r="BE262" s="176" t="n">
        <f aca="false">IF(N262="základní",J262,0)</f>
        <v>0</v>
      </c>
      <c r="BF262" s="176" t="n">
        <f aca="false">IF(N262="snížená",J262,0)</f>
        <v>0</v>
      </c>
      <c r="BG262" s="176" t="n">
        <f aca="false">IF(N262="zákl. přenesená",J262,0)</f>
        <v>0</v>
      </c>
      <c r="BH262" s="176" t="n">
        <f aca="false">IF(N262="sníž. přenesená",J262,0)</f>
        <v>0</v>
      </c>
      <c r="BI262" s="176" t="n">
        <f aca="false">IF(N262="nulová",J262,0)</f>
        <v>0</v>
      </c>
      <c r="BJ262" s="3" t="s">
        <v>89</v>
      </c>
      <c r="BK262" s="176" t="n">
        <f aca="false">ROUND(I262*H262,2)</f>
        <v>0</v>
      </c>
      <c r="BL262" s="3" t="s">
        <v>315</v>
      </c>
      <c r="BM262" s="175" t="s">
        <v>2371</v>
      </c>
    </row>
    <row r="263" s="22" customFormat="true" ht="19.2" hidden="false" customHeight="false" outlineLevel="0" collapsed="false">
      <c r="B263" s="23"/>
      <c r="D263" s="179" t="s">
        <v>1218</v>
      </c>
      <c r="F263" s="225" t="s">
        <v>2485</v>
      </c>
      <c r="I263" s="226"/>
      <c r="L263" s="23"/>
      <c r="M263" s="211"/>
      <c r="T263" s="57"/>
      <c r="AT263" s="3" t="s">
        <v>1218</v>
      </c>
      <c r="AU263" s="3" t="s">
        <v>91</v>
      </c>
    </row>
    <row r="264" s="177" customFormat="true" ht="10.2" hidden="false" customHeight="false" outlineLevel="0" collapsed="false">
      <c r="B264" s="178"/>
      <c r="D264" s="179" t="s">
        <v>317</v>
      </c>
      <c r="E264" s="180"/>
      <c r="F264" s="181" t="s">
        <v>318</v>
      </c>
      <c r="H264" s="180"/>
      <c r="I264" s="182"/>
      <c r="L264" s="178"/>
      <c r="M264" s="183"/>
      <c r="T264" s="184"/>
      <c r="AT264" s="180" t="s">
        <v>317</v>
      </c>
      <c r="AU264" s="180" t="s">
        <v>91</v>
      </c>
      <c r="AV264" s="177" t="s">
        <v>89</v>
      </c>
      <c r="AW264" s="177" t="s">
        <v>35</v>
      </c>
      <c r="AX264" s="177" t="s">
        <v>82</v>
      </c>
      <c r="AY264" s="180" t="s">
        <v>308</v>
      </c>
    </row>
    <row r="265" s="177" customFormat="true" ht="10.2" hidden="false" customHeight="false" outlineLevel="0" collapsed="false">
      <c r="B265" s="178"/>
      <c r="D265" s="179" t="s">
        <v>317</v>
      </c>
      <c r="E265" s="180"/>
      <c r="F265" s="181" t="s">
        <v>2352</v>
      </c>
      <c r="H265" s="180"/>
      <c r="I265" s="182"/>
      <c r="L265" s="178"/>
      <c r="M265" s="183"/>
      <c r="T265" s="184"/>
      <c r="AT265" s="180" t="s">
        <v>317</v>
      </c>
      <c r="AU265" s="180" t="s">
        <v>91</v>
      </c>
      <c r="AV265" s="177" t="s">
        <v>89</v>
      </c>
      <c r="AW265" s="177" t="s">
        <v>35</v>
      </c>
      <c r="AX265" s="177" t="s">
        <v>82</v>
      </c>
      <c r="AY265" s="180" t="s">
        <v>308</v>
      </c>
    </row>
    <row r="266" s="177" customFormat="true" ht="10.2" hidden="false" customHeight="false" outlineLevel="0" collapsed="false">
      <c r="B266" s="178"/>
      <c r="D266" s="179" t="s">
        <v>317</v>
      </c>
      <c r="E266" s="180"/>
      <c r="F266" s="181" t="s">
        <v>2486</v>
      </c>
      <c r="H266" s="180"/>
      <c r="I266" s="182"/>
      <c r="L266" s="178"/>
      <c r="M266" s="183"/>
      <c r="T266" s="184"/>
      <c r="AT266" s="180" t="s">
        <v>317</v>
      </c>
      <c r="AU266" s="180" t="s">
        <v>91</v>
      </c>
      <c r="AV266" s="177" t="s">
        <v>89</v>
      </c>
      <c r="AW266" s="177" t="s">
        <v>35</v>
      </c>
      <c r="AX266" s="177" t="s">
        <v>82</v>
      </c>
      <c r="AY266" s="180" t="s">
        <v>308</v>
      </c>
    </row>
    <row r="267" s="185" customFormat="true" ht="10.2" hidden="false" customHeight="false" outlineLevel="0" collapsed="false">
      <c r="B267" s="186"/>
      <c r="D267" s="179" t="s">
        <v>317</v>
      </c>
      <c r="E267" s="187"/>
      <c r="F267" s="188" t="s">
        <v>2487</v>
      </c>
      <c r="H267" s="189" t="n">
        <v>0.283</v>
      </c>
      <c r="I267" s="190"/>
      <c r="L267" s="186"/>
      <c r="M267" s="191"/>
      <c r="T267" s="192"/>
      <c r="AT267" s="187" t="s">
        <v>317</v>
      </c>
      <c r="AU267" s="187" t="s">
        <v>91</v>
      </c>
      <c r="AV267" s="185" t="s">
        <v>91</v>
      </c>
      <c r="AW267" s="185" t="s">
        <v>35</v>
      </c>
      <c r="AX267" s="185" t="s">
        <v>82</v>
      </c>
      <c r="AY267" s="187" t="s">
        <v>308</v>
      </c>
    </row>
    <row r="268" s="193" customFormat="true" ht="10.2" hidden="false" customHeight="false" outlineLevel="0" collapsed="false">
      <c r="B268" s="194"/>
      <c r="D268" s="179" t="s">
        <v>317</v>
      </c>
      <c r="E268" s="195"/>
      <c r="F268" s="196" t="s">
        <v>321</v>
      </c>
      <c r="H268" s="197" t="n">
        <v>0.283</v>
      </c>
      <c r="I268" s="198"/>
      <c r="L268" s="194"/>
      <c r="M268" s="199"/>
      <c r="T268" s="200"/>
      <c r="AT268" s="195" t="s">
        <v>317</v>
      </c>
      <c r="AU268" s="195" t="s">
        <v>91</v>
      </c>
      <c r="AV268" s="193" t="s">
        <v>315</v>
      </c>
      <c r="AW268" s="193" t="s">
        <v>35</v>
      </c>
      <c r="AX268" s="193" t="s">
        <v>89</v>
      </c>
      <c r="AY268" s="195" t="s">
        <v>308</v>
      </c>
    </row>
    <row r="269" s="185" customFormat="true" ht="10.2" hidden="false" customHeight="false" outlineLevel="0" collapsed="false">
      <c r="B269" s="186"/>
      <c r="D269" s="179" t="s">
        <v>317</v>
      </c>
      <c r="F269" s="188" t="s">
        <v>2488</v>
      </c>
      <c r="H269" s="189" t="n">
        <v>0.311</v>
      </c>
      <c r="I269" s="190"/>
      <c r="L269" s="186"/>
      <c r="M269" s="191"/>
      <c r="T269" s="192"/>
      <c r="AT269" s="187" t="s">
        <v>317</v>
      </c>
      <c r="AU269" s="187" t="s">
        <v>91</v>
      </c>
      <c r="AV269" s="185" t="s">
        <v>91</v>
      </c>
      <c r="AW269" s="185" t="s">
        <v>3</v>
      </c>
      <c r="AX269" s="185" t="s">
        <v>89</v>
      </c>
      <c r="AY269" s="187" t="s">
        <v>308</v>
      </c>
    </row>
    <row r="270" s="22" customFormat="true" ht="24.15" hidden="false" customHeight="true" outlineLevel="0" collapsed="false">
      <c r="B270" s="23"/>
      <c r="C270" s="201" t="s">
        <v>486</v>
      </c>
      <c r="D270" s="201" t="s">
        <v>487</v>
      </c>
      <c r="E270" s="202" t="s">
        <v>2376</v>
      </c>
      <c r="F270" s="203" t="s">
        <v>2489</v>
      </c>
      <c r="G270" s="204" t="s">
        <v>370</v>
      </c>
      <c r="H270" s="205" t="n">
        <v>0.648</v>
      </c>
      <c r="I270" s="206"/>
      <c r="J270" s="207" t="n">
        <f aca="false">ROUND(I270*H270,2)</f>
        <v>0</v>
      </c>
      <c r="K270" s="203"/>
      <c r="L270" s="208"/>
      <c r="M270" s="209"/>
      <c r="N270" s="210" t="s">
        <v>47</v>
      </c>
      <c r="P270" s="173" t="n">
        <f aca="false">O270*H270</f>
        <v>0</v>
      </c>
      <c r="Q270" s="173" t="n">
        <v>1</v>
      </c>
      <c r="R270" s="173" t="n">
        <f aca="false">Q270*H270</f>
        <v>0.648</v>
      </c>
      <c r="S270" s="173" t="n">
        <v>0</v>
      </c>
      <c r="T270" s="174" t="n">
        <f aca="false">S270*H270</f>
        <v>0</v>
      </c>
      <c r="AR270" s="175" t="s">
        <v>352</v>
      </c>
      <c r="AT270" s="175" t="s">
        <v>487</v>
      </c>
      <c r="AU270" s="175" t="s">
        <v>91</v>
      </c>
      <c r="AY270" s="3" t="s">
        <v>308</v>
      </c>
      <c r="BE270" s="176" t="n">
        <f aca="false">IF(N270="základní",J270,0)</f>
        <v>0</v>
      </c>
      <c r="BF270" s="176" t="n">
        <f aca="false">IF(N270="snížená",J270,0)</f>
        <v>0</v>
      </c>
      <c r="BG270" s="176" t="n">
        <f aca="false">IF(N270="zákl. přenesená",J270,0)</f>
        <v>0</v>
      </c>
      <c r="BH270" s="176" t="n">
        <f aca="false">IF(N270="sníž. přenesená",J270,0)</f>
        <v>0</v>
      </c>
      <c r="BI270" s="176" t="n">
        <f aca="false">IF(N270="nulová",J270,0)</f>
        <v>0</v>
      </c>
      <c r="BJ270" s="3" t="s">
        <v>89</v>
      </c>
      <c r="BK270" s="176" t="n">
        <f aca="false">ROUND(I270*H270,2)</f>
        <v>0</v>
      </c>
      <c r="BL270" s="3" t="s">
        <v>315</v>
      </c>
      <c r="BM270" s="175" t="s">
        <v>2490</v>
      </c>
    </row>
    <row r="271" s="177" customFormat="true" ht="10.2" hidden="false" customHeight="false" outlineLevel="0" collapsed="false">
      <c r="B271" s="178"/>
      <c r="D271" s="179" t="s">
        <v>317</v>
      </c>
      <c r="E271" s="180"/>
      <c r="F271" s="181" t="s">
        <v>318</v>
      </c>
      <c r="H271" s="180"/>
      <c r="I271" s="182"/>
      <c r="L271" s="178"/>
      <c r="M271" s="183"/>
      <c r="T271" s="184"/>
      <c r="AT271" s="180" t="s">
        <v>317</v>
      </c>
      <c r="AU271" s="180" t="s">
        <v>91</v>
      </c>
      <c r="AV271" s="177" t="s">
        <v>89</v>
      </c>
      <c r="AW271" s="177" t="s">
        <v>35</v>
      </c>
      <c r="AX271" s="177" t="s">
        <v>82</v>
      </c>
      <c r="AY271" s="180" t="s">
        <v>308</v>
      </c>
    </row>
    <row r="272" s="177" customFormat="true" ht="10.2" hidden="false" customHeight="false" outlineLevel="0" collapsed="false">
      <c r="B272" s="178"/>
      <c r="D272" s="179" t="s">
        <v>317</v>
      </c>
      <c r="E272" s="180"/>
      <c r="F272" s="181" t="s">
        <v>2352</v>
      </c>
      <c r="H272" s="180"/>
      <c r="I272" s="182"/>
      <c r="L272" s="178"/>
      <c r="M272" s="183"/>
      <c r="T272" s="184"/>
      <c r="AT272" s="180" t="s">
        <v>317</v>
      </c>
      <c r="AU272" s="180" t="s">
        <v>91</v>
      </c>
      <c r="AV272" s="177" t="s">
        <v>89</v>
      </c>
      <c r="AW272" s="177" t="s">
        <v>35</v>
      </c>
      <c r="AX272" s="177" t="s">
        <v>82</v>
      </c>
      <c r="AY272" s="180" t="s">
        <v>308</v>
      </c>
    </row>
    <row r="273" s="177" customFormat="true" ht="10.2" hidden="false" customHeight="false" outlineLevel="0" collapsed="false">
      <c r="B273" s="178"/>
      <c r="D273" s="179" t="s">
        <v>317</v>
      </c>
      <c r="E273" s="180"/>
      <c r="F273" s="181" t="s">
        <v>2379</v>
      </c>
      <c r="H273" s="180"/>
      <c r="I273" s="182"/>
      <c r="L273" s="178"/>
      <c r="M273" s="183"/>
      <c r="T273" s="184"/>
      <c r="AT273" s="180" t="s">
        <v>317</v>
      </c>
      <c r="AU273" s="180" t="s">
        <v>91</v>
      </c>
      <c r="AV273" s="177" t="s">
        <v>89</v>
      </c>
      <c r="AW273" s="177" t="s">
        <v>35</v>
      </c>
      <c r="AX273" s="177" t="s">
        <v>82</v>
      </c>
      <c r="AY273" s="180" t="s">
        <v>308</v>
      </c>
    </row>
    <row r="274" s="185" customFormat="true" ht="10.2" hidden="false" customHeight="false" outlineLevel="0" collapsed="false">
      <c r="B274" s="186"/>
      <c r="D274" s="179" t="s">
        <v>317</v>
      </c>
      <c r="E274" s="187"/>
      <c r="F274" s="188" t="s">
        <v>2491</v>
      </c>
      <c r="H274" s="189" t="n">
        <v>0.589</v>
      </c>
      <c r="I274" s="190"/>
      <c r="L274" s="186"/>
      <c r="M274" s="191"/>
      <c r="T274" s="192"/>
      <c r="AT274" s="187" t="s">
        <v>317</v>
      </c>
      <c r="AU274" s="187" t="s">
        <v>91</v>
      </c>
      <c r="AV274" s="185" t="s">
        <v>91</v>
      </c>
      <c r="AW274" s="185" t="s">
        <v>35</v>
      </c>
      <c r="AX274" s="185" t="s">
        <v>82</v>
      </c>
      <c r="AY274" s="187" t="s">
        <v>308</v>
      </c>
    </row>
    <row r="275" s="193" customFormat="true" ht="10.2" hidden="false" customHeight="false" outlineLevel="0" collapsed="false">
      <c r="B275" s="194"/>
      <c r="D275" s="179" t="s">
        <v>317</v>
      </c>
      <c r="E275" s="195"/>
      <c r="F275" s="196" t="s">
        <v>321</v>
      </c>
      <c r="H275" s="197" t="n">
        <v>0.589</v>
      </c>
      <c r="I275" s="198"/>
      <c r="L275" s="194"/>
      <c r="M275" s="199"/>
      <c r="T275" s="200"/>
      <c r="AT275" s="195" t="s">
        <v>317</v>
      </c>
      <c r="AU275" s="195" t="s">
        <v>91</v>
      </c>
      <c r="AV275" s="193" t="s">
        <v>315</v>
      </c>
      <c r="AW275" s="193" t="s">
        <v>35</v>
      </c>
      <c r="AX275" s="193" t="s">
        <v>89</v>
      </c>
      <c r="AY275" s="195" t="s">
        <v>308</v>
      </c>
    </row>
    <row r="276" s="185" customFormat="true" ht="10.2" hidden="false" customHeight="false" outlineLevel="0" collapsed="false">
      <c r="B276" s="186"/>
      <c r="D276" s="179" t="s">
        <v>317</v>
      </c>
      <c r="F276" s="188" t="s">
        <v>2492</v>
      </c>
      <c r="H276" s="189" t="n">
        <v>0.648</v>
      </c>
      <c r="I276" s="190"/>
      <c r="L276" s="186"/>
      <c r="M276" s="191"/>
      <c r="T276" s="192"/>
      <c r="AT276" s="187" t="s">
        <v>317</v>
      </c>
      <c r="AU276" s="187" t="s">
        <v>91</v>
      </c>
      <c r="AV276" s="185" t="s">
        <v>91</v>
      </c>
      <c r="AW276" s="185" t="s">
        <v>3</v>
      </c>
      <c r="AX276" s="185" t="s">
        <v>89</v>
      </c>
      <c r="AY276" s="187" t="s">
        <v>308</v>
      </c>
    </row>
    <row r="277" s="22" customFormat="true" ht="21.75" hidden="false" customHeight="true" outlineLevel="0" collapsed="false">
      <c r="B277" s="23"/>
      <c r="C277" s="201" t="s">
        <v>491</v>
      </c>
      <c r="D277" s="201" t="s">
        <v>487</v>
      </c>
      <c r="E277" s="202" t="s">
        <v>2493</v>
      </c>
      <c r="F277" s="203" t="s">
        <v>2494</v>
      </c>
      <c r="G277" s="204" t="s">
        <v>370</v>
      </c>
      <c r="H277" s="205" t="n">
        <v>0.196</v>
      </c>
      <c r="I277" s="206"/>
      <c r="J277" s="207" t="n">
        <f aca="false">ROUND(I277*H277,2)</f>
        <v>0</v>
      </c>
      <c r="K277" s="203" t="s">
        <v>314</v>
      </c>
      <c r="L277" s="208"/>
      <c r="M277" s="209"/>
      <c r="N277" s="210" t="s">
        <v>47</v>
      </c>
      <c r="P277" s="173" t="n">
        <f aca="false">O277*H277</f>
        <v>0</v>
      </c>
      <c r="Q277" s="173" t="n">
        <v>1</v>
      </c>
      <c r="R277" s="173" t="n">
        <f aca="false">Q277*H277</f>
        <v>0.196</v>
      </c>
      <c r="S277" s="173" t="n">
        <v>0</v>
      </c>
      <c r="T277" s="174" t="n">
        <f aca="false">S277*H277</f>
        <v>0</v>
      </c>
      <c r="AR277" s="175" t="s">
        <v>352</v>
      </c>
      <c r="AT277" s="175" t="s">
        <v>487</v>
      </c>
      <c r="AU277" s="175" t="s">
        <v>91</v>
      </c>
      <c r="AY277" s="3" t="s">
        <v>308</v>
      </c>
      <c r="BE277" s="176" t="n">
        <f aca="false">IF(N277="základní",J277,0)</f>
        <v>0</v>
      </c>
      <c r="BF277" s="176" t="n">
        <f aca="false">IF(N277="snížená",J277,0)</f>
        <v>0</v>
      </c>
      <c r="BG277" s="176" t="n">
        <f aca="false">IF(N277="zákl. přenesená",J277,0)</f>
        <v>0</v>
      </c>
      <c r="BH277" s="176" t="n">
        <f aca="false">IF(N277="sníž. přenesená",J277,0)</f>
        <v>0</v>
      </c>
      <c r="BI277" s="176" t="n">
        <f aca="false">IF(N277="nulová",J277,0)</f>
        <v>0</v>
      </c>
      <c r="BJ277" s="3" t="s">
        <v>89</v>
      </c>
      <c r="BK277" s="176" t="n">
        <f aca="false">ROUND(I277*H277,2)</f>
        <v>0</v>
      </c>
      <c r="BL277" s="3" t="s">
        <v>315</v>
      </c>
      <c r="BM277" s="175" t="s">
        <v>2495</v>
      </c>
    </row>
    <row r="278" s="22" customFormat="true" ht="19.2" hidden="false" customHeight="false" outlineLevel="0" collapsed="false">
      <c r="B278" s="23"/>
      <c r="D278" s="179" t="s">
        <v>1218</v>
      </c>
      <c r="F278" s="225" t="s">
        <v>2496</v>
      </c>
      <c r="I278" s="226"/>
      <c r="L278" s="23"/>
      <c r="M278" s="211"/>
      <c r="T278" s="57"/>
      <c r="AT278" s="3" t="s">
        <v>1218</v>
      </c>
      <c r="AU278" s="3" t="s">
        <v>91</v>
      </c>
    </row>
    <row r="279" s="177" customFormat="true" ht="10.2" hidden="false" customHeight="false" outlineLevel="0" collapsed="false">
      <c r="B279" s="178"/>
      <c r="D279" s="179" t="s">
        <v>317</v>
      </c>
      <c r="E279" s="180"/>
      <c r="F279" s="181" t="s">
        <v>318</v>
      </c>
      <c r="H279" s="180"/>
      <c r="I279" s="182"/>
      <c r="L279" s="178"/>
      <c r="M279" s="183"/>
      <c r="T279" s="184"/>
      <c r="AT279" s="180" t="s">
        <v>317</v>
      </c>
      <c r="AU279" s="180" t="s">
        <v>91</v>
      </c>
      <c r="AV279" s="177" t="s">
        <v>89</v>
      </c>
      <c r="AW279" s="177" t="s">
        <v>35</v>
      </c>
      <c r="AX279" s="177" t="s">
        <v>82</v>
      </c>
      <c r="AY279" s="180" t="s">
        <v>308</v>
      </c>
    </row>
    <row r="280" s="177" customFormat="true" ht="10.2" hidden="false" customHeight="false" outlineLevel="0" collapsed="false">
      <c r="B280" s="178"/>
      <c r="D280" s="179" t="s">
        <v>317</v>
      </c>
      <c r="E280" s="180"/>
      <c r="F280" s="181" t="s">
        <v>2352</v>
      </c>
      <c r="H280" s="180"/>
      <c r="I280" s="182"/>
      <c r="L280" s="178"/>
      <c r="M280" s="183"/>
      <c r="T280" s="184"/>
      <c r="AT280" s="180" t="s">
        <v>317</v>
      </c>
      <c r="AU280" s="180" t="s">
        <v>91</v>
      </c>
      <c r="AV280" s="177" t="s">
        <v>89</v>
      </c>
      <c r="AW280" s="177" t="s">
        <v>35</v>
      </c>
      <c r="AX280" s="177" t="s">
        <v>82</v>
      </c>
      <c r="AY280" s="180" t="s">
        <v>308</v>
      </c>
    </row>
    <row r="281" s="177" customFormat="true" ht="10.2" hidden="false" customHeight="false" outlineLevel="0" collapsed="false">
      <c r="B281" s="178"/>
      <c r="D281" s="179" t="s">
        <v>317</v>
      </c>
      <c r="E281" s="180"/>
      <c r="F281" s="181" t="s">
        <v>2497</v>
      </c>
      <c r="H281" s="180"/>
      <c r="I281" s="182"/>
      <c r="L281" s="178"/>
      <c r="M281" s="183"/>
      <c r="T281" s="184"/>
      <c r="AT281" s="180" t="s">
        <v>317</v>
      </c>
      <c r="AU281" s="180" t="s">
        <v>91</v>
      </c>
      <c r="AV281" s="177" t="s">
        <v>89</v>
      </c>
      <c r="AW281" s="177" t="s">
        <v>35</v>
      </c>
      <c r="AX281" s="177" t="s">
        <v>82</v>
      </c>
      <c r="AY281" s="180" t="s">
        <v>308</v>
      </c>
    </row>
    <row r="282" s="185" customFormat="true" ht="10.2" hidden="false" customHeight="false" outlineLevel="0" collapsed="false">
      <c r="B282" s="186"/>
      <c r="D282" s="179" t="s">
        <v>317</v>
      </c>
      <c r="E282" s="187"/>
      <c r="F282" s="188" t="s">
        <v>2498</v>
      </c>
      <c r="H282" s="189" t="n">
        <v>0.196</v>
      </c>
      <c r="I282" s="190"/>
      <c r="L282" s="186"/>
      <c r="M282" s="191"/>
      <c r="T282" s="192"/>
      <c r="AT282" s="187" t="s">
        <v>317</v>
      </c>
      <c r="AU282" s="187" t="s">
        <v>91</v>
      </c>
      <c r="AV282" s="185" t="s">
        <v>91</v>
      </c>
      <c r="AW282" s="185" t="s">
        <v>35</v>
      </c>
      <c r="AX282" s="185" t="s">
        <v>82</v>
      </c>
      <c r="AY282" s="187" t="s">
        <v>308</v>
      </c>
    </row>
    <row r="283" s="193" customFormat="true" ht="10.2" hidden="false" customHeight="false" outlineLevel="0" collapsed="false">
      <c r="B283" s="194"/>
      <c r="D283" s="179" t="s">
        <v>317</v>
      </c>
      <c r="E283" s="195"/>
      <c r="F283" s="196" t="s">
        <v>321</v>
      </c>
      <c r="H283" s="197" t="n">
        <v>0.196</v>
      </c>
      <c r="I283" s="198"/>
      <c r="L283" s="194"/>
      <c r="M283" s="199"/>
      <c r="T283" s="200"/>
      <c r="AT283" s="195" t="s">
        <v>317</v>
      </c>
      <c r="AU283" s="195" t="s">
        <v>91</v>
      </c>
      <c r="AV283" s="193" t="s">
        <v>315</v>
      </c>
      <c r="AW283" s="193" t="s">
        <v>35</v>
      </c>
      <c r="AX283" s="193" t="s">
        <v>89</v>
      </c>
      <c r="AY283" s="195" t="s">
        <v>308</v>
      </c>
    </row>
    <row r="284" s="152" customFormat="true" ht="22.95" hidden="false" customHeight="true" outlineLevel="0" collapsed="false">
      <c r="B284" s="153"/>
      <c r="D284" s="154" t="s">
        <v>81</v>
      </c>
      <c r="E284" s="162" t="s">
        <v>512</v>
      </c>
      <c r="F284" s="162" t="s">
        <v>513</v>
      </c>
      <c r="I284" s="156"/>
      <c r="J284" s="163" t="n">
        <f aca="false">BK284</f>
        <v>0</v>
      </c>
      <c r="L284" s="153"/>
      <c r="M284" s="157"/>
      <c r="P284" s="158" t="n">
        <f aca="false">P285</f>
        <v>0</v>
      </c>
      <c r="R284" s="158" t="n">
        <f aca="false">R285</f>
        <v>0</v>
      </c>
      <c r="T284" s="159" t="n">
        <f aca="false">T285</f>
        <v>0</v>
      </c>
      <c r="AR284" s="154" t="s">
        <v>89</v>
      </c>
      <c r="AT284" s="160" t="s">
        <v>81</v>
      </c>
      <c r="AU284" s="160" t="s">
        <v>89</v>
      </c>
      <c r="AY284" s="154" t="s">
        <v>308</v>
      </c>
      <c r="BK284" s="161" t="n">
        <f aca="false">BK285</f>
        <v>0</v>
      </c>
    </row>
    <row r="285" s="22" customFormat="true" ht="55.5" hidden="false" customHeight="true" outlineLevel="0" collapsed="false">
      <c r="B285" s="23"/>
      <c r="C285" s="164" t="s">
        <v>496</v>
      </c>
      <c r="D285" s="164" t="s">
        <v>310</v>
      </c>
      <c r="E285" s="165" t="s">
        <v>870</v>
      </c>
      <c r="F285" s="166" t="s">
        <v>871</v>
      </c>
      <c r="G285" s="167" t="s">
        <v>370</v>
      </c>
      <c r="H285" s="168" t="n">
        <v>111.154</v>
      </c>
      <c r="I285" s="169"/>
      <c r="J285" s="170" t="n">
        <f aca="false">ROUND(I285*H285,2)</f>
        <v>0</v>
      </c>
      <c r="K285" s="166" t="s">
        <v>314</v>
      </c>
      <c r="L285" s="23"/>
      <c r="M285" s="171"/>
      <c r="N285" s="172" t="s">
        <v>47</v>
      </c>
      <c r="P285" s="173" t="n">
        <f aca="false">O285*H285</f>
        <v>0</v>
      </c>
      <c r="Q285" s="173" t="n">
        <v>0</v>
      </c>
      <c r="R285" s="173" t="n">
        <f aca="false">Q285*H285</f>
        <v>0</v>
      </c>
      <c r="S285" s="173" t="n">
        <v>0</v>
      </c>
      <c r="T285" s="174" t="n">
        <f aca="false">S285*H285</f>
        <v>0</v>
      </c>
      <c r="AR285" s="175" t="s">
        <v>315</v>
      </c>
      <c r="AT285" s="175" t="s">
        <v>310</v>
      </c>
      <c r="AU285" s="175" t="s">
        <v>91</v>
      </c>
      <c r="AY285" s="3" t="s">
        <v>308</v>
      </c>
      <c r="BE285" s="176" t="n">
        <f aca="false">IF(N285="základní",J285,0)</f>
        <v>0</v>
      </c>
      <c r="BF285" s="176" t="n">
        <f aca="false">IF(N285="snížená",J285,0)</f>
        <v>0</v>
      </c>
      <c r="BG285" s="176" t="n">
        <f aca="false">IF(N285="zákl. přenesená",J285,0)</f>
        <v>0</v>
      </c>
      <c r="BH285" s="176" t="n">
        <f aca="false">IF(N285="sníž. přenesená",J285,0)</f>
        <v>0</v>
      </c>
      <c r="BI285" s="176" t="n">
        <f aca="false">IF(N285="nulová",J285,0)</f>
        <v>0</v>
      </c>
      <c r="BJ285" s="3" t="s">
        <v>89</v>
      </c>
      <c r="BK285" s="176" t="n">
        <f aca="false">ROUND(I285*H285,2)</f>
        <v>0</v>
      </c>
      <c r="BL285" s="3" t="s">
        <v>315</v>
      </c>
      <c r="BM285" s="175" t="s">
        <v>2382</v>
      </c>
    </row>
    <row r="286" s="152" customFormat="true" ht="25.95" hidden="false" customHeight="true" outlineLevel="0" collapsed="false">
      <c r="B286" s="153"/>
      <c r="D286" s="154" t="s">
        <v>81</v>
      </c>
      <c r="E286" s="155" t="s">
        <v>988</v>
      </c>
      <c r="F286" s="155" t="s">
        <v>989</v>
      </c>
      <c r="I286" s="156"/>
      <c r="J286" s="142" t="n">
        <f aca="false">BK286</f>
        <v>0</v>
      </c>
      <c r="L286" s="153"/>
      <c r="M286" s="157"/>
      <c r="P286" s="158" t="n">
        <f aca="false">P287+P291</f>
        <v>0</v>
      </c>
      <c r="R286" s="158" t="n">
        <f aca="false">R287+R291</f>
        <v>0.1357903</v>
      </c>
      <c r="T286" s="159" t="n">
        <f aca="false">T287+T291</f>
        <v>0</v>
      </c>
      <c r="AR286" s="154" t="s">
        <v>91</v>
      </c>
      <c r="AT286" s="160" t="s">
        <v>81</v>
      </c>
      <c r="AU286" s="160" t="s">
        <v>82</v>
      </c>
      <c r="AY286" s="154" t="s">
        <v>308</v>
      </c>
      <c r="BK286" s="161" t="n">
        <f aca="false">BK287+BK291</f>
        <v>0</v>
      </c>
    </row>
    <row r="287" s="152" customFormat="true" ht="22.95" hidden="false" customHeight="true" outlineLevel="0" collapsed="false">
      <c r="B287" s="153"/>
      <c r="D287" s="154" t="s">
        <v>81</v>
      </c>
      <c r="E287" s="162" t="s">
        <v>990</v>
      </c>
      <c r="F287" s="162" t="s">
        <v>991</v>
      </c>
      <c r="I287" s="156"/>
      <c r="J287" s="163" t="n">
        <f aca="false">BK287</f>
        <v>0</v>
      </c>
      <c r="L287" s="153"/>
      <c r="M287" s="157"/>
      <c r="P287" s="158" t="n">
        <f aca="false">SUM(P288:P290)</f>
        <v>0</v>
      </c>
      <c r="R287" s="158" t="n">
        <f aca="false">SUM(R288:R290)</f>
        <v>0</v>
      </c>
      <c r="T287" s="159" t="n">
        <f aca="false">SUM(T288:T290)</f>
        <v>0</v>
      </c>
      <c r="AR287" s="154" t="s">
        <v>91</v>
      </c>
      <c r="AT287" s="160" t="s">
        <v>81</v>
      </c>
      <c r="AU287" s="160" t="s">
        <v>89</v>
      </c>
      <c r="AY287" s="154" t="s">
        <v>308</v>
      </c>
      <c r="BK287" s="161" t="n">
        <f aca="false">SUM(BK288:BK290)</f>
        <v>0</v>
      </c>
    </row>
    <row r="288" s="22" customFormat="true" ht="24.15" hidden="false" customHeight="true" outlineLevel="0" collapsed="false">
      <c r="B288" s="23"/>
      <c r="C288" s="164" t="s">
        <v>500</v>
      </c>
      <c r="D288" s="164" t="s">
        <v>310</v>
      </c>
      <c r="E288" s="165" t="s">
        <v>2383</v>
      </c>
      <c r="F288" s="166" t="s">
        <v>2499</v>
      </c>
      <c r="G288" s="167" t="s">
        <v>324</v>
      </c>
      <c r="H288" s="168" t="n">
        <v>0.35</v>
      </c>
      <c r="I288" s="169"/>
      <c r="J288" s="170" t="n">
        <f aca="false">ROUND(I288*H288,2)</f>
        <v>0</v>
      </c>
      <c r="K288" s="166"/>
      <c r="L288" s="23"/>
      <c r="M288" s="171"/>
      <c r="N288" s="172" t="s">
        <v>47</v>
      </c>
      <c r="P288" s="173" t="n">
        <f aca="false">O288*H288</f>
        <v>0</v>
      </c>
      <c r="Q288" s="173" t="n">
        <v>0</v>
      </c>
      <c r="R288" s="173" t="n">
        <f aca="false">Q288*H288</f>
        <v>0</v>
      </c>
      <c r="S288" s="173" t="n">
        <v>0</v>
      </c>
      <c r="T288" s="174" t="n">
        <f aca="false">S288*H288</f>
        <v>0</v>
      </c>
      <c r="AR288" s="175" t="s">
        <v>414</v>
      </c>
      <c r="AT288" s="175" t="s">
        <v>310</v>
      </c>
      <c r="AU288" s="175" t="s">
        <v>91</v>
      </c>
      <c r="AY288" s="3" t="s">
        <v>308</v>
      </c>
      <c r="BE288" s="176" t="n">
        <f aca="false">IF(N288="základní",J288,0)</f>
        <v>0</v>
      </c>
      <c r="BF288" s="176" t="n">
        <f aca="false">IF(N288="snížená",J288,0)</f>
        <v>0</v>
      </c>
      <c r="BG288" s="176" t="n">
        <f aca="false">IF(N288="zákl. přenesená",J288,0)</f>
        <v>0</v>
      </c>
      <c r="BH288" s="176" t="n">
        <f aca="false">IF(N288="sníž. přenesená",J288,0)</f>
        <v>0</v>
      </c>
      <c r="BI288" s="176" t="n">
        <f aca="false">IF(N288="nulová",J288,0)</f>
        <v>0</v>
      </c>
      <c r="BJ288" s="3" t="s">
        <v>89</v>
      </c>
      <c r="BK288" s="176" t="n">
        <f aca="false">ROUND(I288*H288,2)</f>
        <v>0</v>
      </c>
      <c r="BL288" s="3" t="s">
        <v>414</v>
      </c>
      <c r="BM288" s="175" t="s">
        <v>2500</v>
      </c>
    </row>
    <row r="289" s="22" customFormat="true" ht="24.15" hidden="false" customHeight="true" outlineLevel="0" collapsed="false">
      <c r="B289" s="23"/>
      <c r="C289" s="164" t="s">
        <v>504</v>
      </c>
      <c r="D289" s="164" t="s">
        <v>310</v>
      </c>
      <c r="E289" s="165" t="s">
        <v>2386</v>
      </c>
      <c r="F289" s="166" t="s">
        <v>2501</v>
      </c>
      <c r="G289" s="167" t="s">
        <v>324</v>
      </c>
      <c r="H289" s="168" t="n">
        <v>5.3</v>
      </c>
      <c r="I289" s="169"/>
      <c r="J289" s="170" t="n">
        <f aca="false">ROUND(I289*H289,2)</f>
        <v>0</v>
      </c>
      <c r="K289" s="166"/>
      <c r="L289" s="23"/>
      <c r="M289" s="171"/>
      <c r="N289" s="172" t="s">
        <v>47</v>
      </c>
      <c r="P289" s="173" t="n">
        <f aca="false">O289*H289</f>
        <v>0</v>
      </c>
      <c r="Q289" s="173" t="n">
        <v>0</v>
      </c>
      <c r="R289" s="173" t="n">
        <f aca="false">Q289*H289</f>
        <v>0</v>
      </c>
      <c r="S289" s="173" t="n">
        <v>0</v>
      </c>
      <c r="T289" s="174" t="n">
        <f aca="false">S289*H289</f>
        <v>0</v>
      </c>
      <c r="AR289" s="175" t="s">
        <v>414</v>
      </c>
      <c r="AT289" s="175" t="s">
        <v>310</v>
      </c>
      <c r="AU289" s="175" t="s">
        <v>91</v>
      </c>
      <c r="AY289" s="3" t="s">
        <v>308</v>
      </c>
      <c r="BE289" s="176" t="n">
        <f aca="false">IF(N289="základní",J289,0)</f>
        <v>0</v>
      </c>
      <c r="BF289" s="176" t="n">
        <f aca="false">IF(N289="snížená",J289,0)</f>
        <v>0</v>
      </c>
      <c r="BG289" s="176" t="n">
        <f aca="false">IF(N289="zákl. přenesená",J289,0)</f>
        <v>0</v>
      </c>
      <c r="BH289" s="176" t="n">
        <f aca="false">IF(N289="sníž. přenesená",J289,0)</f>
        <v>0</v>
      </c>
      <c r="BI289" s="176" t="n">
        <f aca="false">IF(N289="nulová",J289,0)</f>
        <v>0</v>
      </c>
      <c r="BJ289" s="3" t="s">
        <v>89</v>
      </c>
      <c r="BK289" s="176" t="n">
        <f aca="false">ROUND(I289*H289,2)</f>
        <v>0</v>
      </c>
      <c r="BL289" s="3" t="s">
        <v>414</v>
      </c>
      <c r="BM289" s="175" t="s">
        <v>2502</v>
      </c>
    </row>
    <row r="290" s="22" customFormat="true" ht="24.15" hidden="false" customHeight="true" outlineLevel="0" collapsed="false">
      <c r="B290" s="23"/>
      <c r="C290" s="164" t="s">
        <v>508</v>
      </c>
      <c r="D290" s="164" t="s">
        <v>310</v>
      </c>
      <c r="E290" s="165" t="s">
        <v>2503</v>
      </c>
      <c r="F290" s="166" t="s">
        <v>2504</v>
      </c>
      <c r="G290" s="167" t="s">
        <v>324</v>
      </c>
      <c r="H290" s="168" t="n">
        <v>2.03</v>
      </c>
      <c r="I290" s="169"/>
      <c r="J290" s="170" t="n">
        <f aca="false">ROUND(I290*H290,2)</f>
        <v>0</v>
      </c>
      <c r="K290" s="166"/>
      <c r="L290" s="23"/>
      <c r="M290" s="171"/>
      <c r="N290" s="172" t="s">
        <v>47</v>
      </c>
      <c r="P290" s="173" t="n">
        <f aca="false">O290*H290</f>
        <v>0</v>
      </c>
      <c r="Q290" s="173" t="n">
        <v>0</v>
      </c>
      <c r="R290" s="173" t="n">
        <f aca="false">Q290*H290</f>
        <v>0</v>
      </c>
      <c r="S290" s="173" t="n">
        <v>0</v>
      </c>
      <c r="T290" s="174" t="n">
        <f aca="false">S290*H290</f>
        <v>0</v>
      </c>
      <c r="AR290" s="175" t="s">
        <v>414</v>
      </c>
      <c r="AT290" s="175" t="s">
        <v>310</v>
      </c>
      <c r="AU290" s="175" t="s">
        <v>91</v>
      </c>
      <c r="AY290" s="3" t="s">
        <v>308</v>
      </c>
      <c r="BE290" s="176" t="n">
        <f aca="false">IF(N290="základní",J290,0)</f>
        <v>0</v>
      </c>
      <c r="BF290" s="176" t="n">
        <f aca="false">IF(N290="snížená",J290,0)</f>
        <v>0</v>
      </c>
      <c r="BG290" s="176" t="n">
        <f aca="false">IF(N290="zákl. přenesená",J290,0)</f>
        <v>0</v>
      </c>
      <c r="BH290" s="176" t="n">
        <f aca="false">IF(N290="sníž. přenesená",J290,0)</f>
        <v>0</v>
      </c>
      <c r="BI290" s="176" t="n">
        <f aca="false">IF(N290="nulová",J290,0)</f>
        <v>0</v>
      </c>
      <c r="BJ290" s="3" t="s">
        <v>89</v>
      </c>
      <c r="BK290" s="176" t="n">
        <f aca="false">ROUND(I290*H290,2)</f>
        <v>0</v>
      </c>
      <c r="BL290" s="3" t="s">
        <v>414</v>
      </c>
      <c r="BM290" s="175" t="s">
        <v>2385</v>
      </c>
    </row>
    <row r="291" s="152" customFormat="true" ht="22.95" hidden="false" customHeight="true" outlineLevel="0" collapsed="false">
      <c r="B291" s="153"/>
      <c r="D291" s="154" t="s">
        <v>81</v>
      </c>
      <c r="E291" s="162" t="s">
        <v>1012</v>
      </c>
      <c r="F291" s="162" t="s">
        <v>1013</v>
      </c>
      <c r="I291" s="156"/>
      <c r="J291" s="163" t="n">
        <f aca="false">BK291</f>
        <v>0</v>
      </c>
      <c r="L291" s="153"/>
      <c r="M291" s="157"/>
      <c r="P291" s="158" t="n">
        <f aca="false">SUM(P292:P296)</f>
        <v>0</v>
      </c>
      <c r="R291" s="158" t="n">
        <f aca="false">SUM(R292:R296)</f>
        <v>0.1357903</v>
      </c>
      <c r="T291" s="159" t="n">
        <f aca="false">SUM(T292:T296)</f>
        <v>0</v>
      </c>
      <c r="AR291" s="154" t="s">
        <v>91</v>
      </c>
      <c r="AT291" s="160" t="s">
        <v>81</v>
      </c>
      <c r="AU291" s="160" t="s">
        <v>89</v>
      </c>
      <c r="AY291" s="154" t="s">
        <v>308</v>
      </c>
      <c r="BK291" s="161" t="n">
        <f aca="false">SUM(BK292:BK296)</f>
        <v>0</v>
      </c>
    </row>
    <row r="292" s="22" customFormat="true" ht="33" hidden="false" customHeight="true" outlineLevel="0" collapsed="false">
      <c r="B292" s="23"/>
      <c r="C292" s="164" t="s">
        <v>514</v>
      </c>
      <c r="D292" s="164" t="s">
        <v>310</v>
      </c>
      <c r="E292" s="165" t="s">
        <v>1014</v>
      </c>
      <c r="F292" s="166" t="s">
        <v>1015</v>
      </c>
      <c r="G292" s="167" t="s">
        <v>313</v>
      </c>
      <c r="H292" s="168" t="n">
        <v>139.99</v>
      </c>
      <c r="I292" s="169"/>
      <c r="J292" s="170" t="n">
        <f aca="false">ROUND(I292*H292,2)</f>
        <v>0</v>
      </c>
      <c r="K292" s="166" t="s">
        <v>314</v>
      </c>
      <c r="L292" s="23"/>
      <c r="M292" s="171"/>
      <c r="N292" s="172" t="s">
        <v>47</v>
      </c>
      <c r="P292" s="173" t="n">
        <f aca="false">O292*H292</f>
        <v>0</v>
      </c>
      <c r="Q292" s="173" t="n">
        <v>0.00097</v>
      </c>
      <c r="R292" s="173" t="n">
        <f aca="false">Q292*H292</f>
        <v>0.1357903</v>
      </c>
      <c r="S292" s="173" t="n">
        <v>0</v>
      </c>
      <c r="T292" s="174" t="n">
        <f aca="false">S292*H292</f>
        <v>0</v>
      </c>
      <c r="AR292" s="175" t="s">
        <v>414</v>
      </c>
      <c r="AT292" s="175" t="s">
        <v>310</v>
      </c>
      <c r="AU292" s="175" t="s">
        <v>91</v>
      </c>
      <c r="AY292" s="3" t="s">
        <v>308</v>
      </c>
      <c r="BE292" s="176" t="n">
        <f aca="false">IF(N292="základní",J292,0)</f>
        <v>0</v>
      </c>
      <c r="BF292" s="176" t="n">
        <f aca="false">IF(N292="snížená",J292,0)</f>
        <v>0</v>
      </c>
      <c r="BG292" s="176" t="n">
        <f aca="false">IF(N292="zákl. přenesená",J292,0)</f>
        <v>0</v>
      </c>
      <c r="BH292" s="176" t="n">
        <f aca="false">IF(N292="sníž. přenesená",J292,0)</f>
        <v>0</v>
      </c>
      <c r="BI292" s="176" t="n">
        <f aca="false">IF(N292="nulová",J292,0)</f>
        <v>0</v>
      </c>
      <c r="BJ292" s="3" t="s">
        <v>89</v>
      </c>
      <c r="BK292" s="176" t="n">
        <f aca="false">ROUND(I292*H292,2)</f>
        <v>0</v>
      </c>
      <c r="BL292" s="3" t="s">
        <v>414</v>
      </c>
      <c r="BM292" s="175" t="s">
        <v>2395</v>
      </c>
    </row>
    <row r="293" s="177" customFormat="true" ht="10.2" hidden="false" customHeight="false" outlineLevel="0" collapsed="false">
      <c r="B293" s="178"/>
      <c r="D293" s="179" t="s">
        <v>317</v>
      </c>
      <c r="E293" s="180"/>
      <c r="F293" s="181" t="s">
        <v>318</v>
      </c>
      <c r="H293" s="180"/>
      <c r="I293" s="182"/>
      <c r="L293" s="178"/>
      <c r="M293" s="183"/>
      <c r="T293" s="184"/>
      <c r="AT293" s="180" t="s">
        <v>317</v>
      </c>
      <c r="AU293" s="180" t="s">
        <v>91</v>
      </c>
      <c r="AV293" s="177" t="s">
        <v>89</v>
      </c>
      <c r="AW293" s="177" t="s">
        <v>35</v>
      </c>
      <c r="AX293" s="177" t="s">
        <v>82</v>
      </c>
      <c r="AY293" s="180" t="s">
        <v>308</v>
      </c>
    </row>
    <row r="294" s="177" customFormat="true" ht="10.2" hidden="false" customHeight="false" outlineLevel="0" collapsed="false">
      <c r="B294" s="178"/>
      <c r="D294" s="179" t="s">
        <v>317</v>
      </c>
      <c r="E294" s="180"/>
      <c r="F294" s="181" t="s">
        <v>2396</v>
      </c>
      <c r="H294" s="180"/>
      <c r="I294" s="182"/>
      <c r="L294" s="178"/>
      <c r="M294" s="183"/>
      <c r="T294" s="184"/>
      <c r="AT294" s="180" t="s">
        <v>317</v>
      </c>
      <c r="AU294" s="180" t="s">
        <v>91</v>
      </c>
      <c r="AV294" s="177" t="s">
        <v>89</v>
      </c>
      <c r="AW294" s="177" t="s">
        <v>35</v>
      </c>
      <c r="AX294" s="177" t="s">
        <v>82</v>
      </c>
      <c r="AY294" s="180" t="s">
        <v>308</v>
      </c>
    </row>
    <row r="295" s="185" customFormat="true" ht="10.2" hidden="false" customHeight="false" outlineLevel="0" collapsed="false">
      <c r="B295" s="186"/>
      <c r="D295" s="179" t="s">
        <v>317</v>
      </c>
      <c r="E295" s="187"/>
      <c r="F295" s="188" t="s">
        <v>2505</v>
      </c>
      <c r="H295" s="189" t="n">
        <v>139.99</v>
      </c>
      <c r="I295" s="190"/>
      <c r="L295" s="186"/>
      <c r="M295" s="191"/>
      <c r="T295" s="192"/>
      <c r="AT295" s="187" t="s">
        <v>317</v>
      </c>
      <c r="AU295" s="187" t="s">
        <v>91</v>
      </c>
      <c r="AV295" s="185" t="s">
        <v>91</v>
      </c>
      <c r="AW295" s="185" t="s">
        <v>35</v>
      </c>
      <c r="AX295" s="185" t="s">
        <v>82</v>
      </c>
      <c r="AY295" s="187" t="s">
        <v>308</v>
      </c>
    </row>
    <row r="296" s="193" customFormat="true" ht="10.2" hidden="false" customHeight="false" outlineLevel="0" collapsed="false">
      <c r="B296" s="194"/>
      <c r="D296" s="179" t="s">
        <v>317</v>
      </c>
      <c r="E296" s="195"/>
      <c r="F296" s="196" t="s">
        <v>321</v>
      </c>
      <c r="H296" s="197" t="n">
        <v>139.99</v>
      </c>
      <c r="I296" s="198"/>
      <c r="L296" s="194"/>
      <c r="M296" s="199"/>
      <c r="T296" s="200"/>
      <c r="AT296" s="195" t="s">
        <v>317</v>
      </c>
      <c r="AU296" s="195" t="s">
        <v>91</v>
      </c>
      <c r="AV296" s="193" t="s">
        <v>315</v>
      </c>
      <c r="AW296" s="193" t="s">
        <v>35</v>
      </c>
      <c r="AX296" s="193" t="s">
        <v>89</v>
      </c>
      <c r="AY296" s="195" t="s">
        <v>308</v>
      </c>
    </row>
    <row r="297" s="152" customFormat="true" ht="25.95" hidden="false" customHeight="true" outlineLevel="0" collapsed="false">
      <c r="B297" s="153"/>
      <c r="D297" s="154" t="s">
        <v>81</v>
      </c>
      <c r="E297" s="155" t="s">
        <v>534</v>
      </c>
      <c r="F297" s="155" t="s">
        <v>535</v>
      </c>
      <c r="I297" s="156"/>
      <c r="J297" s="142" t="n">
        <f aca="false">BK297</f>
        <v>0</v>
      </c>
      <c r="L297" s="153"/>
      <c r="M297" s="157"/>
      <c r="P297" s="158" t="n">
        <f aca="false">P298</f>
        <v>0</v>
      </c>
      <c r="R297" s="158" t="n">
        <f aca="false">R298</f>
        <v>0</v>
      </c>
      <c r="T297" s="159" t="n">
        <f aca="false">T298</f>
        <v>0</v>
      </c>
      <c r="AR297" s="154" t="s">
        <v>315</v>
      </c>
      <c r="AT297" s="160" t="s">
        <v>81</v>
      </c>
      <c r="AU297" s="160" t="s">
        <v>82</v>
      </c>
      <c r="AY297" s="154" t="s">
        <v>308</v>
      </c>
      <c r="BK297" s="161" t="n">
        <f aca="false">BK298</f>
        <v>0</v>
      </c>
    </row>
    <row r="298" s="22" customFormat="true" ht="24.15" hidden="false" customHeight="true" outlineLevel="0" collapsed="false">
      <c r="B298" s="23"/>
      <c r="C298" s="164" t="s">
        <v>645</v>
      </c>
      <c r="D298" s="164" t="s">
        <v>310</v>
      </c>
      <c r="E298" s="165" t="s">
        <v>2398</v>
      </c>
      <c r="F298" s="166" t="s">
        <v>2399</v>
      </c>
      <c r="G298" s="167" t="s">
        <v>313</v>
      </c>
      <c r="H298" s="168" t="n">
        <v>140</v>
      </c>
      <c r="I298" s="169"/>
      <c r="J298" s="170" t="n">
        <f aca="false">ROUND(I298*H298,2)</f>
        <v>0</v>
      </c>
      <c r="K298" s="166"/>
      <c r="L298" s="23"/>
      <c r="M298" s="171"/>
      <c r="N298" s="172" t="s">
        <v>47</v>
      </c>
      <c r="P298" s="173" t="n">
        <f aca="false">O298*H298</f>
        <v>0</v>
      </c>
      <c r="Q298" s="173" t="n">
        <v>0</v>
      </c>
      <c r="R298" s="173" t="n">
        <f aca="false">Q298*H298</f>
        <v>0</v>
      </c>
      <c r="S298" s="173" t="n">
        <v>0</v>
      </c>
      <c r="T298" s="174" t="n">
        <f aca="false">S298*H298</f>
        <v>0</v>
      </c>
      <c r="AR298" s="175" t="s">
        <v>540</v>
      </c>
      <c r="AT298" s="175" t="s">
        <v>310</v>
      </c>
      <c r="AU298" s="175" t="s">
        <v>89</v>
      </c>
      <c r="AY298" s="3" t="s">
        <v>308</v>
      </c>
      <c r="BE298" s="176" t="n">
        <f aca="false">IF(N298="základní",J298,0)</f>
        <v>0</v>
      </c>
      <c r="BF298" s="176" t="n">
        <f aca="false">IF(N298="snížená",J298,0)</f>
        <v>0</v>
      </c>
      <c r="BG298" s="176" t="n">
        <f aca="false">IF(N298="zákl. přenesená",J298,0)</f>
        <v>0</v>
      </c>
      <c r="BH298" s="176" t="n">
        <f aca="false">IF(N298="sníž. přenesená",J298,0)</f>
        <v>0</v>
      </c>
      <c r="BI298" s="176" t="n">
        <f aca="false">IF(N298="nulová",J298,0)</f>
        <v>0</v>
      </c>
      <c r="BJ298" s="3" t="s">
        <v>89</v>
      </c>
      <c r="BK298" s="176" t="n">
        <f aca="false">ROUND(I298*H298,2)</f>
        <v>0</v>
      </c>
      <c r="BL298" s="3" t="s">
        <v>540</v>
      </c>
      <c r="BM298" s="175" t="s">
        <v>2400</v>
      </c>
    </row>
    <row r="299" s="22" customFormat="true" ht="49.95" hidden="false" customHeight="true" outlineLevel="0" collapsed="false">
      <c r="B299" s="23"/>
      <c r="E299" s="155" t="s">
        <v>518</v>
      </c>
      <c r="F299" s="155" t="s">
        <v>519</v>
      </c>
      <c r="J299" s="142" t="n">
        <f aca="false">BK299</f>
        <v>0</v>
      </c>
      <c r="L299" s="23"/>
      <c r="M299" s="211"/>
      <c r="T299" s="57"/>
      <c r="AT299" s="3" t="s">
        <v>81</v>
      </c>
      <c r="AU299" s="3" t="s">
        <v>82</v>
      </c>
      <c r="AY299" s="3" t="s">
        <v>520</v>
      </c>
      <c r="BK299" s="176" t="n">
        <f aca="false">SUM(BK300:BK304)</f>
        <v>0</v>
      </c>
    </row>
    <row r="300" s="22" customFormat="true" ht="16.35" hidden="false" customHeight="true" outlineLevel="0" collapsed="false">
      <c r="B300" s="23"/>
      <c r="C300" s="212"/>
      <c r="D300" s="213" t="s">
        <v>310</v>
      </c>
      <c r="E300" s="214"/>
      <c r="F300" s="215"/>
      <c r="G300" s="216"/>
      <c r="H300" s="217"/>
      <c r="I300" s="218"/>
      <c r="J300" s="219" t="n">
        <f aca="false">BK300</f>
        <v>0</v>
      </c>
      <c r="K300" s="220"/>
      <c r="L300" s="23"/>
      <c r="M300" s="221"/>
      <c r="N300" s="222" t="s">
        <v>47</v>
      </c>
      <c r="T300" s="57"/>
      <c r="AT300" s="3" t="s">
        <v>520</v>
      </c>
      <c r="AU300" s="3" t="s">
        <v>89</v>
      </c>
      <c r="AY300" s="3" t="s">
        <v>520</v>
      </c>
      <c r="BE300" s="176" t="n">
        <f aca="false">IF(N300="základní",J300,0)</f>
        <v>0</v>
      </c>
      <c r="BF300" s="176" t="n">
        <f aca="false">IF(N300="snížená",J300,0)</f>
        <v>0</v>
      </c>
      <c r="BG300" s="176" t="n">
        <f aca="false">IF(N300="zákl. přenesená",J300,0)</f>
        <v>0</v>
      </c>
      <c r="BH300" s="176" t="n">
        <f aca="false">IF(N300="sníž. přenesená",J300,0)</f>
        <v>0</v>
      </c>
      <c r="BI300" s="176" t="n">
        <f aca="false">IF(N300="nulová",J300,0)</f>
        <v>0</v>
      </c>
      <c r="BJ300" s="3" t="s">
        <v>89</v>
      </c>
      <c r="BK300" s="176" t="n">
        <f aca="false">I300*H300</f>
        <v>0</v>
      </c>
    </row>
    <row r="301" s="22" customFormat="true" ht="16.35" hidden="false" customHeight="true" outlineLevel="0" collapsed="false">
      <c r="B301" s="23"/>
      <c r="C301" s="212"/>
      <c r="D301" s="213" t="s">
        <v>310</v>
      </c>
      <c r="E301" s="214"/>
      <c r="F301" s="215"/>
      <c r="G301" s="216"/>
      <c r="H301" s="217"/>
      <c r="I301" s="218"/>
      <c r="J301" s="219" t="n">
        <f aca="false">BK301</f>
        <v>0</v>
      </c>
      <c r="K301" s="220"/>
      <c r="L301" s="23"/>
      <c r="M301" s="221"/>
      <c r="N301" s="222" t="s">
        <v>47</v>
      </c>
      <c r="T301" s="57"/>
      <c r="AT301" s="3" t="s">
        <v>520</v>
      </c>
      <c r="AU301" s="3" t="s">
        <v>89</v>
      </c>
      <c r="AY301" s="3" t="s">
        <v>520</v>
      </c>
      <c r="BE301" s="176" t="n">
        <f aca="false">IF(N301="základní",J301,0)</f>
        <v>0</v>
      </c>
      <c r="BF301" s="176" t="n">
        <f aca="false">IF(N301="snížená",J301,0)</f>
        <v>0</v>
      </c>
      <c r="BG301" s="176" t="n">
        <f aca="false">IF(N301="zákl. přenesená",J301,0)</f>
        <v>0</v>
      </c>
      <c r="BH301" s="176" t="n">
        <f aca="false">IF(N301="sníž. přenesená",J301,0)</f>
        <v>0</v>
      </c>
      <c r="BI301" s="176" t="n">
        <f aca="false">IF(N301="nulová",J301,0)</f>
        <v>0</v>
      </c>
      <c r="BJ301" s="3" t="s">
        <v>89</v>
      </c>
      <c r="BK301" s="176" t="n">
        <f aca="false">I301*H301</f>
        <v>0</v>
      </c>
    </row>
    <row r="302" s="22" customFormat="true" ht="16.35" hidden="false" customHeight="true" outlineLevel="0" collapsed="false">
      <c r="B302" s="23"/>
      <c r="C302" s="212"/>
      <c r="D302" s="213" t="s">
        <v>310</v>
      </c>
      <c r="E302" s="214"/>
      <c r="F302" s="215"/>
      <c r="G302" s="216"/>
      <c r="H302" s="217"/>
      <c r="I302" s="218"/>
      <c r="J302" s="219" t="n">
        <f aca="false">BK302</f>
        <v>0</v>
      </c>
      <c r="K302" s="220"/>
      <c r="L302" s="23"/>
      <c r="M302" s="221"/>
      <c r="N302" s="222" t="s">
        <v>47</v>
      </c>
      <c r="T302" s="57"/>
      <c r="AT302" s="3" t="s">
        <v>520</v>
      </c>
      <c r="AU302" s="3" t="s">
        <v>89</v>
      </c>
      <c r="AY302" s="3" t="s">
        <v>520</v>
      </c>
      <c r="BE302" s="176" t="n">
        <f aca="false">IF(N302="základní",J302,0)</f>
        <v>0</v>
      </c>
      <c r="BF302" s="176" t="n">
        <f aca="false">IF(N302="snížená",J302,0)</f>
        <v>0</v>
      </c>
      <c r="BG302" s="176" t="n">
        <f aca="false">IF(N302="zákl. přenesená",J302,0)</f>
        <v>0</v>
      </c>
      <c r="BH302" s="176" t="n">
        <f aca="false">IF(N302="sníž. přenesená",J302,0)</f>
        <v>0</v>
      </c>
      <c r="BI302" s="176" t="n">
        <f aca="false">IF(N302="nulová",J302,0)</f>
        <v>0</v>
      </c>
      <c r="BJ302" s="3" t="s">
        <v>89</v>
      </c>
      <c r="BK302" s="176" t="n">
        <f aca="false">I302*H302</f>
        <v>0</v>
      </c>
    </row>
    <row r="303" s="22" customFormat="true" ht="16.35" hidden="false" customHeight="true" outlineLevel="0" collapsed="false">
      <c r="B303" s="23"/>
      <c r="C303" s="212"/>
      <c r="D303" s="213" t="s">
        <v>310</v>
      </c>
      <c r="E303" s="214"/>
      <c r="F303" s="215"/>
      <c r="G303" s="216"/>
      <c r="H303" s="217"/>
      <c r="I303" s="218"/>
      <c r="J303" s="219" t="n">
        <f aca="false">BK303</f>
        <v>0</v>
      </c>
      <c r="K303" s="220"/>
      <c r="L303" s="23"/>
      <c r="M303" s="221"/>
      <c r="N303" s="222" t="s">
        <v>47</v>
      </c>
      <c r="T303" s="57"/>
      <c r="AT303" s="3" t="s">
        <v>520</v>
      </c>
      <c r="AU303" s="3" t="s">
        <v>89</v>
      </c>
      <c r="AY303" s="3" t="s">
        <v>520</v>
      </c>
      <c r="BE303" s="176" t="n">
        <f aca="false">IF(N303="základní",J303,0)</f>
        <v>0</v>
      </c>
      <c r="BF303" s="176" t="n">
        <f aca="false">IF(N303="snížená",J303,0)</f>
        <v>0</v>
      </c>
      <c r="BG303" s="176" t="n">
        <f aca="false">IF(N303="zákl. přenesená",J303,0)</f>
        <v>0</v>
      </c>
      <c r="BH303" s="176" t="n">
        <f aca="false">IF(N303="sníž. přenesená",J303,0)</f>
        <v>0</v>
      </c>
      <c r="BI303" s="176" t="n">
        <f aca="false">IF(N303="nulová",J303,0)</f>
        <v>0</v>
      </c>
      <c r="BJ303" s="3" t="s">
        <v>89</v>
      </c>
      <c r="BK303" s="176" t="n">
        <f aca="false">I303*H303</f>
        <v>0</v>
      </c>
    </row>
    <row r="304" s="22" customFormat="true" ht="16.35" hidden="false" customHeight="true" outlineLevel="0" collapsed="false">
      <c r="B304" s="23"/>
      <c r="C304" s="212"/>
      <c r="D304" s="213" t="s">
        <v>310</v>
      </c>
      <c r="E304" s="214"/>
      <c r="F304" s="215"/>
      <c r="G304" s="216"/>
      <c r="H304" s="217"/>
      <c r="I304" s="218"/>
      <c r="J304" s="219" t="n">
        <f aca="false">BK304</f>
        <v>0</v>
      </c>
      <c r="K304" s="220"/>
      <c r="L304" s="23"/>
      <c r="M304" s="221"/>
      <c r="N304" s="222" t="s">
        <v>47</v>
      </c>
      <c r="O304" s="223"/>
      <c r="P304" s="223"/>
      <c r="Q304" s="223"/>
      <c r="R304" s="223"/>
      <c r="S304" s="223"/>
      <c r="T304" s="224"/>
      <c r="AT304" s="3" t="s">
        <v>520</v>
      </c>
      <c r="AU304" s="3" t="s">
        <v>89</v>
      </c>
      <c r="AY304" s="3" t="s">
        <v>520</v>
      </c>
      <c r="BE304" s="176" t="n">
        <f aca="false">IF(N304="základní",J304,0)</f>
        <v>0</v>
      </c>
      <c r="BF304" s="176" t="n">
        <f aca="false">IF(N304="snížená",J304,0)</f>
        <v>0</v>
      </c>
      <c r="BG304" s="176" t="n">
        <f aca="false">IF(N304="zákl. přenesená",J304,0)</f>
        <v>0</v>
      </c>
      <c r="BH304" s="176" t="n">
        <f aca="false">IF(N304="sníž. přenesená",J304,0)</f>
        <v>0</v>
      </c>
      <c r="BI304" s="176" t="n">
        <f aca="false">IF(N304="nulová",J304,0)</f>
        <v>0</v>
      </c>
      <c r="BJ304" s="3" t="s">
        <v>89</v>
      </c>
      <c r="BK304" s="176" t="n">
        <f aca="false">I304*H304</f>
        <v>0</v>
      </c>
    </row>
    <row r="305" s="22" customFormat="true" ht="6.9" hidden="false" customHeight="true" outlineLevel="0" collapsed="false">
      <c r="B305" s="41"/>
      <c r="C305" s="42"/>
      <c r="D305" s="42"/>
      <c r="E305" s="42"/>
      <c r="F305" s="42"/>
      <c r="G305" s="42"/>
      <c r="H305" s="42"/>
      <c r="I305" s="42"/>
      <c r="J305" s="42"/>
      <c r="K305" s="42"/>
      <c r="L305" s="23"/>
    </row>
  </sheetData>
  <sheetProtection algorithmName="SHA-512" hashValue="kJxImoVc+lFMUuV3TBOF+mVKPQIElnoqR+CRzztoilvISvdDYrNEQY0/kdk631+i/npebkdRLNxHMc4T4Zie8Q==" saltValue="PNECktndqND5XJVOWHnaI3cIeX6bpsBGHz9Y8JTIyyevfKAP7NRnnDj8li9tc17P+dW7n6wfjdfOjnKXYw4W1A==" spinCount="100000" sheet="true" objects="true" scenarios="true" formatColumns="false" formatRows="false" autoFilter="false"/>
  <autoFilter ref="C125:K304"/>
  <mergeCells count="9">
    <mergeCell ref="L2:V2"/>
    <mergeCell ref="E7:H7"/>
    <mergeCell ref="E9:H9"/>
    <mergeCell ref="E18:H18"/>
    <mergeCell ref="E27:H27"/>
    <mergeCell ref="E85:H85"/>
    <mergeCell ref="E87:H87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300:D305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300:N305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56"/>
  <sheetViews>
    <sheetView showFormulas="false" showGridLines="false" showRowColHeaders="true" showZeros="true" rightToLeft="false" tabSelected="false" showOutlineSymbols="true" defaultGridColor="true" view="normal" topLeftCell="A209" colorId="64" zoomScale="100" zoomScaleNormal="100" zoomScalePageLayoutView="100" workbookViewId="0">
      <selection pane="topLeft" activeCell="A209" activeCellId="0" sqref="A209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164</v>
      </c>
      <c r="AZ2" s="107" t="s">
        <v>269</v>
      </c>
      <c r="BA2" s="107"/>
      <c r="BB2" s="107"/>
      <c r="BC2" s="107" t="s">
        <v>340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874</v>
      </c>
      <c r="BA3" s="107"/>
      <c r="BB3" s="107"/>
      <c r="BC3" s="107" t="s">
        <v>2506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878</v>
      </c>
      <c r="BA4" s="107"/>
      <c r="BB4" s="107"/>
      <c r="BC4" s="107" t="s">
        <v>2507</v>
      </c>
      <c r="BD4" s="107" t="s">
        <v>91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2508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ROUND(J126,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ROUND((ROUND((SUM(BE126:BE249)),  2) + SUM(BE251:BE255)), 2)</f>
        <v>0</v>
      </c>
      <c r="I33" s="119" t="n">
        <v>0.21</v>
      </c>
      <c r="J33" s="100" t="n">
        <f aca="false">ROUND((ROUND(((SUM(BE126:BE249))*I33),  2) + (SUM(BE251:BE255)*I33)),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ROUND((ROUND((SUM(BF126:BF249)),  2) + SUM(BF251:BF255)), 2)</f>
        <v>0</v>
      </c>
      <c r="I34" s="119" t="n">
        <v>0.15</v>
      </c>
      <c r="J34" s="100" t="n">
        <f aca="false">ROUND((ROUND(((SUM(BF126:BF249))*I34),  2) + (SUM(BF251:BF255)*I34)),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ROUND((ROUND((SUM(BG126:BG249)),  2) + SUM(BG251:BG255)),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ROUND((ROUND((SUM(BH126:BH249)),  2) + SUM(BH251:BH255)),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ROUND((ROUND((SUM(BI126:BI249)),  2) + SUM(BI251:BI255)),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4.6 - Lávka přes potok u stadionu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J126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J127</f>
        <v>0</v>
      </c>
      <c r="L97" s="133"/>
    </row>
    <row r="98" s="95" customFormat="true" ht="19.95" hidden="false" customHeight="true" outlineLevel="0" collapsed="false">
      <c r="B98" s="137"/>
      <c r="D98" s="138" t="s">
        <v>288</v>
      </c>
      <c r="E98" s="139"/>
      <c r="F98" s="139"/>
      <c r="G98" s="139"/>
      <c r="H98" s="139"/>
      <c r="I98" s="139"/>
      <c r="J98" s="140" t="n">
        <f aca="false">J128</f>
        <v>0</v>
      </c>
      <c r="L98" s="137"/>
    </row>
    <row r="99" s="95" customFormat="true" ht="19.95" hidden="false" customHeight="true" outlineLevel="0" collapsed="false">
      <c r="B99" s="137"/>
      <c r="D99" s="138" t="s">
        <v>289</v>
      </c>
      <c r="E99" s="139"/>
      <c r="F99" s="139"/>
      <c r="G99" s="139"/>
      <c r="H99" s="139"/>
      <c r="I99" s="139"/>
      <c r="J99" s="140" t="n">
        <f aca="false">J167</f>
        <v>0</v>
      </c>
      <c r="L99" s="137"/>
    </row>
    <row r="100" s="95" customFormat="true" ht="19.95" hidden="false" customHeight="true" outlineLevel="0" collapsed="false">
      <c r="B100" s="137"/>
      <c r="D100" s="138" t="s">
        <v>290</v>
      </c>
      <c r="E100" s="139"/>
      <c r="F100" s="139"/>
      <c r="G100" s="139"/>
      <c r="H100" s="139"/>
      <c r="I100" s="139"/>
      <c r="J100" s="140" t="n">
        <f aca="false">J195</f>
        <v>0</v>
      </c>
      <c r="L100" s="137"/>
    </row>
    <row r="101" s="95" customFormat="true" ht="19.95" hidden="false" customHeight="true" outlineLevel="0" collapsed="false">
      <c r="B101" s="137"/>
      <c r="D101" s="138" t="s">
        <v>291</v>
      </c>
      <c r="E101" s="139"/>
      <c r="F101" s="139"/>
      <c r="G101" s="139"/>
      <c r="H101" s="139"/>
      <c r="I101" s="139"/>
      <c r="J101" s="140" t="n">
        <f aca="false">J236</f>
        <v>0</v>
      </c>
      <c r="L101" s="137"/>
    </row>
    <row r="102" s="132" customFormat="true" ht="24.9" hidden="false" customHeight="true" outlineLevel="0" collapsed="false">
      <c r="B102" s="133"/>
      <c r="D102" s="134" t="s">
        <v>881</v>
      </c>
      <c r="E102" s="135"/>
      <c r="F102" s="135"/>
      <c r="G102" s="135"/>
      <c r="H102" s="135"/>
      <c r="I102" s="135"/>
      <c r="J102" s="136" t="n">
        <f aca="false">J238</f>
        <v>0</v>
      </c>
      <c r="L102" s="133"/>
    </row>
    <row r="103" s="95" customFormat="true" ht="19.95" hidden="false" customHeight="true" outlineLevel="0" collapsed="false">
      <c r="B103" s="137"/>
      <c r="D103" s="138" t="s">
        <v>882</v>
      </c>
      <c r="E103" s="139"/>
      <c r="F103" s="139"/>
      <c r="G103" s="139"/>
      <c r="H103" s="139"/>
      <c r="I103" s="139"/>
      <c r="J103" s="140" t="n">
        <f aca="false">J239</f>
        <v>0</v>
      </c>
      <c r="L103" s="137"/>
    </row>
    <row r="104" s="95" customFormat="true" ht="19.95" hidden="false" customHeight="true" outlineLevel="0" collapsed="false">
      <c r="B104" s="137"/>
      <c r="D104" s="138" t="s">
        <v>884</v>
      </c>
      <c r="E104" s="139"/>
      <c r="F104" s="139"/>
      <c r="G104" s="139"/>
      <c r="H104" s="139"/>
      <c r="I104" s="139"/>
      <c r="J104" s="140" t="n">
        <f aca="false">J242</f>
        <v>0</v>
      </c>
      <c r="L104" s="137"/>
    </row>
    <row r="105" s="132" customFormat="true" ht="24.9" hidden="false" customHeight="true" outlineLevel="0" collapsed="false">
      <c r="B105" s="133"/>
      <c r="D105" s="134" t="s">
        <v>522</v>
      </c>
      <c r="E105" s="135"/>
      <c r="F105" s="135"/>
      <c r="G105" s="135"/>
      <c r="H105" s="135"/>
      <c r="I105" s="135"/>
      <c r="J105" s="136" t="n">
        <f aca="false">J248</f>
        <v>0</v>
      </c>
      <c r="L105" s="133"/>
    </row>
    <row r="106" s="132" customFormat="true" ht="21.75" hidden="false" customHeight="true" outlineLevel="0" collapsed="false">
      <c r="B106" s="133"/>
      <c r="D106" s="141" t="s">
        <v>292</v>
      </c>
      <c r="J106" s="142" t="n">
        <f aca="false">J250</f>
        <v>0</v>
      </c>
      <c r="L106" s="133"/>
    </row>
    <row r="107" s="22" customFormat="true" ht="21.75" hidden="false" customHeight="true" outlineLevel="0" collapsed="false">
      <c r="B107" s="23"/>
      <c r="L107" s="23"/>
    </row>
    <row r="108" s="22" customFormat="true" ht="6.9" hidden="false" customHeight="true" outlineLevel="0" collapsed="false"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23"/>
    </row>
    <row r="112" s="22" customFormat="true" ht="6.9" hidden="false" customHeight="true" outlineLevel="0" collapsed="false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3"/>
    </row>
    <row r="113" s="22" customFormat="true" ht="24.9" hidden="false" customHeight="true" outlineLevel="0" collapsed="false">
      <c r="B113" s="23"/>
      <c r="C113" s="7" t="s">
        <v>293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12" hidden="false" customHeight="true" outlineLevel="0" collapsed="false">
      <c r="B115" s="23"/>
      <c r="C115" s="15" t="s">
        <v>15</v>
      </c>
      <c r="L115" s="23"/>
    </row>
    <row r="116" s="22" customFormat="true" ht="16.5" hidden="false" customHeight="true" outlineLevel="0" collapsed="false">
      <c r="B116" s="23"/>
      <c r="E116" s="109" t="str">
        <f aca="false">E7</f>
        <v>Koupaliště Rosice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278</v>
      </c>
      <c r="L117" s="23"/>
    </row>
    <row r="118" s="22" customFormat="true" ht="16.5" hidden="false" customHeight="true" outlineLevel="0" collapsed="false">
      <c r="B118" s="23"/>
      <c r="E118" s="110" t="str">
        <f aca="false">E9</f>
        <v>SO 4.6 - Lávka přes potok u stadionu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F12</f>
        <v>Rosice</v>
      </c>
      <c r="I120" s="15" t="s">
        <v>21</v>
      </c>
      <c r="J120" s="111" t="str">
        <f aca="false">IF(J12="","",J12)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E15</f>
        <v>Město Rosice</v>
      </c>
      <c r="I122" s="15" t="s">
        <v>31</v>
      </c>
      <c r="J122" s="128" t="str">
        <f aca="false">E21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IF(E18="","",E18)</f>
        <v>Vyplň údaj</v>
      </c>
      <c r="I123" s="15" t="s">
        <v>36</v>
      </c>
      <c r="J123" s="128" t="str">
        <f aca="false">E24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P127+P238+P248+P250</f>
        <v>0</v>
      </c>
      <c r="Q126" s="55"/>
      <c r="R126" s="149" t="n">
        <f aca="false">R127+R238+R248+R250</f>
        <v>6.79245606</v>
      </c>
      <c r="S126" s="55"/>
      <c r="T126" s="150" t="n">
        <f aca="false">T127+T238+T248+T250</f>
        <v>0</v>
      </c>
      <c r="AT126" s="3" t="s">
        <v>81</v>
      </c>
      <c r="AU126" s="3" t="s">
        <v>286</v>
      </c>
      <c r="BK126" s="151" t="n">
        <f aca="false">BK127+BK238+BK248+BK250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306</v>
      </c>
      <c r="F127" s="155" t="s">
        <v>307</v>
      </c>
      <c r="I127" s="156"/>
      <c r="J127" s="142" t="n">
        <f aca="false">BK127</f>
        <v>0</v>
      </c>
      <c r="L127" s="153"/>
      <c r="M127" s="157"/>
      <c r="P127" s="158" t="n">
        <f aca="false">P128+P167+P195+P236</f>
        <v>0</v>
      </c>
      <c r="R127" s="158" t="n">
        <f aca="false">R128+R167+R195+R236</f>
        <v>6.76437456</v>
      </c>
      <c r="T127" s="159" t="n">
        <f aca="false">T128+T167+T195+T236</f>
        <v>0</v>
      </c>
      <c r="AR127" s="154" t="s">
        <v>89</v>
      </c>
      <c r="AT127" s="160" t="s">
        <v>81</v>
      </c>
      <c r="AU127" s="160" t="s">
        <v>82</v>
      </c>
      <c r="AY127" s="154" t="s">
        <v>308</v>
      </c>
      <c r="BK127" s="161" t="n">
        <f aca="false">BK128+BK167+BK195+BK236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89</v>
      </c>
      <c r="F128" s="162" t="s">
        <v>309</v>
      </c>
      <c r="I128" s="156"/>
      <c r="J128" s="163" t="n">
        <f aca="false">BK128</f>
        <v>0</v>
      </c>
      <c r="L128" s="153"/>
      <c r="M128" s="157"/>
      <c r="P128" s="158" t="n">
        <f aca="false">SUM(P129:P166)</f>
        <v>0</v>
      </c>
      <c r="R128" s="158" t="n">
        <f aca="false">SUM(R129:R166)</f>
        <v>0</v>
      </c>
      <c r="T128" s="159" t="n">
        <f aca="false">SUM(T129:T166)</f>
        <v>0</v>
      </c>
      <c r="AR128" s="154" t="s">
        <v>89</v>
      </c>
      <c r="AT128" s="160" t="s">
        <v>81</v>
      </c>
      <c r="AU128" s="160" t="s">
        <v>89</v>
      </c>
      <c r="AY128" s="154" t="s">
        <v>308</v>
      </c>
      <c r="BK128" s="161" t="n">
        <f aca="false">SUM(BK129:BK166)</f>
        <v>0</v>
      </c>
    </row>
    <row r="129" s="22" customFormat="true" ht="24.15" hidden="false" customHeight="true" outlineLevel="0" collapsed="false">
      <c r="B129" s="23"/>
      <c r="C129" s="164" t="s">
        <v>89</v>
      </c>
      <c r="D129" s="164" t="s">
        <v>310</v>
      </c>
      <c r="E129" s="165" t="s">
        <v>885</v>
      </c>
      <c r="F129" s="166" t="s">
        <v>886</v>
      </c>
      <c r="G129" s="167" t="s">
        <v>313</v>
      </c>
      <c r="H129" s="168" t="n">
        <v>12</v>
      </c>
      <c r="I129" s="169"/>
      <c r="J129" s="170" t="n">
        <f aca="false">ROUND(I129*H129,2)</f>
        <v>0</v>
      </c>
      <c r="K129" s="166" t="s">
        <v>314</v>
      </c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2313</v>
      </c>
    </row>
    <row r="130" s="177" customFormat="true" ht="10.2" hidden="false" customHeight="false" outlineLevel="0" collapsed="false">
      <c r="B130" s="178"/>
      <c r="D130" s="179" t="s">
        <v>317</v>
      </c>
      <c r="E130" s="180"/>
      <c r="F130" s="181" t="s">
        <v>318</v>
      </c>
      <c r="H130" s="180"/>
      <c r="I130" s="182"/>
      <c r="L130" s="178"/>
      <c r="M130" s="183"/>
      <c r="T130" s="184"/>
      <c r="AT130" s="180" t="s">
        <v>317</v>
      </c>
      <c r="AU130" s="180" t="s">
        <v>91</v>
      </c>
      <c r="AV130" s="177" t="s">
        <v>89</v>
      </c>
      <c r="AW130" s="177" t="s">
        <v>35</v>
      </c>
      <c r="AX130" s="177" t="s">
        <v>82</v>
      </c>
      <c r="AY130" s="180" t="s">
        <v>308</v>
      </c>
    </row>
    <row r="131" s="177" customFormat="true" ht="10.2" hidden="false" customHeight="false" outlineLevel="0" collapsed="false">
      <c r="B131" s="178"/>
      <c r="D131" s="179" t="s">
        <v>317</v>
      </c>
      <c r="E131" s="180"/>
      <c r="F131" s="181" t="s">
        <v>888</v>
      </c>
      <c r="H131" s="180"/>
      <c r="I131" s="182"/>
      <c r="L131" s="178"/>
      <c r="M131" s="183"/>
      <c r="T131" s="184"/>
      <c r="AT131" s="180" t="s">
        <v>317</v>
      </c>
      <c r="AU131" s="180" t="s">
        <v>91</v>
      </c>
      <c r="AV131" s="177" t="s">
        <v>89</v>
      </c>
      <c r="AW131" s="177" t="s">
        <v>35</v>
      </c>
      <c r="AX131" s="177" t="s">
        <v>82</v>
      </c>
      <c r="AY131" s="180" t="s">
        <v>308</v>
      </c>
    </row>
    <row r="132" s="185" customFormat="true" ht="10.2" hidden="false" customHeight="false" outlineLevel="0" collapsed="false">
      <c r="B132" s="186"/>
      <c r="D132" s="179" t="s">
        <v>317</v>
      </c>
      <c r="E132" s="187"/>
      <c r="F132" s="188" t="s">
        <v>2509</v>
      </c>
      <c r="H132" s="189" t="n">
        <v>12</v>
      </c>
      <c r="I132" s="190"/>
      <c r="L132" s="186"/>
      <c r="M132" s="191"/>
      <c r="T132" s="192"/>
      <c r="AT132" s="187" t="s">
        <v>317</v>
      </c>
      <c r="AU132" s="187" t="s">
        <v>91</v>
      </c>
      <c r="AV132" s="185" t="s">
        <v>91</v>
      </c>
      <c r="AW132" s="185" t="s">
        <v>35</v>
      </c>
      <c r="AX132" s="185" t="s">
        <v>82</v>
      </c>
      <c r="AY132" s="187" t="s">
        <v>308</v>
      </c>
    </row>
    <row r="133" s="193" customFormat="true" ht="10.2" hidden="false" customHeight="false" outlineLevel="0" collapsed="false">
      <c r="B133" s="194"/>
      <c r="D133" s="179" t="s">
        <v>317</v>
      </c>
      <c r="E133" s="195"/>
      <c r="F133" s="196" t="s">
        <v>321</v>
      </c>
      <c r="H133" s="197" t="n">
        <v>12</v>
      </c>
      <c r="I133" s="198"/>
      <c r="L133" s="194"/>
      <c r="M133" s="199"/>
      <c r="T133" s="200"/>
      <c r="AT133" s="195" t="s">
        <v>317</v>
      </c>
      <c r="AU133" s="195" t="s">
        <v>91</v>
      </c>
      <c r="AV133" s="193" t="s">
        <v>315</v>
      </c>
      <c r="AW133" s="193" t="s">
        <v>35</v>
      </c>
      <c r="AX133" s="193" t="s">
        <v>89</v>
      </c>
      <c r="AY133" s="195" t="s">
        <v>308</v>
      </c>
    </row>
    <row r="134" s="22" customFormat="true" ht="24.15" hidden="false" customHeight="true" outlineLevel="0" collapsed="false">
      <c r="B134" s="23"/>
      <c r="C134" s="164" t="s">
        <v>91</v>
      </c>
      <c r="D134" s="164" t="s">
        <v>310</v>
      </c>
      <c r="E134" s="165" t="s">
        <v>322</v>
      </c>
      <c r="F134" s="166" t="s">
        <v>323</v>
      </c>
      <c r="G134" s="167" t="s">
        <v>324</v>
      </c>
      <c r="H134" s="168" t="n">
        <v>1.8</v>
      </c>
      <c r="I134" s="169"/>
      <c r="J134" s="170" t="n">
        <f aca="false">ROUND(I134*H134,2)</f>
        <v>0</v>
      </c>
      <c r="K134" s="166" t="s">
        <v>314</v>
      </c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315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315</v>
      </c>
      <c r="BM134" s="175" t="s">
        <v>2315</v>
      </c>
    </row>
    <row r="135" s="185" customFormat="true" ht="10.2" hidden="false" customHeight="false" outlineLevel="0" collapsed="false">
      <c r="B135" s="186"/>
      <c r="D135" s="179" t="s">
        <v>317</v>
      </c>
      <c r="F135" s="188" t="s">
        <v>2510</v>
      </c>
      <c r="H135" s="189" t="n">
        <v>1.8</v>
      </c>
      <c r="I135" s="190"/>
      <c r="L135" s="186"/>
      <c r="M135" s="191"/>
      <c r="T135" s="192"/>
      <c r="AT135" s="187" t="s">
        <v>317</v>
      </c>
      <c r="AU135" s="187" t="s">
        <v>91</v>
      </c>
      <c r="AV135" s="185" t="s">
        <v>91</v>
      </c>
      <c r="AW135" s="185" t="s">
        <v>3</v>
      </c>
      <c r="AX135" s="185" t="s">
        <v>89</v>
      </c>
      <c r="AY135" s="187" t="s">
        <v>308</v>
      </c>
    </row>
    <row r="136" s="22" customFormat="true" ht="37.95" hidden="false" customHeight="true" outlineLevel="0" collapsed="false">
      <c r="B136" s="23"/>
      <c r="C136" s="164" t="s">
        <v>327</v>
      </c>
      <c r="D136" s="164" t="s">
        <v>310</v>
      </c>
      <c r="E136" s="165" t="s">
        <v>328</v>
      </c>
      <c r="F136" s="166" t="s">
        <v>329</v>
      </c>
      <c r="G136" s="167" t="s">
        <v>324</v>
      </c>
      <c r="H136" s="168" t="n">
        <v>1.8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2317</v>
      </c>
    </row>
    <row r="137" s="185" customFormat="true" ht="10.2" hidden="false" customHeight="false" outlineLevel="0" collapsed="false">
      <c r="B137" s="186"/>
      <c r="D137" s="179" t="s">
        <v>317</v>
      </c>
      <c r="F137" s="188" t="s">
        <v>2510</v>
      </c>
      <c r="H137" s="189" t="n">
        <v>1.8</v>
      </c>
      <c r="I137" s="190"/>
      <c r="L137" s="186"/>
      <c r="M137" s="191"/>
      <c r="T137" s="192"/>
      <c r="AT137" s="187" t="s">
        <v>317</v>
      </c>
      <c r="AU137" s="187" t="s">
        <v>91</v>
      </c>
      <c r="AV137" s="185" t="s">
        <v>91</v>
      </c>
      <c r="AW137" s="185" t="s">
        <v>3</v>
      </c>
      <c r="AX137" s="185" t="s">
        <v>89</v>
      </c>
      <c r="AY137" s="187" t="s">
        <v>308</v>
      </c>
    </row>
    <row r="138" s="22" customFormat="true" ht="33" hidden="false" customHeight="true" outlineLevel="0" collapsed="false">
      <c r="B138" s="23"/>
      <c r="C138" s="164" t="s">
        <v>315</v>
      </c>
      <c r="D138" s="164" t="s">
        <v>310</v>
      </c>
      <c r="E138" s="165" t="s">
        <v>331</v>
      </c>
      <c r="F138" s="166" t="s">
        <v>332</v>
      </c>
      <c r="G138" s="167" t="s">
        <v>324</v>
      </c>
      <c r="H138" s="168" t="n">
        <v>1.8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315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315</v>
      </c>
      <c r="BM138" s="175" t="s">
        <v>2318</v>
      </c>
    </row>
    <row r="139" s="185" customFormat="true" ht="10.2" hidden="false" customHeight="false" outlineLevel="0" collapsed="false">
      <c r="B139" s="186"/>
      <c r="D139" s="179" t="s">
        <v>317</v>
      </c>
      <c r="F139" s="188" t="s">
        <v>2510</v>
      </c>
      <c r="H139" s="189" t="n">
        <v>1.8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</v>
      </c>
      <c r="AX139" s="185" t="s">
        <v>89</v>
      </c>
      <c r="AY139" s="187" t="s">
        <v>308</v>
      </c>
    </row>
    <row r="140" s="22" customFormat="true" ht="49.2" hidden="false" customHeight="true" outlineLevel="0" collapsed="false">
      <c r="B140" s="23"/>
      <c r="C140" s="164" t="s">
        <v>334</v>
      </c>
      <c r="D140" s="164" t="s">
        <v>310</v>
      </c>
      <c r="E140" s="165" t="s">
        <v>1987</v>
      </c>
      <c r="F140" s="166" t="s">
        <v>1988</v>
      </c>
      <c r="G140" s="167" t="s">
        <v>324</v>
      </c>
      <c r="H140" s="168" t="n">
        <v>8.064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315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315</v>
      </c>
      <c r="BM140" s="175" t="s">
        <v>2321</v>
      </c>
    </row>
    <row r="141" s="177" customFormat="true" ht="10.2" hidden="false" customHeight="false" outlineLevel="0" collapsed="false">
      <c r="B141" s="178"/>
      <c r="D141" s="179" t="s">
        <v>317</v>
      </c>
      <c r="E141" s="180"/>
      <c r="F141" s="181" t="s">
        <v>318</v>
      </c>
      <c r="H141" s="180"/>
      <c r="I141" s="182"/>
      <c r="L141" s="178"/>
      <c r="M141" s="183"/>
      <c r="T141" s="184"/>
      <c r="AT141" s="180" t="s">
        <v>317</v>
      </c>
      <c r="AU141" s="180" t="s">
        <v>91</v>
      </c>
      <c r="AV141" s="177" t="s">
        <v>89</v>
      </c>
      <c r="AW141" s="177" t="s">
        <v>35</v>
      </c>
      <c r="AX141" s="177" t="s">
        <v>82</v>
      </c>
      <c r="AY141" s="180" t="s">
        <v>308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898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85" customFormat="true" ht="10.2" hidden="false" customHeight="false" outlineLevel="0" collapsed="false">
      <c r="B143" s="186"/>
      <c r="D143" s="179" t="s">
        <v>317</v>
      </c>
      <c r="E143" s="187"/>
      <c r="F143" s="188" t="s">
        <v>2511</v>
      </c>
      <c r="H143" s="189" t="n">
        <v>4.032</v>
      </c>
      <c r="I143" s="190"/>
      <c r="L143" s="186"/>
      <c r="M143" s="191"/>
      <c r="T143" s="192"/>
      <c r="AT143" s="187" t="s">
        <v>317</v>
      </c>
      <c r="AU143" s="187" t="s">
        <v>91</v>
      </c>
      <c r="AV143" s="185" t="s">
        <v>91</v>
      </c>
      <c r="AW143" s="185" t="s">
        <v>35</v>
      </c>
      <c r="AX143" s="185" t="s">
        <v>82</v>
      </c>
      <c r="AY143" s="187" t="s">
        <v>308</v>
      </c>
    </row>
    <row r="144" s="185" customFormat="true" ht="10.2" hidden="false" customHeight="false" outlineLevel="0" collapsed="false">
      <c r="B144" s="186"/>
      <c r="D144" s="179" t="s">
        <v>317</v>
      </c>
      <c r="E144" s="187"/>
      <c r="F144" s="188" t="s">
        <v>2511</v>
      </c>
      <c r="H144" s="189" t="n">
        <v>4.032</v>
      </c>
      <c r="I144" s="190"/>
      <c r="L144" s="186"/>
      <c r="M144" s="191"/>
      <c r="T144" s="192"/>
      <c r="AT144" s="187" t="s">
        <v>317</v>
      </c>
      <c r="AU144" s="187" t="s">
        <v>91</v>
      </c>
      <c r="AV144" s="185" t="s">
        <v>91</v>
      </c>
      <c r="AW144" s="185" t="s">
        <v>35</v>
      </c>
      <c r="AX144" s="185" t="s">
        <v>82</v>
      </c>
      <c r="AY144" s="187" t="s">
        <v>308</v>
      </c>
    </row>
    <row r="145" s="193" customFormat="true" ht="10.2" hidden="false" customHeight="false" outlineLevel="0" collapsed="false">
      <c r="B145" s="194"/>
      <c r="D145" s="179" t="s">
        <v>317</v>
      </c>
      <c r="E145" s="195" t="s">
        <v>874</v>
      </c>
      <c r="F145" s="196" t="s">
        <v>321</v>
      </c>
      <c r="H145" s="197" t="n">
        <v>8.064</v>
      </c>
      <c r="I145" s="198"/>
      <c r="L145" s="194"/>
      <c r="M145" s="199"/>
      <c r="T145" s="200"/>
      <c r="AT145" s="195" t="s">
        <v>317</v>
      </c>
      <c r="AU145" s="195" t="s">
        <v>91</v>
      </c>
      <c r="AV145" s="193" t="s">
        <v>315</v>
      </c>
      <c r="AW145" s="193" t="s">
        <v>35</v>
      </c>
      <c r="AX145" s="193" t="s">
        <v>89</v>
      </c>
      <c r="AY145" s="195" t="s">
        <v>308</v>
      </c>
    </row>
    <row r="146" s="22" customFormat="true" ht="62.7" hidden="false" customHeight="true" outlineLevel="0" collapsed="false">
      <c r="B146" s="23"/>
      <c r="C146" s="164" t="s">
        <v>340</v>
      </c>
      <c r="D146" s="164" t="s">
        <v>310</v>
      </c>
      <c r="E146" s="165" t="s">
        <v>901</v>
      </c>
      <c r="F146" s="166" t="s">
        <v>902</v>
      </c>
      <c r="G146" s="167" t="s">
        <v>324</v>
      </c>
      <c r="H146" s="168" t="n">
        <v>14.064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315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315</v>
      </c>
      <c r="BM146" s="175" t="s">
        <v>2324</v>
      </c>
    </row>
    <row r="147" s="177" customFormat="true" ht="10.2" hidden="false" customHeight="false" outlineLevel="0" collapsed="false">
      <c r="B147" s="178"/>
      <c r="D147" s="179" t="s">
        <v>317</v>
      </c>
      <c r="E147" s="180"/>
      <c r="F147" s="181" t="s">
        <v>318</v>
      </c>
      <c r="H147" s="180"/>
      <c r="I147" s="182"/>
      <c r="L147" s="178"/>
      <c r="M147" s="183"/>
      <c r="T147" s="184"/>
      <c r="AT147" s="180" t="s">
        <v>317</v>
      </c>
      <c r="AU147" s="180" t="s">
        <v>91</v>
      </c>
      <c r="AV147" s="177" t="s">
        <v>89</v>
      </c>
      <c r="AW147" s="177" t="s">
        <v>35</v>
      </c>
      <c r="AX147" s="177" t="s">
        <v>82</v>
      </c>
      <c r="AY147" s="180" t="s">
        <v>308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904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85" customFormat="true" ht="10.2" hidden="false" customHeight="false" outlineLevel="0" collapsed="false">
      <c r="B149" s="186"/>
      <c r="D149" s="179" t="s">
        <v>317</v>
      </c>
      <c r="E149" s="187"/>
      <c r="F149" s="188" t="s">
        <v>905</v>
      </c>
      <c r="H149" s="189" t="n">
        <v>8.064</v>
      </c>
      <c r="I149" s="190"/>
      <c r="L149" s="186"/>
      <c r="M149" s="191"/>
      <c r="T149" s="192"/>
      <c r="AT149" s="187" t="s">
        <v>317</v>
      </c>
      <c r="AU149" s="187" t="s">
        <v>91</v>
      </c>
      <c r="AV149" s="185" t="s">
        <v>91</v>
      </c>
      <c r="AW149" s="185" t="s">
        <v>35</v>
      </c>
      <c r="AX149" s="185" t="s">
        <v>82</v>
      </c>
      <c r="AY149" s="187" t="s">
        <v>308</v>
      </c>
    </row>
    <row r="150" s="185" customFormat="true" ht="10.2" hidden="false" customHeight="false" outlineLevel="0" collapsed="false">
      <c r="B150" s="186"/>
      <c r="D150" s="179" t="s">
        <v>317</v>
      </c>
      <c r="E150" s="187"/>
      <c r="F150" s="188" t="s">
        <v>346</v>
      </c>
      <c r="H150" s="189" t="n">
        <v>6</v>
      </c>
      <c r="I150" s="190"/>
      <c r="L150" s="186"/>
      <c r="M150" s="191"/>
      <c r="T150" s="192"/>
      <c r="AT150" s="187" t="s">
        <v>317</v>
      </c>
      <c r="AU150" s="187" t="s">
        <v>91</v>
      </c>
      <c r="AV150" s="185" t="s">
        <v>91</v>
      </c>
      <c r="AW150" s="185" t="s">
        <v>35</v>
      </c>
      <c r="AX150" s="185" t="s">
        <v>82</v>
      </c>
      <c r="AY150" s="187" t="s">
        <v>308</v>
      </c>
    </row>
    <row r="151" s="193" customFormat="true" ht="10.2" hidden="false" customHeight="false" outlineLevel="0" collapsed="false">
      <c r="B151" s="194"/>
      <c r="D151" s="179" t="s">
        <v>317</v>
      </c>
      <c r="E151" s="195"/>
      <c r="F151" s="196" t="s">
        <v>321</v>
      </c>
      <c r="H151" s="197" t="n">
        <v>14.064</v>
      </c>
      <c r="I151" s="198"/>
      <c r="L151" s="194"/>
      <c r="M151" s="199"/>
      <c r="T151" s="200"/>
      <c r="AT151" s="195" t="s">
        <v>317</v>
      </c>
      <c r="AU151" s="195" t="s">
        <v>91</v>
      </c>
      <c r="AV151" s="193" t="s">
        <v>315</v>
      </c>
      <c r="AW151" s="193" t="s">
        <v>35</v>
      </c>
      <c r="AX151" s="193" t="s">
        <v>89</v>
      </c>
      <c r="AY151" s="195" t="s">
        <v>308</v>
      </c>
    </row>
    <row r="152" s="22" customFormat="true" ht="37.95" hidden="false" customHeight="true" outlineLevel="0" collapsed="false">
      <c r="B152" s="23"/>
      <c r="C152" s="164" t="s">
        <v>347</v>
      </c>
      <c r="D152" s="164" t="s">
        <v>310</v>
      </c>
      <c r="E152" s="165" t="s">
        <v>906</v>
      </c>
      <c r="F152" s="166" t="s">
        <v>349</v>
      </c>
      <c r="G152" s="167" t="s">
        <v>324</v>
      </c>
      <c r="H152" s="168" t="n">
        <v>8.064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2325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318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77" customFormat="true" ht="10.2" hidden="false" customHeight="false" outlineLevel="0" collapsed="false">
      <c r="B154" s="178"/>
      <c r="D154" s="179" t="s">
        <v>317</v>
      </c>
      <c r="E154" s="180"/>
      <c r="F154" s="181" t="s">
        <v>908</v>
      </c>
      <c r="H154" s="180"/>
      <c r="I154" s="182"/>
      <c r="L154" s="178"/>
      <c r="M154" s="183"/>
      <c r="T154" s="184"/>
      <c r="AT154" s="180" t="s">
        <v>317</v>
      </c>
      <c r="AU154" s="180" t="s">
        <v>91</v>
      </c>
      <c r="AV154" s="177" t="s">
        <v>89</v>
      </c>
      <c r="AW154" s="177" t="s">
        <v>35</v>
      </c>
      <c r="AX154" s="177" t="s">
        <v>82</v>
      </c>
      <c r="AY154" s="180" t="s">
        <v>308</v>
      </c>
    </row>
    <row r="155" s="185" customFormat="true" ht="10.2" hidden="false" customHeight="false" outlineLevel="0" collapsed="false">
      <c r="B155" s="186"/>
      <c r="D155" s="179" t="s">
        <v>317</v>
      </c>
      <c r="E155" s="187"/>
      <c r="F155" s="188" t="s">
        <v>905</v>
      </c>
      <c r="H155" s="189" t="n">
        <v>8.064</v>
      </c>
      <c r="I155" s="190"/>
      <c r="L155" s="186"/>
      <c r="M155" s="191"/>
      <c r="T155" s="192"/>
      <c r="AT155" s="187" t="s">
        <v>317</v>
      </c>
      <c r="AU155" s="187" t="s">
        <v>91</v>
      </c>
      <c r="AV155" s="185" t="s">
        <v>91</v>
      </c>
      <c r="AW155" s="185" t="s">
        <v>35</v>
      </c>
      <c r="AX155" s="185" t="s">
        <v>82</v>
      </c>
      <c r="AY155" s="187" t="s">
        <v>308</v>
      </c>
    </row>
    <row r="156" s="193" customFormat="true" ht="10.2" hidden="false" customHeight="false" outlineLevel="0" collapsed="false">
      <c r="B156" s="194"/>
      <c r="D156" s="179" t="s">
        <v>317</v>
      </c>
      <c r="E156" s="195"/>
      <c r="F156" s="196" t="s">
        <v>321</v>
      </c>
      <c r="H156" s="197" t="n">
        <v>8.064</v>
      </c>
      <c r="I156" s="198"/>
      <c r="L156" s="194"/>
      <c r="M156" s="199"/>
      <c r="T156" s="200"/>
      <c r="AT156" s="195" t="s">
        <v>317</v>
      </c>
      <c r="AU156" s="195" t="s">
        <v>91</v>
      </c>
      <c r="AV156" s="193" t="s">
        <v>315</v>
      </c>
      <c r="AW156" s="193" t="s">
        <v>35</v>
      </c>
      <c r="AX156" s="193" t="s">
        <v>89</v>
      </c>
      <c r="AY156" s="195" t="s">
        <v>308</v>
      </c>
    </row>
    <row r="157" s="22" customFormat="true" ht="44.25" hidden="false" customHeight="true" outlineLevel="0" collapsed="false">
      <c r="B157" s="23"/>
      <c r="C157" s="164" t="s">
        <v>352</v>
      </c>
      <c r="D157" s="164" t="s">
        <v>310</v>
      </c>
      <c r="E157" s="165" t="s">
        <v>909</v>
      </c>
      <c r="F157" s="166" t="s">
        <v>910</v>
      </c>
      <c r="G157" s="167" t="s">
        <v>324</v>
      </c>
      <c r="H157" s="168" t="n">
        <v>6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315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315</v>
      </c>
      <c r="BM157" s="175" t="s">
        <v>2326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318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77" customFormat="true" ht="10.2" hidden="false" customHeight="false" outlineLevel="0" collapsed="false">
      <c r="B159" s="178"/>
      <c r="D159" s="179" t="s">
        <v>317</v>
      </c>
      <c r="E159" s="180"/>
      <c r="F159" s="181" t="s">
        <v>912</v>
      </c>
      <c r="H159" s="180"/>
      <c r="I159" s="182"/>
      <c r="L159" s="178"/>
      <c r="M159" s="183"/>
      <c r="T159" s="184"/>
      <c r="AT159" s="180" t="s">
        <v>317</v>
      </c>
      <c r="AU159" s="180" t="s">
        <v>91</v>
      </c>
      <c r="AV159" s="177" t="s">
        <v>89</v>
      </c>
      <c r="AW159" s="177" t="s">
        <v>35</v>
      </c>
      <c r="AX159" s="177" t="s">
        <v>82</v>
      </c>
      <c r="AY159" s="180" t="s">
        <v>308</v>
      </c>
    </row>
    <row r="160" s="185" customFormat="true" ht="10.2" hidden="false" customHeight="false" outlineLevel="0" collapsed="false">
      <c r="B160" s="186"/>
      <c r="D160" s="179" t="s">
        <v>317</v>
      </c>
      <c r="E160" s="187"/>
      <c r="F160" s="188" t="s">
        <v>346</v>
      </c>
      <c r="H160" s="189" t="n">
        <v>6</v>
      </c>
      <c r="I160" s="190"/>
      <c r="L160" s="186"/>
      <c r="M160" s="191"/>
      <c r="T160" s="192"/>
      <c r="AT160" s="187" t="s">
        <v>317</v>
      </c>
      <c r="AU160" s="187" t="s">
        <v>91</v>
      </c>
      <c r="AV160" s="185" t="s">
        <v>91</v>
      </c>
      <c r="AW160" s="185" t="s">
        <v>35</v>
      </c>
      <c r="AX160" s="185" t="s">
        <v>82</v>
      </c>
      <c r="AY160" s="187" t="s">
        <v>308</v>
      </c>
    </row>
    <row r="161" s="193" customFormat="true" ht="10.2" hidden="false" customHeight="false" outlineLevel="0" collapsed="false">
      <c r="B161" s="194"/>
      <c r="D161" s="179" t="s">
        <v>317</v>
      </c>
      <c r="E161" s="195"/>
      <c r="F161" s="196" t="s">
        <v>321</v>
      </c>
      <c r="H161" s="197" t="n">
        <v>6</v>
      </c>
      <c r="I161" s="198"/>
      <c r="L161" s="194"/>
      <c r="M161" s="199"/>
      <c r="T161" s="200"/>
      <c r="AT161" s="195" t="s">
        <v>317</v>
      </c>
      <c r="AU161" s="195" t="s">
        <v>91</v>
      </c>
      <c r="AV161" s="193" t="s">
        <v>315</v>
      </c>
      <c r="AW161" s="193" t="s">
        <v>35</v>
      </c>
      <c r="AX161" s="193" t="s">
        <v>89</v>
      </c>
      <c r="AY161" s="195" t="s">
        <v>308</v>
      </c>
    </row>
    <row r="162" s="22" customFormat="true" ht="44.25" hidden="false" customHeight="true" outlineLevel="0" collapsed="false">
      <c r="B162" s="23"/>
      <c r="C162" s="164" t="s">
        <v>357</v>
      </c>
      <c r="D162" s="164" t="s">
        <v>310</v>
      </c>
      <c r="E162" s="165" t="s">
        <v>913</v>
      </c>
      <c r="F162" s="166" t="s">
        <v>376</v>
      </c>
      <c r="G162" s="167" t="s">
        <v>324</v>
      </c>
      <c r="H162" s="168" t="n">
        <v>6</v>
      </c>
      <c r="I162" s="169"/>
      <c r="J162" s="170" t="n">
        <f aca="false">ROUND(I162*H162,2)</f>
        <v>0</v>
      </c>
      <c r="K162" s="166" t="s">
        <v>314</v>
      </c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315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315</v>
      </c>
      <c r="BM162" s="175" t="s">
        <v>2327</v>
      </c>
    </row>
    <row r="163" s="177" customFormat="true" ht="10.2" hidden="false" customHeight="false" outlineLevel="0" collapsed="false">
      <c r="B163" s="178"/>
      <c r="D163" s="179" t="s">
        <v>317</v>
      </c>
      <c r="E163" s="180"/>
      <c r="F163" s="181" t="s">
        <v>318</v>
      </c>
      <c r="H163" s="180"/>
      <c r="I163" s="182"/>
      <c r="L163" s="178"/>
      <c r="M163" s="183"/>
      <c r="T163" s="184"/>
      <c r="AT163" s="180" t="s">
        <v>317</v>
      </c>
      <c r="AU163" s="180" t="s">
        <v>91</v>
      </c>
      <c r="AV163" s="177" t="s">
        <v>89</v>
      </c>
      <c r="AW163" s="177" t="s">
        <v>35</v>
      </c>
      <c r="AX163" s="177" t="s">
        <v>82</v>
      </c>
      <c r="AY163" s="180" t="s">
        <v>308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378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85" customFormat="true" ht="10.2" hidden="false" customHeight="false" outlineLevel="0" collapsed="false">
      <c r="B165" s="186"/>
      <c r="D165" s="179" t="s">
        <v>317</v>
      </c>
      <c r="E165" s="187"/>
      <c r="F165" s="188" t="s">
        <v>2512</v>
      </c>
      <c r="H165" s="189" t="n">
        <v>6</v>
      </c>
      <c r="I165" s="190"/>
      <c r="L165" s="186"/>
      <c r="M165" s="191"/>
      <c r="T165" s="192"/>
      <c r="AT165" s="187" t="s">
        <v>317</v>
      </c>
      <c r="AU165" s="187" t="s">
        <v>91</v>
      </c>
      <c r="AV165" s="185" t="s">
        <v>91</v>
      </c>
      <c r="AW165" s="185" t="s">
        <v>35</v>
      </c>
      <c r="AX165" s="185" t="s">
        <v>82</v>
      </c>
      <c r="AY165" s="187" t="s">
        <v>308</v>
      </c>
    </row>
    <row r="166" s="193" customFormat="true" ht="10.2" hidden="false" customHeight="false" outlineLevel="0" collapsed="false">
      <c r="B166" s="194"/>
      <c r="D166" s="179" t="s">
        <v>317</v>
      </c>
      <c r="E166" s="195" t="s">
        <v>269</v>
      </c>
      <c r="F166" s="196" t="s">
        <v>321</v>
      </c>
      <c r="H166" s="197" t="n">
        <v>6</v>
      </c>
      <c r="I166" s="198"/>
      <c r="L166" s="194"/>
      <c r="M166" s="199"/>
      <c r="T166" s="200"/>
      <c r="AT166" s="195" t="s">
        <v>317</v>
      </c>
      <c r="AU166" s="195" t="s">
        <v>91</v>
      </c>
      <c r="AV166" s="193" t="s">
        <v>315</v>
      </c>
      <c r="AW166" s="193" t="s">
        <v>35</v>
      </c>
      <c r="AX166" s="193" t="s">
        <v>89</v>
      </c>
      <c r="AY166" s="195" t="s">
        <v>308</v>
      </c>
    </row>
    <row r="167" s="152" customFormat="true" ht="22.95" hidden="false" customHeight="true" outlineLevel="0" collapsed="false">
      <c r="B167" s="153"/>
      <c r="D167" s="154" t="s">
        <v>81</v>
      </c>
      <c r="E167" s="162" t="s">
        <v>91</v>
      </c>
      <c r="F167" s="162" t="s">
        <v>380</v>
      </c>
      <c r="I167" s="156"/>
      <c r="J167" s="163" t="n">
        <f aca="false">BK167</f>
        <v>0</v>
      </c>
      <c r="L167" s="153"/>
      <c r="M167" s="157"/>
      <c r="P167" s="158" t="n">
        <f aca="false">SUM(P168:P194)</f>
        <v>0</v>
      </c>
      <c r="R167" s="158" t="n">
        <f aca="false">SUM(R168:R194)</f>
        <v>5.65277456</v>
      </c>
      <c r="T167" s="159" t="n">
        <f aca="false">SUM(T168:T194)</f>
        <v>0</v>
      </c>
      <c r="AR167" s="154" t="s">
        <v>89</v>
      </c>
      <c r="AT167" s="160" t="s">
        <v>81</v>
      </c>
      <c r="AU167" s="160" t="s">
        <v>89</v>
      </c>
      <c r="AY167" s="154" t="s">
        <v>308</v>
      </c>
      <c r="BK167" s="161" t="n">
        <f aca="false">SUM(BK168:BK194)</f>
        <v>0</v>
      </c>
    </row>
    <row r="168" s="22" customFormat="true" ht="24.15" hidden="false" customHeight="true" outlineLevel="0" collapsed="false">
      <c r="B168" s="23"/>
      <c r="C168" s="164" t="s">
        <v>363</v>
      </c>
      <c r="D168" s="164" t="s">
        <v>310</v>
      </c>
      <c r="E168" s="165" t="s">
        <v>2422</v>
      </c>
      <c r="F168" s="166" t="s">
        <v>2423</v>
      </c>
      <c r="G168" s="167" t="s">
        <v>324</v>
      </c>
      <c r="H168" s="168" t="n">
        <v>0.24</v>
      </c>
      <c r="I168" s="169"/>
      <c r="J168" s="170" t="n">
        <f aca="false">ROUND(I168*H168,2)</f>
        <v>0</v>
      </c>
      <c r="K168" s="166" t="s">
        <v>314</v>
      </c>
      <c r="L168" s="23"/>
      <c r="M168" s="171"/>
      <c r="N168" s="172" t="s">
        <v>47</v>
      </c>
      <c r="P168" s="173" t="n">
        <f aca="false">O168*H168</f>
        <v>0</v>
      </c>
      <c r="Q168" s="173" t="n">
        <v>2.47214</v>
      </c>
      <c r="R168" s="173" t="n">
        <f aca="false">Q168*H168</f>
        <v>0.5933136</v>
      </c>
      <c r="S168" s="173" t="n">
        <v>0</v>
      </c>
      <c r="T168" s="174" t="n">
        <f aca="false">S168*H168</f>
        <v>0</v>
      </c>
      <c r="AR168" s="175" t="s">
        <v>315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315</v>
      </c>
      <c r="BM168" s="175" t="s">
        <v>2332</v>
      </c>
    </row>
    <row r="169" s="177" customFormat="true" ht="10.2" hidden="false" customHeight="false" outlineLevel="0" collapsed="false">
      <c r="B169" s="178"/>
      <c r="D169" s="179" t="s">
        <v>317</v>
      </c>
      <c r="E169" s="180"/>
      <c r="F169" s="181" t="s">
        <v>318</v>
      </c>
      <c r="H169" s="180"/>
      <c r="I169" s="182"/>
      <c r="L169" s="178"/>
      <c r="M169" s="183"/>
      <c r="T169" s="184"/>
      <c r="AT169" s="180" t="s">
        <v>317</v>
      </c>
      <c r="AU169" s="180" t="s">
        <v>91</v>
      </c>
      <c r="AV169" s="177" t="s">
        <v>89</v>
      </c>
      <c r="AW169" s="177" t="s">
        <v>35</v>
      </c>
      <c r="AX169" s="177" t="s">
        <v>82</v>
      </c>
      <c r="AY169" s="180" t="s">
        <v>308</v>
      </c>
    </row>
    <row r="170" s="177" customFormat="true" ht="10.2" hidden="false" customHeight="false" outlineLevel="0" collapsed="false">
      <c r="B170" s="178"/>
      <c r="D170" s="179" t="s">
        <v>317</v>
      </c>
      <c r="E170" s="180"/>
      <c r="F170" s="181" t="s">
        <v>1093</v>
      </c>
      <c r="H170" s="180"/>
      <c r="I170" s="182"/>
      <c r="L170" s="178"/>
      <c r="M170" s="183"/>
      <c r="T170" s="184"/>
      <c r="AT170" s="180" t="s">
        <v>317</v>
      </c>
      <c r="AU170" s="180" t="s">
        <v>91</v>
      </c>
      <c r="AV170" s="177" t="s">
        <v>89</v>
      </c>
      <c r="AW170" s="177" t="s">
        <v>35</v>
      </c>
      <c r="AX170" s="177" t="s">
        <v>82</v>
      </c>
      <c r="AY170" s="180" t="s">
        <v>308</v>
      </c>
    </row>
    <row r="171" s="185" customFormat="true" ht="10.2" hidden="false" customHeight="false" outlineLevel="0" collapsed="false">
      <c r="B171" s="186"/>
      <c r="D171" s="179" t="s">
        <v>317</v>
      </c>
      <c r="E171" s="187"/>
      <c r="F171" s="188" t="s">
        <v>2513</v>
      </c>
      <c r="H171" s="189" t="n">
        <v>0.24</v>
      </c>
      <c r="I171" s="190"/>
      <c r="L171" s="186"/>
      <c r="M171" s="191"/>
      <c r="T171" s="192"/>
      <c r="AT171" s="187" t="s">
        <v>317</v>
      </c>
      <c r="AU171" s="187" t="s">
        <v>91</v>
      </c>
      <c r="AV171" s="185" t="s">
        <v>91</v>
      </c>
      <c r="AW171" s="185" t="s">
        <v>35</v>
      </c>
      <c r="AX171" s="185" t="s">
        <v>82</v>
      </c>
      <c r="AY171" s="187" t="s">
        <v>308</v>
      </c>
    </row>
    <row r="172" s="193" customFormat="true" ht="10.2" hidden="false" customHeight="false" outlineLevel="0" collapsed="false">
      <c r="B172" s="194"/>
      <c r="D172" s="179" t="s">
        <v>317</v>
      </c>
      <c r="E172" s="195"/>
      <c r="F172" s="196" t="s">
        <v>321</v>
      </c>
      <c r="H172" s="197" t="n">
        <v>0.24</v>
      </c>
      <c r="I172" s="198"/>
      <c r="L172" s="194"/>
      <c r="M172" s="199"/>
      <c r="T172" s="200"/>
      <c r="AT172" s="195" t="s">
        <v>317</v>
      </c>
      <c r="AU172" s="195" t="s">
        <v>91</v>
      </c>
      <c r="AV172" s="193" t="s">
        <v>315</v>
      </c>
      <c r="AW172" s="193" t="s">
        <v>35</v>
      </c>
      <c r="AX172" s="193" t="s">
        <v>89</v>
      </c>
      <c r="AY172" s="195" t="s">
        <v>308</v>
      </c>
    </row>
    <row r="173" s="22" customFormat="true" ht="33" hidden="false" customHeight="true" outlineLevel="0" collapsed="false">
      <c r="B173" s="23"/>
      <c r="C173" s="164" t="s">
        <v>367</v>
      </c>
      <c r="D173" s="164" t="s">
        <v>310</v>
      </c>
      <c r="E173" s="165" t="s">
        <v>924</v>
      </c>
      <c r="F173" s="166" t="s">
        <v>925</v>
      </c>
      <c r="G173" s="167" t="s">
        <v>324</v>
      </c>
      <c r="H173" s="168" t="n">
        <v>1.92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2.45329</v>
      </c>
      <c r="R173" s="173" t="n">
        <f aca="false">Q173*H173</f>
        <v>4.7103168</v>
      </c>
      <c r="S173" s="173" t="n">
        <v>0</v>
      </c>
      <c r="T173" s="174" t="n">
        <f aca="false">S173*H173</f>
        <v>0</v>
      </c>
      <c r="AR173" s="175" t="s">
        <v>315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315</v>
      </c>
      <c r="BM173" s="175" t="s">
        <v>2334</v>
      </c>
    </row>
    <row r="174" s="177" customFormat="true" ht="10.2" hidden="false" customHeight="false" outlineLevel="0" collapsed="false">
      <c r="B174" s="178"/>
      <c r="D174" s="179" t="s">
        <v>317</v>
      </c>
      <c r="E174" s="180"/>
      <c r="F174" s="181" t="s">
        <v>318</v>
      </c>
      <c r="H174" s="180"/>
      <c r="I174" s="182"/>
      <c r="L174" s="178"/>
      <c r="M174" s="183"/>
      <c r="T174" s="184"/>
      <c r="AT174" s="180" t="s">
        <v>317</v>
      </c>
      <c r="AU174" s="180" t="s">
        <v>91</v>
      </c>
      <c r="AV174" s="177" t="s">
        <v>89</v>
      </c>
      <c r="AW174" s="177" t="s">
        <v>35</v>
      </c>
      <c r="AX174" s="177" t="s">
        <v>82</v>
      </c>
      <c r="AY174" s="180" t="s">
        <v>308</v>
      </c>
    </row>
    <row r="175" s="177" customFormat="true" ht="10.2" hidden="false" customHeight="false" outlineLevel="0" collapsed="false">
      <c r="B175" s="178"/>
      <c r="D175" s="179" t="s">
        <v>317</v>
      </c>
      <c r="E175" s="180"/>
      <c r="F175" s="181" t="s">
        <v>2432</v>
      </c>
      <c r="H175" s="180"/>
      <c r="I175" s="182"/>
      <c r="L175" s="178"/>
      <c r="M175" s="183"/>
      <c r="T175" s="184"/>
      <c r="AT175" s="180" t="s">
        <v>317</v>
      </c>
      <c r="AU175" s="180" t="s">
        <v>91</v>
      </c>
      <c r="AV175" s="177" t="s">
        <v>89</v>
      </c>
      <c r="AW175" s="177" t="s">
        <v>35</v>
      </c>
      <c r="AX175" s="177" t="s">
        <v>82</v>
      </c>
      <c r="AY175" s="180" t="s">
        <v>308</v>
      </c>
    </row>
    <row r="176" s="185" customFormat="true" ht="10.2" hidden="false" customHeight="false" outlineLevel="0" collapsed="false">
      <c r="B176" s="186"/>
      <c r="D176" s="179" t="s">
        <v>317</v>
      </c>
      <c r="E176" s="187"/>
      <c r="F176" s="188" t="s">
        <v>2514</v>
      </c>
      <c r="H176" s="189" t="n">
        <v>0.36</v>
      </c>
      <c r="I176" s="190"/>
      <c r="L176" s="186"/>
      <c r="M176" s="191"/>
      <c r="T176" s="192"/>
      <c r="AT176" s="187" t="s">
        <v>317</v>
      </c>
      <c r="AU176" s="187" t="s">
        <v>91</v>
      </c>
      <c r="AV176" s="185" t="s">
        <v>91</v>
      </c>
      <c r="AW176" s="185" t="s">
        <v>35</v>
      </c>
      <c r="AX176" s="185" t="s">
        <v>82</v>
      </c>
      <c r="AY176" s="187" t="s">
        <v>308</v>
      </c>
    </row>
    <row r="177" s="185" customFormat="true" ht="10.2" hidden="false" customHeight="false" outlineLevel="0" collapsed="false">
      <c r="B177" s="186"/>
      <c r="D177" s="179" t="s">
        <v>317</v>
      </c>
      <c r="E177" s="187"/>
      <c r="F177" s="188" t="s">
        <v>2515</v>
      </c>
      <c r="H177" s="189" t="n">
        <v>0.6</v>
      </c>
      <c r="I177" s="190"/>
      <c r="L177" s="186"/>
      <c r="M177" s="191"/>
      <c r="T177" s="192"/>
      <c r="AT177" s="187" t="s">
        <v>317</v>
      </c>
      <c r="AU177" s="187" t="s">
        <v>91</v>
      </c>
      <c r="AV177" s="185" t="s">
        <v>91</v>
      </c>
      <c r="AW177" s="185" t="s">
        <v>35</v>
      </c>
      <c r="AX177" s="185" t="s">
        <v>82</v>
      </c>
      <c r="AY177" s="187" t="s">
        <v>308</v>
      </c>
    </row>
    <row r="178" s="185" customFormat="true" ht="10.2" hidden="false" customHeight="false" outlineLevel="0" collapsed="false">
      <c r="B178" s="186"/>
      <c r="D178" s="179" t="s">
        <v>317</v>
      </c>
      <c r="E178" s="187"/>
      <c r="F178" s="188" t="s">
        <v>2514</v>
      </c>
      <c r="H178" s="189" t="n">
        <v>0.36</v>
      </c>
      <c r="I178" s="190"/>
      <c r="L178" s="186"/>
      <c r="M178" s="191"/>
      <c r="T178" s="192"/>
      <c r="AT178" s="187" t="s">
        <v>317</v>
      </c>
      <c r="AU178" s="187" t="s">
        <v>91</v>
      </c>
      <c r="AV178" s="185" t="s">
        <v>91</v>
      </c>
      <c r="AW178" s="185" t="s">
        <v>35</v>
      </c>
      <c r="AX178" s="185" t="s">
        <v>82</v>
      </c>
      <c r="AY178" s="187" t="s">
        <v>308</v>
      </c>
    </row>
    <row r="179" s="185" customFormat="true" ht="10.2" hidden="false" customHeight="false" outlineLevel="0" collapsed="false">
      <c r="B179" s="186"/>
      <c r="D179" s="179" t="s">
        <v>317</v>
      </c>
      <c r="E179" s="187"/>
      <c r="F179" s="188" t="s">
        <v>2515</v>
      </c>
      <c r="H179" s="189" t="n">
        <v>0.6</v>
      </c>
      <c r="I179" s="190"/>
      <c r="L179" s="186"/>
      <c r="M179" s="191"/>
      <c r="T179" s="192"/>
      <c r="AT179" s="187" t="s">
        <v>317</v>
      </c>
      <c r="AU179" s="187" t="s">
        <v>91</v>
      </c>
      <c r="AV179" s="185" t="s">
        <v>91</v>
      </c>
      <c r="AW179" s="185" t="s">
        <v>35</v>
      </c>
      <c r="AX179" s="185" t="s">
        <v>82</v>
      </c>
      <c r="AY179" s="187" t="s">
        <v>308</v>
      </c>
    </row>
    <row r="180" s="193" customFormat="true" ht="10.2" hidden="false" customHeight="false" outlineLevel="0" collapsed="false">
      <c r="B180" s="194"/>
      <c r="D180" s="179" t="s">
        <v>317</v>
      </c>
      <c r="E180" s="195" t="s">
        <v>878</v>
      </c>
      <c r="F180" s="196" t="s">
        <v>321</v>
      </c>
      <c r="H180" s="197" t="n">
        <v>1.92</v>
      </c>
      <c r="I180" s="198"/>
      <c r="L180" s="194"/>
      <c r="M180" s="199"/>
      <c r="T180" s="200"/>
      <c r="AT180" s="195" t="s">
        <v>317</v>
      </c>
      <c r="AU180" s="195" t="s">
        <v>91</v>
      </c>
      <c r="AV180" s="193" t="s">
        <v>315</v>
      </c>
      <c r="AW180" s="193" t="s">
        <v>35</v>
      </c>
      <c r="AX180" s="193" t="s">
        <v>89</v>
      </c>
      <c r="AY180" s="195" t="s">
        <v>308</v>
      </c>
    </row>
    <row r="181" s="22" customFormat="true" ht="16.5" hidden="false" customHeight="true" outlineLevel="0" collapsed="false">
      <c r="B181" s="23"/>
      <c r="C181" s="164" t="s">
        <v>374</v>
      </c>
      <c r="D181" s="164" t="s">
        <v>310</v>
      </c>
      <c r="E181" s="165" t="s">
        <v>930</v>
      </c>
      <c r="F181" s="166" t="s">
        <v>931</v>
      </c>
      <c r="G181" s="167" t="s">
        <v>313</v>
      </c>
      <c r="H181" s="168" t="n">
        <v>16.24</v>
      </c>
      <c r="I181" s="169"/>
      <c r="J181" s="170" t="n">
        <f aca="false">ROUND(I181*H181,2)</f>
        <v>0</v>
      </c>
      <c r="K181" s="166" t="s">
        <v>314</v>
      </c>
      <c r="L181" s="23"/>
      <c r="M181" s="171"/>
      <c r="N181" s="172" t="s">
        <v>47</v>
      </c>
      <c r="P181" s="173" t="n">
        <f aca="false">O181*H181</f>
        <v>0</v>
      </c>
      <c r="Q181" s="173" t="n">
        <v>0.00269</v>
      </c>
      <c r="R181" s="173" t="n">
        <f aca="false">Q181*H181</f>
        <v>0.0436856</v>
      </c>
      <c r="S181" s="173" t="n">
        <v>0</v>
      </c>
      <c r="T181" s="174" t="n">
        <f aca="false">S181*H181</f>
        <v>0</v>
      </c>
      <c r="AR181" s="175" t="s">
        <v>315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315</v>
      </c>
      <c r="BM181" s="175" t="s">
        <v>2338</v>
      </c>
    </row>
    <row r="182" s="177" customFormat="true" ht="10.2" hidden="false" customHeight="false" outlineLevel="0" collapsed="false">
      <c r="B182" s="178"/>
      <c r="D182" s="179" t="s">
        <v>317</v>
      </c>
      <c r="E182" s="180"/>
      <c r="F182" s="181" t="s">
        <v>318</v>
      </c>
      <c r="H182" s="180"/>
      <c r="I182" s="182"/>
      <c r="L182" s="178"/>
      <c r="M182" s="183"/>
      <c r="T182" s="184"/>
      <c r="AT182" s="180" t="s">
        <v>317</v>
      </c>
      <c r="AU182" s="180" t="s">
        <v>91</v>
      </c>
      <c r="AV182" s="177" t="s">
        <v>89</v>
      </c>
      <c r="AW182" s="177" t="s">
        <v>35</v>
      </c>
      <c r="AX182" s="177" t="s">
        <v>82</v>
      </c>
      <c r="AY182" s="180" t="s">
        <v>308</v>
      </c>
    </row>
    <row r="183" s="177" customFormat="true" ht="10.2" hidden="false" customHeight="false" outlineLevel="0" collapsed="false">
      <c r="B183" s="178"/>
      <c r="D183" s="179" t="s">
        <v>317</v>
      </c>
      <c r="E183" s="180"/>
      <c r="F183" s="181" t="s">
        <v>2339</v>
      </c>
      <c r="H183" s="180"/>
      <c r="I183" s="182"/>
      <c r="L183" s="178"/>
      <c r="M183" s="183"/>
      <c r="T183" s="184"/>
      <c r="AT183" s="180" t="s">
        <v>317</v>
      </c>
      <c r="AU183" s="180" t="s">
        <v>91</v>
      </c>
      <c r="AV183" s="177" t="s">
        <v>89</v>
      </c>
      <c r="AW183" s="177" t="s">
        <v>35</v>
      </c>
      <c r="AX183" s="177" t="s">
        <v>82</v>
      </c>
      <c r="AY183" s="180" t="s">
        <v>308</v>
      </c>
    </row>
    <row r="184" s="185" customFormat="true" ht="10.2" hidden="false" customHeight="false" outlineLevel="0" collapsed="false">
      <c r="B184" s="186"/>
      <c r="D184" s="179" t="s">
        <v>317</v>
      </c>
      <c r="E184" s="187"/>
      <c r="F184" s="188" t="s">
        <v>2516</v>
      </c>
      <c r="H184" s="189" t="n">
        <v>2.6</v>
      </c>
      <c r="I184" s="190"/>
      <c r="L184" s="186"/>
      <c r="M184" s="191"/>
      <c r="T184" s="192"/>
      <c r="AT184" s="187" t="s">
        <v>317</v>
      </c>
      <c r="AU184" s="187" t="s">
        <v>91</v>
      </c>
      <c r="AV184" s="185" t="s">
        <v>91</v>
      </c>
      <c r="AW184" s="185" t="s">
        <v>35</v>
      </c>
      <c r="AX184" s="185" t="s">
        <v>82</v>
      </c>
      <c r="AY184" s="187" t="s">
        <v>308</v>
      </c>
    </row>
    <row r="185" s="185" customFormat="true" ht="10.2" hidden="false" customHeight="false" outlineLevel="0" collapsed="false">
      <c r="B185" s="186"/>
      <c r="D185" s="179" t="s">
        <v>317</v>
      </c>
      <c r="E185" s="187"/>
      <c r="F185" s="188" t="s">
        <v>2517</v>
      </c>
      <c r="H185" s="189" t="n">
        <v>5.52</v>
      </c>
      <c r="I185" s="190"/>
      <c r="L185" s="186"/>
      <c r="M185" s="191"/>
      <c r="T185" s="192"/>
      <c r="AT185" s="187" t="s">
        <v>317</v>
      </c>
      <c r="AU185" s="187" t="s">
        <v>91</v>
      </c>
      <c r="AV185" s="185" t="s">
        <v>91</v>
      </c>
      <c r="AW185" s="185" t="s">
        <v>35</v>
      </c>
      <c r="AX185" s="185" t="s">
        <v>82</v>
      </c>
      <c r="AY185" s="187" t="s">
        <v>308</v>
      </c>
    </row>
    <row r="186" s="185" customFormat="true" ht="10.2" hidden="false" customHeight="false" outlineLevel="0" collapsed="false">
      <c r="B186" s="186"/>
      <c r="D186" s="179" t="s">
        <v>317</v>
      </c>
      <c r="E186" s="187"/>
      <c r="F186" s="188" t="s">
        <v>2516</v>
      </c>
      <c r="H186" s="189" t="n">
        <v>2.6</v>
      </c>
      <c r="I186" s="190"/>
      <c r="L186" s="186"/>
      <c r="M186" s="191"/>
      <c r="T186" s="192"/>
      <c r="AT186" s="187" t="s">
        <v>317</v>
      </c>
      <c r="AU186" s="187" t="s">
        <v>91</v>
      </c>
      <c r="AV186" s="185" t="s">
        <v>91</v>
      </c>
      <c r="AW186" s="185" t="s">
        <v>35</v>
      </c>
      <c r="AX186" s="185" t="s">
        <v>82</v>
      </c>
      <c r="AY186" s="187" t="s">
        <v>308</v>
      </c>
    </row>
    <row r="187" s="185" customFormat="true" ht="10.2" hidden="false" customHeight="false" outlineLevel="0" collapsed="false">
      <c r="B187" s="186"/>
      <c r="D187" s="179" t="s">
        <v>317</v>
      </c>
      <c r="E187" s="187"/>
      <c r="F187" s="188" t="s">
        <v>2517</v>
      </c>
      <c r="H187" s="189" t="n">
        <v>5.52</v>
      </c>
      <c r="I187" s="190"/>
      <c r="L187" s="186"/>
      <c r="M187" s="191"/>
      <c r="T187" s="192"/>
      <c r="AT187" s="187" t="s">
        <v>317</v>
      </c>
      <c r="AU187" s="187" t="s">
        <v>91</v>
      </c>
      <c r="AV187" s="185" t="s">
        <v>91</v>
      </c>
      <c r="AW187" s="185" t="s">
        <v>35</v>
      </c>
      <c r="AX187" s="185" t="s">
        <v>82</v>
      </c>
      <c r="AY187" s="187" t="s">
        <v>308</v>
      </c>
    </row>
    <row r="188" s="193" customFormat="true" ht="10.2" hidden="false" customHeight="false" outlineLevel="0" collapsed="false">
      <c r="B188" s="194"/>
      <c r="D188" s="179" t="s">
        <v>317</v>
      </c>
      <c r="E188" s="195"/>
      <c r="F188" s="196" t="s">
        <v>321</v>
      </c>
      <c r="H188" s="197" t="n">
        <v>16.24</v>
      </c>
      <c r="I188" s="198"/>
      <c r="L188" s="194"/>
      <c r="M188" s="199"/>
      <c r="T188" s="200"/>
      <c r="AT188" s="195" t="s">
        <v>317</v>
      </c>
      <c r="AU188" s="195" t="s">
        <v>91</v>
      </c>
      <c r="AV188" s="193" t="s">
        <v>315</v>
      </c>
      <c r="AW188" s="193" t="s">
        <v>35</v>
      </c>
      <c r="AX188" s="193" t="s">
        <v>89</v>
      </c>
      <c r="AY188" s="195" t="s">
        <v>308</v>
      </c>
    </row>
    <row r="189" s="22" customFormat="true" ht="16.5" hidden="false" customHeight="true" outlineLevel="0" collapsed="false">
      <c r="B189" s="23"/>
      <c r="C189" s="164" t="s">
        <v>381</v>
      </c>
      <c r="D189" s="164" t="s">
        <v>310</v>
      </c>
      <c r="E189" s="165" t="s">
        <v>936</v>
      </c>
      <c r="F189" s="166" t="s">
        <v>937</v>
      </c>
      <c r="G189" s="167" t="s">
        <v>313</v>
      </c>
      <c r="H189" s="168" t="n">
        <v>16.24</v>
      </c>
      <c r="I189" s="169"/>
      <c r="J189" s="170" t="n">
        <f aca="false">ROUND(I189*H189,2)</f>
        <v>0</v>
      </c>
      <c r="K189" s="166" t="s">
        <v>314</v>
      </c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315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315</v>
      </c>
      <c r="BM189" s="175" t="s">
        <v>2342</v>
      </c>
    </row>
    <row r="190" s="22" customFormat="true" ht="24.15" hidden="false" customHeight="true" outlineLevel="0" collapsed="false">
      <c r="B190" s="23"/>
      <c r="C190" s="164" t="s">
        <v>393</v>
      </c>
      <c r="D190" s="164" t="s">
        <v>310</v>
      </c>
      <c r="E190" s="165" t="s">
        <v>939</v>
      </c>
      <c r="F190" s="166" t="s">
        <v>940</v>
      </c>
      <c r="G190" s="167" t="s">
        <v>370</v>
      </c>
      <c r="H190" s="168" t="n">
        <v>0.288</v>
      </c>
      <c r="I190" s="169"/>
      <c r="J190" s="170" t="n">
        <f aca="false">ROUND(I190*H190,2)</f>
        <v>0</v>
      </c>
      <c r="K190" s="166" t="s">
        <v>314</v>
      </c>
      <c r="L190" s="23"/>
      <c r="M190" s="171"/>
      <c r="N190" s="172" t="s">
        <v>47</v>
      </c>
      <c r="P190" s="173" t="n">
        <f aca="false">O190*H190</f>
        <v>0</v>
      </c>
      <c r="Q190" s="173" t="n">
        <v>1.06062</v>
      </c>
      <c r="R190" s="173" t="n">
        <f aca="false">Q190*H190</f>
        <v>0.30545856</v>
      </c>
      <c r="S190" s="173" t="n">
        <v>0</v>
      </c>
      <c r="T190" s="174" t="n">
        <f aca="false">S190*H190</f>
        <v>0</v>
      </c>
      <c r="AR190" s="175" t="s">
        <v>315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315</v>
      </c>
      <c r="BM190" s="175" t="s">
        <v>2343</v>
      </c>
    </row>
    <row r="191" s="177" customFormat="true" ht="10.2" hidden="false" customHeight="false" outlineLevel="0" collapsed="false">
      <c r="B191" s="178"/>
      <c r="D191" s="179" t="s">
        <v>317</v>
      </c>
      <c r="E191" s="180"/>
      <c r="F191" s="181" t="s">
        <v>318</v>
      </c>
      <c r="H191" s="180"/>
      <c r="I191" s="182"/>
      <c r="L191" s="178"/>
      <c r="M191" s="183"/>
      <c r="T191" s="184"/>
      <c r="AT191" s="180" t="s">
        <v>317</v>
      </c>
      <c r="AU191" s="180" t="s">
        <v>91</v>
      </c>
      <c r="AV191" s="177" t="s">
        <v>89</v>
      </c>
      <c r="AW191" s="177" t="s">
        <v>35</v>
      </c>
      <c r="AX191" s="177" t="s">
        <v>82</v>
      </c>
      <c r="AY191" s="180" t="s">
        <v>308</v>
      </c>
    </row>
    <row r="192" s="177" customFormat="true" ht="10.2" hidden="false" customHeight="false" outlineLevel="0" collapsed="false">
      <c r="B192" s="178"/>
      <c r="D192" s="179" t="s">
        <v>317</v>
      </c>
      <c r="E192" s="180"/>
      <c r="F192" s="181" t="s">
        <v>2344</v>
      </c>
      <c r="H192" s="180"/>
      <c r="I192" s="182"/>
      <c r="L192" s="178"/>
      <c r="M192" s="183"/>
      <c r="T192" s="184"/>
      <c r="AT192" s="180" t="s">
        <v>317</v>
      </c>
      <c r="AU192" s="180" t="s">
        <v>91</v>
      </c>
      <c r="AV192" s="177" t="s">
        <v>89</v>
      </c>
      <c r="AW192" s="177" t="s">
        <v>35</v>
      </c>
      <c r="AX192" s="177" t="s">
        <v>82</v>
      </c>
      <c r="AY192" s="180" t="s">
        <v>308</v>
      </c>
    </row>
    <row r="193" s="185" customFormat="true" ht="10.2" hidden="false" customHeight="false" outlineLevel="0" collapsed="false">
      <c r="B193" s="186"/>
      <c r="D193" s="179" t="s">
        <v>317</v>
      </c>
      <c r="E193" s="187"/>
      <c r="F193" s="188" t="s">
        <v>2345</v>
      </c>
      <c r="H193" s="189" t="n">
        <v>0.288</v>
      </c>
      <c r="I193" s="190"/>
      <c r="L193" s="186"/>
      <c r="M193" s="191"/>
      <c r="T193" s="192"/>
      <c r="AT193" s="187" t="s">
        <v>317</v>
      </c>
      <c r="AU193" s="187" t="s">
        <v>91</v>
      </c>
      <c r="AV193" s="185" t="s">
        <v>91</v>
      </c>
      <c r="AW193" s="185" t="s">
        <v>35</v>
      </c>
      <c r="AX193" s="185" t="s">
        <v>82</v>
      </c>
      <c r="AY193" s="187" t="s">
        <v>308</v>
      </c>
    </row>
    <row r="194" s="193" customFormat="true" ht="10.2" hidden="false" customHeight="false" outlineLevel="0" collapsed="false">
      <c r="B194" s="194"/>
      <c r="D194" s="179" t="s">
        <v>317</v>
      </c>
      <c r="E194" s="195"/>
      <c r="F194" s="196" t="s">
        <v>321</v>
      </c>
      <c r="H194" s="197" t="n">
        <v>0.288</v>
      </c>
      <c r="I194" s="198"/>
      <c r="L194" s="194"/>
      <c r="M194" s="199"/>
      <c r="T194" s="200"/>
      <c r="AT194" s="195" t="s">
        <v>317</v>
      </c>
      <c r="AU194" s="195" t="s">
        <v>91</v>
      </c>
      <c r="AV194" s="193" t="s">
        <v>315</v>
      </c>
      <c r="AW194" s="193" t="s">
        <v>35</v>
      </c>
      <c r="AX194" s="193" t="s">
        <v>89</v>
      </c>
      <c r="AY194" s="195" t="s">
        <v>308</v>
      </c>
    </row>
    <row r="195" s="152" customFormat="true" ht="22.95" hidden="false" customHeight="true" outlineLevel="0" collapsed="false">
      <c r="B195" s="153"/>
      <c r="D195" s="154" t="s">
        <v>81</v>
      </c>
      <c r="E195" s="162" t="s">
        <v>357</v>
      </c>
      <c r="F195" s="162" t="s">
        <v>480</v>
      </c>
      <c r="I195" s="156"/>
      <c r="J195" s="163" t="n">
        <f aca="false">BK195</f>
        <v>0</v>
      </c>
      <c r="L195" s="153"/>
      <c r="M195" s="157"/>
      <c r="P195" s="158" t="n">
        <f aca="false">SUM(P196:P235)</f>
        <v>0</v>
      </c>
      <c r="R195" s="158" t="n">
        <f aca="false">SUM(R196:R235)</f>
        <v>1.1116</v>
      </c>
      <c r="T195" s="159" t="n">
        <f aca="false">SUM(T196:T235)</f>
        <v>0</v>
      </c>
      <c r="AR195" s="154" t="s">
        <v>89</v>
      </c>
      <c r="AT195" s="160" t="s">
        <v>81</v>
      </c>
      <c r="AU195" s="160" t="s">
        <v>89</v>
      </c>
      <c r="AY195" s="154" t="s">
        <v>308</v>
      </c>
      <c r="BK195" s="161" t="n">
        <f aca="false">SUM(BK196:BK235)</f>
        <v>0</v>
      </c>
    </row>
    <row r="196" s="22" customFormat="true" ht="37.95" hidden="false" customHeight="true" outlineLevel="0" collapsed="false">
      <c r="B196" s="23"/>
      <c r="C196" s="164" t="s">
        <v>7</v>
      </c>
      <c r="D196" s="164" t="s">
        <v>310</v>
      </c>
      <c r="E196" s="165" t="s">
        <v>961</v>
      </c>
      <c r="F196" s="166" t="s">
        <v>962</v>
      </c>
      <c r="G196" s="167" t="s">
        <v>313</v>
      </c>
      <c r="H196" s="168" t="n">
        <v>20</v>
      </c>
      <c r="I196" s="169"/>
      <c r="J196" s="170" t="n">
        <f aca="false">ROUND(I196*H196,2)</f>
        <v>0</v>
      </c>
      <c r="K196" s="166" t="s">
        <v>314</v>
      </c>
      <c r="L196" s="23"/>
      <c r="M196" s="171"/>
      <c r="N196" s="172" t="s">
        <v>47</v>
      </c>
      <c r="P196" s="173" t="n">
        <f aca="false">O196*H196</f>
        <v>0</v>
      </c>
      <c r="Q196" s="173" t="n">
        <v>0.00013</v>
      </c>
      <c r="R196" s="173" t="n">
        <f aca="false">Q196*H196</f>
        <v>0.0026</v>
      </c>
      <c r="S196" s="173" t="n">
        <v>0</v>
      </c>
      <c r="T196" s="174" t="n">
        <f aca="false">S196*H196</f>
        <v>0</v>
      </c>
      <c r="AR196" s="175" t="s">
        <v>315</v>
      </c>
      <c r="AT196" s="175" t="s">
        <v>310</v>
      </c>
      <c r="AU196" s="175" t="s">
        <v>91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315</v>
      </c>
      <c r="BM196" s="175" t="s">
        <v>2346</v>
      </c>
    </row>
    <row r="197" s="22" customFormat="true" ht="37.95" hidden="false" customHeight="true" outlineLevel="0" collapsed="false">
      <c r="B197" s="23"/>
      <c r="C197" s="164" t="s">
        <v>414</v>
      </c>
      <c r="D197" s="164" t="s">
        <v>310</v>
      </c>
      <c r="E197" s="165" t="s">
        <v>964</v>
      </c>
      <c r="F197" s="166" t="s">
        <v>965</v>
      </c>
      <c r="G197" s="167" t="s">
        <v>370</v>
      </c>
      <c r="H197" s="168" t="n">
        <v>1.007</v>
      </c>
      <c r="I197" s="169"/>
      <c r="J197" s="170" t="n">
        <f aca="false">ROUND(I197*H197,2)</f>
        <v>0</v>
      </c>
      <c r="K197" s="166" t="s">
        <v>314</v>
      </c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315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315</v>
      </c>
      <c r="BM197" s="175" t="s">
        <v>2347</v>
      </c>
    </row>
    <row r="198" s="22" customFormat="true" ht="21.75" hidden="false" customHeight="true" outlineLevel="0" collapsed="false">
      <c r="B198" s="23"/>
      <c r="C198" s="201" t="s">
        <v>423</v>
      </c>
      <c r="D198" s="201" t="s">
        <v>487</v>
      </c>
      <c r="E198" s="202" t="s">
        <v>2362</v>
      </c>
      <c r="F198" s="203" t="s">
        <v>2363</v>
      </c>
      <c r="G198" s="204" t="s">
        <v>370</v>
      </c>
      <c r="H198" s="205" t="n">
        <v>0.153</v>
      </c>
      <c r="I198" s="206"/>
      <c r="J198" s="207" t="n">
        <f aca="false">ROUND(I198*H198,2)</f>
        <v>0</v>
      </c>
      <c r="K198" s="203" t="s">
        <v>314</v>
      </c>
      <c r="L198" s="208"/>
      <c r="M198" s="209"/>
      <c r="N198" s="210" t="s">
        <v>47</v>
      </c>
      <c r="P198" s="173" t="n">
        <f aca="false">O198*H198</f>
        <v>0</v>
      </c>
      <c r="Q198" s="173" t="n">
        <v>1</v>
      </c>
      <c r="R198" s="173" t="n">
        <f aca="false">Q198*H198</f>
        <v>0.153</v>
      </c>
      <c r="S198" s="173" t="n">
        <v>0</v>
      </c>
      <c r="T198" s="174" t="n">
        <f aca="false">S198*H198</f>
        <v>0</v>
      </c>
      <c r="AR198" s="175" t="s">
        <v>352</v>
      </c>
      <c r="AT198" s="175" t="s">
        <v>487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315</v>
      </c>
      <c r="BM198" s="175" t="s">
        <v>2364</v>
      </c>
    </row>
    <row r="199" s="22" customFormat="true" ht="19.2" hidden="false" customHeight="false" outlineLevel="0" collapsed="false">
      <c r="B199" s="23"/>
      <c r="D199" s="179" t="s">
        <v>1218</v>
      </c>
      <c r="F199" s="225" t="s">
        <v>2365</v>
      </c>
      <c r="I199" s="226"/>
      <c r="L199" s="23"/>
      <c r="M199" s="211"/>
      <c r="T199" s="57"/>
      <c r="AT199" s="3" t="s">
        <v>1218</v>
      </c>
      <c r="AU199" s="3" t="s">
        <v>91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318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77" customFormat="true" ht="10.2" hidden="false" customHeight="false" outlineLevel="0" collapsed="false">
      <c r="B201" s="178"/>
      <c r="D201" s="179" t="s">
        <v>317</v>
      </c>
      <c r="E201" s="180"/>
      <c r="F201" s="181" t="s">
        <v>2352</v>
      </c>
      <c r="H201" s="180"/>
      <c r="I201" s="182"/>
      <c r="L201" s="178"/>
      <c r="M201" s="183"/>
      <c r="T201" s="184"/>
      <c r="AT201" s="180" t="s">
        <v>317</v>
      </c>
      <c r="AU201" s="180" t="s">
        <v>91</v>
      </c>
      <c r="AV201" s="177" t="s">
        <v>89</v>
      </c>
      <c r="AW201" s="177" t="s">
        <v>35</v>
      </c>
      <c r="AX201" s="177" t="s">
        <v>82</v>
      </c>
      <c r="AY201" s="180" t="s">
        <v>308</v>
      </c>
    </row>
    <row r="202" s="177" customFormat="true" ht="10.2" hidden="false" customHeight="false" outlineLevel="0" collapsed="false">
      <c r="B202" s="178"/>
      <c r="D202" s="179" t="s">
        <v>317</v>
      </c>
      <c r="E202" s="180"/>
      <c r="F202" s="181" t="s">
        <v>2366</v>
      </c>
      <c r="H202" s="180"/>
      <c r="I202" s="182"/>
      <c r="L202" s="178"/>
      <c r="M202" s="183"/>
      <c r="T202" s="184"/>
      <c r="AT202" s="180" t="s">
        <v>317</v>
      </c>
      <c r="AU202" s="180" t="s">
        <v>91</v>
      </c>
      <c r="AV202" s="177" t="s">
        <v>89</v>
      </c>
      <c r="AW202" s="177" t="s">
        <v>35</v>
      </c>
      <c r="AX202" s="177" t="s">
        <v>82</v>
      </c>
      <c r="AY202" s="180" t="s">
        <v>308</v>
      </c>
    </row>
    <row r="203" s="185" customFormat="true" ht="10.2" hidden="false" customHeight="false" outlineLevel="0" collapsed="false">
      <c r="B203" s="186"/>
      <c r="D203" s="179" t="s">
        <v>317</v>
      </c>
      <c r="E203" s="187"/>
      <c r="F203" s="188" t="s">
        <v>2518</v>
      </c>
      <c r="H203" s="189" t="n">
        <v>0.139</v>
      </c>
      <c r="I203" s="190"/>
      <c r="L203" s="186"/>
      <c r="M203" s="191"/>
      <c r="T203" s="192"/>
      <c r="AT203" s="187" t="s">
        <v>317</v>
      </c>
      <c r="AU203" s="187" t="s">
        <v>91</v>
      </c>
      <c r="AV203" s="185" t="s">
        <v>91</v>
      </c>
      <c r="AW203" s="185" t="s">
        <v>35</v>
      </c>
      <c r="AX203" s="185" t="s">
        <v>82</v>
      </c>
      <c r="AY203" s="187" t="s">
        <v>308</v>
      </c>
    </row>
    <row r="204" s="193" customFormat="true" ht="10.2" hidden="false" customHeight="false" outlineLevel="0" collapsed="false">
      <c r="B204" s="194"/>
      <c r="D204" s="179" t="s">
        <v>317</v>
      </c>
      <c r="E204" s="195"/>
      <c r="F204" s="196" t="s">
        <v>321</v>
      </c>
      <c r="H204" s="197" t="n">
        <v>0.139</v>
      </c>
      <c r="I204" s="198"/>
      <c r="L204" s="194"/>
      <c r="M204" s="199"/>
      <c r="T204" s="200"/>
      <c r="AT204" s="195" t="s">
        <v>317</v>
      </c>
      <c r="AU204" s="195" t="s">
        <v>91</v>
      </c>
      <c r="AV204" s="193" t="s">
        <v>315</v>
      </c>
      <c r="AW204" s="193" t="s">
        <v>35</v>
      </c>
      <c r="AX204" s="193" t="s">
        <v>89</v>
      </c>
      <c r="AY204" s="195" t="s">
        <v>308</v>
      </c>
    </row>
    <row r="205" s="185" customFormat="true" ht="10.2" hidden="false" customHeight="false" outlineLevel="0" collapsed="false">
      <c r="B205" s="186"/>
      <c r="D205" s="179" t="s">
        <v>317</v>
      </c>
      <c r="F205" s="188" t="s">
        <v>2519</v>
      </c>
      <c r="H205" s="189" t="n">
        <v>0.153</v>
      </c>
      <c r="I205" s="190"/>
      <c r="L205" s="186"/>
      <c r="M205" s="191"/>
      <c r="T205" s="192"/>
      <c r="AT205" s="187" t="s">
        <v>317</v>
      </c>
      <c r="AU205" s="187" t="s">
        <v>91</v>
      </c>
      <c r="AV205" s="185" t="s">
        <v>91</v>
      </c>
      <c r="AW205" s="185" t="s">
        <v>3</v>
      </c>
      <c r="AX205" s="185" t="s">
        <v>89</v>
      </c>
      <c r="AY205" s="187" t="s">
        <v>308</v>
      </c>
    </row>
    <row r="206" s="22" customFormat="true" ht="21.75" hidden="false" customHeight="true" outlineLevel="0" collapsed="false">
      <c r="B206" s="23"/>
      <c r="C206" s="201" t="s">
        <v>427</v>
      </c>
      <c r="D206" s="201" t="s">
        <v>487</v>
      </c>
      <c r="E206" s="202" t="s">
        <v>2520</v>
      </c>
      <c r="F206" s="203" t="s">
        <v>2521</v>
      </c>
      <c r="G206" s="204" t="s">
        <v>370</v>
      </c>
      <c r="H206" s="205" t="n">
        <v>0.701</v>
      </c>
      <c r="I206" s="206"/>
      <c r="J206" s="207" t="n">
        <f aca="false">ROUND(I206*H206,2)</f>
        <v>0</v>
      </c>
      <c r="K206" s="203" t="s">
        <v>314</v>
      </c>
      <c r="L206" s="208"/>
      <c r="M206" s="209"/>
      <c r="N206" s="210" t="s">
        <v>47</v>
      </c>
      <c r="P206" s="173" t="n">
        <f aca="false">O206*H206</f>
        <v>0</v>
      </c>
      <c r="Q206" s="173" t="n">
        <v>1</v>
      </c>
      <c r="R206" s="173" t="n">
        <f aca="false">Q206*H206</f>
        <v>0.701</v>
      </c>
      <c r="S206" s="173" t="n">
        <v>0</v>
      </c>
      <c r="T206" s="174" t="n">
        <f aca="false">S206*H206</f>
        <v>0</v>
      </c>
      <c r="AR206" s="175" t="s">
        <v>352</v>
      </c>
      <c r="AT206" s="175" t="s">
        <v>487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315</v>
      </c>
      <c r="BM206" s="175" t="s">
        <v>2350</v>
      </c>
    </row>
    <row r="207" s="22" customFormat="true" ht="19.2" hidden="false" customHeight="false" outlineLevel="0" collapsed="false">
      <c r="B207" s="23"/>
      <c r="D207" s="179" t="s">
        <v>1218</v>
      </c>
      <c r="F207" s="225" t="s">
        <v>2522</v>
      </c>
      <c r="I207" s="226"/>
      <c r="L207" s="23"/>
      <c r="M207" s="211"/>
      <c r="T207" s="57"/>
      <c r="AT207" s="3" t="s">
        <v>1218</v>
      </c>
      <c r="AU207" s="3" t="s">
        <v>91</v>
      </c>
    </row>
    <row r="208" s="177" customFormat="true" ht="10.2" hidden="false" customHeight="false" outlineLevel="0" collapsed="false">
      <c r="B208" s="178"/>
      <c r="D208" s="179" t="s">
        <v>317</v>
      </c>
      <c r="E208" s="180"/>
      <c r="F208" s="181" t="s">
        <v>318</v>
      </c>
      <c r="H208" s="180"/>
      <c r="I208" s="182"/>
      <c r="L208" s="178"/>
      <c r="M208" s="183"/>
      <c r="T208" s="184"/>
      <c r="AT208" s="180" t="s">
        <v>317</v>
      </c>
      <c r="AU208" s="180" t="s">
        <v>91</v>
      </c>
      <c r="AV208" s="177" t="s">
        <v>89</v>
      </c>
      <c r="AW208" s="177" t="s">
        <v>35</v>
      </c>
      <c r="AX208" s="177" t="s">
        <v>82</v>
      </c>
      <c r="AY208" s="180" t="s">
        <v>308</v>
      </c>
    </row>
    <row r="209" s="177" customFormat="true" ht="10.2" hidden="false" customHeight="false" outlineLevel="0" collapsed="false">
      <c r="B209" s="178"/>
      <c r="D209" s="179" t="s">
        <v>317</v>
      </c>
      <c r="E209" s="180"/>
      <c r="F209" s="181" t="s">
        <v>2352</v>
      </c>
      <c r="H209" s="180"/>
      <c r="I209" s="182"/>
      <c r="L209" s="178"/>
      <c r="M209" s="183"/>
      <c r="T209" s="184"/>
      <c r="AT209" s="180" t="s">
        <v>317</v>
      </c>
      <c r="AU209" s="180" t="s">
        <v>91</v>
      </c>
      <c r="AV209" s="177" t="s">
        <v>89</v>
      </c>
      <c r="AW209" s="177" t="s">
        <v>35</v>
      </c>
      <c r="AX209" s="177" t="s">
        <v>82</v>
      </c>
      <c r="AY209" s="180" t="s">
        <v>308</v>
      </c>
    </row>
    <row r="210" s="177" customFormat="true" ht="10.2" hidden="false" customHeight="false" outlineLevel="0" collapsed="false">
      <c r="B210" s="178"/>
      <c r="D210" s="179" t="s">
        <v>317</v>
      </c>
      <c r="E210" s="180"/>
      <c r="F210" s="181" t="s">
        <v>2523</v>
      </c>
      <c r="H210" s="180"/>
      <c r="I210" s="182"/>
      <c r="L210" s="178"/>
      <c r="M210" s="183"/>
      <c r="T210" s="184"/>
      <c r="AT210" s="180" t="s">
        <v>317</v>
      </c>
      <c r="AU210" s="180" t="s">
        <v>91</v>
      </c>
      <c r="AV210" s="177" t="s">
        <v>89</v>
      </c>
      <c r="AW210" s="177" t="s">
        <v>35</v>
      </c>
      <c r="AX210" s="177" t="s">
        <v>82</v>
      </c>
      <c r="AY210" s="180" t="s">
        <v>308</v>
      </c>
    </row>
    <row r="211" s="185" customFormat="true" ht="10.2" hidden="false" customHeight="false" outlineLevel="0" collapsed="false">
      <c r="B211" s="186"/>
      <c r="D211" s="179" t="s">
        <v>317</v>
      </c>
      <c r="E211" s="187"/>
      <c r="F211" s="188" t="s">
        <v>2524</v>
      </c>
      <c r="H211" s="189" t="n">
        <v>0.637</v>
      </c>
      <c r="I211" s="190"/>
      <c r="L211" s="186"/>
      <c r="M211" s="191"/>
      <c r="T211" s="192"/>
      <c r="AT211" s="187" t="s">
        <v>317</v>
      </c>
      <c r="AU211" s="187" t="s">
        <v>91</v>
      </c>
      <c r="AV211" s="185" t="s">
        <v>91</v>
      </c>
      <c r="AW211" s="185" t="s">
        <v>35</v>
      </c>
      <c r="AX211" s="185" t="s">
        <v>82</v>
      </c>
      <c r="AY211" s="187" t="s">
        <v>308</v>
      </c>
    </row>
    <row r="212" s="193" customFormat="true" ht="10.2" hidden="false" customHeight="false" outlineLevel="0" collapsed="false">
      <c r="B212" s="194"/>
      <c r="D212" s="179" t="s">
        <v>317</v>
      </c>
      <c r="E212" s="195"/>
      <c r="F212" s="196" t="s">
        <v>321</v>
      </c>
      <c r="H212" s="197" t="n">
        <v>0.637</v>
      </c>
      <c r="I212" s="198"/>
      <c r="L212" s="194"/>
      <c r="M212" s="199"/>
      <c r="T212" s="200"/>
      <c r="AT212" s="195" t="s">
        <v>317</v>
      </c>
      <c r="AU212" s="195" t="s">
        <v>91</v>
      </c>
      <c r="AV212" s="193" t="s">
        <v>315</v>
      </c>
      <c r="AW212" s="193" t="s">
        <v>35</v>
      </c>
      <c r="AX212" s="193" t="s">
        <v>89</v>
      </c>
      <c r="AY212" s="195" t="s">
        <v>308</v>
      </c>
    </row>
    <row r="213" s="185" customFormat="true" ht="10.2" hidden="false" customHeight="false" outlineLevel="0" collapsed="false">
      <c r="B213" s="186"/>
      <c r="D213" s="179" t="s">
        <v>317</v>
      </c>
      <c r="F213" s="188" t="s">
        <v>2525</v>
      </c>
      <c r="H213" s="189" t="n">
        <v>0.701</v>
      </c>
      <c r="I213" s="190"/>
      <c r="L213" s="186"/>
      <c r="M213" s="191"/>
      <c r="T213" s="192"/>
      <c r="AT213" s="187" t="s">
        <v>317</v>
      </c>
      <c r="AU213" s="187" t="s">
        <v>91</v>
      </c>
      <c r="AV213" s="185" t="s">
        <v>91</v>
      </c>
      <c r="AW213" s="185" t="s">
        <v>3</v>
      </c>
      <c r="AX213" s="185" t="s">
        <v>89</v>
      </c>
      <c r="AY213" s="187" t="s">
        <v>308</v>
      </c>
    </row>
    <row r="214" s="22" customFormat="true" ht="21.75" hidden="false" customHeight="true" outlineLevel="0" collapsed="false">
      <c r="B214" s="23"/>
      <c r="C214" s="201" t="s">
        <v>433</v>
      </c>
      <c r="D214" s="201" t="s">
        <v>487</v>
      </c>
      <c r="E214" s="202" t="s">
        <v>2526</v>
      </c>
      <c r="F214" s="203" t="s">
        <v>2527</v>
      </c>
      <c r="G214" s="204" t="s">
        <v>370</v>
      </c>
      <c r="H214" s="205" t="n">
        <v>0.119</v>
      </c>
      <c r="I214" s="206"/>
      <c r="J214" s="207" t="n">
        <f aca="false">ROUND(I214*H214,2)</f>
        <v>0</v>
      </c>
      <c r="K214" s="203" t="s">
        <v>314</v>
      </c>
      <c r="L214" s="208"/>
      <c r="M214" s="209"/>
      <c r="N214" s="210" t="s">
        <v>47</v>
      </c>
      <c r="P214" s="173" t="n">
        <f aca="false">O214*H214</f>
        <v>0</v>
      </c>
      <c r="Q214" s="173" t="n">
        <v>1</v>
      </c>
      <c r="R214" s="173" t="n">
        <f aca="false">Q214*H214</f>
        <v>0.119</v>
      </c>
      <c r="S214" s="173" t="n">
        <v>0</v>
      </c>
      <c r="T214" s="174" t="n">
        <f aca="false">S214*H214</f>
        <v>0</v>
      </c>
      <c r="AR214" s="175" t="s">
        <v>352</v>
      </c>
      <c r="AT214" s="175" t="s">
        <v>487</v>
      </c>
      <c r="AU214" s="175" t="s">
        <v>91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315</v>
      </c>
      <c r="BM214" s="175" t="s">
        <v>2371</v>
      </c>
    </row>
    <row r="215" s="22" customFormat="true" ht="19.2" hidden="false" customHeight="false" outlineLevel="0" collapsed="false">
      <c r="B215" s="23"/>
      <c r="D215" s="179" t="s">
        <v>1218</v>
      </c>
      <c r="F215" s="225" t="s">
        <v>2528</v>
      </c>
      <c r="I215" s="226"/>
      <c r="L215" s="23"/>
      <c r="M215" s="211"/>
      <c r="T215" s="57"/>
      <c r="AT215" s="3" t="s">
        <v>1218</v>
      </c>
      <c r="AU215" s="3" t="s">
        <v>91</v>
      </c>
    </row>
    <row r="216" s="177" customFormat="true" ht="10.2" hidden="false" customHeight="false" outlineLevel="0" collapsed="false">
      <c r="B216" s="178"/>
      <c r="D216" s="179" t="s">
        <v>317</v>
      </c>
      <c r="E216" s="180"/>
      <c r="F216" s="181" t="s">
        <v>318</v>
      </c>
      <c r="H216" s="180"/>
      <c r="I216" s="182"/>
      <c r="L216" s="178"/>
      <c r="M216" s="183"/>
      <c r="T216" s="184"/>
      <c r="AT216" s="180" t="s">
        <v>317</v>
      </c>
      <c r="AU216" s="180" t="s">
        <v>91</v>
      </c>
      <c r="AV216" s="177" t="s">
        <v>89</v>
      </c>
      <c r="AW216" s="177" t="s">
        <v>35</v>
      </c>
      <c r="AX216" s="177" t="s">
        <v>82</v>
      </c>
      <c r="AY216" s="180" t="s">
        <v>308</v>
      </c>
    </row>
    <row r="217" s="177" customFormat="true" ht="10.2" hidden="false" customHeight="false" outlineLevel="0" collapsed="false">
      <c r="B217" s="178"/>
      <c r="D217" s="179" t="s">
        <v>317</v>
      </c>
      <c r="E217" s="180"/>
      <c r="F217" s="181" t="s">
        <v>2352</v>
      </c>
      <c r="H217" s="180"/>
      <c r="I217" s="182"/>
      <c r="L217" s="178"/>
      <c r="M217" s="183"/>
      <c r="T217" s="184"/>
      <c r="AT217" s="180" t="s">
        <v>317</v>
      </c>
      <c r="AU217" s="180" t="s">
        <v>91</v>
      </c>
      <c r="AV217" s="177" t="s">
        <v>89</v>
      </c>
      <c r="AW217" s="177" t="s">
        <v>35</v>
      </c>
      <c r="AX217" s="177" t="s">
        <v>82</v>
      </c>
      <c r="AY217" s="180" t="s">
        <v>308</v>
      </c>
    </row>
    <row r="218" s="177" customFormat="true" ht="10.2" hidden="false" customHeight="false" outlineLevel="0" collapsed="false">
      <c r="B218" s="178"/>
      <c r="D218" s="179" t="s">
        <v>317</v>
      </c>
      <c r="E218" s="180"/>
      <c r="F218" s="181" t="s">
        <v>2529</v>
      </c>
      <c r="H218" s="180"/>
      <c r="I218" s="182"/>
      <c r="L218" s="178"/>
      <c r="M218" s="183"/>
      <c r="T218" s="184"/>
      <c r="AT218" s="180" t="s">
        <v>317</v>
      </c>
      <c r="AU218" s="180" t="s">
        <v>91</v>
      </c>
      <c r="AV218" s="177" t="s">
        <v>89</v>
      </c>
      <c r="AW218" s="177" t="s">
        <v>35</v>
      </c>
      <c r="AX218" s="177" t="s">
        <v>82</v>
      </c>
      <c r="AY218" s="180" t="s">
        <v>308</v>
      </c>
    </row>
    <row r="219" s="185" customFormat="true" ht="10.2" hidden="false" customHeight="false" outlineLevel="0" collapsed="false">
      <c r="B219" s="186"/>
      <c r="D219" s="179" t="s">
        <v>317</v>
      </c>
      <c r="E219" s="187"/>
      <c r="F219" s="188" t="s">
        <v>2530</v>
      </c>
      <c r="H219" s="189" t="n">
        <v>0.108</v>
      </c>
      <c r="I219" s="190"/>
      <c r="L219" s="186"/>
      <c r="M219" s="191"/>
      <c r="T219" s="192"/>
      <c r="AT219" s="187" t="s">
        <v>317</v>
      </c>
      <c r="AU219" s="187" t="s">
        <v>91</v>
      </c>
      <c r="AV219" s="185" t="s">
        <v>91</v>
      </c>
      <c r="AW219" s="185" t="s">
        <v>35</v>
      </c>
      <c r="AX219" s="185" t="s">
        <v>82</v>
      </c>
      <c r="AY219" s="187" t="s">
        <v>308</v>
      </c>
    </row>
    <row r="220" s="193" customFormat="true" ht="10.2" hidden="false" customHeight="false" outlineLevel="0" collapsed="false">
      <c r="B220" s="194"/>
      <c r="D220" s="179" t="s">
        <v>317</v>
      </c>
      <c r="E220" s="195"/>
      <c r="F220" s="196" t="s">
        <v>321</v>
      </c>
      <c r="H220" s="197" t="n">
        <v>0.108</v>
      </c>
      <c r="I220" s="198"/>
      <c r="L220" s="194"/>
      <c r="M220" s="199"/>
      <c r="T220" s="200"/>
      <c r="AT220" s="195" t="s">
        <v>317</v>
      </c>
      <c r="AU220" s="195" t="s">
        <v>91</v>
      </c>
      <c r="AV220" s="193" t="s">
        <v>315</v>
      </c>
      <c r="AW220" s="193" t="s">
        <v>35</v>
      </c>
      <c r="AX220" s="193" t="s">
        <v>89</v>
      </c>
      <c r="AY220" s="195" t="s">
        <v>308</v>
      </c>
    </row>
    <row r="221" s="185" customFormat="true" ht="10.2" hidden="false" customHeight="false" outlineLevel="0" collapsed="false">
      <c r="B221" s="186"/>
      <c r="D221" s="179" t="s">
        <v>317</v>
      </c>
      <c r="F221" s="188" t="s">
        <v>2531</v>
      </c>
      <c r="H221" s="189" t="n">
        <v>0.119</v>
      </c>
      <c r="I221" s="190"/>
      <c r="L221" s="186"/>
      <c r="M221" s="191"/>
      <c r="T221" s="192"/>
      <c r="AT221" s="187" t="s">
        <v>317</v>
      </c>
      <c r="AU221" s="187" t="s">
        <v>91</v>
      </c>
      <c r="AV221" s="185" t="s">
        <v>91</v>
      </c>
      <c r="AW221" s="185" t="s">
        <v>3</v>
      </c>
      <c r="AX221" s="185" t="s">
        <v>89</v>
      </c>
      <c r="AY221" s="187" t="s">
        <v>308</v>
      </c>
    </row>
    <row r="222" s="22" customFormat="true" ht="24.15" hidden="false" customHeight="true" outlineLevel="0" collapsed="false">
      <c r="B222" s="23"/>
      <c r="C222" s="201" t="s">
        <v>443</v>
      </c>
      <c r="D222" s="201" t="s">
        <v>487</v>
      </c>
      <c r="E222" s="202" t="s">
        <v>2532</v>
      </c>
      <c r="F222" s="203" t="s">
        <v>2533</v>
      </c>
      <c r="G222" s="204" t="s">
        <v>370</v>
      </c>
      <c r="H222" s="205" t="n">
        <v>0.039</v>
      </c>
      <c r="I222" s="206"/>
      <c r="J222" s="207" t="n">
        <f aca="false">ROUND(I222*H222,2)</f>
        <v>0</v>
      </c>
      <c r="K222" s="203"/>
      <c r="L222" s="208"/>
      <c r="M222" s="209"/>
      <c r="N222" s="210" t="s">
        <v>47</v>
      </c>
      <c r="P222" s="173" t="n">
        <f aca="false">O222*H222</f>
        <v>0</v>
      </c>
      <c r="Q222" s="173" t="n">
        <v>1</v>
      </c>
      <c r="R222" s="173" t="n">
        <f aca="false">Q222*H222</f>
        <v>0.039</v>
      </c>
      <c r="S222" s="173" t="n">
        <v>0</v>
      </c>
      <c r="T222" s="174" t="n">
        <f aca="false">S222*H222</f>
        <v>0</v>
      </c>
      <c r="AR222" s="175" t="s">
        <v>352</v>
      </c>
      <c r="AT222" s="175" t="s">
        <v>487</v>
      </c>
      <c r="AU222" s="175" t="s">
        <v>91</v>
      </c>
      <c r="AY222" s="3" t="s">
        <v>308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ROUND(I222*H222,2)</f>
        <v>0</v>
      </c>
      <c r="BL222" s="3" t="s">
        <v>315</v>
      </c>
      <c r="BM222" s="175" t="s">
        <v>2473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318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77" customFormat="true" ht="10.2" hidden="false" customHeight="false" outlineLevel="0" collapsed="false">
      <c r="B224" s="178"/>
      <c r="D224" s="179" t="s">
        <v>317</v>
      </c>
      <c r="E224" s="180"/>
      <c r="F224" s="181" t="s">
        <v>2352</v>
      </c>
      <c r="H224" s="180"/>
      <c r="I224" s="182"/>
      <c r="L224" s="178"/>
      <c r="M224" s="183"/>
      <c r="T224" s="184"/>
      <c r="AT224" s="180" t="s">
        <v>317</v>
      </c>
      <c r="AU224" s="180" t="s">
        <v>91</v>
      </c>
      <c r="AV224" s="177" t="s">
        <v>89</v>
      </c>
      <c r="AW224" s="177" t="s">
        <v>35</v>
      </c>
      <c r="AX224" s="177" t="s">
        <v>82</v>
      </c>
      <c r="AY224" s="180" t="s">
        <v>308</v>
      </c>
    </row>
    <row r="225" s="177" customFormat="true" ht="10.2" hidden="false" customHeight="false" outlineLevel="0" collapsed="false">
      <c r="B225" s="178"/>
      <c r="D225" s="179" t="s">
        <v>317</v>
      </c>
      <c r="E225" s="180"/>
      <c r="F225" s="181" t="s">
        <v>2534</v>
      </c>
      <c r="H225" s="180"/>
      <c r="I225" s="182"/>
      <c r="L225" s="178"/>
      <c r="M225" s="183"/>
      <c r="T225" s="184"/>
      <c r="AT225" s="180" t="s">
        <v>317</v>
      </c>
      <c r="AU225" s="180" t="s">
        <v>91</v>
      </c>
      <c r="AV225" s="177" t="s">
        <v>89</v>
      </c>
      <c r="AW225" s="177" t="s">
        <v>35</v>
      </c>
      <c r="AX225" s="177" t="s">
        <v>82</v>
      </c>
      <c r="AY225" s="180" t="s">
        <v>308</v>
      </c>
    </row>
    <row r="226" s="185" customFormat="true" ht="10.2" hidden="false" customHeight="false" outlineLevel="0" collapsed="false">
      <c r="B226" s="186"/>
      <c r="D226" s="179" t="s">
        <v>317</v>
      </c>
      <c r="E226" s="187"/>
      <c r="F226" s="188" t="s">
        <v>2535</v>
      </c>
      <c r="H226" s="189" t="n">
        <v>0.035</v>
      </c>
      <c r="I226" s="190"/>
      <c r="L226" s="186"/>
      <c r="M226" s="191"/>
      <c r="T226" s="192"/>
      <c r="AT226" s="187" t="s">
        <v>317</v>
      </c>
      <c r="AU226" s="187" t="s">
        <v>91</v>
      </c>
      <c r="AV226" s="185" t="s">
        <v>91</v>
      </c>
      <c r="AW226" s="185" t="s">
        <v>35</v>
      </c>
      <c r="AX226" s="185" t="s">
        <v>82</v>
      </c>
      <c r="AY226" s="187" t="s">
        <v>308</v>
      </c>
    </row>
    <row r="227" s="193" customFormat="true" ht="10.2" hidden="false" customHeight="false" outlineLevel="0" collapsed="false">
      <c r="B227" s="194"/>
      <c r="D227" s="179" t="s">
        <v>317</v>
      </c>
      <c r="E227" s="195"/>
      <c r="F227" s="196" t="s">
        <v>321</v>
      </c>
      <c r="H227" s="197" t="n">
        <v>0.035</v>
      </c>
      <c r="I227" s="198"/>
      <c r="L227" s="194"/>
      <c r="M227" s="199"/>
      <c r="T227" s="200"/>
      <c r="AT227" s="195" t="s">
        <v>317</v>
      </c>
      <c r="AU227" s="195" t="s">
        <v>91</v>
      </c>
      <c r="AV227" s="193" t="s">
        <v>315</v>
      </c>
      <c r="AW227" s="193" t="s">
        <v>35</v>
      </c>
      <c r="AX227" s="193" t="s">
        <v>89</v>
      </c>
      <c r="AY227" s="195" t="s">
        <v>308</v>
      </c>
    </row>
    <row r="228" s="185" customFormat="true" ht="10.2" hidden="false" customHeight="false" outlineLevel="0" collapsed="false">
      <c r="B228" s="186"/>
      <c r="D228" s="179" t="s">
        <v>317</v>
      </c>
      <c r="F228" s="188" t="s">
        <v>2536</v>
      </c>
      <c r="H228" s="189" t="n">
        <v>0.039</v>
      </c>
      <c r="I228" s="190"/>
      <c r="L228" s="186"/>
      <c r="M228" s="191"/>
      <c r="T228" s="192"/>
      <c r="AT228" s="187" t="s">
        <v>317</v>
      </c>
      <c r="AU228" s="187" t="s">
        <v>91</v>
      </c>
      <c r="AV228" s="185" t="s">
        <v>91</v>
      </c>
      <c r="AW228" s="185" t="s">
        <v>3</v>
      </c>
      <c r="AX228" s="185" t="s">
        <v>89</v>
      </c>
      <c r="AY228" s="187" t="s">
        <v>308</v>
      </c>
    </row>
    <row r="229" s="22" customFormat="true" ht="24.15" hidden="false" customHeight="true" outlineLevel="0" collapsed="false">
      <c r="B229" s="23"/>
      <c r="C229" s="201" t="s">
        <v>6</v>
      </c>
      <c r="D229" s="201" t="s">
        <v>487</v>
      </c>
      <c r="E229" s="202" t="s">
        <v>2537</v>
      </c>
      <c r="F229" s="203" t="s">
        <v>2377</v>
      </c>
      <c r="G229" s="204" t="s">
        <v>370</v>
      </c>
      <c r="H229" s="205" t="n">
        <v>0.097</v>
      </c>
      <c r="I229" s="206"/>
      <c r="J229" s="207" t="n">
        <f aca="false">ROUND(I229*H229,2)</f>
        <v>0</v>
      </c>
      <c r="K229" s="203"/>
      <c r="L229" s="208"/>
      <c r="M229" s="209"/>
      <c r="N229" s="210" t="s">
        <v>47</v>
      </c>
      <c r="P229" s="173" t="n">
        <f aca="false">O229*H229</f>
        <v>0</v>
      </c>
      <c r="Q229" s="173" t="n">
        <v>1</v>
      </c>
      <c r="R229" s="173" t="n">
        <f aca="false">Q229*H229</f>
        <v>0.097</v>
      </c>
      <c r="S229" s="173" t="n">
        <v>0</v>
      </c>
      <c r="T229" s="174" t="n">
        <f aca="false">S229*H229</f>
        <v>0</v>
      </c>
      <c r="AR229" s="175" t="s">
        <v>352</v>
      </c>
      <c r="AT229" s="175" t="s">
        <v>487</v>
      </c>
      <c r="AU229" s="175" t="s">
        <v>91</v>
      </c>
      <c r="AY229" s="3" t="s">
        <v>308</v>
      </c>
      <c r="BE229" s="176" t="n">
        <f aca="false">IF(N229="základní",J229,0)</f>
        <v>0</v>
      </c>
      <c r="BF229" s="176" t="n">
        <f aca="false">IF(N229="snížená",J229,0)</f>
        <v>0</v>
      </c>
      <c r="BG229" s="176" t="n">
        <f aca="false">IF(N229="zákl. přenesená",J229,0)</f>
        <v>0</v>
      </c>
      <c r="BH229" s="176" t="n">
        <f aca="false">IF(N229="sníž. přenesená",J229,0)</f>
        <v>0</v>
      </c>
      <c r="BI229" s="176" t="n">
        <f aca="false">IF(N229="nulová",J229,0)</f>
        <v>0</v>
      </c>
      <c r="BJ229" s="3" t="s">
        <v>89</v>
      </c>
      <c r="BK229" s="176" t="n">
        <f aca="false">ROUND(I229*H229,2)</f>
        <v>0</v>
      </c>
      <c r="BL229" s="3" t="s">
        <v>315</v>
      </c>
      <c r="BM229" s="175" t="s">
        <v>2538</v>
      </c>
    </row>
    <row r="230" s="177" customFormat="true" ht="10.2" hidden="false" customHeight="false" outlineLevel="0" collapsed="false">
      <c r="B230" s="178"/>
      <c r="D230" s="179" t="s">
        <v>317</v>
      </c>
      <c r="E230" s="180"/>
      <c r="F230" s="181" t="s">
        <v>318</v>
      </c>
      <c r="H230" s="180"/>
      <c r="I230" s="182"/>
      <c r="L230" s="178"/>
      <c r="M230" s="183"/>
      <c r="T230" s="184"/>
      <c r="AT230" s="180" t="s">
        <v>317</v>
      </c>
      <c r="AU230" s="180" t="s">
        <v>91</v>
      </c>
      <c r="AV230" s="177" t="s">
        <v>89</v>
      </c>
      <c r="AW230" s="177" t="s">
        <v>35</v>
      </c>
      <c r="AX230" s="177" t="s">
        <v>82</v>
      </c>
      <c r="AY230" s="180" t="s">
        <v>308</v>
      </c>
    </row>
    <row r="231" s="177" customFormat="true" ht="10.2" hidden="false" customHeight="false" outlineLevel="0" collapsed="false">
      <c r="B231" s="178"/>
      <c r="D231" s="179" t="s">
        <v>317</v>
      </c>
      <c r="E231" s="180"/>
      <c r="F231" s="181" t="s">
        <v>2352</v>
      </c>
      <c r="H231" s="180"/>
      <c r="I231" s="182"/>
      <c r="L231" s="178"/>
      <c r="M231" s="183"/>
      <c r="T231" s="184"/>
      <c r="AT231" s="180" t="s">
        <v>317</v>
      </c>
      <c r="AU231" s="180" t="s">
        <v>91</v>
      </c>
      <c r="AV231" s="177" t="s">
        <v>89</v>
      </c>
      <c r="AW231" s="177" t="s">
        <v>35</v>
      </c>
      <c r="AX231" s="177" t="s">
        <v>82</v>
      </c>
      <c r="AY231" s="180" t="s">
        <v>308</v>
      </c>
    </row>
    <row r="232" s="177" customFormat="true" ht="10.2" hidden="false" customHeight="false" outlineLevel="0" collapsed="false">
      <c r="B232" s="178"/>
      <c r="D232" s="179" t="s">
        <v>317</v>
      </c>
      <c r="E232" s="180"/>
      <c r="F232" s="181" t="s">
        <v>2539</v>
      </c>
      <c r="H232" s="180"/>
      <c r="I232" s="182"/>
      <c r="L232" s="178"/>
      <c r="M232" s="183"/>
      <c r="T232" s="184"/>
      <c r="AT232" s="180" t="s">
        <v>317</v>
      </c>
      <c r="AU232" s="180" t="s">
        <v>91</v>
      </c>
      <c r="AV232" s="177" t="s">
        <v>89</v>
      </c>
      <c r="AW232" s="177" t="s">
        <v>35</v>
      </c>
      <c r="AX232" s="177" t="s">
        <v>82</v>
      </c>
      <c r="AY232" s="180" t="s">
        <v>308</v>
      </c>
    </row>
    <row r="233" s="185" customFormat="true" ht="10.2" hidden="false" customHeight="false" outlineLevel="0" collapsed="false">
      <c r="B233" s="186"/>
      <c r="D233" s="179" t="s">
        <v>317</v>
      </c>
      <c r="E233" s="187"/>
      <c r="F233" s="188" t="s">
        <v>2540</v>
      </c>
      <c r="H233" s="189" t="n">
        <v>0.088</v>
      </c>
      <c r="I233" s="190"/>
      <c r="L233" s="186"/>
      <c r="M233" s="191"/>
      <c r="T233" s="192"/>
      <c r="AT233" s="187" t="s">
        <v>317</v>
      </c>
      <c r="AU233" s="187" t="s">
        <v>91</v>
      </c>
      <c r="AV233" s="185" t="s">
        <v>91</v>
      </c>
      <c r="AW233" s="185" t="s">
        <v>35</v>
      </c>
      <c r="AX233" s="185" t="s">
        <v>82</v>
      </c>
      <c r="AY233" s="187" t="s">
        <v>308</v>
      </c>
    </row>
    <row r="234" s="193" customFormat="true" ht="10.2" hidden="false" customHeight="false" outlineLevel="0" collapsed="false">
      <c r="B234" s="194"/>
      <c r="D234" s="179" t="s">
        <v>317</v>
      </c>
      <c r="E234" s="195"/>
      <c r="F234" s="196" t="s">
        <v>321</v>
      </c>
      <c r="H234" s="197" t="n">
        <v>0.088</v>
      </c>
      <c r="I234" s="198"/>
      <c r="L234" s="194"/>
      <c r="M234" s="199"/>
      <c r="T234" s="200"/>
      <c r="AT234" s="195" t="s">
        <v>317</v>
      </c>
      <c r="AU234" s="195" t="s">
        <v>91</v>
      </c>
      <c r="AV234" s="193" t="s">
        <v>315</v>
      </c>
      <c r="AW234" s="193" t="s">
        <v>35</v>
      </c>
      <c r="AX234" s="193" t="s">
        <v>89</v>
      </c>
      <c r="AY234" s="195" t="s">
        <v>308</v>
      </c>
    </row>
    <row r="235" s="185" customFormat="true" ht="10.2" hidden="false" customHeight="false" outlineLevel="0" collapsed="false">
      <c r="B235" s="186"/>
      <c r="D235" s="179" t="s">
        <v>317</v>
      </c>
      <c r="F235" s="188" t="s">
        <v>2541</v>
      </c>
      <c r="H235" s="189" t="n">
        <v>0.097</v>
      </c>
      <c r="I235" s="190"/>
      <c r="L235" s="186"/>
      <c r="M235" s="191"/>
      <c r="T235" s="192"/>
      <c r="AT235" s="187" t="s">
        <v>317</v>
      </c>
      <c r="AU235" s="187" t="s">
        <v>91</v>
      </c>
      <c r="AV235" s="185" t="s">
        <v>91</v>
      </c>
      <c r="AW235" s="185" t="s">
        <v>3</v>
      </c>
      <c r="AX235" s="185" t="s">
        <v>89</v>
      </c>
      <c r="AY235" s="187" t="s">
        <v>308</v>
      </c>
    </row>
    <row r="236" s="152" customFormat="true" ht="22.95" hidden="false" customHeight="true" outlineLevel="0" collapsed="false">
      <c r="B236" s="153"/>
      <c r="D236" s="154" t="s">
        <v>81</v>
      </c>
      <c r="E236" s="162" t="s">
        <v>512</v>
      </c>
      <c r="F236" s="162" t="s">
        <v>513</v>
      </c>
      <c r="I236" s="156"/>
      <c r="J236" s="163" t="n">
        <f aca="false">BK236</f>
        <v>0</v>
      </c>
      <c r="L236" s="153"/>
      <c r="M236" s="157"/>
      <c r="P236" s="158" t="n">
        <f aca="false">P237</f>
        <v>0</v>
      </c>
      <c r="R236" s="158" t="n">
        <f aca="false">R237</f>
        <v>0</v>
      </c>
      <c r="T236" s="159" t="n">
        <f aca="false">T237</f>
        <v>0</v>
      </c>
      <c r="AR236" s="154" t="s">
        <v>89</v>
      </c>
      <c r="AT236" s="160" t="s">
        <v>81</v>
      </c>
      <c r="AU236" s="160" t="s">
        <v>89</v>
      </c>
      <c r="AY236" s="154" t="s">
        <v>308</v>
      </c>
      <c r="BK236" s="161" t="n">
        <f aca="false">BK237</f>
        <v>0</v>
      </c>
    </row>
    <row r="237" s="22" customFormat="true" ht="55.5" hidden="false" customHeight="true" outlineLevel="0" collapsed="false">
      <c r="B237" s="23"/>
      <c r="C237" s="164" t="s">
        <v>455</v>
      </c>
      <c r="D237" s="164" t="s">
        <v>310</v>
      </c>
      <c r="E237" s="165" t="s">
        <v>870</v>
      </c>
      <c r="F237" s="166" t="s">
        <v>871</v>
      </c>
      <c r="G237" s="167" t="s">
        <v>370</v>
      </c>
      <c r="H237" s="168" t="n">
        <v>6.764</v>
      </c>
      <c r="I237" s="169"/>
      <c r="J237" s="170" t="n">
        <f aca="false">ROUND(I237*H237,2)</f>
        <v>0</v>
      </c>
      <c r="K237" s="166" t="s">
        <v>314</v>
      </c>
      <c r="L237" s="23"/>
      <c r="M237" s="171"/>
      <c r="N237" s="172" t="s">
        <v>47</v>
      </c>
      <c r="P237" s="173" t="n">
        <f aca="false">O237*H237</f>
        <v>0</v>
      </c>
      <c r="Q237" s="173" t="n">
        <v>0</v>
      </c>
      <c r="R237" s="173" t="n">
        <f aca="false">Q237*H237</f>
        <v>0</v>
      </c>
      <c r="S237" s="173" t="n">
        <v>0</v>
      </c>
      <c r="T237" s="174" t="n">
        <f aca="false">S237*H237</f>
        <v>0</v>
      </c>
      <c r="AR237" s="175" t="s">
        <v>315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315</v>
      </c>
      <c r="BM237" s="175" t="s">
        <v>2382</v>
      </c>
    </row>
    <row r="238" s="152" customFormat="true" ht="25.95" hidden="false" customHeight="true" outlineLevel="0" collapsed="false">
      <c r="B238" s="153"/>
      <c r="D238" s="154" t="s">
        <v>81</v>
      </c>
      <c r="E238" s="155" t="s">
        <v>988</v>
      </c>
      <c r="F238" s="155" t="s">
        <v>989</v>
      </c>
      <c r="I238" s="156"/>
      <c r="J238" s="142" t="n">
        <f aca="false">BK238</f>
        <v>0</v>
      </c>
      <c r="L238" s="153"/>
      <c r="M238" s="157"/>
      <c r="P238" s="158" t="n">
        <f aca="false">P239+P242</f>
        <v>0</v>
      </c>
      <c r="R238" s="158" t="n">
        <f aca="false">R239+R242</f>
        <v>0.0280815</v>
      </c>
      <c r="T238" s="159" t="n">
        <f aca="false">T239+T242</f>
        <v>0</v>
      </c>
      <c r="AR238" s="154" t="s">
        <v>91</v>
      </c>
      <c r="AT238" s="160" t="s">
        <v>81</v>
      </c>
      <c r="AU238" s="160" t="s">
        <v>82</v>
      </c>
      <c r="AY238" s="154" t="s">
        <v>308</v>
      </c>
      <c r="BK238" s="161" t="n">
        <f aca="false">BK239+BK242</f>
        <v>0</v>
      </c>
    </row>
    <row r="239" s="152" customFormat="true" ht="22.95" hidden="false" customHeight="true" outlineLevel="0" collapsed="false">
      <c r="B239" s="153"/>
      <c r="D239" s="154" t="s">
        <v>81</v>
      </c>
      <c r="E239" s="162" t="s">
        <v>990</v>
      </c>
      <c r="F239" s="162" t="s">
        <v>991</v>
      </c>
      <c r="I239" s="156"/>
      <c r="J239" s="163" t="n">
        <f aca="false">BK239</f>
        <v>0</v>
      </c>
      <c r="L239" s="153"/>
      <c r="M239" s="157"/>
      <c r="P239" s="158" t="n">
        <f aca="false">SUM(P240:P241)</f>
        <v>0</v>
      </c>
      <c r="R239" s="158" t="n">
        <f aca="false">SUM(R240:R241)</f>
        <v>0</v>
      </c>
      <c r="T239" s="159" t="n">
        <f aca="false">SUM(T240:T241)</f>
        <v>0</v>
      </c>
      <c r="AR239" s="154" t="s">
        <v>91</v>
      </c>
      <c r="AT239" s="160" t="s">
        <v>81</v>
      </c>
      <c r="AU239" s="160" t="s">
        <v>89</v>
      </c>
      <c r="AY239" s="154" t="s">
        <v>308</v>
      </c>
      <c r="BK239" s="161" t="n">
        <f aca="false">SUM(BK240:BK241)</f>
        <v>0</v>
      </c>
    </row>
    <row r="240" s="22" customFormat="true" ht="24.15" hidden="false" customHeight="true" outlineLevel="0" collapsed="false">
      <c r="B240" s="23"/>
      <c r="C240" s="164" t="s">
        <v>461</v>
      </c>
      <c r="D240" s="164" t="s">
        <v>310</v>
      </c>
      <c r="E240" s="165" t="s">
        <v>2383</v>
      </c>
      <c r="F240" s="166" t="s">
        <v>2384</v>
      </c>
      <c r="G240" s="167" t="s">
        <v>324</v>
      </c>
      <c r="H240" s="168" t="n">
        <v>0.18</v>
      </c>
      <c r="I240" s="169"/>
      <c r="J240" s="170" t="n">
        <f aca="false">ROUND(I240*H240,2)</f>
        <v>0</v>
      </c>
      <c r="K240" s="166"/>
      <c r="L240" s="23"/>
      <c r="M240" s="171"/>
      <c r="N240" s="172" t="s">
        <v>47</v>
      </c>
      <c r="P240" s="173" t="n">
        <f aca="false">O240*H240</f>
        <v>0</v>
      </c>
      <c r="Q240" s="173" t="n">
        <v>0</v>
      </c>
      <c r="R240" s="173" t="n">
        <f aca="false">Q240*H240</f>
        <v>0</v>
      </c>
      <c r="S240" s="173" t="n">
        <v>0</v>
      </c>
      <c r="T240" s="174" t="n">
        <f aca="false">S240*H240</f>
        <v>0</v>
      </c>
      <c r="AR240" s="175" t="s">
        <v>414</v>
      </c>
      <c r="AT240" s="175" t="s">
        <v>310</v>
      </c>
      <c r="AU240" s="175" t="s">
        <v>91</v>
      </c>
      <c r="AY240" s="3" t="s">
        <v>308</v>
      </c>
      <c r="BE240" s="176" t="n">
        <f aca="false">IF(N240="základní",J240,0)</f>
        <v>0</v>
      </c>
      <c r="BF240" s="176" t="n">
        <f aca="false">IF(N240="snížená",J240,0)</f>
        <v>0</v>
      </c>
      <c r="BG240" s="176" t="n">
        <f aca="false">IF(N240="zákl. přenesená",J240,0)</f>
        <v>0</v>
      </c>
      <c r="BH240" s="176" t="n">
        <f aca="false">IF(N240="sníž. přenesená",J240,0)</f>
        <v>0</v>
      </c>
      <c r="BI240" s="176" t="n">
        <f aca="false">IF(N240="nulová",J240,0)</f>
        <v>0</v>
      </c>
      <c r="BJ240" s="3" t="s">
        <v>89</v>
      </c>
      <c r="BK240" s="176" t="n">
        <f aca="false">ROUND(I240*H240,2)</f>
        <v>0</v>
      </c>
      <c r="BL240" s="3" t="s">
        <v>414</v>
      </c>
      <c r="BM240" s="175" t="s">
        <v>2385</v>
      </c>
    </row>
    <row r="241" s="22" customFormat="true" ht="24.15" hidden="false" customHeight="true" outlineLevel="0" collapsed="false">
      <c r="B241" s="23"/>
      <c r="C241" s="164" t="s">
        <v>471</v>
      </c>
      <c r="D241" s="164" t="s">
        <v>310</v>
      </c>
      <c r="E241" s="165" t="s">
        <v>2386</v>
      </c>
      <c r="F241" s="166" t="s">
        <v>2387</v>
      </c>
      <c r="G241" s="167" t="s">
        <v>324</v>
      </c>
      <c r="H241" s="168" t="n">
        <v>0.52</v>
      </c>
      <c r="I241" s="169"/>
      <c r="J241" s="170" t="n">
        <f aca="false">ROUND(I241*H241,2)</f>
        <v>0</v>
      </c>
      <c r="K241" s="166"/>
      <c r="L241" s="23"/>
      <c r="M241" s="171"/>
      <c r="N241" s="172" t="s">
        <v>47</v>
      </c>
      <c r="P241" s="173" t="n">
        <f aca="false">O241*H241</f>
        <v>0</v>
      </c>
      <c r="Q241" s="173" t="n">
        <v>0</v>
      </c>
      <c r="R241" s="173" t="n">
        <f aca="false">Q241*H241</f>
        <v>0</v>
      </c>
      <c r="S241" s="173" t="n">
        <v>0</v>
      </c>
      <c r="T241" s="174" t="n">
        <f aca="false">S241*H241</f>
        <v>0</v>
      </c>
      <c r="AR241" s="175" t="s">
        <v>414</v>
      </c>
      <c r="AT241" s="175" t="s">
        <v>310</v>
      </c>
      <c r="AU241" s="175" t="s">
        <v>91</v>
      </c>
      <c r="AY241" s="3" t="s">
        <v>308</v>
      </c>
      <c r="BE241" s="176" t="n">
        <f aca="false">IF(N241="základní",J241,0)</f>
        <v>0</v>
      </c>
      <c r="BF241" s="176" t="n">
        <f aca="false">IF(N241="snížená",J241,0)</f>
        <v>0</v>
      </c>
      <c r="BG241" s="176" t="n">
        <f aca="false">IF(N241="zákl. přenesená",J241,0)</f>
        <v>0</v>
      </c>
      <c r="BH241" s="176" t="n">
        <f aca="false">IF(N241="sníž. přenesená",J241,0)</f>
        <v>0</v>
      </c>
      <c r="BI241" s="176" t="n">
        <f aca="false">IF(N241="nulová",J241,0)</f>
        <v>0</v>
      </c>
      <c r="BJ241" s="3" t="s">
        <v>89</v>
      </c>
      <c r="BK241" s="176" t="n">
        <f aca="false">ROUND(I241*H241,2)</f>
        <v>0</v>
      </c>
      <c r="BL241" s="3" t="s">
        <v>414</v>
      </c>
      <c r="BM241" s="175" t="s">
        <v>2388</v>
      </c>
    </row>
    <row r="242" s="152" customFormat="true" ht="22.95" hidden="false" customHeight="true" outlineLevel="0" collapsed="false">
      <c r="B242" s="153"/>
      <c r="D242" s="154" t="s">
        <v>81</v>
      </c>
      <c r="E242" s="162" t="s">
        <v>1012</v>
      </c>
      <c r="F242" s="162" t="s">
        <v>1013</v>
      </c>
      <c r="I242" s="156"/>
      <c r="J242" s="163" t="n">
        <f aca="false">BK242</f>
        <v>0</v>
      </c>
      <c r="L242" s="153"/>
      <c r="M242" s="157"/>
      <c r="P242" s="158" t="n">
        <f aca="false">SUM(P243:P247)</f>
        <v>0</v>
      </c>
      <c r="R242" s="158" t="n">
        <f aca="false">SUM(R243:R247)</f>
        <v>0.0280815</v>
      </c>
      <c r="T242" s="159" t="n">
        <f aca="false">SUM(T243:T247)</f>
        <v>0</v>
      </c>
      <c r="AR242" s="154" t="s">
        <v>91</v>
      </c>
      <c r="AT242" s="160" t="s">
        <v>81</v>
      </c>
      <c r="AU242" s="160" t="s">
        <v>89</v>
      </c>
      <c r="AY242" s="154" t="s">
        <v>308</v>
      </c>
      <c r="BK242" s="161" t="n">
        <f aca="false">SUM(BK243:BK247)</f>
        <v>0</v>
      </c>
    </row>
    <row r="243" s="22" customFormat="true" ht="33" hidden="false" customHeight="true" outlineLevel="0" collapsed="false">
      <c r="B243" s="23"/>
      <c r="C243" s="164" t="s">
        <v>475</v>
      </c>
      <c r="D243" s="164" t="s">
        <v>310</v>
      </c>
      <c r="E243" s="165" t="s">
        <v>1014</v>
      </c>
      <c r="F243" s="166" t="s">
        <v>1015</v>
      </c>
      <c r="G243" s="167" t="s">
        <v>313</v>
      </c>
      <c r="H243" s="168" t="n">
        <v>28.95</v>
      </c>
      <c r="I243" s="169"/>
      <c r="J243" s="170" t="n">
        <f aca="false">ROUND(I243*H243,2)</f>
        <v>0</v>
      </c>
      <c r="K243" s="166" t="s">
        <v>314</v>
      </c>
      <c r="L243" s="23"/>
      <c r="M243" s="171"/>
      <c r="N243" s="172" t="s">
        <v>47</v>
      </c>
      <c r="P243" s="173" t="n">
        <f aca="false">O243*H243</f>
        <v>0</v>
      </c>
      <c r="Q243" s="173" t="n">
        <v>0.00097</v>
      </c>
      <c r="R243" s="173" t="n">
        <f aca="false">Q243*H243</f>
        <v>0.0280815</v>
      </c>
      <c r="S243" s="173" t="n">
        <v>0</v>
      </c>
      <c r="T243" s="174" t="n">
        <f aca="false">S243*H243</f>
        <v>0</v>
      </c>
      <c r="AR243" s="175" t="s">
        <v>414</v>
      </c>
      <c r="AT243" s="175" t="s">
        <v>310</v>
      </c>
      <c r="AU243" s="175" t="s">
        <v>91</v>
      </c>
      <c r="AY243" s="3" t="s">
        <v>308</v>
      </c>
      <c r="BE243" s="176" t="n">
        <f aca="false">IF(N243="základní",J243,0)</f>
        <v>0</v>
      </c>
      <c r="BF243" s="176" t="n">
        <f aca="false">IF(N243="snížená",J243,0)</f>
        <v>0</v>
      </c>
      <c r="BG243" s="176" t="n">
        <f aca="false">IF(N243="zákl. přenesená",J243,0)</f>
        <v>0</v>
      </c>
      <c r="BH243" s="176" t="n">
        <f aca="false">IF(N243="sníž. přenesená",J243,0)</f>
        <v>0</v>
      </c>
      <c r="BI243" s="176" t="n">
        <f aca="false">IF(N243="nulová",J243,0)</f>
        <v>0</v>
      </c>
      <c r="BJ243" s="3" t="s">
        <v>89</v>
      </c>
      <c r="BK243" s="176" t="n">
        <f aca="false">ROUND(I243*H243,2)</f>
        <v>0</v>
      </c>
      <c r="BL243" s="3" t="s">
        <v>414</v>
      </c>
      <c r="BM243" s="175" t="s">
        <v>2395</v>
      </c>
    </row>
    <row r="244" s="177" customFormat="true" ht="10.2" hidden="false" customHeight="false" outlineLevel="0" collapsed="false">
      <c r="B244" s="178"/>
      <c r="D244" s="179" t="s">
        <v>317</v>
      </c>
      <c r="E244" s="180"/>
      <c r="F244" s="181" t="s">
        <v>318</v>
      </c>
      <c r="H244" s="180"/>
      <c r="I244" s="182"/>
      <c r="L244" s="178"/>
      <c r="M244" s="183"/>
      <c r="T244" s="184"/>
      <c r="AT244" s="180" t="s">
        <v>317</v>
      </c>
      <c r="AU244" s="180" t="s">
        <v>91</v>
      </c>
      <c r="AV244" s="177" t="s">
        <v>89</v>
      </c>
      <c r="AW244" s="177" t="s">
        <v>35</v>
      </c>
      <c r="AX244" s="177" t="s">
        <v>82</v>
      </c>
      <c r="AY244" s="180" t="s">
        <v>308</v>
      </c>
    </row>
    <row r="245" s="177" customFormat="true" ht="10.2" hidden="false" customHeight="false" outlineLevel="0" collapsed="false">
      <c r="B245" s="178"/>
      <c r="D245" s="179" t="s">
        <v>317</v>
      </c>
      <c r="E245" s="180"/>
      <c r="F245" s="181" t="s">
        <v>2396</v>
      </c>
      <c r="H245" s="180"/>
      <c r="I245" s="182"/>
      <c r="L245" s="178"/>
      <c r="M245" s="183"/>
      <c r="T245" s="184"/>
      <c r="AT245" s="180" t="s">
        <v>317</v>
      </c>
      <c r="AU245" s="180" t="s">
        <v>91</v>
      </c>
      <c r="AV245" s="177" t="s">
        <v>89</v>
      </c>
      <c r="AW245" s="177" t="s">
        <v>35</v>
      </c>
      <c r="AX245" s="177" t="s">
        <v>82</v>
      </c>
      <c r="AY245" s="180" t="s">
        <v>308</v>
      </c>
    </row>
    <row r="246" s="185" customFormat="true" ht="10.2" hidden="false" customHeight="false" outlineLevel="0" collapsed="false">
      <c r="B246" s="186"/>
      <c r="D246" s="179" t="s">
        <v>317</v>
      </c>
      <c r="E246" s="187"/>
      <c r="F246" s="188" t="s">
        <v>2542</v>
      </c>
      <c r="H246" s="189" t="n">
        <v>28.95</v>
      </c>
      <c r="I246" s="190"/>
      <c r="L246" s="186"/>
      <c r="M246" s="191"/>
      <c r="T246" s="192"/>
      <c r="AT246" s="187" t="s">
        <v>317</v>
      </c>
      <c r="AU246" s="187" t="s">
        <v>91</v>
      </c>
      <c r="AV246" s="185" t="s">
        <v>91</v>
      </c>
      <c r="AW246" s="185" t="s">
        <v>35</v>
      </c>
      <c r="AX246" s="185" t="s">
        <v>82</v>
      </c>
      <c r="AY246" s="187" t="s">
        <v>308</v>
      </c>
    </row>
    <row r="247" s="193" customFormat="true" ht="10.2" hidden="false" customHeight="false" outlineLevel="0" collapsed="false">
      <c r="B247" s="194"/>
      <c r="D247" s="179" t="s">
        <v>317</v>
      </c>
      <c r="E247" s="195"/>
      <c r="F247" s="196" t="s">
        <v>321</v>
      </c>
      <c r="H247" s="197" t="n">
        <v>28.95</v>
      </c>
      <c r="I247" s="198"/>
      <c r="L247" s="194"/>
      <c r="M247" s="199"/>
      <c r="T247" s="200"/>
      <c r="AT247" s="195" t="s">
        <v>317</v>
      </c>
      <c r="AU247" s="195" t="s">
        <v>91</v>
      </c>
      <c r="AV247" s="193" t="s">
        <v>315</v>
      </c>
      <c r="AW247" s="193" t="s">
        <v>35</v>
      </c>
      <c r="AX247" s="193" t="s">
        <v>89</v>
      </c>
      <c r="AY247" s="195" t="s">
        <v>308</v>
      </c>
    </row>
    <row r="248" s="152" customFormat="true" ht="25.95" hidden="false" customHeight="true" outlineLevel="0" collapsed="false">
      <c r="B248" s="153"/>
      <c r="D248" s="154" t="s">
        <v>81</v>
      </c>
      <c r="E248" s="155" t="s">
        <v>534</v>
      </c>
      <c r="F248" s="155" t="s">
        <v>535</v>
      </c>
      <c r="I248" s="156"/>
      <c r="J248" s="142" t="n">
        <f aca="false">BK248</f>
        <v>0</v>
      </c>
      <c r="L248" s="153"/>
      <c r="M248" s="157"/>
      <c r="P248" s="158" t="n">
        <f aca="false">P249</f>
        <v>0</v>
      </c>
      <c r="R248" s="158" t="n">
        <f aca="false">R249</f>
        <v>0</v>
      </c>
      <c r="T248" s="159" t="n">
        <f aca="false">T249</f>
        <v>0</v>
      </c>
      <c r="AR248" s="154" t="s">
        <v>315</v>
      </c>
      <c r="AT248" s="160" t="s">
        <v>81</v>
      </c>
      <c r="AU248" s="160" t="s">
        <v>82</v>
      </c>
      <c r="AY248" s="154" t="s">
        <v>308</v>
      </c>
      <c r="BK248" s="161" t="n">
        <f aca="false">BK249</f>
        <v>0</v>
      </c>
    </row>
    <row r="249" s="22" customFormat="true" ht="24.15" hidden="false" customHeight="true" outlineLevel="0" collapsed="false">
      <c r="B249" s="23"/>
      <c r="C249" s="164" t="s">
        <v>481</v>
      </c>
      <c r="D249" s="164" t="s">
        <v>310</v>
      </c>
      <c r="E249" s="165" t="s">
        <v>2398</v>
      </c>
      <c r="F249" s="166" t="s">
        <v>2399</v>
      </c>
      <c r="G249" s="167" t="s">
        <v>313</v>
      </c>
      <c r="H249" s="168" t="n">
        <v>15.28</v>
      </c>
      <c r="I249" s="169"/>
      <c r="J249" s="170" t="n">
        <f aca="false">ROUND(I249*H249,2)</f>
        <v>0</v>
      </c>
      <c r="K249" s="166"/>
      <c r="L249" s="23"/>
      <c r="M249" s="171"/>
      <c r="N249" s="172" t="s">
        <v>47</v>
      </c>
      <c r="P249" s="173" t="n">
        <f aca="false">O249*H249</f>
        <v>0</v>
      </c>
      <c r="Q249" s="173" t="n">
        <v>0</v>
      </c>
      <c r="R249" s="173" t="n">
        <f aca="false">Q249*H249</f>
        <v>0</v>
      </c>
      <c r="S249" s="173" t="n">
        <v>0</v>
      </c>
      <c r="T249" s="174" t="n">
        <f aca="false">S249*H249</f>
        <v>0</v>
      </c>
      <c r="AR249" s="175" t="s">
        <v>540</v>
      </c>
      <c r="AT249" s="175" t="s">
        <v>310</v>
      </c>
      <c r="AU249" s="175" t="s">
        <v>89</v>
      </c>
      <c r="AY249" s="3" t="s">
        <v>308</v>
      </c>
      <c r="BE249" s="176" t="n">
        <f aca="false">IF(N249="základní",J249,0)</f>
        <v>0</v>
      </c>
      <c r="BF249" s="176" t="n">
        <f aca="false">IF(N249="snížená",J249,0)</f>
        <v>0</v>
      </c>
      <c r="BG249" s="176" t="n">
        <f aca="false">IF(N249="zákl. přenesená",J249,0)</f>
        <v>0</v>
      </c>
      <c r="BH249" s="176" t="n">
        <f aca="false">IF(N249="sníž. přenesená",J249,0)</f>
        <v>0</v>
      </c>
      <c r="BI249" s="176" t="n">
        <f aca="false">IF(N249="nulová",J249,0)</f>
        <v>0</v>
      </c>
      <c r="BJ249" s="3" t="s">
        <v>89</v>
      </c>
      <c r="BK249" s="176" t="n">
        <f aca="false">ROUND(I249*H249,2)</f>
        <v>0</v>
      </c>
      <c r="BL249" s="3" t="s">
        <v>540</v>
      </c>
      <c r="BM249" s="175" t="s">
        <v>2400</v>
      </c>
    </row>
    <row r="250" s="22" customFormat="true" ht="49.95" hidden="false" customHeight="true" outlineLevel="0" collapsed="false">
      <c r="B250" s="23"/>
      <c r="E250" s="155" t="s">
        <v>518</v>
      </c>
      <c r="F250" s="155" t="s">
        <v>519</v>
      </c>
      <c r="J250" s="142" t="n">
        <f aca="false">BK250</f>
        <v>0</v>
      </c>
      <c r="L250" s="23"/>
      <c r="M250" s="211"/>
      <c r="T250" s="57"/>
      <c r="AT250" s="3" t="s">
        <v>81</v>
      </c>
      <c r="AU250" s="3" t="s">
        <v>82</v>
      </c>
      <c r="AY250" s="3" t="s">
        <v>520</v>
      </c>
      <c r="BK250" s="176" t="n">
        <f aca="false">SUM(BK251:BK255)</f>
        <v>0</v>
      </c>
    </row>
    <row r="251" s="22" customFormat="true" ht="16.35" hidden="false" customHeight="true" outlineLevel="0" collapsed="false">
      <c r="B251" s="23"/>
      <c r="C251" s="212"/>
      <c r="D251" s="213" t="s">
        <v>310</v>
      </c>
      <c r="E251" s="214"/>
      <c r="F251" s="215"/>
      <c r="G251" s="216"/>
      <c r="H251" s="217"/>
      <c r="I251" s="218"/>
      <c r="J251" s="219" t="n">
        <f aca="false">BK251</f>
        <v>0</v>
      </c>
      <c r="K251" s="220"/>
      <c r="L251" s="23"/>
      <c r="M251" s="221"/>
      <c r="N251" s="222" t="s">
        <v>47</v>
      </c>
      <c r="T251" s="57"/>
      <c r="AT251" s="3" t="s">
        <v>520</v>
      </c>
      <c r="AU251" s="3" t="s">
        <v>89</v>
      </c>
      <c r="AY251" s="3" t="s">
        <v>520</v>
      </c>
      <c r="BE251" s="176" t="n">
        <f aca="false">IF(N251="základní",J251,0)</f>
        <v>0</v>
      </c>
      <c r="BF251" s="176" t="n">
        <f aca="false">IF(N251="snížená",J251,0)</f>
        <v>0</v>
      </c>
      <c r="BG251" s="176" t="n">
        <f aca="false">IF(N251="zákl. přenesená",J251,0)</f>
        <v>0</v>
      </c>
      <c r="BH251" s="176" t="n">
        <f aca="false">IF(N251="sníž. přenesená",J251,0)</f>
        <v>0</v>
      </c>
      <c r="BI251" s="176" t="n">
        <f aca="false">IF(N251="nulová",J251,0)</f>
        <v>0</v>
      </c>
      <c r="BJ251" s="3" t="s">
        <v>89</v>
      </c>
      <c r="BK251" s="176" t="n">
        <f aca="false">I251*H251</f>
        <v>0</v>
      </c>
    </row>
    <row r="252" s="22" customFormat="true" ht="16.35" hidden="false" customHeight="true" outlineLevel="0" collapsed="false">
      <c r="B252" s="23"/>
      <c r="C252" s="212"/>
      <c r="D252" s="213" t="s">
        <v>310</v>
      </c>
      <c r="E252" s="214"/>
      <c r="F252" s="215"/>
      <c r="G252" s="216"/>
      <c r="H252" s="217"/>
      <c r="I252" s="218"/>
      <c r="J252" s="219" t="n">
        <f aca="false">BK252</f>
        <v>0</v>
      </c>
      <c r="K252" s="220"/>
      <c r="L252" s="23"/>
      <c r="M252" s="221"/>
      <c r="N252" s="222" t="s">
        <v>47</v>
      </c>
      <c r="T252" s="57"/>
      <c r="AT252" s="3" t="s">
        <v>520</v>
      </c>
      <c r="AU252" s="3" t="s">
        <v>89</v>
      </c>
      <c r="AY252" s="3" t="s">
        <v>520</v>
      </c>
      <c r="BE252" s="176" t="n">
        <f aca="false">IF(N252="základní",J252,0)</f>
        <v>0</v>
      </c>
      <c r="BF252" s="176" t="n">
        <f aca="false">IF(N252="snížená",J252,0)</f>
        <v>0</v>
      </c>
      <c r="BG252" s="176" t="n">
        <f aca="false">IF(N252="zákl. přenesená",J252,0)</f>
        <v>0</v>
      </c>
      <c r="BH252" s="176" t="n">
        <f aca="false">IF(N252="sníž. přenesená",J252,0)</f>
        <v>0</v>
      </c>
      <c r="BI252" s="176" t="n">
        <f aca="false">IF(N252="nulová",J252,0)</f>
        <v>0</v>
      </c>
      <c r="BJ252" s="3" t="s">
        <v>89</v>
      </c>
      <c r="BK252" s="176" t="n">
        <f aca="false">I252*H252</f>
        <v>0</v>
      </c>
    </row>
    <row r="253" s="22" customFormat="true" ht="16.35" hidden="false" customHeight="true" outlineLevel="0" collapsed="false">
      <c r="B253" s="23"/>
      <c r="C253" s="212"/>
      <c r="D253" s="213" t="s">
        <v>310</v>
      </c>
      <c r="E253" s="214"/>
      <c r="F253" s="215"/>
      <c r="G253" s="216"/>
      <c r="H253" s="217"/>
      <c r="I253" s="218"/>
      <c r="J253" s="219" t="n">
        <f aca="false">BK253</f>
        <v>0</v>
      </c>
      <c r="K253" s="220"/>
      <c r="L253" s="23"/>
      <c r="M253" s="221"/>
      <c r="N253" s="222" t="s">
        <v>47</v>
      </c>
      <c r="T253" s="57"/>
      <c r="AT253" s="3" t="s">
        <v>520</v>
      </c>
      <c r="AU253" s="3" t="s">
        <v>89</v>
      </c>
      <c r="AY253" s="3" t="s">
        <v>520</v>
      </c>
      <c r="BE253" s="176" t="n">
        <f aca="false">IF(N253="základní",J253,0)</f>
        <v>0</v>
      </c>
      <c r="BF253" s="176" t="n">
        <f aca="false">IF(N253="snížená",J253,0)</f>
        <v>0</v>
      </c>
      <c r="BG253" s="176" t="n">
        <f aca="false">IF(N253="zákl. přenesená",J253,0)</f>
        <v>0</v>
      </c>
      <c r="BH253" s="176" t="n">
        <f aca="false">IF(N253="sníž. přenesená",J253,0)</f>
        <v>0</v>
      </c>
      <c r="BI253" s="176" t="n">
        <f aca="false">IF(N253="nulová",J253,0)</f>
        <v>0</v>
      </c>
      <c r="BJ253" s="3" t="s">
        <v>89</v>
      </c>
      <c r="BK253" s="176" t="n">
        <f aca="false">I253*H253</f>
        <v>0</v>
      </c>
    </row>
    <row r="254" s="22" customFormat="true" ht="16.35" hidden="false" customHeight="true" outlineLevel="0" collapsed="false">
      <c r="B254" s="23"/>
      <c r="C254" s="212"/>
      <c r="D254" s="213" t="s">
        <v>310</v>
      </c>
      <c r="E254" s="214"/>
      <c r="F254" s="215"/>
      <c r="G254" s="216"/>
      <c r="H254" s="217"/>
      <c r="I254" s="218"/>
      <c r="J254" s="219" t="n">
        <f aca="false">BK254</f>
        <v>0</v>
      </c>
      <c r="K254" s="220"/>
      <c r="L254" s="23"/>
      <c r="M254" s="221"/>
      <c r="N254" s="222" t="s">
        <v>47</v>
      </c>
      <c r="T254" s="57"/>
      <c r="AT254" s="3" t="s">
        <v>520</v>
      </c>
      <c r="AU254" s="3" t="s">
        <v>89</v>
      </c>
      <c r="AY254" s="3" t="s">
        <v>520</v>
      </c>
      <c r="BE254" s="176" t="n">
        <f aca="false">IF(N254="základní",J254,0)</f>
        <v>0</v>
      </c>
      <c r="BF254" s="176" t="n">
        <f aca="false">IF(N254="snížená",J254,0)</f>
        <v>0</v>
      </c>
      <c r="BG254" s="176" t="n">
        <f aca="false">IF(N254="zákl. přenesená",J254,0)</f>
        <v>0</v>
      </c>
      <c r="BH254" s="176" t="n">
        <f aca="false">IF(N254="sníž. přenesená",J254,0)</f>
        <v>0</v>
      </c>
      <c r="BI254" s="176" t="n">
        <f aca="false">IF(N254="nulová",J254,0)</f>
        <v>0</v>
      </c>
      <c r="BJ254" s="3" t="s">
        <v>89</v>
      </c>
      <c r="BK254" s="176" t="n">
        <f aca="false">I254*H254</f>
        <v>0</v>
      </c>
    </row>
    <row r="255" s="22" customFormat="true" ht="16.35" hidden="false" customHeight="true" outlineLevel="0" collapsed="false">
      <c r="B255" s="23"/>
      <c r="C255" s="212"/>
      <c r="D255" s="213" t="s">
        <v>310</v>
      </c>
      <c r="E255" s="214"/>
      <c r="F255" s="215"/>
      <c r="G255" s="216"/>
      <c r="H255" s="217"/>
      <c r="I255" s="218"/>
      <c r="J255" s="219" t="n">
        <f aca="false">BK255</f>
        <v>0</v>
      </c>
      <c r="K255" s="220"/>
      <c r="L255" s="23"/>
      <c r="M255" s="221"/>
      <c r="N255" s="222" t="s">
        <v>47</v>
      </c>
      <c r="O255" s="223"/>
      <c r="P255" s="223"/>
      <c r="Q255" s="223"/>
      <c r="R255" s="223"/>
      <c r="S255" s="223"/>
      <c r="T255" s="224"/>
      <c r="AT255" s="3" t="s">
        <v>520</v>
      </c>
      <c r="AU255" s="3" t="s">
        <v>89</v>
      </c>
      <c r="AY255" s="3" t="s">
        <v>520</v>
      </c>
      <c r="BE255" s="176" t="n">
        <f aca="false">IF(N255="základní",J255,0)</f>
        <v>0</v>
      </c>
      <c r="BF255" s="176" t="n">
        <f aca="false">IF(N255="snížená",J255,0)</f>
        <v>0</v>
      </c>
      <c r="BG255" s="176" t="n">
        <f aca="false">IF(N255="zákl. přenesená",J255,0)</f>
        <v>0</v>
      </c>
      <c r="BH255" s="176" t="n">
        <f aca="false">IF(N255="sníž. přenesená",J255,0)</f>
        <v>0</v>
      </c>
      <c r="BI255" s="176" t="n">
        <f aca="false">IF(N255="nulová",J255,0)</f>
        <v>0</v>
      </c>
      <c r="BJ255" s="3" t="s">
        <v>89</v>
      </c>
      <c r="BK255" s="176" t="n">
        <f aca="false">I255*H255</f>
        <v>0</v>
      </c>
    </row>
    <row r="256" s="22" customFormat="true" ht="6.9" hidden="false" customHeight="true" outlineLevel="0" collapsed="false">
      <c r="B256" s="41"/>
      <c r="C256" s="42"/>
      <c r="D256" s="42"/>
      <c r="E256" s="42"/>
      <c r="F256" s="42"/>
      <c r="G256" s="42"/>
      <c r="H256" s="42"/>
      <c r="I256" s="42"/>
      <c r="J256" s="42"/>
      <c r="K256" s="42"/>
      <c r="L256" s="23"/>
    </row>
  </sheetData>
  <sheetProtection algorithmName="SHA-512" hashValue="JX8BCE92VtQmAEdxk+LsLjG8Uc5mPxNJjkhgnv9kItbdcTjm91izYVVtNlmClNKnpG1pS2kxJDPXWgBXVZ9O9A==" saltValue="AeG0B1tI/XZ6EhbFB3/U0WOI8ed+MqV/Zeno58jYa5UEtrT0xBl0jpEjgXuGzDC71gVO9IE52ZTP1QY0jNthRg==" spinCount="100000" sheet="true" objects="true" scenarios="true" formatColumns="false" formatRows="false" autoFilter="false"/>
  <autoFilter ref="C125:K255"/>
  <mergeCells count="9">
    <mergeCell ref="L2:V2"/>
    <mergeCell ref="E7:H7"/>
    <mergeCell ref="E9:H9"/>
    <mergeCell ref="E18:H18"/>
    <mergeCell ref="E27:H27"/>
    <mergeCell ref="E85:H85"/>
    <mergeCell ref="E87:H87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251:D256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51:N256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226"/>
  <sheetViews>
    <sheetView showFormulas="false" showGridLines="false" showRowColHeaders="true" showZeros="true" rightToLeft="false" tabSelected="false" showOutlineSymbols="true" defaultGridColor="true" view="normal" topLeftCell="A181" colorId="64" zoomScale="100" zoomScaleNormal="100" zoomScalePageLayoutView="100" workbookViewId="0">
      <selection pane="topLeft" activeCell="A181" activeCellId="0" sqref="A18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168</v>
      </c>
      <c r="AZ2" s="107" t="s">
        <v>2543</v>
      </c>
      <c r="BA2" s="107"/>
      <c r="BB2" s="107"/>
      <c r="BC2" s="107" t="s">
        <v>2544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1019</v>
      </c>
      <c r="BA3" s="107"/>
      <c r="BB3" s="107"/>
      <c r="BC3" s="107" t="s">
        <v>2545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1020</v>
      </c>
      <c r="BA4" s="107"/>
      <c r="BB4" s="107"/>
      <c r="BC4" s="107" t="s">
        <v>2546</v>
      </c>
      <c r="BD4" s="107" t="s">
        <v>91</v>
      </c>
    </row>
    <row r="5" customFormat="false" ht="6.9" hidden="false" customHeight="true" outlineLevel="0" collapsed="false">
      <c r="B5" s="6"/>
      <c r="L5" s="6"/>
      <c r="AZ5" s="107" t="s">
        <v>2181</v>
      </c>
      <c r="BA5" s="107"/>
      <c r="BB5" s="107"/>
      <c r="BC5" s="107" t="s">
        <v>2547</v>
      </c>
      <c r="BD5" s="107" t="s">
        <v>91</v>
      </c>
    </row>
    <row r="6" customFormat="false" ht="12" hidden="false" customHeight="true" outlineLevel="0" collapsed="false">
      <c r="B6" s="6"/>
      <c r="D6" s="15" t="s">
        <v>15</v>
      </c>
      <c r="L6" s="6"/>
      <c r="AZ6" s="107" t="s">
        <v>2548</v>
      </c>
      <c r="BA6" s="107"/>
      <c r="BB6" s="107"/>
      <c r="BC6" s="107" t="s">
        <v>2549</v>
      </c>
      <c r="BD6" s="107" t="s">
        <v>91</v>
      </c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  <c r="AZ7" s="107" t="s">
        <v>1022</v>
      </c>
      <c r="BA7" s="107"/>
      <c r="BB7" s="107"/>
      <c r="BC7" s="107" t="s">
        <v>2550</v>
      </c>
      <c r="BD7" s="107" t="s">
        <v>91</v>
      </c>
    </row>
    <row r="8" customFormat="false" ht="12" hidden="false" customHeight="true" outlineLevel="0" collapsed="false">
      <c r="B8" s="6"/>
      <c r="D8" s="15" t="s">
        <v>278</v>
      </c>
      <c r="L8" s="6"/>
      <c r="AZ8" s="107" t="s">
        <v>1024</v>
      </c>
      <c r="BA8" s="107"/>
      <c r="BB8" s="107"/>
      <c r="BC8" s="107" t="s">
        <v>1509</v>
      </c>
      <c r="BD8" s="107" t="s">
        <v>91</v>
      </c>
    </row>
    <row r="9" s="22" customFormat="true" ht="16.5" hidden="false" customHeight="true" outlineLevel="0" collapsed="false">
      <c r="B9" s="23"/>
      <c r="E9" s="109" t="s">
        <v>2551</v>
      </c>
      <c r="F9" s="109"/>
      <c r="G9" s="109"/>
      <c r="H9" s="109"/>
      <c r="L9" s="23"/>
      <c r="AZ9" s="107" t="s">
        <v>874</v>
      </c>
      <c r="BA9" s="107"/>
      <c r="BB9" s="107"/>
      <c r="BC9" s="107" t="s">
        <v>2552</v>
      </c>
      <c r="BD9" s="107" t="s">
        <v>91</v>
      </c>
    </row>
    <row r="10" s="22" customFormat="true" ht="12" hidden="false" customHeight="true" outlineLevel="0" collapsed="false">
      <c r="B10" s="23"/>
      <c r="D10" s="15" t="s">
        <v>280</v>
      </c>
      <c r="L10" s="23"/>
      <c r="AZ10" s="107" t="s">
        <v>2553</v>
      </c>
      <c r="BA10" s="107"/>
      <c r="BB10" s="107"/>
      <c r="BC10" s="107" t="s">
        <v>2554</v>
      </c>
      <c r="BD10" s="107" t="s">
        <v>91</v>
      </c>
    </row>
    <row r="11" s="22" customFormat="true" ht="16.5" hidden="false" customHeight="true" outlineLevel="0" collapsed="false">
      <c r="B11" s="23"/>
      <c r="E11" s="110" t="s">
        <v>837</v>
      </c>
      <c r="F11" s="110"/>
      <c r="G11" s="110"/>
      <c r="H11" s="110"/>
      <c r="L11" s="23"/>
      <c r="AZ11" s="107" t="s">
        <v>2555</v>
      </c>
      <c r="BA11" s="107"/>
      <c r="BB11" s="107"/>
      <c r="BC11" s="107" t="s">
        <v>2556</v>
      </c>
      <c r="BD11" s="107" t="s">
        <v>91</v>
      </c>
    </row>
    <row r="12" s="22" customFormat="true" ht="10.2" hidden="false" customHeight="false" outlineLevel="0" collapsed="false">
      <c r="B12" s="23"/>
      <c r="L12" s="23"/>
      <c r="AZ12" s="107" t="s">
        <v>2557</v>
      </c>
      <c r="BA12" s="107"/>
      <c r="BB12" s="107"/>
      <c r="BC12" s="107" t="s">
        <v>2558</v>
      </c>
      <c r="BD12" s="107" t="s">
        <v>91</v>
      </c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  <c r="AZ13" s="107" t="s">
        <v>2559</v>
      </c>
      <c r="BA13" s="107"/>
      <c r="BB13" s="107"/>
      <c r="BC13" s="107" t="s">
        <v>2560</v>
      </c>
      <c r="BD13" s="107" t="s">
        <v>91</v>
      </c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  <c r="AZ14" s="107" t="s">
        <v>2561</v>
      </c>
      <c r="BA14" s="107"/>
      <c r="BB14" s="107"/>
      <c r="BC14" s="107" t="s">
        <v>2562</v>
      </c>
      <c r="BD14" s="107" t="s">
        <v>91</v>
      </c>
    </row>
    <row r="15" s="22" customFormat="true" ht="10.95" hidden="false" customHeight="true" outlineLevel="0" collapsed="false">
      <c r="B15" s="23"/>
      <c r="L15" s="23"/>
      <c r="AZ15" s="107" t="s">
        <v>2563</v>
      </c>
      <c r="BA15" s="107"/>
      <c r="BB15" s="107"/>
      <c r="BC15" s="107" t="s">
        <v>2564</v>
      </c>
      <c r="BD15" s="107" t="s">
        <v>91</v>
      </c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  <c r="AZ16" s="107" t="s">
        <v>2183</v>
      </c>
      <c r="BA16" s="107"/>
      <c r="BB16" s="107"/>
      <c r="BC16" s="107" t="s">
        <v>2565</v>
      </c>
      <c r="BD16" s="107" t="s">
        <v>91</v>
      </c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  <c r="AZ17" s="107" t="s">
        <v>2185</v>
      </c>
      <c r="BA17" s="107"/>
      <c r="BB17" s="107"/>
      <c r="BC17" s="107" t="s">
        <v>2566</v>
      </c>
      <c r="BD17" s="107" t="s">
        <v>91</v>
      </c>
    </row>
    <row r="18" s="22" customFormat="true" ht="6.9" hidden="false" customHeight="true" outlineLevel="0" collapsed="false">
      <c r="B18" s="23"/>
      <c r="L18" s="23"/>
      <c r="AZ18" s="107" t="s">
        <v>2567</v>
      </c>
      <c r="BA18" s="107"/>
      <c r="BB18" s="107"/>
      <c r="BC18" s="107" t="s">
        <v>2568</v>
      </c>
      <c r="BD18" s="107" t="s">
        <v>91</v>
      </c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  <c r="AZ19" s="107" t="s">
        <v>878</v>
      </c>
      <c r="BA19" s="107"/>
      <c r="BB19" s="107"/>
      <c r="BC19" s="107" t="s">
        <v>2569</v>
      </c>
      <c r="BD19" s="107" t="s">
        <v>91</v>
      </c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  <c r="AZ20" s="107" t="s">
        <v>2570</v>
      </c>
      <c r="BA20" s="107"/>
      <c r="BB20" s="107"/>
      <c r="BC20" s="107" t="s">
        <v>2571</v>
      </c>
      <c r="BD20" s="107" t="s">
        <v>91</v>
      </c>
    </row>
    <row r="21" s="22" customFormat="true" ht="6.9" hidden="false" customHeight="true" outlineLevel="0" collapsed="false">
      <c r="B21" s="23"/>
      <c r="L21" s="23"/>
      <c r="AZ21" s="107" t="s">
        <v>2572</v>
      </c>
      <c r="BA21" s="107"/>
      <c r="BB21" s="107"/>
      <c r="BC21" s="107" t="s">
        <v>2573</v>
      </c>
      <c r="BD21" s="107" t="s">
        <v>91</v>
      </c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  <c r="AZ22" s="107" t="s">
        <v>2574</v>
      </c>
      <c r="BA22" s="107"/>
      <c r="BB22" s="107"/>
      <c r="BC22" s="107" t="s">
        <v>2575</v>
      </c>
      <c r="BD22" s="107" t="s">
        <v>91</v>
      </c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ROUND(J144,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ROUND((ROUND((SUM(BE144:BE1219)),  2) + SUM(BE1221:BE1225)), 2)</f>
        <v>0</v>
      </c>
      <c r="I35" s="119" t="n">
        <v>0.21</v>
      </c>
      <c r="J35" s="100" t="n">
        <f aca="false">ROUND((ROUND(((SUM(BE144:BE1219))*I35),  2) + (SUM(BE1221:BE1225)*I35)),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ROUND((ROUND((SUM(BF144:BF1219)),  2) + SUM(BF1221:BF1225)), 2)</f>
        <v>0</v>
      </c>
      <c r="I36" s="119" t="n">
        <v>0.15</v>
      </c>
      <c r="J36" s="100" t="n">
        <f aca="false">ROUND((ROUND(((SUM(BF144:BF1219))*I36),  2) + (SUM(BF1221:BF1225)*I36)),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ROUND((ROUND((SUM(BG144:BG1219)),  2) + SUM(BG1221:BG1225)),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ROUND((ROUND((SUM(BH144:BH1219)),  2) + SUM(BH1221:BH1225)),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ROUND((ROUND((SUM(BI144:BI1219)),  2) + SUM(BI1221:BI1225)),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2551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01 - Stavební část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J144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J145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J146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J211</f>
        <v>0</v>
      </c>
      <c r="L101" s="137"/>
    </row>
    <row r="102" s="95" customFormat="true" ht="19.95" hidden="false" customHeight="true" outlineLevel="0" collapsed="false">
      <c r="B102" s="137"/>
      <c r="D102" s="138" t="s">
        <v>2576</v>
      </c>
      <c r="E102" s="139"/>
      <c r="F102" s="139"/>
      <c r="G102" s="139"/>
      <c r="H102" s="139"/>
      <c r="I102" s="139"/>
      <c r="J102" s="140" t="n">
        <f aca="false">J296</f>
        <v>0</v>
      </c>
      <c r="L102" s="137"/>
    </row>
    <row r="103" s="95" customFormat="true" ht="19.95" hidden="false" customHeight="true" outlineLevel="0" collapsed="false">
      <c r="B103" s="137"/>
      <c r="D103" s="138" t="s">
        <v>2577</v>
      </c>
      <c r="E103" s="139"/>
      <c r="F103" s="139"/>
      <c r="G103" s="139"/>
      <c r="H103" s="139"/>
      <c r="I103" s="139"/>
      <c r="J103" s="140" t="n">
        <f aca="false">J432</f>
        <v>0</v>
      </c>
      <c r="L103" s="137"/>
    </row>
    <row r="104" s="95" customFormat="true" ht="19.95" hidden="false" customHeight="true" outlineLevel="0" collapsed="false">
      <c r="B104" s="137"/>
      <c r="D104" s="138" t="s">
        <v>1038</v>
      </c>
      <c r="E104" s="139"/>
      <c r="F104" s="139"/>
      <c r="G104" s="139"/>
      <c r="H104" s="139"/>
      <c r="I104" s="139"/>
      <c r="J104" s="140" t="n">
        <f aca="false">J481</f>
        <v>0</v>
      </c>
      <c r="L104" s="137"/>
    </row>
    <row r="105" s="95" customFormat="true" ht="19.95" hidden="false" customHeight="true" outlineLevel="0" collapsed="false">
      <c r="B105" s="137"/>
      <c r="D105" s="138" t="s">
        <v>290</v>
      </c>
      <c r="E105" s="139"/>
      <c r="F105" s="139"/>
      <c r="G105" s="139"/>
      <c r="H105" s="139"/>
      <c r="I105" s="139"/>
      <c r="J105" s="140" t="n">
        <f aca="false">J636</f>
        <v>0</v>
      </c>
      <c r="L105" s="137"/>
    </row>
    <row r="106" s="95" customFormat="true" ht="19.95" hidden="false" customHeight="true" outlineLevel="0" collapsed="false">
      <c r="B106" s="137"/>
      <c r="D106" s="138" t="s">
        <v>291</v>
      </c>
      <c r="E106" s="139"/>
      <c r="F106" s="139"/>
      <c r="G106" s="139"/>
      <c r="H106" s="139"/>
      <c r="I106" s="139"/>
      <c r="J106" s="140" t="n">
        <f aca="false">J641</f>
        <v>0</v>
      </c>
      <c r="L106" s="137"/>
    </row>
    <row r="107" s="132" customFormat="true" ht="24.9" hidden="false" customHeight="true" outlineLevel="0" collapsed="false">
      <c r="B107" s="133"/>
      <c r="D107" s="134" t="s">
        <v>881</v>
      </c>
      <c r="E107" s="135"/>
      <c r="F107" s="135"/>
      <c r="G107" s="135"/>
      <c r="H107" s="135"/>
      <c r="I107" s="135"/>
      <c r="J107" s="136" t="n">
        <f aca="false">J643</f>
        <v>0</v>
      </c>
      <c r="L107" s="133"/>
    </row>
    <row r="108" s="95" customFormat="true" ht="19.95" hidden="false" customHeight="true" outlineLevel="0" collapsed="false">
      <c r="B108" s="137"/>
      <c r="D108" s="138" t="s">
        <v>1039</v>
      </c>
      <c r="E108" s="139"/>
      <c r="F108" s="139"/>
      <c r="G108" s="139"/>
      <c r="H108" s="139"/>
      <c r="I108" s="139"/>
      <c r="J108" s="140" t="n">
        <f aca="false">J644</f>
        <v>0</v>
      </c>
      <c r="L108" s="137"/>
    </row>
    <row r="109" s="95" customFormat="true" ht="19.95" hidden="false" customHeight="true" outlineLevel="0" collapsed="false">
      <c r="B109" s="137"/>
      <c r="D109" s="138" t="s">
        <v>1040</v>
      </c>
      <c r="E109" s="139"/>
      <c r="F109" s="139"/>
      <c r="G109" s="139"/>
      <c r="H109" s="139"/>
      <c r="I109" s="139"/>
      <c r="J109" s="140" t="n">
        <f aca="false">J680</f>
        <v>0</v>
      </c>
      <c r="L109" s="137"/>
    </row>
    <row r="110" s="95" customFormat="true" ht="19.95" hidden="false" customHeight="true" outlineLevel="0" collapsed="false">
      <c r="B110" s="137"/>
      <c r="D110" s="138" t="s">
        <v>1041</v>
      </c>
      <c r="E110" s="139"/>
      <c r="F110" s="139"/>
      <c r="G110" s="139"/>
      <c r="H110" s="139"/>
      <c r="I110" s="139"/>
      <c r="J110" s="140" t="n">
        <f aca="false">J741</f>
        <v>0</v>
      </c>
      <c r="L110" s="137"/>
    </row>
    <row r="111" s="95" customFormat="true" ht="19.95" hidden="false" customHeight="true" outlineLevel="0" collapsed="false">
      <c r="B111" s="137"/>
      <c r="D111" s="138" t="s">
        <v>882</v>
      </c>
      <c r="E111" s="139"/>
      <c r="F111" s="139"/>
      <c r="G111" s="139"/>
      <c r="H111" s="139"/>
      <c r="I111" s="139"/>
      <c r="J111" s="140" t="n">
        <f aca="false">J823</f>
        <v>0</v>
      </c>
      <c r="L111" s="137"/>
    </row>
    <row r="112" s="95" customFormat="true" ht="19.95" hidden="false" customHeight="true" outlineLevel="0" collapsed="false">
      <c r="B112" s="137"/>
      <c r="D112" s="138" t="s">
        <v>1042</v>
      </c>
      <c r="E112" s="139"/>
      <c r="F112" s="139"/>
      <c r="G112" s="139"/>
      <c r="H112" s="139"/>
      <c r="I112" s="139"/>
      <c r="J112" s="140" t="n">
        <f aca="false">J914</f>
        <v>0</v>
      </c>
      <c r="L112" s="137"/>
    </row>
    <row r="113" s="95" customFormat="true" ht="19.95" hidden="false" customHeight="true" outlineLevel="0" collapsed="false">
      <c r="B113" s="137"/>
      <c r="D113" s="138" t="s">
        <v>1043</v>
      </c>
      <c r="E113" s="139"/>
      <c r="F113" s="139"/>
      <c r="G113" s="139"/>
      <c r="H113" s="139"/>
      <c r="I113" s="139"/>
      <c r="J113" s="140" t="n">
        <f aca="false">J932</f>
        <v>0</v>
      </c>
      <c r="L113" s="137"/>
    </row>
    <row r="114" s="95" customFormat="true" ht="19.95" hidden="false" customHeight="true" outlineLevel="0" collapsed="false">
      <c r="B114" s="137"/>
      <c r="D114" s="138" t="s">
        <v>2578</v>
      </c>
      <c r="E114" s="139"/>
      <c r="F114" s="139"/>
      <c r="G114" s="139"/>
      <c r="H114" s="139"/>
      <c r="I114" s="139"/>
      <c r="J114" s="140" t="n">
        <f aca="false">J965</f>
        <v>0</v>
      </c>
      <c r="L114" s="137"/>
    </row>
    <row r="115" s="95" customFormat="true" ht="19.95" hidden="false" customHeight="true" outlineLevel="0" collapsed="false">
      <c r="B115" s="137"/>
      <c r="D115" s="138" t="s">
        <v>1044</v>
      </c>
      <c r="E115" s="139"/>
      <c r="F115" s="139"/>
      <c r="G115" s="139"/>
      <c r="H115" s="139"/>
      <c r="I115" s="139"/>
      <c r="J115" s="140" t="n">
        <f aca="false">J985</f>
        <v>0</v>
      </c>
      <c r="L115" s="137"/>
    </row>
    <row r="116" s="95" customFormat="true" ht="19.95" hidden="false" customHeight="true" outlineLevel="0" collapsed="false">
      <c r="B116" s="137"/>
      <c r="D116" s="138" t="s">
        <v>883</v>
      </c>
      <c r="E116" s="139"/>
      <c r="F116" s="139"/>
      <c r="G116" s="139"/>
      <c r="H116" s="139"/>
      <c r="I116" s="139"/>
      <c r="J116" s="140" t="n">
        <f aca="false">J1003</f>
        <v>0</v>
      </c>
      <c r="L116" s="137"/>
    </row>
    <row r="117" s="95" customFormat="true" ht="19.95" hidden="false" customHeight="true" outlineLevel="0" collapsed="false">
      <c r="B117" s="137"/>
      <c r="D117" s="138" t="s">
        <v>1045</v>
      </c>
      <c r="E117" s="139"/>
      <c r="F117" s="139"/>
      <c r="G117" s="139"/>
      <c r="H117" s="139"/>
      <c r="I117" s="139"/>
      <c r="J117" s="140" t="n">
        <f aca="false">J1013</f>
        <v>0</v>
      </c>
      <c r="L117" s="137"/>
    </row>
    <row r="118" s="95" customFormat="true" ht="19.95" hidden="false" customHeight="true" outlineLevel="0" collapsed="false">
      <c r="B118" s="137"/>
      <c r="D118" s="138" t="s">
        <v>1046</v>
      </c>
      <c r="E118" s="139"/>
      <c r="F118" s="139"/>
      <c r="G118" s="139"/>
      <c r="H118" s="139"/>
      <c r="I118" s="139"/>
      <c r="J118" s="140" t="n">
        <f aca="false">J1112</f>
        <v>0</v>
      </c>
      <c r="L118" s="137"/>
    </row>
    <row r="119" s="95" customFormat="true" ht="19.95" hidden="false" customHeight="true" outlineLevel="0" collapsed="false">
      <c r="B119" s="137"/>
      <c r="D119" s="138" t="s">
        <v>2579</v>
      </c>
      <c r="E119" s="139"/>
      <c r="F119" s="139"/>
      <c r="G119" s="139"/>
      <c r="H119" s="139"/>
      <c r="I119" s="139"/>
      <c r="J119" s="140" t="n">
        <f aca="false">J1158</f>
        <v>0</v>
      </c>
      <c r="L119" s="137"/>
    </row>
    <row r="120" s="95" customFormat="true" ht="19.95" hidden="false" customHeight="true" outlineLevel="0" collapsed="false">
      <c r="B120" s="137"/>
      <c r="D120" s="138" t="s">
        <v>1047</v>
      </c>
      <c r="E120" s="139"/>
      <c r="F120" s="139"/>
      <c r="G120" s="139"/>
      <c r="H120" s="139"/>
      <c r="I120" s="139"/>
      <c r="J120" s="140" t="n">
        <f aca="false">J1177</f>
        <v>0</v>
      </c>
      <c r="L120" s="137"/>
    </row>
    <row r="121" s="132" customFormat="true" ht="24.9" hidden="false" customHeight="true" outlineLevel="0" collapsed="false">
      <c r="B121" s="133"/>
      <c r="D121" s="134" t="s">
        <v>522</v>
      </c>
      <c r="E121" s="135"/>
      <c r="F121" s="135"/>
      <c r="G121" s="135"/>
      <c r="H121" s="135"/>
      <c r="I121" s="135"/>
      <c r="J121" s="136" t="n">
        <f aca="false">J1198</f>
        <v>0</v>
      </c>
      <c r="L121" s="133"/>
    </row>
    <row r="122" s="132" customFormat="true" ht="21.75" hidden="false" customHeight="true" outlineLevel="0" collapsed="false">
      <c r="B122" s="133"/>
      <c r="D122" s="141" t="s">
        <v>292</v>
      </c>
      <c r="J122" s="142" t="n">
        <f aca="false">J1220</f>
        <v>0</v>
      </c>
      <c r="L122" s="133"/>
    </row>
    <row r="123" s="22" customFormat="true" ht="21.75" hidden="false" customHeight="true" outlineLevel="0" collapsed="false">
      <c r="B123" s="23"/>
      <c r="L123" s="23"/>
    </row>
    <row r="124" s="22" customFormat="true" ht="6.9" hidden="false" customHeight="true" outlineLevel="0" collapsed="false"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23"/>
    </row>
    <row r="128" s="22" customFormat="true" ht="6.9" hidden="false" customHeight="true" outlineLevel="0" collapsed="false">
      <c r="B128" s="43"/>
      <c r="C128" s="44"/>
      <c r="D128" s="44"/>
      <c r="E128" s="44"/>
      <c r="F128" s="44"/>
      <c r="G128" s="44"/>
      <c r="H128" s="44"/>
      <c r="I128" s="44"/>
      <c r="J128" s="44"/>
      <c r="K128" s="44"/>
      <c r="L128" s="23"/>
    </row>
    <row r="129" s="22" customFormat="true" ht="24.9" hidden="false" customHeight="true" outlineLevel="0" collapsed="false">
      <c r="B129" s="23"/>
      <c r="C129" s="7" t="s">
        <v>293</v>
      </c>
      <c r="L129" s="23"/>
    </row>
    <row r="130" s="22" customFormat="true" ht="6.9" hidden="false" customHeight="true" outlineLevel="0" collapsed="false">
      <c r="B130" s="23"/>
      <c r="L130" s="23"/>
    </row>
    <row r="131" s="22" customFormat="true" ht="12" hidden="false" customHeight="true" outlineLevel="0" collapsed="false">
      <c r="B131" s="23"/>
      <c r="C131" s="15" t="s">
        <v>15</v>
      </c>
      <c r="L131" s="23"/>
    </row>
    <row r="132" s="22" customFormat="true" ht="16.5" hidden="false" customHeight="true" outlineLevel="0" collapsed="false">
      <c r="B132" s="23"/>
      <c r="E132" s="109" t="str">
        <f aca="false">E7</f>
        <v>Koupaliště Rosice</v>
      </c>
      <c r="F132" s="109"/>
      <c r="G132" s="109"/>
      <c r="H132" s="109"/>
      <c r="L132" s="23"/>
    </row>
    <row r="133" customFormat="false" ht="12" hidden="false" customHeight="true" outlineLevel="0" collapsed="false">
      <c r="B133" s="6"/>
      <c r="C133" s="15" t="s">
        <v>278</v>
      </c>
      <c r="L133" s="6"/>
    </row>
    <row r="134" s="22" customFormat="true" ht="16.5" hidden="false" customHeight="true" outlineLevel="0" collapsed="false">
      <c r="B134" s="23"/>
      <c r="E134" s="109" t="s">
        <v>2551</v>
      </c>
      <c r="F134" s="109"/>
      <c r="G134" s="109"/>
      <c r="H134" s="109"/>
      <c r="L134" s="23"/>
    </row>
    <row r="135" s="22" customFormat="true" ht="12" hidden="false" customHeight="true" outlineLevel="0" collapsed="false">
      <c r="B135" s="23"/>
      <c r="C135" s="15" t="s">
        <v>280</v>
      </c>
      <c r="L135" s="23"/>
    </row>
    <row r="136" s="22" customFormat="true" ht="16.5" hidden="false" customHeight="true" outlineLevel="0" collapsed="false">
      <c r="B136" s="23"/>
      <c r="E136" s="110" t="str">
        <f aca="false">E11</f>
        <v>01 - Stavební část</v>
      </c>
      <c r="F136" s="110"/>
      <c r="G136" s="110"/>
      <c r="H136" s="110"/>
      <c r="L136" s="23"/>
    </row>
    <row r="137" s="22" customFormat="true" ht="6.9" hidden="false" customHeight="true" outlineLevel="0" collapsed="false">
      <c r="B137" s="23"/>
      <c r="L137" s="23"/>
    </row>
    <row r="138" s="22" customFormat="true" ht="12" hidden="false" customHeight="true" outlineLevel="0" collapsed="false">
      <c r="B138" s="23"/>
      <c r="C138" s="15" t="s">
        <v>19</v>
      </c>
      <c r="F138" s="16" t="str">
        <f aca="false">F14</f>
        <v>Rosice</v>
      </c>
      <c r="I138" s="15" t="s">
        <v>21</v>
      </c>
      <c r="J138" s="111" t="str">
        <f aca="false">IF(J14="","",J14)</f>
        <v>6. 9. 2021</v>
      </c>
      <c r="L138" s="23"/>
    </row>
    <row r="139" s="22" customFormat="true" ht="6.9" hidden="false" customHeight="true" outlineLevel="0" collapsed="false">
      <c r="B139" s="23"/>
      <c r="L139" s="23"/>
    </row>
    <row r="140" s="22" customFormat="true" ht="25.65" hidden="false" customHeight="true" outlineLevel="0" collapsed="false">
      <c r="B140" s="23"/>
      <c r="C140" s="15" t="s">
        <v>23</v>
      </c>
      <c r="F140" s="16" t="str">
        <f aca="false">E17</f>
        <v>Město Rosice</v>
      </c>
      <c r="I140" s="15" t="s">
        <v>31</v>
      </c>
      <c r="J140" s="128" t="str">
        <f aca="false">E23</f>
        <v>Ing. arch. Kristýna Shromáždilová</v>
      </c>
      <c r="L140" s="23"/>
    </row>
    <row r="141" s="22" customFormat="true" ht="25.65" hidden="false" customHeight="true" outlineLevel="0" collapsed="false">
      <c r="B141" s="23"/>
      <c r="C141" s="15" t="s">
        <v>29</v>
      </c>
      <c r="F141" s="16" t="str">
        <f aca="false">IF(E20="","",E20)</f>
        <v>Vyplň údaj</v>
      </c>
      <c r="I141" s="15" t="s">
        <v>36</v>
      </c>
      <c r="J141" s="128" t="str">
        <f aca="false">E26</f>
        <v>STAGA stavební agentura s.r.o.</v>
      </c>
      <c r="L141" s="23"/>
    </row>
    <row r="142" s="22" customFormat="true" ht="10.35" hidden="false" customHeight="true" outlineLevel="0" collapsed="false">
      <c r="B142" s="23"/>
      <c r="L142" s="23"/>
    </row>
    <row r="143" s="143" customFormat="true" ht="29.25" hidden="false" customHeight="true" outlineLevel="0" collapsed="false">
      <c r="B143" s="144"/>
      <c r="C143" s="145" t="s">
        <v>294</v>
      </c>
      <c r="D143" s="146" t="s">
        <v>67</v>
      </c>
      <c r="E143" s="146" t="s">
        <v>63</v>
      </c>
      <c r="F143" s="146" t="s">
        <v>64</v>
      </c>
      <c r="G143" s="146" t="s">
        <v>295</v>
      </c>
      <c r="H143" s="146" t="s">
        <v>296</v>
      </c>
      <c r="I143" s="146" t="s">
        <v>297</v>
      </c>
      <c r="J143" s="146" t="s">
        <v>284</v>
      </c>
      <c r="K143" s="147" t="s">
        <v>298</v>
      </c>
      <c r="L143" s="144"/>
      <c r="M143" s="64"/>
      <c r="N143" s="65" t="s">
        <v>46</v>
      </c>
      <c r="O143" s="65" t="s">
        <v>299</v>
      </c>
      <c r="P143" s="65" t="s">
        <v>300</v>
      </c>
      <c r="Q143" s="65" t="s">
        <v>301</v>
      </c>
      <c r="R143" s="65" t="s">
        <v>302</v>
      </c>
      <c r="S143" s="65" t="s">
        <v>303</v>
      </c>
      <c r="T143" s="66" t="s">
        <v>304</v>
      </c>
    </row>
    <row r="144" s="22" customFormat="true" ht="22.95" hidden="false" customHeight="true" outlineLevel="0" collapsed="false">
      <c r="B144" s="23"/>
      <c r="C144" s="70" t="s">
        <v>305</v>
      </c>
      <c r="J144" s="148" t="n">
        <f aca="false">BK144</f>
        <v>0</v>
      </c>
      <c r="L144" s="23"/>
      <c r="M144" s="67"/>
      <c r="N144" s="55"/>
      <c r="O144" s="55"/>
      <c r="P144" s="149" t="n">
        <f aca="false">P145+P643+P1198+P1220</f>
        <v>0</v>
      </c>
      <c r="Q144" s="55"/>
      <c r="R144" s="149" t="n">
        <f aca="false">R145+R643+R1198+R1220</f>
        <v>786.81955394</v>
      </c>
      <c r="S144" s="55"/>
      <c r="T144" s="150" t="n">
        <f aca="false">T145+T643+T1198+T1220</f>
        <v>0</v>
      </c>
      <c r="AT144" s="3" t="s">
        <v>81</v>
      </c>
      <c r="AU144" s="3" t="s">
        <v>286</v>
      </c>
      <c r="BK144" s="151" t="n">
        <f aca="false">BK145+BK643+BK1198+BK1220</f>
        <v>0</v>
      </c>
    </row>
    <row r="145" s="152" customFormat="true" ht="25.95" hidden="false" customHeight="true" outlineLevel="0" collapsed="false">
      <c r="B145" s="153"/>
      <c r="D145" s="154" t="s">
        <v>81</v>
      </c>
      <c r="E145" s="155" t="s">
        <v>306</v>
      </c>
      <c r="F145" s="155" t="s">
        <v>307</v>
      </c>
      <c r="I145" s="156"/>
      <c r="J145" s="142" t="n">
        <f aca="false">BK145</f>
        <v>0</v>
      </c>
      <c r="L145" s="153"/>
      <c r="M145" s="157"/>
      <c r="P145" s="158" t="n">
        <f aca="false">P146+P211+P296+P432+P481+P636+P641</f>
        <v>0</v>
      </c>
      <c r="R145" s="158" t="n">
        <f aca="false">R146+R211+R296+R432+R481+R636+R641</f>
        <v>746.06993271</v>
      </c>
      <c r="T145" s="159" t="n">
        <f aca="false">T146+T211+T296+T432+T481+T636+T641</f>
        <v>0</v>
      </c>
      <c r="AR145" s="154" t="s">
        <v>89</v>
      </c>
      <c r="AT145" s="160" t="s">
        <v>81</v>
      </c>
      <c r="AU145" s="160" t="s">
        <v>82</v>
      </c>
      <c r="AY145" s="154" t="s">
        <v>308</v>
      </c>
      <c r="BK145" s="161" t="n">
        <f aca="false">BK146+BK211+BK296+BK432+BK481+BK636+BK641</f>
        <v>0</v>
      </c>
    </row>
    <row r="146" s="152" customFormat="true" ht="22.95" hidden="false" customHeight="true" outlineLevel="0" collapsed="false">
      <c r="B146" s="153"/>
      <c r="D146" s="154" t="s">
        <v>81</v>
      </c>
      <c r="E146" s="162" t="s">
        <v>89</v>
      </c>
      <c r="F146" s="162" t="s">
        <v>309</v>
      </c>
      <c r="I146" s="156"/>
      <c r="J146" s="163" t="n">
        <f aca="false">BK146</f>
        <v>0</v>
      </c>
      <c r="L146" s="153"/>
      <c r="M146" s="157"/>
      <c r="P146" s="158" t="n">
        <f aca="false">SUM(P147:P210)</f>
        <v>0</v>
      </c>
      <c r="R146" s="158" t="n">
        <f aca="false">SUM(R147:R210)</f>
        <v>0</v>
      </c>
      <c r="T146" s="159" t="n">
        <f aca="false">SUM(T147:T210)</f>
        <v>0</v>
      </c>
      <c r="AR146" s="154" t="s">
        <v>89</v>
      </c>
      <c r="AT146" s="160" t="s">
        <v>81</v>
      </c>
      <c r="AU146" s="160" t="s">
        <v>89</v>
      </c>
      <c r="AY146" s="154" t="s">
        <v>308</v>
      </c>
      <c r="BK146" s="161" t="n">
        <f aca="false">SUM(BK147:BK210)</f>
        <v>0</v>
      </c>
    </row>
    <row r="147" s="22" customFormat="true" ht="24.15" hidden="false" customHeight="true" outlineLevel="0" collapsed="false">
      <c r="B147" s="23"/>
      <c r="C147" s="164" t="s">
        <v>89</v>
      </c>
      <c r="D147" s="164" t="s">
        <v>310</v>
      </c>
      <c r="E147" s="165" t="s">
        <v>838</v>
      </c>
      <c r="F147" s="166" t="s">
        <v>839</v>
      </c>
      <c r="G147" s="167" t="s">
        <v>313</v>
      </c>
      <c r="H147" s="168" t="n">
        <v>350</v>
      </c>
      <c r="I147" s="169"/>
      <c r="J147" s="170" t="n">
        <f aca="false">ROUND(I147*H147,2)</f>
        <v>0</v>
      </c>
      <c r="K147" s="166" t="s">
        <v>314</v>
      </c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315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315</v>
      </c>
      <c r="BM147" s="175" t="s">
        <v>2580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318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77" customFormat="true" ht="10.2" hidden="false" customHeight="false" outlineLevel="0" collapsed="false">
      <c r="B149" s="178"/>
      <c r="D149" s="179" t="s">
        <v>317</v>
      </c>
      <c r="E149" s="180"/>
      <c r="F149" s="181" t="s">
        <v>319</v>
      </c>
      <c r="H149" s="180"/>
      <c r="I149" s="182"/>
      <c r="L149" s="178"/>
      <c r="M149" s="183"/>
      <c r="T149" s="184"/>
      <c r="AT149" s="180" t="s">
        <v>317</v>
      </c>
      <c r="AU149" s="180" t="s">
        <v>91</v>
      </c>
      <c r="AV149" s="177" t="s">
        <v>89</v>
      </c>
      <c r="AW149" s="177" t="s">
        <v>35</v>
      </c>
      <c r="AX149" s="177" t="s">
        <v>82</v>
      </c>
      <c r="AY149" s="180" t="s">
        <v>308</v>
      </c>
    </row>
    <row r="150" s="185" customFormat="true" ht="10.2" hidden="false" customHeight="false" outlineLevel="0" collapsed="false">
      <c r="B150" s="186"/>
      <c r="D150" s="179" t="s">
        <v>317</v>
      </c>
      <c r="E150" s="187"/>
      <c r="F150" s="188" t="s">
        <v>2581</v>
      </c>
      <c r="H150" s="189" t="n">
        <v>350</v>
      </c>
      <c r="I150" s="190"/>
      <c r="L150" s="186"/>
      <c r="M150" s="191"/>
      <c r="T150" s="192"/>
      <c r="AT150" s="187" t="s">
        <v>317</v>
      </c>
      <c r="AU150" s="187" t="s">
        <v>91</v>
      </c>
      <c r="AV150" s="185" t="s">
        <v>91</v>
      </c>
      <c r="AW150" s="185" t="s">
        <v>35</v>
      </c>
      <c r="AX150" s="185" t="s">
        <v>82</v>
      </c>
      <c r="AY150" s="187" t="s">
        <v>308</v>
      </c>
    </row>
    <row r="151" s="193" customFormat="true" ht="10.2" hidden="false" customHeight="false" outlineLevel="0" collapsed="false">
      <c r="B151" s="194"/>
      <c r="D151" s="179" t="s">
        <v>317</v>
      </c>
      <c r="E151" s="195"/>
      <c r="F151" s="196" t="s">
        <v>321</v>
      </c>
      <c r="H151" s="197" t="n">
        <v>350</v>
      </c>
      <c r="I151" s="198"/>
      <c r="L151" s="194"/>
      <c r="M151" s="199"/>
      <c r="T151" s="200"/>
      <c r="AT151" s="195" t="s">
        <v>317</v>
      </c>
      <c r="AU151" s="195" t="s">
        <v>91</v>
      </c>
      <c r="AV151" s="193" t="s">
        <v>315</v>
      </c>
      <c r="AW151" s="193" t="s">
        <v>35</v>
      </c>
      <c r="AX151" s="193" t="s">
        <v>89</v>
      </c>
      <c r="AY151" s="195" t="s">
        <v>308</v>
      </c>
    </row>
    <row r="152" s="22" customFormat="true" ht="24.15" hidden="false" customHeight="true" outlineLevel="0" collapsed="false">
      <c r="B152" s="23"/>
      <c r="C152" s="164" t="s">
        <v>91</v>
      </c>
      <c r="D152" s="164" t="s">
        <v>310</v>
      </c>
      <c r="E152" s="165" t="s">
        <v>322</v>
      </c>
      <c r="F152" s="166" t="s">
        <v>323</v>
      </c>
      <c r="G152" s="167" t="s">
        <v>324</v>
      </c>
      <c r="H152" s="168" t="n">
        <v>52.5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2582</v>
      </c>
    </row>
    <row r="153" s="185" customFormat="true" ht="10.2" hidden="false" customHeight="false" outlineLevel="0" collapsed="false">
      <c r="B153" s="186"/>
      <c r="D153" s="179" t="s">
        <v>317</v>
      </c>
      <c r="F153" s="188" t="s">
        <v>2583</v>
      </c>
      <c r="H153" s="189" t="n">
        <v>52.5</v>
      </c>
      <c r="I153" s="190"/>
      <c r="L153" s="186"/>
      <c r="M153" s="191"/>
      <c r="T153" s="192"/>
      <c r="AT153" s="187" t="s">
        <v>317</v>
      </c>
      <c r="AU153" s="187" t="s">
        <v>91</v>
      </c>
      <c r="AV153" s="185" t="s">
        <v>91</v>
      </c>
      <c r="AW153" s="185" t="s">
        <v>3</v>
      </c>
      <c r="AX153" s="185" t="s">
        <v>89</v>
      </c>
      <c r="AY153" s="187" t="s">
        <v>308</v>
      </c>
    </row>
    <row r="154" s="22" customFormat="true" ht="37.95" hidden="false" customHeight="true" outlineLevel="0" collapsed="false">
      <c r="B154" s="23"/>
      <c r="C154" s="164" t="s">
        <v>327</v>
      </c>
      <c r="D154" s="164" t="s">
        <v>310</v>
      </c>
      <c r="E154" s="165" t="s">
        <v>328</v>
      </c>
      <c r="F154" s="166" t="s">
        <v>329</v>
      </c>
      <c r="G154" s="167" t="s">
        <v>324</v>
      </c>
      <c r="H154" s="168" t="n">
        <v>52.5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315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315</v>
      </c>
      <c r="BM154" s="175" t="s">
        <v>2584</v>
      </c>
    </row>
    <row r="155" s="185" customFormat="true" ht="10.2" hidden="false" customHeight="false" outlineLevel="0" collapsed="false">
      <c r="B155" s="186"/>
      <c r="D155" s="179" t="s">
        <v>317</v>
      </c>
      <c r="F155" s="188" t="s">
        <v>2583</v>
      </c>
      <c r="H155" s="189" t="n">
        <v>52.5</v>
      </c>
      <c r="I155" s="190"/>
      <c r="L155" s="186"/>
      <c r="M155" s="191"/>
      <c r="T155" s="192"/>
      <c r="AT155" s="187" t="s">
        <v>317</v>
      </c>
      <c r="AU155" s="187" t="s">
        <v>91</v>
      </c>
      <c r="AV155" s="185" t="s">
        <v>91</v>
      </c>
      <c r="AW155" s="185" t="s">
        <v>3</v>
      </c>
      <c r="AX155" s="185" t="s">
        <v>89</v>
      </c>
      <c r="AY155" s="187" t="s">
        <v>308</v>
      </c>
    </row>
    <row r="156" s="22" customFormat="true" ht="33" hidden="false" customHeight="true" outlineLevel="0" collapsed="false">
      <c r="B156" s="23"/>
      <c r="C156" s="164" t="s">
        <v>315</v>
      </c>
      <c r="D156" s="164" t="s">
        <v>310</v>
      </c>
      <c r="E156" s="165" t="s">
        <v>331</v>
      </c>
      <c r="F156" s="166" t="s">
        <v>332</v>
      </c>
      <c r="G156" s="167" t="s">
        <v>324</v>
      </c>
      <c r="H156" s="168" t="n">
        <v>52.5</v>
      </c>
      <c r="I156" s="169"/>
      <c r="J156" s="170" t="n">
        <f aca="false">ROUND(I156*H156,2)</f>
        <v>0</v>
      </c>
      <c r="K156" s="166" t="s">
        <v>314</v>
      </c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315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315</v>
      </c>
      <c r="BM156" s="175" t="s">
        <v>2585</v>
      </c>
    </row>
    <row r="157" s="185" customFormat="true" ht="10.2" hidden="false" customHeight="false" outlineLevel="0" collapsed="false">
      <c r="B157" s="186"/>
      <c r="D157" s="179" t="s">
        <v>317</v>
      </c>
      <c r="F157" s="188" t="s">
        <v>2583</v>
      </c>
      <c r="H157" s="189" t="n">
        <v>52.5</v>
      </c>
      <c r="I157" s="190"/>
      <c r="L157" s="186"/>
      <c r="M157" s="191"/>
      <c r="T157" s="192"/>
      <c r="AT157" s="187" t="s">
        <v>317</v>
      </c>
      <c r="AU157" s="187" t="s">
        <v>91</v>
      </c>
      <c r="AV157" s="185" t="s">
        <v>91</v>
      </c>
      <c r="AW157" s="185" t="s">
        <v>3</v>
      </c>
      <c r="AX157" s="185" t="s">
        <v>89</v>
      </c>
      <c r="AY157" s="187" t="s">
        <v>308</v>
      </c>
    </row>
    <row r="158" s="22" customFormat="true" ht="44.25" hidden="false" customHeight="true" outlineLevel="0" collapsed="false">
      <c r="B158" s="23"/>
      <c r="C158" s="164" t="s">
        <v>334</v>
      </c>
      <c r="D158" s="164" t="s">
        <v>310</v>
      </c>
      <c r="E158" s="165" t="s">
        <v>2586</v>
      </c>
      <c r="F158" s="166" t="s">
        <v>2587</v>
      </c>
      <c r="G158" s="167" t="s">
        <v>324</v>
      </c>
      <c r="H158" s="168" t="n">
        <v>175</v>
      </c>
      <c r="I158" s="169"/>
      <c r="J158" s="170" t="n">
        <f aca="false">ROUND(I158*H158,2)</f>
        <v>0</v>
      </c>
      <c r="K158" s="166" t="s">
        <v>314</v>
      </c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315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315</v>
      </c>
      <c r="BM158" s="175" t="s">
        <v>2588</v>
      </c>
    </row>
    <row r="159" s="177" customFormat="true" ht="10.2" hidden="false" customHeight="false" outlineLevel="0" collapsed="false">
      <c r="B159" s="178"/>
      <c r="D159" s="179" t="s">
        <v>317</v>
      </c>
      <c r="E159" s="180"/>
      <c r="F159" s="181" t="s">
        <v>318</v>
      </c>
      <c r="H159" s="180"/>
      <c r="I159" s="182"/>
      <c r="L159" s="178"/>
      <c r="M159" s="183"/>
      <c r="T159" s="184"/>
      <c r="AT159" s="180" t="s">
        <v>317</v>
      </c>
      <c r="AU159" s="180" t="s">
        <v>91</v>
      </c>
      <c r="AV159" s="177" t="s">
        <v>89</v>
      </c>
      <c r="AW159" s="177" t="s">
        <v>35</v>
      </c>
      <c r="AX159" s="177" t="s">
        <v>82</v>
      </c>
      <c r="AY159" s="180" t="s">
        <v>308</v>
      </c>
    </row>
    <row r="160" s="177" customFormat="true" ht="10.2" hidden="false" customHeight="false" outlineLevel="0" collapsed="false">
      <c r="B160" s="178"/>
      <c r="D160" s="179" t="s">
        <v>317</v>
      </c>
      <c r="E160" s="180"/>
      <c r="F160" s="181" t="s">
        <v>2589</v>
      </c>
      <c r="H160" s="180"/>
      <c r="I160" s="182"/>
      <c r="L160" s="178"/>
      <c r="M160" s="183"/>
      <c r="T160" s="184"/>
      <c r="AT160" s="180" t="s">
        <v>317</v>
      </c>
      <c r="AU160" s="180" t="s">
        <v>91</v>
      </c>
      <c r="AV160" s="177" t="s">
        <v>89</v>
      </c>
      <c r="AW160" s="177" t="s">
        <v>35</v>
      </c>
      <c r="AX160" s="177" t="s">
        <v>82</v>
      </c>
      <c r="AY160" s="180" t="s">
        <v>308</v>
      </c>
    </row>
    <row r="161" s="185" customFormat="true" ht="10.2" hidden="false" customHeight="false" outlineLevel="0" collapsed="false">
      <c r="B161" s="186"/>
      <c r="D161" s="179" t="s">
        <v>317</v>
      </c>
      <c r="E161" s="187"/>
      <c r="F161" s="188" t="s">
        <v>2590</v>
      </c>
      <c r="H161" s="189" t="n">
        <v>175</v>
      </c>
      <c r="I161" s="190"/>
      <c r="L161" s="186"/>
      <c r="M161" s="191"/>
      <c r="T161" s="192"/>
      <c r="AT161" s="187" t="s">
        <v>317</v>
      </c>
      <c r="AU161" s="187" t="s">
        <v>91</v>
      </c>
      <c r="AV161" s="185" t="s">
        <v>91</v>
      </c>
      <c r="AW161" s="185" t="s">
        <v>35</v>
      </c>
      <c r="AX161" s="185" t="s">
        <v>82</v>
      </c>
      <c r="AY161" s="187" t="s">
        <v>308</v>
      </c>
    </row>
    <row r="162" s="193" customFormat="true" ht="10.2" hidden="false" customHeight="false" outlineLevel="0" collapsed="false">
      <c r="B162" s="194"/>
      <c r="D162" s="179" t="s">
        <v>317</v>
      </c>
      <c r="E162" s="195" t="s">
        <v>2181</v>
      </c>
      <c r="F162" s="196" t="s">
        <v>321</v>
      </c>
      <c r="H162" s="197" t="n">
        <v>175</v>
      </c>
      <c r="I162" s="198"/>
      <c r="L162" s="194"/>
      <c r="M162" s="199"/>
      <c r="T162" s="200"/>
      <c r="AT162" s="195" t="s">
        <v>317</v>
      </c>
      <c r="AU162" s="195" t="s">
        <v>91</v>
      </c>
      <c r="AV162" s="193" t="s">
        <v>315</v>
      </c>
      <c r="AW162" s="193" t="s">
        <v>35</v>
      </c>
      <c r="AX162" s="193" t="s">
        <v>89</v>
      </c>
      <c r="AY162" s="195" t="s">
        <v>308</v>
      </c>
    </row>
    <row r="163" s="22" customFormat="true" ht="49.2" hidden="false" customHeight="true" outlineLevel="0" collapsed="false">
      <c r="B163" s="23"/>
      <c r="C163" s="164" t="s">
        <v>340</v>
      </c>
      <c r="D163" s="164" t="s">
        <v>310</v>
      </c>
      <c r="E163" s="165" t="s">
        <v>2591</v>
      </c>
      <c r="F163" s="166" t="s">
        <v>2592</v>
      </c>
      <c r="G163" s="167" t="s">
        <v>324</v>
      </c>
      <c r="H163" s="168" t="n">
        <v>161.713</v>
      </c>
      <c r="I163" s="169"/>
      <c r="J163" s="170" t="n">
        <f aca="false">ROUND(I163*H163,2)</f>
        <v>0</v>
      </c>
      <c r="K163" s="166" t="s">
        <v>314</v>
      </c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315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315</v>
      </c>
      <c r="BM163" s="175" t="s">
        <v>2593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318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77" customFormat="true" ht="10.2" hidden="false" customHeight="false" outlineLevel="0" collapsed="false">
      <c r="B165" s="178"/>
      <c r="D165" s="179" t="s">
        <v>317</v>
      </c>
      <c r="E165" s="180"/>
      <c r="F165" s="181" t="s">
        <v>898</v>
      </c>
      <c r="H165" s="180"/>
      <c r="I165" s="182"/>
      <c r="L165" s="178"/>
      <c r="M165" s="183"/>
      <c r="T165" s="184"/>
      <c r="AT165" s="180" t="s">
        <v>317</v>
      </c>
      <c r="AU165" s="180" t="s">
        <v>91</v>
      </c>
      <c r="AV165" s="177" t="s">
        <v>89</v>
      </c>
      <c r="AW165" s="177" t="s">
        <v>35</v>
      </c>
      <c r="AX165" s="177" t="s">
        <v>82</v>
      </c>
      <c r="AY165" s="180" t="s">
        <v>308</v>
      </c>
    </row>
    <row r="166" s="177" customFormat="true" ht="10.2" hidden="false" customHeight="false" outlineLevel="0" collapsed="false">
      <c r="B166" s="178"/>
      <c r="D166" s="179" t="s">
        <v>317</v>
      </c>
      <c r="E166" s="180"/>
      <c r="F166" s="181" t="s">
        <v>2594</v>
      </c>
      <c r="H166" s="180"/>
      <c r="I166" s="182"/>
      <c r="L166" s="178"/>
      <c r="M166" s="183"/>
      <c r="T166" s="184"/>
      <c r="AT166" s="180" t="s">
        <v>317</v>
      </c>
      <c r="AU166" s="180" t="s">
        <v>91</v>
      </c>
      <c r="AV166" s="177" t="s">
        <v>89</v>
      </c>
      <c r="AW166" s="177" t="s">
        <v>35</v>
      </c>
      <c r="AX166" s="177" t="s">
        <v>82</v>
      </c>
      <c r="AY166" s="180" t="s">
        <v>308</v>
      </c>
    </row>
    <row r="167" s="185" customFormat="true" ht="10.2" hidden="false" customHeight="false" outlineLevel="0" collapsed="false">
      <c r="B167" s="186"/>
      <c r="D167" s="179" t="s">
        <v>317</v>
      </c>
      <c r="E167" s="187"/>
      <c r="F167" s="188" t="s">
        <v>2595</v>
      </c>
      <c r="H167" s="189" t="n">
        <v>102.577</v>
      </c>
      <c r="I167" s="190"/>
      <c r="L167" s="186"/>
      <c r="M167" s="191"/>
      <c r="T167" s="192"/>
      <c r="AT167" s="187" t="s">
        <v>317</v>
      </c>
      <c r="AU167" s="187" t="s">
        <v>91</v>
      </c>
      <c r="AV167" s="185" t="s">
        <v>91</v>
      </c>
      <c r="AW167" s="185" t="s">
        <v>35</v>
      </c>
      <c r="AX167" s="185" t="s">
        <v>82</v>
      </c>
      <c r="AY167" s="187" t="s">
        <v>308</v>
      </c>
    </row>
    <row r="168" s="185" customFormat="true" ht="20.4" hidden="false" customHeight="false" outlineLevel="0" collapsed="false">
      <c r="B168" s="186"/>
      <c r="D168" s="179" t="s">
        <v>317</v>
      </c>
      <c r="E168" s="187"/>
      <c r="F168" s="188" t="s">
        <v>2596</v>
      </c>
      <c r="H168" s="189" t="n">
        <v>51.502</v>
      </c>
      <c r="I168" s="190"/>
      <c r="L168" s="186"/>
      <c r="M168" s="191"/>
      <c r="T168" s="192"/>
      <c r="AT168" s="187" t="s">
        <v>317</v>
      </c>
      <c r="AU168" s="187" t="s">
        <v>91</v>
      </c>
      <c r="AV168" s="185" t="s">
        <v>91</v>
      </c>
      <c r="AW168" s="185" t="s">
        <v>35</v>
      </c>
      <c r="AX168" s="185" t="s">
        <v>82</v>
      </c>
      <c r="AY168" s="187" t="s">
        <v>308</v>
      </c>
    </row>
    <row r="169" s="177" customFormat="true" ht="10.2" hidden="false" customHeight="false" outlineLevel="0" collapsed="false">
      <c r="B169" s="178"/>
      <c r="D169" s="179" t="s">
        <v>317</v>
      </c>
      <c r="E169" s="180"/>
      <c r="F169" s="181" t="s">
        <v>2597</v>
      </c>
      <c r="H169" s="180"/>
      <c r="I169" s="182"/>
      <c r="L169" s="178"/>
      <c r="M169" s="183"/>
      <c r="T169" s="184"/>
      <c r="AT169" s="180" t="s">
        <v>317</v>
      </c>
      <c r="AU169" s="180" t="s">
        <v>91</v>
      </c>
      <c r="AV169" s="177" t="s">
        <v>89</v>
      </c>
      <c r="AW169" s="177" t="s">
        <v>35</v>
      </c>
      <c r="AX169" s="177" t="s">
        <v>82</v>
      </c>
      <c r="AY169" s="180" t="s">
        <v>308</v>
      </c>
    </row>
    <row r="170" s="185" customFormat="true" ht="10.2" hidden="false" customHeight="false" outlineLevel="0" collapsed="false">
      <c r="B170" s="186"/>
      <c r="D170" s="179" t="s">
        <v>317</v>
      </c>
      <c r="E170" s="187"/>
      <c r="F170" s="188" t="s">
        <v>2598</v>
      </c>
      <c r="H170" s="189" t="n">
        <v>6.552</v>
      </c>
      <c r="I170" s="190"/>
      <c r="L170" s="186"/>
      <c r="M170" s="191"/>
      <c r="T170" s="192"/>
      <c r="AT170" s="187" t="s">
        <v>317</v>
      </c>
      <c r="AU170" s="187" t="s">
        <v>91</v>
      </c>
      <c r="AV170" s="185" t="s">
        <v>91</v>
      </c>
      <c r="AW170" s="185" t="s">
        <v>35</v>
      </c>
      <c r="AX170" s="185" t="s">
        <v>82</v>
      </c>
      <c r="AY170" s="187" t="s">
        <v>308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411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85" customFormat="true" ht="10.2" hidden="false" customHeight="false" outlineLevel="0" collapsed="false">
      <c r="B172" s="186"/>
      <c r="D172" s="179" t="s">
        <v>317</v>
      </c>
      <c r="E172" s="187"/>
      <c r="F172" s="188" t="s">
        <v>2599</v>
      </c>
      <c r="H172" s="189" t="n">
        <v>1.082</v>
      </c>
      <c r="I172" s="190"/>
      <c r="L172" s="186"/>
      <c r="M172" s="191"/>
      <c r="T172" s="192"/>
      <c r="AT172" s="187" t="s">
        <v>317</v>
      </c>
      <c r="AU172" s="187" t="s">
        <v>91</v>
      </c>
      <c r="AV172" s="185" t="s">
        <v>91</v>
      </c>
      <c r="AW172" s="185" t="s">
        <v>35</v>
      </c>
      <c r="AX172" s="185" t="s">
        <v>82</v>
      </c>
      <c r="AY172" s="187" t="s">
        <v>308</v>
      </c>
    </row>
    <row r="173" s="193" customFormat="true" ht="10.2" hidden="false" customHeight="false" outlineLevel="0" collapsed="false">
      <c r="B173" s="194"/>
      <c r="D173" s="179" t="s">
        <v>317</v>
      </c>
      <c r="E173" s="195" t="s">
        <v>874</v>
      </c>
      <c r="F173" s="196" t="s">
        <v>321</v>
      </c>
      <c r="H173" s="197" t="n">
        <v>161.713</v>
      </c>
      <c r="I173" s="198"/>
      <c r="L173" s="194"/>
      <c r="M173" s="199"/>
      <c r="T173" s="200"/>
      <c r="AT173" s="195" t="s">
        <v>317</v>
      </c>
      <c r="AU173" s="195" t="s">
        <v>91</v>
      </c>
      <c r="AV173" s="193" t="s">
        <v>315</v>
      </c>
      <c r="AW173" s="193" t="s">
        <v>35</v>
      </c>
      <c r="AX173" s="193" t="s">
        <v>89</v>
      </c>
      <c r="AY173" s="195" t="s">
        <v>308</v>
      </c>
    </row>
    <row r="174" s="22" customFormat="true" ht="24.15" hidden="false" customHeight="true" outlineLevel="0" collapsed="false">
      <c r="B174" s="23"/>
      <c r="C174" s="164" t="s">
        <v>347</v>
      </c>
      <c r="D174" s="164" t="s">
        <v>310</v>
      </c>
      <c r="E174" s="165" t="s">
        <v>2196</v>
      </c>
      <c r="F174" s="166" t="s">
        <v>2197</v>
      </c>
      <c r="G174" s="167" t="s">
        <v>324</v>
      </c>
      <c r="H174" s="168" t="n">
        <v>10.423</v>
      </c>
      <c r="I174" s="169"/>
      <c r="J174" s="170" t="n">
        <f aca="false">ROUND(I174*H174,2)</f>
        <v>0</v>
      </c>
      <c r="K174" s="166" t="s">
        <v>314</v>
      </c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315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315</v>
      </c>
      <c r="BM174" s="175" t="s">
        <v>2600</v>
      </c>
    </row>
    <row r="175" s="177" customFormat="true" ht="10.2" hidden="false" customHeight="false" outlineLevel="0" collapsed="false">
      <c r="B175" s="178"/>
      <c r="D175" s="179" t="s">
        <v>317</v>
      </c>
      <c r="E175" s="180"/>
      <c r="F175" s="181" t="s">
        <v>318</v>
      </c>
      <c r="H175" s="180"/>
      <c r="I175" s="182"/>
      <c r="L175" s="178"/>
      <c r="M175" s="183"/>
      <c r="T175" s="184"/>
      <c r="AT175" s="180" t="s">
        <v>317</v>
      </c>
      <c r="AU175" s="180" t="s">
        <v>91</v>
      </c>
      <c r="AV175" s="177" t="s">
        <v>89</v>
      </c>
      <c r="AW175" s="177" t="s">
        <v>35</v>
      </c>
      <c r="AX175" s="177" t="s">
        <v>82</v>
      </c>
      <c r="AY175" s="180" t="s">
        <v>308</v>
      </c>
    </row>
    <row r="176" s="177" customFormat="true" ht="10.2" hidden="false" customHeight="false" outlineLevel="0" collapsed="false">
      <c r="B176" s="178"/>
      <c r="D176" s="179" t="s">
        <v>317</v>
      </c>
      <c r="E176" s="180"/>
      <c r="F176" s="181" t="s">
        <v>2199</v>
      </c>
      <c r="H176" s="180"/>
      <c r="I176" s="182"/>
      <c r="L176" s="178"/>
      <c r="M176" s="183"/>
      <c r="T176" s="184"/>
      <c r="AT176" s="180" t="s">
        <v>317</v>
      </c>
      <c r="AU176" s="180" t="s">
        <v>91</v>
      </c>
      <c r="AV176" s="177" t="s">
        <v>89</v>
      </c>
      <c r="AW176" s="177" t="s">
        <v>35</v>
      </c>
      <c r="AX176" s="177" t="s">
        <v>82</v>
      </c>
      <c r="AY176" s="180" t="s">
        <v>308</v>
      </c>
    </row>
    <row r="177" s="177" customFormat="true" ht="10.2" hidden="false" customHeight="false" outlineLevel="0" collapsed="false">
      <c r="B177" s="178"/>
      <c r="D177" s="179" t="s">
        <v>317</v>
      </c>
      <c r="E177" s="180"/>
      <c r="F177" s="181" t="s">
        <v>2601</v>
      </c>
      <c r="H177" s="180"/>
      <c r="I177" s="182"/>
      <c r="L177" s="178"/>
      <c r="M177" s="183"/>
      <c r="T177" s="184"/>
      <c r="AT177" s="180" t="s">
        <v>317</v>
      </c>
      <c r="AU177" s="180" t="s">
        <v>91</v>
      </c>
      <c r="AV177" s="177" t="s">
        <v>89</v>
      </c>
      <c r="AW177" s="177" t="s">
        <v>35</v>
      </c>
      <c r="AX177" s="177" t="s">
        <v>82</v>
      </c>
      <c r="AY177" s="180" t="s">
        <v>308</v>
      </c>
    </row>
    <row r="178" s="185" customFormat="true" ht="10.2" hidden="false" customHeight="false" outlineLevel="0" collapsed="false">
      <c r="B178" s="186"/>
      <c r="D178" s="179" t="s">
        <v>317</v>
      </c>
      <c r="E178" s="187"/>
      <c r="F178" s="188" t="s">
        <v>2602</v>
      </c>
      <c r="H178" s="189" t="n">
        <v>4.752</v>
      </c>
      <c r="I178" s="190"/>
      <c r="L178" s="186"/>
      <c r="M178" s="191"/>
      <c r="T178" s="192"/>
      <c r="AT178" s="187" t="s">
        <v>317</v>
      </c>
      <c r="AU178" s="187" t="s">
        <v>91</v>
      </c>
      <c r="AV178" s="185" t="s">
        <v>91</v>
      </c>
      <c r="AW178" s="185" t="s">
        <v>35</v>
      </c>
      <c r="AX178" s="185" t="s">
        <v>82</v>
      </c>
      <c r="AY178" s="187" t="s">
        <v>308</v>
      </c>
    </row>
    <row r="179" s="177" customFormat="true" ht="10.2" hidden="false" customHeight="false" outlineLevel="0" collapsed="false">
      <c r="B179" s="178"/>
      <c r="D179" s="179" t="s">
        <v>317</v>
      </c>
      <c r="E179" s="180"/>
      <c r="F179" s="181" t="s">
        <v>2597</v>
      </c>
      <c r="H179" s="180"/>
      <c r="I179" s="182"/>
      <c r="L179" s="178"/>
      <c r="M179" s="183"/>
      <c r="T179" s="184"/>
      <c r="AT179" s="180" t="s">
        <v>317</v>
      </c>
      <c r="AU179" s="180" t="s">
        <v>91</v>
      </c>
      <c r="AV179" s="177" t="s">
        <v>89</v>
      </c>
      <c r="AW179" s="177" t="s">
        <v>35</v>
      </c>
      <c r="AX179" s="177" t="s">
        <v>82</v>
      </c>
      <c r="AY179" s="180" t="s">
        <v>308</v>
      </c>
    </row>
    <row r="180" s="185" customFormat="true" ht="10.2" hidden="false" customHeight="false" outlineLevel="0" collapsed="false">
      <c r="B180" s="186"/>
      <c r="D180" s="179" t="s">
        <v>317</v>
      </c>
      <c r="E180" s="187"/>
      <c r="F180" s="188" t="s">
        <v>2603</v>
      </c>
      <c r="H180" s="189" t="n">
        <v>1.98</v>
      </c>
      <c r="I180" s="190"/>
      <c r="L180" s="186"/>
      <c r="M180" s="191"/>
      <c r="T180" s="192"/>
      <c r="AT180" s="187" t="s">
        <v>317</v>
      </c>
      <c r="AU180" s="187" t="s">
        <v>91</v>
      </c>
      <c r="AV180" s="185" t="s">
        <v>91</v>
      </c>
      <c r="AW180" s="185" t="s">
        <v>35</v>
      </c>
      <c r="AX180" s="185" t="s">
        <v>82</v>
      </c>
      <c r="AY180" s="187" t="s">
        <v>308</v>
      </c>
    </row>
    <row r="181" s="185" customFormat="true" ht="10.2" hidden="false" customHeight="false" outlineLevel="0" collapsed="false">
      <c r="B181" s="186"/>
      <c r="D181" s="179" t="s">
        <v>317</v>
      </c>
      <c r="E181" s="187"/>
      <c r="F181" s="188" t="s">
        <v>2604</v>
      </c>
      <c r="H181" s="189" t="n">
        <v>1.492</v>
      </c>
      <c r="I181" s="190"/>
      <c r="L181" s="186"/>
      <c r="M181" s="191"/>
      <c r="T181" s="192"/>
      <c r="AT181" s="187" t="s">
        <v>317</v>
      </c>
      <c r="AU181" s="187" t="s">
        <v>91</v>
      </c>
      <c r="AV181" s="185" t="s">
        <v>91</v>
      </c>
      <c r="AW181" s="185" t="s">
        <v>35</v>
      </c>
      <c r="AX181" s="185" t="s">
        <v>82</v>
      </c>
      <c r="AY181" s="187" t="s">
        <v>308</v>
      </c>
    </row>
    <row r="182" s="185" customFormat="true" ht="10.2" hidden="false" customHeight="false" outlineLevel="0" collapsed="false">
      <c r="B182" s="186"/>
      <c r="D182" s="179" t="s">
        <v>317</v>
      </c>
      <c r="E182" s="187"/>
      <c r="F182" s="188" t="s">
        <v>2605</v>
      </c>
      <c r="H182" s="189" t="n">
        <v>0.264</v>
      </c>
      <c r="I182" s="190"/>
      <c r="L182" s="186"/>
      <c r="M182" s="191"/>
      <c r="T182" s="192"/>
      <c r="AT182" s="187" t="s">
        <v>317</v>
      </c>
      <c r="AU182" s="187" t="s">
        <v>91</v>
      </c>
      <c r="AV182" s="185" t="s">
        <v>91</v>
      </c>
      <c r="AW182" s="185" t="s">
        <v>35</v>
      </c>
      <c r="AX182" s="185" t="s">
        <v>82</v>
      </c>
      <c r="AY182" s="187" t="s">
        <v>308</v>
      </c>
    </row>
    <row r="183" s="185" customFormat="true" ht="10.2" hidden="false" customHeight="false" outlineLevel="0" collapsed="false">
      <c r="B183" s="186"/>
      <c r="D183" s="179" t="s">
        <v>317</v>
      </c>
      <c r="E183" s="187"/>
      <c r="F183" s="188" t="s">
        <v>2606</v>
      </c>
      <c r="H183" s="189" t="n">
        <v>0.495</v>
      </c>
      <c r="I183" s="190"/>
      <c r="L183" s="186"/>
      <c r="M183" s="191"/>
      <c r="T183" s="192"/>
      <c r="AT183" s="187" t="s">
        <v>317</v>
      </c>
      <c r="AU183" s="187" t="s">
        <v>91</v>
      </c>
      <c r="AV183" s="185" t="s">
        <v>91</v>
      </c>
      <c r="AW183" s="185" t="s">
        <v>35</v>
      </c>
      <c r="AX183" s="185" t="s">
        <v>82</v>
      </c>
      <c r="AY183" s="187" t="s">
        <v>308</v>
      </c>
    </row>
    <row r="184" s="185" customFormat="true" ht="10.2" hidden="false" customHeight="false" outlineLevel="0" collapsed="false">
      <c r="B184" s="186"/>
      <c r="D184" s="179" t="s">
        <v>317</v>
      </c>
      <c r="E184" s="187"/>
      <c r="F184" s="188" t="s">
        <v>2607</v>
      </c>
      <c r="H184" s="189" t="n">
        <v>1.44</v>
      </c>
      <c r="I184" s="190"/>
      <c r="L184" s="186"/>
      <c r="M184" s="191"/>
      <c r="T184" s="192"/>
      <c r="AT184" s="187" t="s">
        <v>317</v>
      </c>
      <c r="AU184" s="187" t="s">
        <v>91</v>
      </c>
      <c r="AV184" s="185" t="s">
        <v>91</v>
      </c>
      <c r="AW184" s="185" t="s">
        <v>35</v>
      </c>
      <c r="AX184" s="185" t="s">
        <v>82</v>
      </c>
      <c r="AY184" s="187" t="s">
        <v>308</v>
      </c>
    </row>
    <row r="185" s="193" customFormat="true" ht="10.2" hidden="false" customHeight="false" outlineLevel="0" collapsed="false">
      <c r="B185" s="194"/>
      <c r="D185" s="179" t="s">
        <v>317</v>
      </c>
      <c r="E185" s="195" t="s">
        <v>2185</v>
      </c>
      <c r="F185" s="196" t="s">
        <v>321</v>
      </c>
      <c r="H185" s="197" t="n">
        <v>10.423</v>
      </c>
      <c r="I185" s="198"/>
      <c r="L185" s="194"/>
      <c r="M185" s="199"/>
      <c r="T185" s="200"/>
      <c r="AT185" s="195" t="s">
        <v>317</v>
      </c>
      <c r="AU185" s="195" t="s">
        <v>91</v>
      </c>
      <c r="AV185" s="193" t="s">
        <v>315</v>
      </c>
      <c r="AW185" s="193" t="s">
        <v>35</v>
      </c>
      <c r="AX185" s="193" t="s">
        <v>89</v>
      </c>
      <c r="AY185" s="195" t="s">
        <v>308</v>
      </c>
    </row>
    <row r="186" s="22" customFormat="true" ht="62.7" hidden="false" customHeight="true" outlineLevel="0" collapsed="false">
      <c r="B186" s="23"/>
      <c r="C186" s="164" t="s">
        <v>352</v>
      </c>
      <c r="D186" s="164" t="s">
        <v>310</v>
      </c>
      <c r="E186" s="165" t="s">
        <v>901</v>
      </c>
      <c r="F186" s="166" t="s">
        <v>902</v>
      </c>
      <c r="G186" s="167" t="s">
        <v>324</v>
      </c>
      <c r="H186" s="168" t="n">
        <v>467.136</v>
      </c>
      <c r="I186" s="169"/>
      <c r="J186" s="170" t="n">
        <f aca="false">ROUND(I186*H186,2)</f>
        <v>0</v>
      </c>
      <c r="K186" s="166" t="s">
        <v>314</v>
      </c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315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315</v>
      </c>
      <c r="BM186" s="175" t="s">
        <v>2608</v>
      </c>
    </row>
    <row r="187" s="177" customFormat="true" ht="10.2" hidden="false" customHeight="false" outlineLevel="0" collapsed="false">
      <c r="B187" s="178"/>
      <c r="D187" s="179" t="s">
        <v>317</v>
      </c>
      <c r="E187" s="180"/>
      <c r="F187" s="181" t="s">
        <v>318</v>
      </c>
      <c r="H187" s="180"/>
      <c r="I187" s="182"/>
      <c r="L187" s="178"/>
      <c r="M187" s="183"/>
      <c r="T187" s="184"/>
      <c r="AT187" s="180" t="s">
        <v>317</v>
      </c>
      <c r="AU187" s="180" t="s">
        <v>91</v>
      </c>
      <c r="AV187" s="177" t="s">
        <v>89</v>
      </c>
      <c r="AW187" s="177" t="s">
        <v>35</v>
      </c>
      <c r="AX187" s="177" t="s">
        <v>82</v>
      </c>
      <c r="AY187" s="180" t="s">
        <v>308</v>
      </c>
    </row>
    <row r="188" s="177" customFormat="true" ht="10.2" hidden="false" customHeight="false" outlineLevel="0" collapsed="false">
      <c r="B188" s="178"/>
      <c r="D188" s="179" t="s">
        <v>317</v>
      </c>
      <c r="E188" s="180"/>
      <c r="F188" s="181" t="s">
        <v>904</v>
      </c>
      <c r="H188" s="180"/>
      <c r="I188" s="182"/>
      <c r="L188" s="178"/>
      <c r="M188" s="183"/>
      <c r="T188" s="184"/>
      <c r="AT188" s="180" t="s">
        <v>317</v>
      </c>
      <c r="AU188" s="180" t="s">
        <v>91</v>
      </c>
      <c r="AV188" s="177" t="s">
        <v>89</v>
      </c>
      <c r="AW188" s="177" t="s">
        <v>35</v>
      </c>
      <c r="AX188" s="177" t="s">
        <v>82</v>
      </c>
      <c r="AY188" s="180" t="s">
        <v>308</v>
      </c>
    </row>
    <row r="189" s="185" customFormat="true" ht="10.2" hidden="false" customHeight="false" outlineLevel="0" collapsed="false">
      <c r="B189" s="186"/>
      <c r="D189" s="179" t="s">
        <v>317</v>
      </c>
      <c r="E189" s="187"/>
      <c r="F189" s="188" t="s">
        <v>2202</v>
      </c>
      <c r="H189" s="189" t="n">
        <v>175</v>
      </c>
      <c r="I189" s="190"/>
      <c r="L189" s="186"/>
      <c r="M189" s="191"/>
      <c r="T189" s="192"/>
      <c r="AT189" s="187" t="s">
        <v>317</v>
      </c>
      <c r="AU189" s="187" t="s">
        <v>91</v>
      </c>
      <c r="AV189" s="185" t="s">
        <v>91</v>
      </c>
      <c r="AW189" s="185" t="s">
        <v>35</v>
      </c>
      <c r="AX189" s="185" t="s">
        <v>82</v>
      </c>
      <c r="AY189" s="187" t="s">
        <v>308</v>
      </c>
    </row>
    <row r="190" s="185" customFormat="true" ht="10.2" hidden="false" customHeight="false" outlineLevel="0" collapsed="false">
      <c r="B190" s="186"/>
      <c r="D190" s="179" t="s">
        <v>317</v>
      </c>
      <c r="E190" s="187"/>
      <c r="F190" s="188" t="s">
        <v>905</v>
      </c>
      <c r="H190" s="189" t="n">
        <v>161.713</v>
      </c>
      <c r="I190" s="190"/>
      <c r="L190" s="186"/>
      <c r="M190" s="191"/>
      <c r="T190" s="192"/>
      <c r="AT190" s="187" t="s">
        <v>317</v>
      </c>
      <c r="AU190" s="187" t="s">
        <v>91</v>
      </c>
      <c r="AV190" s="185" t="s">
        <v>91</v>
      </c>
      <c r="AW190" s="185" t="s">
        <v>35</v>
      </c>
      <c r="AX190" s="185" t="s">
        <v>82</v>
      </c>
      <c r="AY190" s="187" t="s">
        <v>308</v>
      </c>
    </row>
    <row r="191" s="185" customFormat="true" ht="10.2" hidden="false" customHeight="false" outlineLevel="0" collapsed="false">
      <c r="B191" s="186"/>
      <c r="D191" s="179" t="s">
        <v>317</v>
      </c>
      <c r="E191" s="187"/>
      <c r="F191" s="188" t="s">
        <v>2203</v>
      </c>
      <c r="H191" s="189" t="n">
        <v>10.423</v>
      </c>
      <c r="I191" s="190"/>
      <c r="L191" s="186"/>
      <c r="M191" s="191"/>
      <c r="T191" s="192"/>
      <c r="AT191" s="187" t="s">
        <v>317</v>
      </c>
      <c r="AU191" s="187" t="s">
        <v>91</v>
      </c>
      <c r="AV191" s="185" t="s">
        <v>91</v>
      </c>
      <c r="AW191" s="185" t="s">
        <v>35</v>
      </c>
      <c r="AX191" s="185" t="s">
        <v>82</v>
      </c>
      <c r="AY191" s="187" t="s">
        <v>308</v>
      </c>
    </row>
    <row r="192" s="185" customFormat="true" ht="10.2" hidden="false" customHeight="false" outlineLevel="0" collapsed="false">
      <c r="B192" s="186"/>
      <c r="D192" s="179" t="s">
        <v>317</v>
      </c>
      <c r="E192" s="187"/>
      <c r="F192" s="188" t="s">
        <v>1057</v>
      </c>
      <c r="H192" s="189" t="n">
        <v>120</v>
      </c>
      <c r="I192" s="190"/>
      <c r="L192" s="186"/>
      <c r="M192" s="191"/>
      <c r="T192" s="192"/>
      <c r="AT192" s="187" t="s">
        <v>317</v>
      </c>
      <c r="AU192" s="187" t="s">
        <v>91</v>
      </c>
      <c r="AV192" s="185" t="s">
        <v>91</v>
      </c>
      <c r="AW192" s="185" t="s">
        <v>35</v>
      </c>
      <c r="AX192" s="185" t="s">
        <v>82</v>
      </c>
      <c r="AY192" s="187" t="s">
        <v>308</v>
      </c>
    </row>
    <row r="193" s="193" customFormat="true" ht="10.2" hidden="false" customHeight="false" outlineLevel="0" collapsed="false">
      <c r="B193" s="194"/>
      <c r="D193" s="179" t="s">
        <v>317</v>
      </c>
      <c r="E193" s="195"/>
      <c r="F193" s="196" t="s">
        <v>321</v>
      </c>
      <c r="H193" s="197" t="n">
        <v>467.136</v>
      </c>
      <c r="I193" s="198"/>
      <c r="L193" s="194"/>
      <c r="M193" s="199"/>
      <c r="T193" s="200"/>
      <c r="AT193" s="195" t="s">
        <v>317</v>
      </c>
      <c r="AU193" s="195" t="s">
        <v>91</v>
      </c>
      <c r="AV193" s="193" t="s">
        <v>315</v>
      </c>
      <c r="AW193" s="193" t="s">
        <v>35</v>
      </c>
      <c r="AX193" s="193" t="s">
        <v>89</v>
      </c>
      <c r="AY193" s="195" t="s">
        <v>308</v>
      </c>
    </row>
    <row r="194" s="22" customFormat="true" ht="37.95" hidden="false" customHeight="true" outlineLevel="0" collapsed="false">
      <c r="B194" s="23"/>
      <c r="C194" s="164" t="s">
        <v>357</v>
      </c>
      <c r="D194" s="164" t="s">
        <v>310</v>
      </c>
      <c r="E194" s="165" t="s">
        <v>906</v>
      </c>
      <c r="F194" s="166" t="s">
        <v>349</v>
      </c>
      <c r="G194" s="167" t="s">
        <v>324</v>
      </c>
      <c r="H194" s="168" t="n">
        <v>347.136</v>
      </c>
      <c r="I194" s="169"/>
      <c r="J194" s="170" t="n">
        <f aca="false">ROUND(I194*H194,2)</f>
        <v>0</v>
      </c>
      <c r="K194" s="166" t="s">
        <v>314</v>
      </c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315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315</v>
      </c>
      <c r="BM194" s="175" t="s">
        <v>2609</v>
      </c>
    </row>
    <row r="195" s="177" customFormat="true" ht="10.2" hidden="false" customHeight="false" outlineLevel="0" collapsed="false">
      <c r="B195" s="178"/>
      <c r="D195" s="179" t="s">
        <v>317</v>
      </c>
      <c r="E195" s="180"/>
      <c r="F195" s="181" t="s">
        <v>318</v>
      </c>
      <c r="H195" s="180"/>
      <c r="I195" s="182"/>
      <c r="L195" s="178"/>
      <c r="M195" s="183"/>
      <c r="T195" s="184"/>
      <c r="AT195" s="180" t="s">
        <v>317</v>
      </c>
      <c r="AU195" s="180" t="s">
        <v>91</v>
      </c>
      <c r="AV195" s="177" t="s">
        <v>89</v>
      </c>
      <c r="AW195" s="177" t="s">
        <v>35</v>
      </c>
      <c r="AX195" s="177" t="s">
        <v>82</v>
      </c>
      <c r="AY195" s="180" t="s">
        <v>308</v>
      </c>
    </row>
    <row r="196" s="177" customFormat="true" ht="10.2" hidden="false" customHeight="false" outlineLevel="0" collapsed="false">
      <c r="B196" s="178"/>
      <c r="D196" s="179" t="s">
        <v>317</v>
      </c>
      <c r="E196" s="180"/>
      <c r="F196" s="181" t="s">
        <v>908</v>
      </c>
      <c r="H196" s="180"/>
      <c r="I196" s="182"/>
      <c r="L196" s="178"/>
      <c r="M196" s="183"/>
      <c r="T196" s="184"/>
      <c r="AT196" s="180" t="s">
        <v>317</v>
      </c>
      <c r="AU196" s="180" t="s">
        <v>91</v>
      </c>
      <c r="AV196" s="177" t="s">
        <v>89</v>
      </c>
      <c r="AW196" s="177" t="s">
        <v>35</v>
      </c>
      <c r="AX196" s="177" t="s">
        <v>82</v>
      </c>
      <c r="AY196" s="180" t="s">
        <v>308</v>
      </c>
    </row>
    <row r="197" s="185" customFormat="true" ht="10.2" hidden="false" customHeight="false" outlineLevel="0" collapsed="false">
      <c r="B197" s="186"/>
      <c r="D197" s="179" t="s">
        <v>317</v>
      </c>
      <c r="E197" s="187"/>
      <c r="F197" s="188" t="s">
        <v>2202</v>
      </c>
      <c r="H197" s="189" t="n">
        <v>175</v>
      </c>
      <c r="I197" s="190"/>
      <c r="L197" s="186"/>
      <c r="M197" s="191"/>
      <c r="T197" s="192"/>
      <c r="AT197" s="187" t="s">
        <v>317</v>
      </c>
      <c r="AU197" s="187" t="s">
        <v>91</v>
      </c>
      <c r="AV197" s="185" t="s">
        <v>91</v>
      </c>
      <c r="AW197" s="185" t="s">
        <v>35</v>
      </c>
      <c r="AX197" s="185" t="s">
        <v>82</v>
      </c>
      <c r="AY197" s="187" t="s">
        <v>308</v>
      </c>
    </row>
    <row r="198" s="185" customFormat="true" ht="10.2" hidden="false" customHeight="false" outlineLevel="0" collapsed="false">
      <c r="B198" s="186"/>
      <c r="D198" s="179" t="s">
        <v>317</v>
      </c>
      <c r="E198" s="187"/>
      <c r="F198" s="188" t="s">
        <v>905</v>
      </c>
      <c r="H198" s="189" t="n">
        <v>161.713</v>
      </c>
      <c r="I198" s="190"/>
      <c r="L198" s="186"/>
      <c r="M198" s="191"/>
      <c r="T198" s="192"/>
      <c r="AT198" s="187" t="s">
        <v>317</v>
      </c>
      <c r="AU198" s="187" t="s">
        <v>91</v>
      </c>
      <c r="AV198" s="185" t="s">
        <v>91</v>
      </c>
      <c r="AW198" s="185" t="s">
        <v>35</v>
      </c>
      <c r="AX198" s="185" t="s">
        <v>82</v>
      </c>
      <c r="AY198" s="187" t="s">
        <v>308</v>
      </c>
    </row>
    <row r="199" s="185" customFormat="true" ht="10.2" hidden="false" customHeight="false" outlineLevel="0" collapsed="false">
      <c r="B199" s="186"/>
      <c r="D199" s="179" t="s">
        <v>317</v>
      </c>
      <c r="E199" s="187"/>
      <c r="F199" s="188" t="s">
        <v>2203</v>
      </c>
      <c r="H199" s="189" t="n">
        <v>10.423</v>
      </c>
      <c r="I199" s="190"/>
      <c r="L199" s="186"/>
      <c r="M199" s="191"/>
      <c r="T199" s="192"/>
      <c r="AT199" s="187" t="s">
        <v>317</v>
      </c>
      <c r="AU199" s="187" t="s">
        <v>91</v>
      </c>
      <c r="AV199" s="185" t="s">
        <v>91</v>
      </c>
      <c r="AW199" s="185" t="s">
        <v>35</v>
      </c>
      <c r="AX199" s="185" t="s">
        <v>82</v>
      </c>
      <c r="AY199" s="187" t="s">
        <v>308</v>
      </c>
    </row>
    <row r="200" s="193" customFormat="true" ht="10.2" hidden="false" customHeight="false" outlineLevel="0" collapsed="false">
      <c r="B200" s="194"/>
      <c r="D200" s="179" t="s">
        <v>317</v>
      </c>
      <c r="E200" s="195"/>
      <c r="F200" s="196" t="s">
        <v>321</v>
      </c>
      <c r="H200" s="197" t="n">
        <v>347.136</v>
      </c>
      <c r="I200" s="198"/>
      <c r="L200" s="194"/>
      <c r="M200" s="199"/>
      <c r="T200" s="200"/>
      <c r="AT200" s="195" t="s">
        <v>317</v>
      </c>
      <c r="AU200" s="195" t="s">
        <v>91</v>
      </c>
      <c r="AV200" s="193" t="s">
        <v>315</v>
      </c>
      <c r="AW200" s="193" t="s">
        <v>35</v>
      </c>
      <c r="AX200" s="193" t="s">
        <v>89</v>
      </c>
      <c r="AY200" s="195" t="s">
        <v>308</v>
      </c>
    </row>
    <row r="201" s="22" customFormat="true" ht="44.25" hidden="false" customHeight="true" outlineLevel="0" collapsed="false">
      <c r="B201" s="23"/>
      <c r="C201" s="164" t="s">
        <v>363</v>
      </c>
      <c r="D201" s="164" t="s">
        <v>310</v>
      </c>
      <c r="E201" s="165" t="s">
        <v>353</v>
      </c>
      <c r="F201" s="166" t="s">
        <v>354</v>
      </c>
      <c r="G201" s="167" t="s">
        <v>324</v>
      </c>
      <c r="H201" s="168" t="n">
        <v>120</v>
      </c>
      <c r="I201" s="169"/>
      <c r="J201" s="170" t="n">
        <f aca="false">ROUND(I201*H201,2)</f>
        <v>0</v>
      </c>
      <c r="K201" s="166" t="s">
        <v>314</v>
      </c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315</v>
      </c>
      <c r="AT201" s="175" t="s">
        <v>310</v>
      </c>
      <c r="AU201" s="175" t="s">
        <v>91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315</v>
      </c>
      <c r="BM201" s="175" t="s">
        <v>2610</v>
      </c>
    </row>
    <row r="202" s="177" customFormat="true" ht="10.2" hidden="false" customHeight="false" outlineLevel="0" collapsed="false">
      <c r="B202" s="178"/>
      <c r="D202" s="179" t="s">
        <v>317</v>
      </c>
      <c r="E202" s="180"/>
      <c r="F202" s="181" t="s">
        <v>318</v>
      </c>
      <c r="H202" s="180"/>
      <c r="I202" s="182"/>
      <c r="L202" s="178"/>
      <c r="M202" s="183"/>
      <c r="T202" s="184"/>
      <c r="AT202" s="180" t="s">
        <v>317</v>
      </c>
      <c r="AU202" s="180" t="s">
        <v>91</v>
      </c>
      <c r="AV202" s="177" t="s">
        <v>89</v>
      </c>
      <c r="AW202" s="177" t="s">
        <v>35</v>
      </c>
      <c r="AX202" s="177" t="s">
        <v>82</v>
      </c>
      <c r="AY202" s="180" t="s">
        <v>308</v>
      </c>
    </row>
    <row r="203" s="177" customFormat="true" ht="10.2" hidden="false" customHeight="false" outlineLevel="0" collapsed="false">
      <c r="B203" s="178"/>
      <c r="D203" s="179" t="s">
        <v>317</v>
      </c>
      <c r="E203" s="180"/>
      <c r="F203" s="181" t="s">
        <v>912</v>
      </c>
      <c r="H203" s="180"/>
      <c r="I203" s="182"/>
      <c r="L203" s="178"/>
      <c r="M203" s="183"/>
      <c r="T203" s="184"/>
      <c r="AT203" s="180" t="s">
        <v>317</v>
      </c>
      <c r="AU203" s="180" t="s">
        <v>91</v>
      </c>
      <c r="AV203" s="177" t="s">
        <v>89</v>
      </c>
      <c r="AW203" s="177" t="s">
        <v>35</v>
      </c>
      <c r="AX203" s="177" t="s">
        <v>82</v>
      </c>
      <c r="AY203" s="180" t="s">
        <v>308</v>
      </c>
    </row>
    <row r="204" s="185" customFormat="true" ht="10.2" hidden="false" customHeight="false" outlineLevel="0" collapsed="false">
      <c r="B204" s="186"/>
      <c r="D204" s="179" t="s">
        <v>317</v>
      </c>
      <c r="E204" s="187"/>
      <c r="F204" s="188" t="s">
        <v>1057</v>
      </c>
      <c r="H204" s="189" t="n">
        <v>120</v>
      </c>
      <c r="I204" s="190"/>
      <c r="L204" s="186"/>
      <c r="M204" s="191"/>
      <c r="T204" s="192"/>
      <c r="AT204" s="187" t="s">
        <v>317</v>
      </c>
      <c r="AU204" s="187" t="s">
        <v>91</v>
      </c>
      <c r="AV204" s="185" t="s">
        <v>91</v>
      </c>
      <c r="AW204" s="185" t="s">
        <v>35</v>
      </c>
      <c r="AX204" s="185" t="s">
        <v>82</v>
      </c>
      <c r="AY204" s="187" t="s">
        <v>308</v>
      </c>
    </row>
    <row r="205" s="193" customFormat="true" ht="10.2" hidden="false" customHeight="false" outlineLevel="0" collapsed="false">
      <c r="B205" s="194"/>
      <c r="D205" s="179" t="s">
        <v>317</v>
      </c>
      <c r="E205" s="195"/>
      <c r="F205" s="196" t="s">
        <v>321</v>
      </c>
      <c r="H205" s="197" t="n">
        <v>120</v>
      </c>
      <c r="I205" s="198"/>
      <c r="L205" s="194"/>
      <c r="M205" s="199"/>
      <c r="T205" s="200"/>
      <c r="AT205" s="195" t="s">
        <v>317</v>
      </c>
      <c r="AU205" s="195" t="s">
        <v>91</v>
      </c>
      <c r="AV205" s="193" t="s">
        <v>315</v>
      </c>
      <c r="AW205" s="193" t="s">
        <v>35</v>
      </c>
      <c r="AX205" s="193" t="s">
        <v>89</v>
      </c>
      <c r="AY205" s="195" t="s">
        <v>308</v>
      </c>
    </row>
    <row r="206" s="22" customFormat="true" ht="44.25" hidden="false" customHeight="true" outlineLevel="0" collapsed="false">
      <c r="B206" s="23"/>
      <c r="C206" s="164" t="s">
        <v>367</v>
      </c>
      <c r="D206" s="164" t="s">
        <v>310</v>
      </c>
      <c r="E206" s="165" t="s">
        <v>913</v>
      </c>
      <c r="F206" s="166" t="s">
        <v>376</v>
      </c>
      <c r="G206" s="167" t="s">
        <v>324</v>
      </c>
      <c r="H206" s="168" t="n">
        <v>120</v>
      </c>
      <c r="I206" s="169"/>
      <c r="J206" s="170" t="n">
        <f aca="false">ROUND(I206*H206,2)</f>
        <v>0</v>
      </c>
      <c r="K206" s="166" t="s">
        <v>314</v>
      </c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315</v>
      </c>
      <c r="AT206" s="175" t="s">
        <v>310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315</v>
      </c>
      <c r="BM206" s="175" t="s">
        <v>2611</v>
      </c>
    </row>
    <row r="207" s="177" customFormat="true" ht="10.2" hidden="false" customHeight="false" outlineLevel="0" collapsed="false">
      <c r="B207" s="178"/>
      <c r="D207" s="179" t="s">
        <v>317</v>
      </c>
      <c r="E207" s="180"/>
      <c r="F207" s="181" t="s">
        <v>318</v>
      </c>
      <c r="H207" s="180"/>
      <c r="I207" s="182"/>
      <c r="L207" s="178"/>
      <c r="M207" s="183"/>
      <c r="T207" s="184"/>
      <c r="AT207" s="180" t="s">
        <v>317</v>
      </c>
      <c r="AU207" s="180" t="s">
        <v>91</v>
      </c>
      <c r="AV207" s="177" t="s">
        <v>89</v>
      </c>
      <c r="AW207" s="177" t="s">
        <v>35</v>
      </c>
      <c r="AX207" s="177" t="s">
        <v>82</v>
      </c>
      <c r="AY207" s="180" t="s">
        <v>308</v>
      </c>
    </row>
    <row r="208" s="177" customFormat="true" ht="10.2" hidden="false" customHeight="false" outlineLevel="0" collapsed="false">
      <c r="B208" s="178"/>
      <c r="D208" s="179" t="s">
        <v>317</v>
      </c>
      <c r="E208" s="180"/>
      <c r="F208" s="181" t="s">
        <v>378</v>
      </c>
      <c r="H208" s="180"/>
      <c r="I208" s="182"/>
      <c r="L208" s="178"/>
      <c r="M208" s="183"/>
      <c r="T208" s="184"/>
      <c r="AT208" s="180" t="s">
        <v>317</v>
      </c>
      <c r="AU208" s="180" t="s">
        <v>91</v>
      </c>
      <c r="AV208" s="177" t="s">
        <v>89</v>
      </c>
      <c r="AW208" s="177" t="s">
        <v>35</v>
      </c>
      <c r="AX208" s="177" t="s">
        <v>82</v>
      </c>
      <c r="AY208" s="180" t="s">
        <v>308</v>
      </c>
    </row>
    <row r="209" s="185" customFormat="true" ht="10.2" hidden="false" customHeight="false" outlineLevel="0" collapsed="false">
      <c r="B209" s="186"/>
      <c r="D209" s="179" t="s">
        <v>317</v>
      </c>
      <c r="E209" s="187"/>
      <c r="F209" s="188" t="s">
        <v>2612</v>
      </c>
      <c r="H209" s="189" t="n">
        <v>120</v>
      </c>
      <c r="I209" s="190"/>
      <c r="L209" s="186"/>
      <c r="M209" s="191"/>
      <c r="T209" s="192"/>
      <c r="AT209" s="187" t="s">
        <v>317</v>
      </c>
      <c r="AU209" s="187" t="s">
        <v>91</v>
      </c>
      <c r="AV209" s="185" t="s">
        <v>91</v>
      </c>
      <c r="AW209" s="185" t="s">
        <v>35</v>
      </c>
      <c r="AX209" s="185" t="s">
        <v>82</v>
      </c>
      <c r="AY209" s="187" t="s">
        <v>308</v>
      </c>
    </row>
    <row r="210" s="193" customFormat="true" ht="10.2" hidden="false" customHeight="false" outlineLevel="0" collapsed="false">
      <c r="B210" s="194"/>
      <c r="D210" s="179" t="s">
        <v>317</v>
      </c>
      <c r="E210" s="195" t="s">
        <v>1024</v>
      </c>
      <c r="F210" s="196" t="s">
        <v>321</v>
      </c>
      <c r="H210" s="197" t="n">
        <v>120</v>
      </c>
      <c r="I210" s="198"/>
      <c r="L210" s="194"/>
      <c r="M210" s="199"/>
      <c r="T210" s="200"/>
      <c r="AT210" s="195" t="s">
        <v>317</v>
      </c>
      <c r="AU210" s="195" t="s">
        <v>91</v>
      </c>
      <c r="AV210" s="193" t="s">
        <v>315</v>
      </c>
      <c r="AW210" s="193" t="s">
        <v>35</v>
      </c>
      <c r="AX210" s="193" t="s">
        <v>89</v>
      </c>
      <c r="AY210" s="195" t="s">
        <v>308</v>
      </c>
    </row>
    <row r="211" s="152" customFormat="true" ht="22.95" hidden="false" customHeight="true" outlineLevel="0" collapsed="false">
      <c r="B211" s="153"/>
      <c r="D211" s="154" t="s">
        <v>81</v>
      </c>
      <c r="E211" s="162" t="s">
        <v>91</v>
      </c>
      <c r="F211" s="162" t="s">
        <v>380</v>
      </c>
      <c r="I211" s="156"/>
      <c r="J211" s="163" t="n">
        <f aca="false">BK211</f>
        <v>0</v>
      </c>
      <c r="L211" s="153"/>
      <c r="M211" s="157"/>
      <c r="P211" s="158" t="n">
        <f aca="false">SUM(P212:P295)</f>
        <v>0</v>
      </c>
      <c r="R211" s="158" t="n">
        <f aca="false">SUM(R212:R295)</f>
        <v>413.85859844</v>
      </c>
      <c r="T211" s="159" t="n">
        <f aca="false">SUM(T212:T295)</f>
        <v>0</v>
      </c>
      <c r="AR211" s="154" t="s">
        <v>89</v>
      </c>
      <c r="AT211" s="160" t="s">
        <v>81</v>
      </c>
      <c r="AU211" s="160" t="s">
        <v>89</v>
      </c>
      <c r="AY211" s="154" t="s">
        <v>308</v>
      </c>
      <c r="BK211" s="161" t="n">
        <f aca="false">SUM(BK212:BK295)</f>
        <v>0</v>
      </c>
    </row>
    <row r="212" s="22" customFormat="true" ht="24.15" hidden="false" customHeight="true" outlineLevel="0" collapsed="false">
      <c r="B212" s="23"/>
      <c r="C212" s="164" t="s">
        <v>374</v>
      </c>
      <c r="D212" s="164" t="s">
        <v>310</v>
      </c>
      <c r="E212" s="165" t="s">
        <v>2613</v>
      </c>
      <c r="F212" s="166" t="s">
        <v>2614</v>
      </c>
      <c r="G212" s="167" t="s">
        <v>324</v>
      </c>
      <c r="H212" s="168" t="n">
        <v>8.201</v>
      </c>
      <c r="I212" s="169"/>
      <c r="J212" s="170" t="n">
        <f aca="false">ROUND(I212*H212,2)</f>
        <v>0</v>
      </c>
      <c r="K212" s="166" t="s">
        <v>314</v>
      </c>
      <c r="L212" s="23"/>
      <c r="M212" s="171"/>
      <c r="N212" s="172" t="s">
        <v>47</v>
      </c>
      <c r="P212" s="173" t="n">
        <f aca="false">O212*H212</f>
        <v>0</v>
      </c>
      <c r="Q212" s="173" t="n">
        <v>2.45329</v>
      </c>
      <c r="R212" s="173" t="n">
        <f aca="false">Q212*H212</f>
        <v>20.11943129</v>
      </c>
      <c r="S212" s="173" t="n">
        <v>0</v>
      </c>
      <c r="T212" s="174" t="n">
        <f aca="false">S212*H212</f>
        <v>0</v>
      </c>
      <c r="AR212" s="175" t="s">
        <v>315</v>
      </c>
      <c r="AT212" s="175" t="s">
        <v>310</v>
      </c>
      <c r="AU212" s="175" t="s">
        <v>91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315</v>
      </c>
      <c r="BM212" s="175" t="s">
        <v>2615</v>
      </c>
    </row>
    <row r="213" s="177" customFormat="true" ht="10.2" hidden="false" customHeight="false" outlineLevel="0" collapsed="false">
      <c r="B213" s="178"/>
      <c r="D213" s="179" t="s">
        <v>317</v>
      </c>
      <c r="E213" s="180"/>
      <c r="F213" s="181" t="s">
        <v>318</v>
      </c>
      <c r="H213" s="180"/>
      <c r="I213" s="182"/>
      <c r="L213" s="178"/>
      <c r="M213" s="183"/>
      <c r="T213" s="184"/>
      <c r="AT213" s="180" t="s">
        <v>317</v>
      </c>
      <c r="AU213" s="180" t="s">
        <v>91</v>
      </c>
      <c r="AV213" s="177" t="s">
        <v>89</v>
      </c>
      <c r="AW213" s="177" t="s">
        <v>35</v>
      </c>
      <c r="AX213" s="177" t="s">
        <v>82</v>
      </c>
      <c r="AY213" s="180" t="s">
        <v>308</v>
      </c>
    </row>
    <row r="214" s="177" customFormat="true" ht="10.2" hidden="false" customHeight="false" outlineLevel="0" collapsed="false">
      <c r="B214" s="178"/>
      <c r="D214" s="179" t="s">
        <v>317</v>
      </c>
      <c r="E214" s="180"/>
      <c r="F214" s="181" t="s">
        <v>1066</v>
      </c>
      <c r="H214" s="180"/>
      <c r="I214" s="182"/>
      <c r="L214" s="178"/>
      <c r="M214" s="183"/>
      <c r="T214" s="184"/>
      <c r="AT214" s="180" t="s">
        <v>317</v>
      </c>
      <c r="AU214" s="180" t="s">
        <v>91</v>
      </c>
      <c r="AV214" s="177" t="s">
        <v>89</v>
      </c>
      <c r="AW214" s="177" t="s">
        <v>35</v>
      </c>
      <c r="AX214" s="177" t="s">
        <v>82</v>
      </c>
      <c r="AY214" s="180" t="s">
        <v>308</v>
      </c>
    </row>
    <row r="215" s="177" customFormat="true" ht="10.2" hidden="false" customHeight="false" outlineLevel="0" collapsed="false">
      <c r="B215" s="178"/>
      <c r="D215" s="179" t="s">
        <v>317</v>
      </c>
      <c r="E215" s="180"/>
      <c r="F215" s="181" t="s">
        <v>2594</v>
      </c>
      <c r="H215" s="180"/>
      <c r="I215" s="182"/>
      <c r="L215" s="178"/>
      <c r="M215" s="183"/>
      <c r="T215" s="184"/>
      <c r="AT215" s="180" t="s">
        <v>317</v>
      </c>
      <c r="AU215" s="180" t="s">
        <v>91</v>
      </c>
      <c r="AV215" s="177" t="s">
        <v>89</v>
      </c>
      <c r="AW215" s="177" t="s">
        <v>35</v>
      </c>
      <c r="AX215" s="177" t="s">
        <v>82</v>
      </c>
      <c r="AY215" s="180" t="s">
        <v>308</v>
      </c>
    </row>
    <row r="216" s="185" customFormat="true" ht="10.2" hidden="false" customHeight="false" outlineLevel="0" collapsed="false">
      <c r="B216" s="186"/>
      <c r="D216" s="179" t="s">
        <v>317</v>
      </c>
      <c r="E216" s="187"/>
      <c r="F216" s="188" t="s">
        <v>2616</v>
      </c>
      <c r="H216" s="189" t="n">
        <v>5.149</v>
      </c>
      <c r="I216" s="190"/>
      <c r="L216" s="186"/>
      <c r="M216" s="191"/>
      <c r="T216" s="192"/>
      <c r="AT216" s="187" t="s">
        <v>317</v>
      </c>
      <c r="AU216" s="187" t="s">
        <v>91</v>
      </c>
      <c r="AV216" s="185" t="s">
        <v>91</v>
      </c>
      <c r="AW216" s="185" t="s">
        <v>35</v>
      </c>
      <c r="AX216" s="185" t="s">
        <v>82</v>
      </c>
      <c r="AY216" s="187" t="s">
        <v>308</v>
      </c>
    </row>
    <row r="217" s="185" customFormat="true" ht="10.2" hidden="false" customHeight="false" outlineLevel="0" collapsed="false">
      <c r="B217" s="186"/>
      <c r="D217" s="179" t="s">
        <v>317</v>
      </c>
      <c r="E217" s="187"/>
      <c r="F217" s="188" t="s">
        <v>2617</v>
      </c>
      <c r="H217" s="189" t="n">
        <v>2.585</v>
      </c>
      <c r="I217" s="190"/>
      <c r="L217" s="186"/>
      <c r="M217" s="191"/>
      <c r="T217" s="192"/>
      <c r="AT217" s="187" t="s">
        <v>317</v>
      </c>
      <c r="AU217" s="187" t="s">
        <v>91</v>
      </c>
      <c r="AV217" s="185" t="s">
        <v>91</v>
      </c>
      <c r="AW217" s="185" t="s">
        <v>35</v>
      </c>
      <c r="AX217" s="185" t="s">
        <v>82</v>
      </c>
      <c r="AY217" s="187" t="s">
        <v>308</v>
      </c>
    </row>
    <row r="218" s="177" customFormat="true" ht="10.2" hidden="false" customHeight="false" outlineLevel="0" collapsed="false">
      <c r="B218" s="178"/>
      <c r="D218" s="179" t="s">
        <v>317</v>
      </c>
      <c r="E218" s="180"/>
      <c r="F218" s="181" t="s">
        <v>2597</v>
      </c>
      <c r="H218" s="180"/>
      <c r="I218" s="182"/>
      <c r="L218" s="178"/>
      <c r="M218" s="183"/>
      <c r="T218" s="184"/>
      <c r="AT218" s="180" t="s">
        <v>317</v>
      </c>
      <c r="AU218" s="180" t="s">
        <v>91</v>
      </c>
      <c r="AV218" s="177" t="s">
        <v>89</v>
      </c>
      <c r="AW218" s="177" t="s">
        <v>35</v>
      </c>
      <c r="AX218" s="177" t="s">
        <v>82</v>
      </c>
      <c r="AY218" s="180" t="s">
        <v>308</v>
      </c>
    </row>
    <row r="219" s="185" customFormat="true" ht="10.2" hidden="false" customHeight="false" outlineLevel="0" collapsed="false">
      <c r="B219" s="186"/>
      <c r="D219" s="179" t="s">
        <v>317</v>
      </c>
      <c r="E219" s="187"/>
      <c r="F219" s="188" t="s">
        <v>2618</v>
      </c>
      <c r="H219" s="189" t="n">
        <v>0.421</v>
      </c>
      <c r="I219" s="190"/>
      <c r="L219" s="186"/>
      <c r="M219" s="191"/>
      <c r="T219" s="192"/>
      <c r="AT219" s="187" t="s">
        <v>317</v>
      </c>
      <c r="AU219" s="187" t="s">
        <v>91</v>
      </c>
      <c r="AV219" s="185" t="s">
        <v>91</v>
      </c>
      <c r="AW219" s="185" t="s">
        <v>35</v>
      </c>
      <c r="AX219" s="185" t="s">
        <v>82</v>
      </c>
      <c r="AY219" s="187" t="s">
        <v>308</v>
      </c>
    </row>
    <row r="220" s="177" customFormat="true" ht="10.2" hidden="false" customHeight="false" outlineLevel="0" collapsed="false">
      <c r="B220" s="178"/>
      <c r="D220" s="179" t="s">
        <v>317</v>
      </c>
      <c r="E220" s="180"/>
      <c r="F220" s="181" t="s">
        <v>411</v>
      </c>
      <c r="H220" s="180"/>
      <c r="I220" s="182"/>
      <c r="L220" s="178"/>
      <c r="M220" s="183"/>
      <c r="T220" s="184"/>
      <c r="AT220" s="180" t="s">
        <v>317</v>
      </c>
      <c r="AU220" s="180" t="s">
        <v>91</v>
      </c>
      <c r="AV220" s="177" t="s">
        <v>89</v>
      </c>
      <c r="AW220" s="177" t="s">
        <v>35</v>
      </c>
      <c r="AX220" s="177" t="s">
        <v>82</v>
      </c>
      <c r="AY220" s="180" t="s">
        <v>308</v>
      </c>
    </row>
    <row r="221" s="185" customFormat="true" ht="10.2" hidden="false" customHeight="false" outlineLevel="0" collapsed="false">
      <c r="B221" s="186"/>
      <c r="D221" s="179" t="s">
        <v>317</v>
      </c>
      <c r="E221" s="187"/>
      <c r="F221" s="188" t="s">
        <v>2619</v>
      </c>
      <c r="H221" s="189" t="n">
        <v>0.046</v>
      </c>
      <c r="I221" s="190"/>
      <c r="L221" s="186"/>
      <c r="M221" s="191"/>
      <c r="T221" s="192"/>
      <c r="AT221" s="187" t="s">
        <v>317</v>
      </c>
      <c r="AU221" s="187" t="s">
        <v>91</v>
      </c>
      <c r="AV221" s="185" t="s">
        <v>91</v>
      </c>
      <c r="AW221" s="185" t="s">
        <v>35</v>
      </c>
      <c r="AX221" s="185" t="s">
        <v>82</v>
      </c>
      <c r="AY221" s="187" t="s">
        <v>308</v>
      </c>
    </row>
    <row r="222" s="193" customFormat="true" ht="10.2" hidden="false" customHeight="false" outlineLevel="0" collapsed="false">
      <c r="B222" s="194"/>
      <c r="D222" s="179" t="s">
        <v>317</v>
      </c>
      <c r="E222" s="195"/>
      <c r="F222" s="196" t="s">
        <v>321</v>
      </c>
      <c r="H222" s="197" t="n">
        <v>8.201</v>
      </c>
      <c r="I222" s="198"/>
      <c r="L222" s="194"/>
      <c r="M222" s="199"/>
      <c r="T222" s="200"/>
      <c r="AT222" s="195" t="s">
        <v>317</v>
      </c>
      <c r="AU222" s="195" t="s">
        <v>91</v>
      </c>
      <c r="AV222" s="193" t="s">
        <v>315</v>
      </c>
      <c r="AW222" s="193" t="s">
        <v>35</v>
      </c>
      <c r="AX222" s="193" t="s">
        <v>89</v>
      </c>
      <c r="AY222" s="195" t="s">
        <v>308</v>
      </c>
    </row>
    <row r="223" s="22" customFormat="true" ht="33" hidden="false" customHeight="true" outlineLevel="0" collapsed="false">
      <c r="B223" s="23"/>
      <c r="C223" s="164" t="s">
        <v>381</v>
      </c>
      <c r="D223" s="164" t="s">
        <v>310</v>
      </c>
      <c r="E223" s="165" t="s">
        <v>924</v>
      </c>
      <c r="F223" s="166" t="s">
        <v>925</v>
      </c>
      <c r="G223" s="167" t="s">
        <v>324</v>
      </c>
      <c r="H223" s="168" t="n">
        <v>28.688</v>
      </c>
      <c r="I223" s="169"/>
      <c r="J223" s="170" t="n">
        <f aca="false">ROUND(I223*H223,2)</f>
        <v>0</v>
      </c>
      <c r="K223" s="166" t="s">
        <v>314</v>
      </c>
      <c r="L223" s="23"/>
      <c r="M223" s="171"/>
      <c r="N223" s="172" t="s">
        <v>47</v>
      </c>
      <c r="P223" s="173" t="n">
        <f aca="false">O223*H223</f>
        <v>0</v>
      </c>
      <c r="Q223" s="173" t="n">
        <v>2.45329</v>
      </c>
      <c r="R223" s="173" t="n">
        <f aca="false">Q223*H223</f>
        <v>70.37998352</v>
      </c>
      <c r="S223" s="173" t="n">
        <v>0</v>
      </c>
      <c r="T223" s="174" t="n">
        <f aca="false">S223*H223</f>
        <v>0</v>
      </c>
      <c r="AR223" s="175" t="s">
        <v>315</v>
      </c>
      <c r="AT223" s="175" t="s">
        <v>310</v>
      </c>
      <c r="AU223" s="175" t="s">
        <v>91</v>
      </c>
      <c r="AY223" s="3" t="s">
        <v>308</v>
      </c>
      <c r="BE223" s="176" t="n">
        <f aca="false">IF(N223="základní",J223,0)</f>
        <v>0</v>
      </c>
      <c r="BF223" s="176" t="n">
        <f aca="false">IF(N223="snížená",J223,0)</f>
        <v>0</v>
      </c>
      <c r="BG223" s="176" t="n">
        <f aca="false">IF(N223="zákl. přenesená",J223,0)</f>
        <v>0</v>
      </c>
      <c r="BH223" s="176" t="n">
        <f aca="false">IF(N223="sníž. přenesená",J223,0)</f>
        <v>0</v>
      </c>
      <c r="BI223" s="176" t="n">
        <f aca="false">IF(N223="nulová",J223,0)</f>
        <v>0</v>
      </c>
      <c r="BJ223" s="3" t="s">
        <v>89</v>
      </c>
      <c r="BK223" s="176" t="n">
        <f aca="false">ROUND(I223*H223,2)</f>
        <v>0</v>
      </c>
      <c r="BL223" s="3" t="s">
        <v>315</v>
      </c>
      <c r="BM223" s="175" t="s">
        <v>2620</v>
      </c>
    </row>
    <row r="224" s="177" customFormat="true" ht="10.2" hidden="false" customHeight="false" outlineLevel="0" collapsed="false">
      <c r="B224" s="178"/>
      <c r="D224" s="179" t="s">
        <v>317</v>
      </c>
      <c r="E224" s="180"/>
      <c r="F224" s="181" t="s">
        <v>318</v>
      </c>
      <c r="H224" s="180"/>
      <c r="I224" s="182"/>
      <c r="L224" s="178"/>
      <c r="M224" s="183"/>
      <c r="T224" s="184"/>
      <c r="AT224" s="180" t="s">
        <v>317</v>
      </c>
      <c r="AU224" s="180" t="s">
        <v>91</v>
      </c>
      <c r="AV224" s="177" t="s">
        <v>89</v>
      </c>
      <c r="AW224" s="177" t="s">
        <v>35</v>
      </c>
      <c r="AX224" s="177" t="s">
        <v>82</v>
      </c>
      <c r="AY224" s="180" t="s">
        <v>308</v>
      </c>
    </row>
    <row r="225" s="177" customFormat="true" ht="10.2" hidden="false" customHeight="false" outlineLevel="0" collapsed="false">
      <c r="B225" s="178"/>
      <c r="D225" s="179" t="s">
        <v>317</v>
      </c>
      <c r="E225" s="180"/>
      <c r="F225" s="181" t="s">
        <v>927</v>
      </c>
      <c r="H225" s="180"/>
      <c r="I225" s="182"/>
      <c r="L225" s="178"/>
      <c r="M225" s="183"/>
      <c r="T225" s="184"/>
      <c r="AT225" s="180" t="s">
        <v>317</v>
      </c>
      <c r="AU225" s="180" t="s">
        <v>91</v>
      </c>
      <c r="AV225" s="177" t="s">
        <v>89</v>
      </c>
      <c r="AW225" s="177" t="s">
        <v>35</v>
      </c>
      <c r="AX225" s="177" t="s">
        <v>82</v>
      </c>
      <c r="AY225" s="180" t="s">
        <v>308</v>
      </c>
    </row>
    <row r="226" s="177" customFormat="true" ht="10.2" hidden="false" customHeight="false" outlineLevel="0" collapsed="false">
      <c r="B226" s="178"/>
      <c r="D226" s="179" t="s">
        <v>317</v>
      </c>
      <c r="E226" s="180"/>
      <c r="F226" s="181" t="s">
        <v>2594</v>
      </c>
      <c r="H226" s="180"/>
      <c r="I226" s="182"/>
      <c r="L226" s="178"/>
      <c r="M226" s="183"/>
      <c r="T226" s="184"/>
      <c r="AT226" s="180" t="s">
        <v>317</v>
      </c>
      <c r="AU226" s="180" t="s">
        <v>91</v>
      </c>
      <c r="AV226" s="177" t="s">
        <v>89</v>
      </c>
      <c r="AW226" s="177" t="s">
        <v>35</v>
      </c>
      <c r="AX226" s="177" t="s">
        <v>82</v>
      </c>
      <c r="AY226" s="180" t="s">
        <v>308</v>
      </c>
    </row>
    <row r="227" s="185" customFormat="true" ht="10.2" hidden="false" customHeight="false" outlineLevel="0" collapsed="false">
      <c r="B227" s="186"/>
      <c r="D227" s="179" t="s">
        <v>317</v>
      </c>
      <c r="E227" s="187"/>
      <c r="F227" s="188" t="s">
        <v>2621</v>
      </c>
      <c r="H227" s="189" t="n">
        <v>18.02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35</v>
      </c>
      <c r="AX227" s="185" t="s">
        <v>82</v>
      </c>
      <c r="AY227" s="187" t="s">
        <v>308</v>
      </c>
    </row>
    <row r="228" s="185" customFormat="true" ht="10.2" hidden="false" customHeight="false" outlineLevel="0" collapsed="false">
      <c r="B228" s="186"/>
      <c r="D228" s="179" t="s">
        <v>317</v>
      </c>
      <c r="E228" s="187"/>
      <c r="F228" s="188" t="s">
        <v>2622</v>
      </c>
      <c r="H228" s="189" t="n">
        <v>9.048</v>
      </c>
      <c r="I228" s="190"/>
      <c r="L228" s="186"/>
      <c r="M228" s="191"/>
      <c r="T228" s="192"/>
      <c r="AT228" s="187" t="s">
        <v>317</v>
      </c>
      <c r="AU228" s="187" t="s">
        <v>91</v>
      </c>
      <c r="AV228" s="185" t="s">
        <v>91</v>
      </c>
      <c r="AW228" s="185" t="s">
        <v>35</v>
      </c>
      <c r="AX228" s="185" t="s">
        <v>82</v>
      </c>
      <c r="AY228" s="187" t="s">
        <v>308</v>
      </c>
    </row>
    <row r="229" s="177" customFormat="true" ht="10.2" hidden="false" customHeight="false" outlineLevel="0" collapsed="false">
      <c r="B229" s="178"/>
      <c r="D229" s="179" t="s">
        <v>317</v>
      </c>
      <c r="E229" s="180"/>
      <c r="F229" s="181" t="s">
        <v>2597</v>
      </c>
      <c r="H229" s="180"/>
      <c r="I229" s="182"/>
      <c r="L229" s="178"/>
      <c r="M229" s="183"/>
      <c r="T229" s="184"/>
      <c r="AT229" s="180" t="s">
        <v>317</v>
      </c>
      <c r="AU229" s="180" t="s">
        <v>91</v>
      </c>
      <c r="AV229" s="177" t="s">
        <v>89</v>
      </c>
      <c r="AW229" s="177" t="s">
        <v>35</v>
      </c>
      <c r="AX229" s="177" t="s">
        <v>82</v>
      </c>
      <c r="AY229" s="180" t="s">
        <v>308</v>
      </c>
    </row>
    <row r="230" s="185" customFormat="true" ht="10.2" hidden="false" customHeight="false" outlineLevel="0" collapsed="false">
      <c r="B230" s="186"/>
      <c r="D230" s="179" t="s">
        <v>317</v>
      </c>
      <c r="E230" s="187"/>
      <c r="F230" s="188" t="s">
        <v>2623</v>
      </c>
      <c r="H230" s="189" t="n">
        <v>1.404</v>
      </c>
      <c r="I230" s="190"/>
      <c r="L230" s="186"/>
      <c r="M230" s="191"/>
      <c r="T230" s="192"/>
      <c r="AT230" s="187" t="s">
        <v>317</v>
      </c>
      <c r="AU230" s="187" t="s">
        <v>91</v>
      </c>
      <c r="AV230" s="185" t="s">
        <v>91</v>
      </c>
      <c r="AW230" s="185" t="s">
        <v>35</v>
      </c>
      <c r="AX230" s="185" t="s">
        <v>82</v>
      </c>
      <c r="AY230" s="187" t="s">
        <v>308</v>
      </c>
    </row>
    <row r="231" s="177" customFormat="true" ht="10.2" hidden="false" customHeight="false" outlineLevel="0" collapsed="false">
      <c r="B231" s="178"/>
      <c r="D231" s="179" t="s">
        <v>317</v>
      </c>
      <c r="E231" s="180"/>
      <c r="F231" s="181" t="s">
        <v>411</v>
      </c>
      <c r="H231" s="180"/>
      <c r="I231" s="182"/>
      <c r="L231" s="178"/>
      <c r="M231" s="183"/>
      <c r="T231" s="184"/>
      <c r="AT231" s="180" t="s">
        <v>317</v>
      </c>
      <c r="AU231" s="180" t="s">
        <v>91</v>
      </c>
      <c r="AV231" s="177" t="s">
        <v>89</v>
      </c>
      <c r="AW231" s="177" t="s">
        <v>35</v>
      </c>
      <c r="AX231" s="177" t="s">
        <v>82</v>
      </c>
      <c r="AY231" s="180" t="s">
        <v>308</v>
      </c>
    </row>
    <row r="232" s="185" customFormat="true" ht="10.2" hidden="false" customHeight="false" outlineLevel="0" collapsed="false">
      <c r="B232" s="186"/>
      <c r="D232" s="179" t="s">
        <v>317</v>
      </c>
      <c r="E232" s="187"/>
      <c r="F232" s="188" t="s">
        <v>2624</v>
      </c>
      <c r="H232" s="189" t="n">
        <v>0.216</v>
      </c>
      <c r="I232" s="190"/>
      <c r="L232" s="186"/>
      <c r="M232" s="191"/>
      <c r="T232" s="192"/>
      <c r="AT232" s="187" t="s">
        <v>317</v>
      </c>
      <c r="AU232" s="187" t="s">
        <v>91</v>
      </c>
      <c r="AV232" s="185" t="s">
        <v>91</v>
      </c>
      <c r="AW232" s="185" t="s">
        <v>35</v>
      </c>
      <c r="AX232" s="185" t="s">
        <v>82</v>
      </c>
      <c r="AY232" s="187" t="s">
        <v>308</v>
      </c>
    </row>
    <row r="233" s="193" customFormat="true" ht="10.2" hidden="false" customHeight="false" outlineLevel="0" collapsed="false">
      <c r="B233" s="194"/>
      <c r="D233" s="179" t="s">
        <v>317</v>
      </c>
      <c r="E233" s="195" t="s">
        <v>878</v>
      </c>
      <c r="F233" s="196" t="s">
        <v>321</v>
      </c>
      <c r="H233" s="197" t="n">
        <v>28.688</v>
      </c>
      <c r="I233" s="198"/>
      <c r="L233" s="194"/>
      <c r="M233" s="199"/>
      <c r="T233" s="200"/>
      <c r="AT233" s="195" t="s">
        <v>317</v>
      </c>
      <c r="AU233" s="195" t="s">
        <v>91</v>
      </c>
      <c r="AV233" s="193" t="s">
        <v>315</v>
      </c>
      <c r="AW233" s="193" t="s">
        <v>35</v>
      </c>
      <c r="AX233" s="193" t="s">
        <v>89</v>
      </c>
      <c r="AY233" s="195" t="s">
        <v>308</v>
      </c>
    </row>
    <row r="234" s="22" customFormat="true" ht="16.5" hidden="false" customHeight="true" outlineLevel="0" collapsed="false">
      <c r="B234" s="23"/>
      <c r="C234" s="164" t="s">
        <v>393</v>
      </c>
      <c r="D234" s="164" t="s">
        <v>310</v>
      </c>
      <c r="E234" s="165" t="s">
        <v>930</v>
      </c>
      <c r="F234" s="166" t="s">
        <v>931</v>
      </c>
      <c r="G234" s="167" t="s">
        <v>313</v>
      </c>
      <c r="H234" s="168" t="n">
        <v>139.76</v>
      </c>
      <c r="I234" s="169"/>
      <c r="J234" s="170" t="n">
        <f aca="false">ROUND(I234*H234,2)</f>
        <v>0</v>
      </c>
      <c r="K234" s="166" t="s">
        <v>314</v>
      </c>
      <c r="L234" s="23"/>
      <c r="M234" s="171"/>
      <c r="N234" s="172" t="s">
        <v>47</v>
      </c>
      <c r="P234" s="173" t="n">
        <f aca="false">O234*H234</f>
        <v>0</v>
      </c>
      <c r="Q234" s="173" t="n">
        <v>0.00269</v>
      </c>
      <c r="R234" s="173" t="n">
        <f aca="false">Q234*H234</f>
        <v>0.3759544</v>
      </c>
      <c r="S234" s="173" t="n">
        <v>0</v>
      </c>
      <c r="T234" s="174" t="n">
        <f aca="false">S234*H234</f>
        <v>0</v>
      </c>
      <c r="AR234" s="175" t="s">
        <v>315</v>
      </c>
      <c r="AT234" s="175" t="s">
        <v>310</v>
      </c>
      <c r="AU234" s="175" t="s">
        <v>91</v>
      </c>
      <c r="AY234" s="3" t="s">
        <v>308</v>
      </c>
      <c r="BE234" s="176" t="n">
        <f aca="false">IF(N234="základní",J234,0)</f>
        <v>0</v>
      </c>
      <c r="BF234" s="176" t="n">
        <f aca="false">IF(N234="snížená",J234,0)</f>
        <v>0</v>
      </c>
      <c r="BG234" s="176" t="n">
        <f aca="false">IF(N234="zákl. přenesená",J234,0)</f>
        <v>0</v>
      </c>
      <c r="BH234" s="176" t="n">
        <f aca="false">IF(N234="sníž. přenesená",J234,0)</f>
        <v>0</v>
      </c>
      <c r="BI234" s="176" t="n">
        <f aca="false">IF(N234="nulová",J234,0)</f>
        <v>0</v>
      </c>
      <c r="BJ234" s="3" t="s">
        <v>89</v>
      </c>
      <c r="BK234" s="176" t="n">
        <f aca="false">ROUND(I234*H234,2)</f>
        <v>0</v>
      </c>
      <c r="BL234" s="3" t="s">
        <v>315</v>
      </c>
      <c r="BM234" s="175" t="s">
        <v>2625</v>
      </c>
    </row>
    <row r="235" s="177" customFormat="true" ht="10.2" hidden="false" customHeight="false" outlineLevel="0" collapsed="false">
      <c r="B235" s="178"/>
      <c r="D235" s="179" t="s">
        <v>317</v>
      </c>
      <c r="E235" s="180"/>
      <c r="F235" s="181" t="s">
        <v>318</v>
      </c>
      <c r="H235" s="180"/>
      <c r="I235" s="182"/>
      <c r="L235" s="178"/>
      <c r="M235" s="183"/>
      <c r="T235" s="184"/>
      <c r="AT235" s="180" t="s">
        <v>317</v>
      </c>
      <c r="AU235" s="180" t="s">
        <v>91</v>
      </c>
      <c r="AV235" s="177" t="s">
        <v>89</v>
      </c>
      <c r="AW235" s="177" t="s">
        <v>35</v>
      </c>
      <c r="AX235" s="177" t="s">
        <v>82</v>
      </c>
      <c r="AY235" s="180" t="s">
        <v>308</v>
      </c>
    </row>
    <row r="236" s="177" customFormat="true" ht="10.2" hidden="false" customHeight="false" outlineLevel="0" collapsed="false">
      <c r="B236" s="178"/>
      <c r="D236" s="179" t="s">
        <v>317</v>
      </c>
      <c r="E236" s="180"/>
      <c r="F236" s="181" t="s">
        <v>1072</v>
      </c>
      <c r="H236" s="180"/>
      <c r="I236" s="182"/>
      <c r="L236" s="178"/>
      <c r="M236" s="183"/>
      <c r="T236" s="184"/>
      <c r="AT236" s="180" t="s">
        <v>317</v>
      </c>
      <c r="AU236" s="180" t="s">
        <v>91</v>
      </c>
      <c r="AV236" s="177" t="s">
        <v>89</v>
      </c>
      <c r="AW236" s="177" t="s">
        <v>35</v>
      </c>
      <c r="AX236" s="177" t="s">
        <v>82</v>
      </c>
      <c r="AY236" s="180" t="s">
        <v>308</v>
      </c>
    </row>
    <row r="237" s="177" customFormat="true" ht="10.2" hidden="false" customHeight="false" outlineLevel="0" collapsed="false">
      <c r="B237" s="178"/>
      <c r="D237" s="179" t="s">
        <v>317</v>
      </c>
      <c r="E237" s="180"/>
      <c r="F237" s="181" t="s">
        <v>2594</v>
      </c>
      <c r="H237" s="180"/>
      <c r="I237" s="182"/>
      <c r="L237" s="178"/>
      <c r="M237" s="183"/>
      <c r="T237" s="184"/>
      <c r="AT237" s="180" t="s">
        <v>317</v>
      </c>
      <c r="AU237" s="180" t="s">
        <v>91</v>
      </c>
      <c r="AV237" s="177" t="s">
        <v>89</v>
      </c>
      <c r="AW237" s="177" t="s">
        <v>35</v>
      </c>
      <c r="AX237" s="177" t="s">
        <v>82</v>
      </c>
      <c r="AY237" s="180" t="s">
        <v>308</v>
      </c>
    </row>
    <row r="238" s="185" customFormat="true" ht="10.2" hidden="false" customHeight="false" outlineLevel="0" collapsed="false">
      <c r="B238" s="186"/>
      <c r="D238" s="179" t="s">
        <v>317</v>
      </c>
      <c r="E238" s="187"/>
      <c r="F238" s="188" t="s">
        <v>2626</v>
      </c>
      <c r="H238" s="189" t="n">
        <v>79.21</v>
      </c>
      <c r="I238" s="190"/>
      <c r="L238" s="186"/>
      <c r="M238" s="191"/>
      <c r="T238" s="192"/>
      <c r="AT238" s="187" t="s">
        <v>317</v>
      </c>
      <c r="AU238" s="187" t="s">
        <v>91</v>
      </c>
      <c r="AV238" s="185" t="s">
        <v>91</v>
      </c>
      <c r="AW238" s="185" t="s">
        <v>35</v>
      </c>
      <c r="AX238" s="185" t="s">
        <v>82</v>
      </c>
      <c r="AY238" s="187" t="s">
        <v>308</v>
      </c>
    </row>
    <row r="239" s="185" customFormat="true" ht="10.2" hidden="false" customHeight="false" outlineLevel="0" collapsed="false">
      <c r="B239" s="186"/>
      <c r="D239" s="179" t="s">
        <v>317</v>
      </c>
      <c r="E239" s="187"/>
      <c r="F239" s="188" t="s">
        <v>2627</v>
      </c>
      <c r="H239" s="189" t="n">
        <v>39.77</v>
      </c>
      <c r="I239" s="190"/>
      <c r="L239" s="186"/>
      <c r="M239" s="191"/>
      <c r="T239" s="192"/>
      <c r="AT239" s="187" t="s">
        <v>317</v>
      </c>
      <c r="AU239" s="187" t="s">
        <v>91</v>
      </c>
      <c r="AV239" s="185" t="s">
        <v>91</v>
      </c>
      <c r="AW239" s="185" t="s">
        <v>35</v>
      </c>
      <c r="AX239" s="185" t="s">
        <v>82</v>
      </c>
      <c r="AY239" s="187" t="s">
        <v>308</v>
      </c>
    </row>
    <row r="240" s="177" customFormat="true" ht="10.2" hidden="false" customHeight="false" outlineLevel="0" collapsed="false">
      <c r="B240" s="178"/>
      <c r="D240" s="179" t="s">
        <v>317</v>
      </c>
      <c r="E240" s="180"/>
      <c r="F240" s="181" t="s">
        <v>2597</v>
      </c>
      <c r="H240" s="180"/>
      <c r="I240" s="182"/>
      <c r="L240" s="178"/>
      <c r="M240" s="183"/>
      <c r="T240" s="184"/>
      <c r="AT240" s="180" t="s">
        <v>317</v>
      </c>
      <c r="AU240" s="180" t="s">
        <v>91</v>
      </c>
      <c r="AV240" s="177" t="s">
        <v>89</v>
      </c>
      <c r="AW240" s="177" t="s">
        <v>35</v>
      </c>
      <c r="AX240" s="177" t="s">
        <v>82</v>
      </c>
      <c r="AY240" s="180" t="s">
        <v>308</v>
      </c>
    </row>
    <row r="241" s="185" customFormat="true" ht="10.2" hidden="false" customHeight="false" outlineLevel="0" collapsed="false">
      <c r="B241" s="186"/>
      <c r="D241" s="179" t="s">
        <v>317</v>
      </c>
      <c r="E241" s="187"/>
      <c r="F241" s="188" t="s">
        <v>2628</v>
      </c>
      <c r="H241" s="189" t="n">
        <v>18.72</v>
      </c>
      <c r="I241" s="190"/>
      <c r="L241" s="186"/>
      <c r="M241" s="191"/>
      <c r="T241" s="192"/>
      <c r="AT241" s="187" t="s">
        <v>317</v>
      </c>
      <c r="AU241" s="187" t="s">
        <v>91</v>
      </c>
      <c r="AV241" s="185" t="s">
        <v>91</v>
      </c>
      <c r="AW241" s="185" t="s">
        <v>35</v>
      </c>
      <c r="AX241" s="185" t="s">
        <v>82</v>
      </c>
      <c r="AY241" s="187" t="s">
        <v>308</v>
      </c>
    </row>
    <row r="242" s="177" customFormat="true" ht="10.2" hidden="false" customHeight="false" outlineLevel="0" collapsed="false">
      <c r="B242" s="178"/>
      <c r="D242" s="179" t="s">
        <v>317</v>
      </c>
      <c r="E242" s="180"/>
      <c r="F242" s="181" t="s">
        <v>411</v>
      </c>
      <c r="H242" s="180"/>
      <c r="I242" s="182"/>
      <c r="L242" s="178"/>
      <c r="M242" s="183"/>
      <c r="T242" s="184"/>
      <c r="AT242" s="180" t="s">
        <v>317</v>
      </c>
      <c r="AU242" s="180" t="s">
        <v>91</v>
      </c>
      <c r="AV242" s="177" t="s">
        <v>89</v>
      </c>
      <c r="AW242" s="177" t="s">
        <v>35</v>
      </c>
      <c r="AX242" s="177" t="s">
        <v>82</v>
      </c>
      <c r="AY242" s="180" t="s">
        <v>308</v>
      </c>
    </row>
    <row r="243" s="185" customFormat="true" ht="10.2" hidden="false" customHeight="false" outlineLevel="0" collapsed="false">
      <c r="B243" s="186"/>
      <c r="D243" s="179" t="s">
        <v>317</v>
      </c>
      <c r="E243" s="187"/>
      <c r="F243" s="188" t="s">
        <v>2629</v>
      </c>
      <c r="H243" s="189" t="n">
        <v>2.06</v>
      </c>
      <c r="I243" s="190"/>
      <c r="L243" s="186"/>
      <c r="M243" s="191"/>
      <c r="T243" s="192"/>
      <c r="AT243" s="187" t="s">
        <v>317</v>
      </c>
      <c r="AU243" s="187" t="s">
        <v>91</v>
      </c>
      <c r="AV243" s="185" t="s">
        <v>91</v>
      </c>
      <c r="AW243" s="185" t="s">
        <v>35</v>
      </c>
      <c r="AX243" s="185" t="s">
        <v>82</v>
      </c>
      <c r="AY243" s="187" t="s">
        <v>308</v>
      </c>
    </row>
    <row r="244" s="193" customFormat="true" ht="10.2" hidden="false" customHeight="false" outlineLevel="0" collapsed="false">
      <c r="B244" s="194"/>
      <c r="D244" s="179" t="s">
        <v>317</v>
      </c>
      <c r="E244" s="195"/>
      <c r="F244" s="196" t="s">
        <v>321</v>
      </c>
      <c r="H244" s="197" t="n">
        <v>139.76</v>
      </c>
      <c r="I244" s="198"/>
      <c r="L244" s="194"/>
      <c r="M244" s="199"/>
      <c r="T244" s="200"/>
      <c r="AT244" s="195" t="s">
        <v>317</v>
      </c>
      <c r="AU244" s="195" t="s">
        <v>91</v>
      </c>
      <c r="AV244" s="193" t="s">
        <v>315</v>
      </c>
      <c r="AW244" s="193" t="s">
        <v>35</v>
      </c>
      <c r="AX244" s="193" t="s">
        <v>89</v>
      </c>
      <c r="AY244" s="195" t="s">
        <v>308</v>
      </c>
    </row>
    <row r="245" s="22" customFormat="true" ht="16.5" hidden="false" customHeight="true" outlineLevel="0" collapsed="false">
      <c r="B245" s="23"/>
      <c r="C245" s="164" t="s">
        <v>7</v>
      </c>
      <c r="D245" s="164" t="s">
        <v>310</v>
      </c>
      <c r="E245" s="165" t="s">
        <v>936</v>
      </c>
      <c r="F245" s="166" t="s">
        <v>937</v>
      </c>
      <c r="G245" s="167" t="s">
        <v>313</v>
      </c>
      <c r="H245" s="168" t="n">
        <v>139.76</v>
      </c>
      <c r="I245" s="169"/>
      <c r="J245" s="170" t="n">
        <f aca="false">ROUND(I245*H245,2)</f>
        <v>0</v>
      </c>
      <c r="K245" s="166" t="s">
        <v>314</v>
      </c>
      <c r="L245" s="23"/>
      <c r="M245" s="171"/>
      <c r="N245" s="172" t="s">
        <v>47</v>
      </c>
      <c r="P245" s="173" t="n">
        <f aca="false">O245*H245</f>
        <v>0</v>
      </c>
      <c r="Q245" s="173" t="n">
        <v>0</v>
      </c>
      <c r="R245" s="173" t="n">
        <f aca="false">Q245*H245</f>
        <v>0</v>
      </c>
      <c r="S245" s="173" t="n">
        <v>0</v>
      </c>
      <c r="T245" s="174" t="n">
        <f aca="false">S245*H245</f>
        <v>0</v>
      </c>
      <c r="AR245" s="175" t="s">
        <v>315</v>
      </c>
      <c r="AT245" s="175" t="s">
        <v>310</v>
      </c>
      <c r="AU245" s="175" t="s">
        <v>91</v>
      </c>
      <c r="AY245" s="3" t="s">
        <v>308</v>
      </c>
      <c r="BE245" s="176" t="n">
        <f aca="false">IF(N245="základní",J245,0)</f>
        <v>0</v>
      </c>
      <c r="BF245" s="176" t="n">
        <f aca="false">IF(N245="snížená",J245,0)</f>
        <v>0</v>
      </c>
      <c r="BG245" s="176" t="n">
        <f aca="false">IF(N245="zákl. přenesená",J245,0)</f>
        <v>0</v>
      </c>
      <c r="BH245" s="176" t="n">
        <f aca="false">IF(N245="sníž. přenesená",J245,0)</f>
        <v>0</v>
      </c>
      <c r="BI245" s="176" t="n">
        <f aca="false">IF(N245="nulová",J245,0)</f>
        <v>0</v>
      </c>
      <c r="BJ245" s="3" t="s">
        <v>89</v>
      </c>
      <c r="BK245" s="176" t="n">
        <f aca="false">ROUND(I245*H245,2)</f>
        <v>0</v>
      </c>
      <c r="BL245" s="3" t="s">
        <v>315</v>
      </c>
      <c r="BM245" s="175" t="s">
        <v>2630</v>
      </c>
    </row>
    <row r="246" s="22" customFormat="true" ht="24.15" hidden="false" customHeight="true" outlineLevel="0" collapsed="false">
      <c r="B246" s="23"/>
      <c r="C246" s="164" t="s">
        <v>414</v>
      </c>
      <c r="D246" s="164" t="s">
        <v>310</v>
      </c>
      <c r="E246" s="165" t="s">
        <v>939</v>
      </c>
      <c r="F246" s="166" t="s">
        <v>940</v>
      </c>
      <c r="G246" s="167" t="s">
        <v>370</v>
      </c>
      <c r="H246" s="168" t="n">
        <v>2.869</v>
      </c>
      <c r="I246" s="169"/>
      <c r="J246" s="170" t="n">
        <f aca="false">ROUND(I246*H246,2)</f>
        <v>0</v>
      </c>
      <c r="K246" s="166" t="s">
        <v>314</v>
      </c>
      <c r="L246" s="23"/>
      <c r="M246" s="171"/>
      <c r="N246" s="172" t="s">
        <v>47</v>
      </c>
      <c r="P246" s="173" t="n">
        <f aca="false">O246*H246</f>
        <v>0</v>
      </c>
      <c r="Q246" s="173" t="n">
        <v>1.06062</v>
      </c>
      <c r="R246" s="173" t="n">
        <f aca="false">Q246*H246</f>
        <v>3.04291878</v>
      </c>
      <c r="S246" s="173" t="n">
        <v>0</v>
      </c>
      <c r="T246" s="174" t="n">
        <f aca="false">S246*H246</f>
        <v>0</v>
      </c>
      <c r="AR246" s="175" t="s">
        <v>315</v>
      </c>
      <c r="AT246" s="175" t="s">
        <v>310</v>
      </c>
      <c r="AU246" s="175" t="s">
        <v>91</v>
      </c>
      <c r="AY246" s="3" t="s">
        <v>308</v>
      </c>
      <c r="BE246" s="176" t="n">
        <f aca="false">IF(N246="základní",J246,0)</f>
        <v>0</v>
      </c>
      <c r="BF246" s="176" t="n">
        <f aca="false">IF(N246="snížená",J246,0)</f>
        <v>0</v>
      </c>
      <c r="BG246" s="176" t="n">
        <f aca="false">IF(N246="zákl. přenesená",J246,0)</f>
        <v>0</v>
      </c>
      <c r="BH246" s="176" t="n">
        <f aca="false">IF(N246="sníž. přenesená",J246,0)</f>
        <v>0</v>
      </c>
      <c r="BI246" s="176" t="n">
        <f aca="false">IF(N246="nulová",J246,0)</f>
        <v>0</v>
      </c>
      <c r="BJ246" s="3" t="s">
        <v>89</v>
      </c>
      <c r="BK246" s="176" t="n">
        <f aca="false">ROUND(I246*H246,2)</f>
        <v>0</v>
      </c>
      <c r="BL246" s="3" t="s">
        <v>315</v>
      </c>
      <c r="BM246" s="175" t="s">
        <v>2631</v>
      </c>
    </row>
    <row r="247" s="177" customFormat="true" ht="10.2" hidden="false" customHeight="false" outlineLevel="0" collapsed="false">
      <c r="B247" s="178"/>
      <c r="D247" s="179" t="s">
        <v>317</v>
      </c>
      <c r="E247" s="180"/>
      <c r="F247" s="181" t="s">
        <v>318</v>
      </c>
      <c r="H247" s="180"/>
      <c r="I247" s="182"/>
      <c r="L247" s="178"/>
      <c r="M247" s="183"/>
      <c r="T247" s="184"/>
      <c r="AT247" s="180" t="s">
        <v>317</v>
      </c>
      <c r="AU247" s="180" t="s">
        <v>91</v>
      </c>
      <c r="AV247" s="177" t="s">
        <v>89</v>
      </c>
      <c r="AW247" s="177" t="s">
        <v>35</v>
      </c>
      <c r="AX247" s="177" t="s">
        <v>82</v>
      </c>
      <c r="AY247" s="180" t="s">
        <v>308</v>
      </c>
    </row>
    <row r="248" s="177" customFormat="true" ht="10.2" hidden="false" customHeight="false" outlineLevel="0" collapsed="false">
      <c r="B248" s="178"/>
      <c r="D248" s="179" t="s">
        <v>317</v>
      </c>
      <c r="E248" s="180"/>
      <c r="F248" s="181" t="s">
        <v>1076</v>
      </c>
      <c r="H248" s="180"/>
      <c r="I248" s="182"/>
      <c r="L248" s="178"/>
      <c r="M248" s="183"/>
      <c r="T248" s="184"/>
      <c r="AT248" s="180" t="s">
        <v>317</v>
      </c>
      <c r="AU248" s="180" t="s">
        <v>91</v>
      </c>
      <c r="AV248" s="177" t="s">
        <v>89</v>
      </c>
      <c r="AW248" s="177" t="s">
        <v>35</v>
      </c>
      <c r="AX248" s="177" t="s">
        <v>82</v>
      </c>
      <c r="AY248" s="180" t="s">
        <v>308</v>
      </c>
    </row>
    <row r="249" s="185" customFormat="true" ht="10.2" hidden="false" customHeight="false" outlineLevel="0" collapsed="false">
      <c r="B249" s="186"/>
      <c r="D249" s="179" t="s">
        <v>317</v>
      </c>
      <c r="E249" s="187"/>
      <c r="F249" s="188" t="s">
        <v>1077</v>
      </c>
      <c r="H249" s="189" t="n">
        <v>2.869</v>
      </c>
      <c r="I249" s="190"/>
      <c r="L249" s="186"/>
      <c r="M249" s="191"/>
      <c r="T249" s="192"/>
      <c r="AT249" s="187" t="s">
        <v>317</v>
      </c>
      <c r="AU249" s="187" t="s">
        <v>91</v>
      </c>
      <c r="AV249" s="185" t="s">
        <v>91</v>
      </c>
      <c r="AW249" s="185" t="s">
        <v>35</v>
      </c>
      <c r="AX249" s="185" t="s">
        <v>82</v>
      </c>
      <c r="AY249" s="187" t="s">
        <v>308</v>
      </c>
    </row>
    <row r="250" s="193" customFormat="true" ht="10.2" hidden="false" customHeight="false" outlineLevel="0" collapsed="false">
      <c r="B250" s="194"/>
      <c r="D250" s="179" t="s">
        <v>317</v>
      </c>
      <c r="E250" s="195"/>
      <c r="F250" s="196" t="s">
        <v>321</v>
      </c>
      <c r="H250" s="197" t="n">
        <v>2.869</v>
      </c>
      <c r="I250" s="198"/>
      <c r="L250" s="194"/>
      <c r="M250" s="199"/>
      <c r="T250" s="200"/>
      <c r="AT250" s="195" t="s">
        <v>317</v>
      </c>
      <c r="AU250" s="195" t="s">
        <v>91</v>
      </c>
      <c r="AV250" s="193" t="s">
        <v>315</v>
      </c>
      <c r="AW250" s="193" t="s">
        <v>35</v>
      </c>
      <c r="AX250" s="193" t="s">
        <v>89</v>
      </c>
      <c r="AY250" s="195" t="s">
        <v>308</v>
      </c>
    </row>
    <row r="251" s="22" customFormat="true" ht="24.15" hidden="false" customHeight="true" outlineLevel="0" collapsed="false">
      <c r="B251" s="23"/>
      <c r="C251" s="164" t="s">
        <v>423</v>
      </c>
      <c r="D251" s="164" t="s">
        <v>310</v>
      </c>
      <c r="E251" s="165" t="s">
        <v>2632</v>
      </c>
      <c r="F251" s="166" t="s">
        <v>2633</v>
      </c>
      <c r="G251" s="167" t="s">
        <v>324</v>
      </c>
      <c r="H251" s="168" t="n">
        <v>10.423</v>
      </c>
      <c r="I251" s="169"/>
      <c r="J251" s="170" t="n">
        <f aca="false">ROUND(I251*H251,2)</f>
        <v>0</v>
      </c>
      <c r="K251" s="166" t="s">
        <v>314</v>
      </c>
      <c r="L251" s="23"/>
      <c r="M251" s="171"/>
      <c r="N251" s="172" t="s">
        <v>47</v>
      </c>
      <c r="P251" s="173" t="n">
        <f aca="false">O251*H251</f>
        <v>0</v>
      </c>
      <c r="Q251" s="173" t="n">
        <v>2.45329</v>
      </c>
      <c r="R251" s="173" t="n">
        <f aca="false">Q251*H251</f>
        <v>25.57064167</v>
      </c>
      <c r="S251" s="173" t="n">
        <v>0</v>
      </c>
      <c r="T251" s="174" t="n">
        <f aca="false">S251*H251</f>
        <v>0</v>
      </c>
      <c r="AR251" s="175" t="s">
        <v>315</v>
      </c>
      <c r="AT251" s="175" t="s">
        <v>310</v>
      </c>
      <c r="AU251" s="175" t="s">
        <v>91</v>
      </c>
      <c r="AY251" s="3" t="s">
        <v>308</v>
      </c>
      <c r="BE251" s="176" t="n">
        <f aca="false">IF(N251="základní",J251,0)</f>
        <v>0</v>
      </c>
      <c r="BF251" s="176" t="n">
        <f aca="false">IF(N251="snížená",J251,0)</f>
        <v>0</v>
      </c>
      <c r="BG251" s="176" t="n">
        <f aca="false">IF(N251="zákl. přenesená",J251,0)</f>
        <v>0</v>
      </c>
      <c r="BH251" s="176" t="n">
        <f aca="false">IF(N251="sníž. přenesená",J251,0)</f>
        <v>0</v>
      </c>
      <c r="BI251" s="176" t="n">
        <f aca="false">IF(N251="nulová",J251,0)</f>
        <v>0</v>
      </c>
      <c r="BJ251" s="3" t="s">
        <v>89</v>
      </c>
      <c r="BK251" s="176" t="n">
        <f aca="false">ROUND(I251*H251,2)</f>
        <v>0</v>
      </c>
      <c r="BL251" s="3" t="s">
        <v>315</v>
      </c>
      <c r="BM251" s="175" t="s">
        <v>2634</v>
      </c>
    </row>
    <row r="252" s="177" customFormat="true" ht="10.2" hidden="false" customHeight="false" outlineLevel="0" collapsed="false">
      <c r="B252" s="178"/>
      <c r="D252" s="179" t="s">
        <v>317</v>
      </c>
      <c r="E252" s="180"/>
      <c r="F252" s="181" t="s">
        <v>318</v>
      </c>
      <c r="H252" s="180"/>
      <c r="I252" s="182"/>
      <c r="L252" s="178"/>
      <c r="M252" s="183"/>
      <c r="T252" s="184"/>
      <c r="AT252" s="180" t="s">
        <v>317</v>
      </c>
      <c r="AU252" s="180" t="s">
        <v>91</v>
      </c>
      <c r="AV252" s="177" t="s">
        <v>89</v>
      </c>
      <c r="AW252" s="177" t="s">
        <v>35</v>
      </c>
      <c r="AX252" s="177" t="s">
        <v>82</v>
      </c>
      <c r="AY252" s="180" t="s">
        <v>308</v>
      </c>
    </row>
    <row r="253" s="177" customFormat="true" ht="10.2" hidden="false" customHeight="false" outlineLevel="0" collapsed="false">
      <c r="B253" s="178"/>
      <c r="D253" s="179" t="s">
        <v>317</v>
      </c>
      <c r="E253" s="180"/>
      <c r="F253" s="181" t="s">
        <v>2209</v>
      </c>
      <c r="H253" s="180"/>
      <c r="I253" s="182"/>
      <c r="L253" s="178"/>
      <c r="M253" s="183"/>
      <c r="T253" s="184"/>
      <c r="AT253" s="180" t="s">
        <v>317</v>
      </c>
      <c r="AU253" s="180" t="s">
        <v>91</v>
      </c>
      <c r="AV253" s="177" t="s">
        <v>89</v>
      </c>
      <c r="AW253" s="177" t="s">
        <v>35</v>
      </c>
      <c r="AX253" s="177" t="s">
        <v>82</v>
      </c>
      <c r="AY253" s="180" t="s">
        <v>308</v>
      </c>
    </row>
    <row r="254" s="177" customFormat="true" ht="10.2" hidden="false" customHeight="false" outlineLevel="0" collapsed="false">
      <c r="B254" s="178"/>
      <c r="D254" s="179" t="s">
        <v>317</v>
      </c>
      <c r="E254" s="180"/>
      <c r="F254" s="181" t="s">
        <v>2601</v>
      </c>
      <c r="H254" s="180"/>
      <c r="I254" s="182"/>
      <c r="L254" s="178"/>
      <c r="M254" s="183"/>
      <c r="T254" s="184"/>
      <c r="AT254" s="180" t="s">
        <v>317</v>
      </c>
      <c r="AU254" s="180" t="s">
        <v>91</v>
      </c>
      <c r="AV254" s="177" t="s">
        <v>89</v>
      </c>
      <c r="AW254" s="177" t="s">
        <v>35</v>
      </c>
      <c r="AX254" s="177" t="s">
        <v>82</v>
      </c>
      <c r="AY254" s="180" t="s">
        <v>308</v>
      </c>
    </row>
    <row r="255" s="185" customFormat="true" ht="10.2" hidden="false" customHeight="false" outlineLevel="0" collapsed="false">
      <c r="B255" s="186"/>
      <c r="D255" s="179" t="s">
        <v>317</v>
      </c>
      <c r="E255" s="187"/>
      <c r="F255" s="188" t="s">
        <v>2602</v>
      </c>
      <c r="H255" s="189" t="n">
        <v>4.752</v>
      </c>
      <c r="I255" s="190"/>
      <c r="L255" s="186"/>
      <c r="M255" s="191"/>
      <c r="T255" s="192"/>
      <c r="AT255" s="187" t="s">
        <v>317</v>
      </c>
      <c r="AU255" s="187" t="s">
        <v>91</v>
      </c>
      <c r="AV255" s="185" t="s">
        <v>91</v>
      </c>
      <c r="AW255" s="185" t="s">
        <v>35</v>
      </c>
      <c r="AX255" s="185" t="s">
        <v>82</v>
      </c>
      <c r="AY255" s="187" t="s">
        <v>308</v>
      </c>
    </row>
    <row r="256" s="177" customFormat="true" ht="10.2" hidden="false" customHeight="false" outlineLevel="0" collapsed="false">
      <c r="B256" s="178"/>
      <c r="D256" s="179" t="s">
        <v>317</v>
      </c>
      <c r="E256" s="180"/>
      <c r="F256" s="181" t="s">
        <v>2597</v>
      </c>
      <c r="H256" s="180"/>
      <c r="I256" s="182"/>
      <c r="L256" s="178"/>
      <c r="M256" s="183"/>
      <c r="T256" s="184"/>
      <c r="AT256" s="180" t="s">
        <v>317</v>
      </c>
      <c r="AU256" s="180" t="s">
        <v>91</v>
      </c>
      <c r="AV256" s="177" t="s">
        <v>89</v>
      </c>
      <c r="AW256" s="177" t="s">
        <v>35</v>
      </c>
      <c r="AX256" s="177" t="s">
        <v>82</v>
      </c>
      <c r="AY256" s="180" t="s">
        <v>308</v>
      </c>
    </row>
    <row r="257" s="185" customFormat="true" ht="10.2" hidden="false" customHeight="false" outlineLevel="0" collapsed="false">
      <c r="B257" s="186"/>
      <c r="D257" s="179" t="s">
        <v>317</v>
      </c>
      <c r="E257" s="187"/>
      <c r="F257" s="188" t="s">
        <v>2603</v>
      </c>
      <c r="H257" s="189" t="n">
        <v>1.98</v>
      </c>
      <c r="I257" s="190"/>
      <c r="L257" s="186"/>
      <c r="M257" s="191"/>
      <c r="T257" s="192"/>
      <c r="AT257" s="187" t="s">
        <v>317</v>
      </c>
      <c r="AU257" s="187" t="s">
        <v>91</v>
      </c>
      <c r="AV257" s="185" t="s">
        <v>91</v>
      </c>
      <c r="AW257" s="185" t="s">
        <v>35</v>
      </c>
      <c r="AX257" s="185" t="s">
        <v>82</v>
      </c>
      <c r="AY257" s="187" t="s">
        <v>308</v>
      </c>
    </row>
    <row r="258" s="185" customFormat="true" ht="10.2" hidden="false" customHeight="false" outlineLevel="0" collapsed="false">
      <c r="B258" s="186"/>
      <c r="D258" s="179" t="s">
        <v>317</v>
      </c>
      <c r="E258" s="187"/>
      <c r="F258" s="188" t="s">
        <v>2604</v>
      </c>
      <c r="H258" s="189" t="n">
        <v>1.492</v>
      </c>
      <c r="I258" s="190"/>
      <c r="L258" s="186"/>
      <c r="M258" s="191"/>
      <c r="T258" s="192"/>
      <c r="AT258" s="187" t="s">
        <v>317</v>
      </c>
      <c r="AU258" s="187" t="s">
        <v>91</v>
      </c>
      <c r="AV258" s="185" t="s">
        <v>91</v>
      </c>
      <c r="AW258" s="185" t="s">
        <v>35</v>
      </c>
      <c r="AX258" s="185" t="s">
        <v>82</v>
      </c>
      <c r="AY258" s="187" t="s">
        <v>308</v>
      </c>
    </row>
    <row r="259" s="185" customFormat="true" ht="10.2" hidden="false" customHeight="false" outlineLevel="0" collapsed="false">
      <c r="B259" s="186"/>
      <c r="D259" s="179" t="s">
        <v>317</v>
      </c>
      <c r="E259" s="187"/>
      <c r="F259" s="188" t="s">
        <v>2605</v>
      </c>
      <c r="H259" s="189" t="n">
        <v>0.264</v>
      </c>
      <c r="I259" s="190"/>
      <c r="L259" s="186"/>
      <c r="M259" s="191"/>
      <c r="T259" s="192"/>
      <c r="AT259" s="187" t="s">
        <v>317</v>
      </c>
      <c r="AU259" s="187" t="s">
        <v>91</v>
      </c>
      <c r="AV259" s="185" t="s">
        <v>91</v>
      </c>
      <c r="AW259" s="185" t="s">
        <v>35</v>
      </c>
      <c r="AX259" s="185" t="s">
        <v>82</v>
      </c>
      <c r="AY259" s="187" t="s">
        <v>308</v>
      </c>
    </row>
    <row r="260" s="185" customFormat="true" ht="10.2" hidden="false" customHeight="false" outlineLevel="0" collapsed="false">
      <c r="B260" s="186"/>
      <c r="D260" s="179" t="s">
        <v>317</v>
      </c>
      <c r="E260" s="187"/>
      <c r="F260" s="188" t="s">
        <v>2606</v>
      </c>
      <c r="H260" s="189" t="n">
        <v>0.495</v>
      </c>
      <c r="I260" s="190"/>
      <c r="L260" s="186"/>
      <c r="M260" s="191"/>
      <c r="T260" s="192"/>
      <c r="AT260" s="187" t="s">
        <v>317</v>
      </c>
      <c r="AU260" s="187" t="s">
        <v>91</v>
      </c>
      <c r="AV260" s="185" t="s">
        <v>91</v>
      </c>
      <c r="AW260" s="185" t="s">
        <v>35</v>
      </c>
      <c r="AX260" s="185" t="s">
        <v>82</v>
      </c>
      <c r="AY260" s="187" t="s">
        <v>308</v>
      </c>
    </row>
    <row r="261" s="185" customFormat="true" ht="10.2" hidden="false" customHeight="false" outlineLevel="0" collapsed="false">
      <c r="B261" s="186"/>
      <c r="D261" s="179" t="s">
        <v>317</v>
      </c>
      <c r="E261" s="187"/>
      <c r="F261" s="188" t="s">
        <v>2607</v>
      </c>
      <c r="H261" s="189" t="n">
        <v>1.44</v>
      </c>
      <c r="I261" s="190"/>
      <c r="L261" s="186"/>
      <c r="M261" s="191"/>
      <c r="T261" s="192"/>
      <c r="AT261" s="187" t="s">
        <v>317</v>
      </c>
      <c r="AU261" s="187" t="s">
        <v>91</v>
      </c>
      <c r="AV261" s="185" t="s">
        <v>91</v>
      </c>
      <c r="AW261" s="185" t="s">
        <v>35</v>
      </c>
      <c r="AX261" s="185" t="s">
        <v>82</v>
      </c>
      <c r="AY261" s="187" t="s">
        <v>308</v>
      </c>
    </row>
    <row r="262" s="193" customFormat="true" ht="10.2" hidden="false" customHeight="false" outlineLevel="0" collapsed="false">
      <c r="B262" s="194"/>
      <c r="D262" s="179" t="s">
        <v>317</v>
      </c>
      <c r="E262" s="195"/>
      <c r="F262" s="196" t="s">
        <v>321</v>
      </c>
      <c r="H262" s="197" t="n">
        <v>10.423</v>
      </c>
      <c r="I262" s="198"/>
      <c r="L262" s="194"/>
      <c r="M262" s="199"/>
      <c r="T262" s="200"/>
      <c r="AT262" s="195" t="s">
        <v>317</v>
      </c>
      <c r="AU262" s="195" t="s">
        <v>91</v>
      </c>
      <c r="AV262" s="193" t="s">
        <v>315</v>
      </c>
      <c r="AW262" s="193" t="s">
        <v>35</v>
      </c>
      <c r="AX262" s="193" t="s">
        <v>89</v>
      </c>
      <c r="AY262" s="195" t="s">
        <v>308</v>
      </c>
    </row>
    <row r="263" s="22" customFormat="true" ht="44.25" hidden="false" customHeight="true" outlineLevel="0" collapsed="false">
      <c r="B263" s="23"/>
      <c r="C263" s="164" t="s">
        <v>427</v>
      </c>
      <c r="D263" s="164" t="s">
        <v>310</v>
      </c>
      <c r="E263" s="165" t="s">
        <v>2635</v>
      </c>
      <c r="F263" s="166" t="s">
        <v>2636</v>
      </c>
      <c r="G263" s="167" t="s">
        <v>313</v>
      </c>
      <c r="H263" s="168" t="n">
        <v>59.49</v>
      </c>
      <c r="I263" s="169"/>
      <c r="J263" s="170" t="n">
        <f aca="false">ROUND(I263*H263,2)</f>
        <v>0</v>
      </c>
      <c r="K263" s="166" t="s">
        <v>314</v>
      </c>
      <c r="L263" s="23"/>
      <c r="M263" s="171"/>
      <c r="N263" s="172" t="s">
        <v>47</v>
      </c>
      <c r="P263" s="173" t="n">
        <f aca="false">O263*H263</f>
        <v>0</v>
      </c>
      <c r="Q263" s="173" t="n">
        <v>1.20855</v>
      </c>
      <c r="R263" s="173" t="n">
        <f aca="false">Q263*H263</f>
        <v>71.8966395</v>
      </c>
      <c r="S263" s="173" t="n">
        <v>0</v>
      </c>
      <c r="T263" s="174" t="n">
        <f aca="false">S263*H263</f>
        <v>0</v>
      </c>
      <c r="AR263" s="175" t="s">
        <v>315</v>
      </c>
      <c r="AT263" s="175" t="s">
        <v>310</v>
      </c>
      <c r="AU263" s="175" t="s">
        <v>91</v>
      </c>
      <c r="AY263" s="3" t="s">
        <v>308</v>
      </c>
      <c r="BE263" s="176" t="n">
        <f aca="false">IF(N263="základní",J263,0)</f>
        <v>0</v>
      </c>
      <c r="BF263" s="176" t="n">
        <f aca="false">IF(N263="snížená",J263,0)</f>
        <v>0</v>
      </c>
      <c r="BG263" s="176" t="n">
        <f aca="false">IF(N263="zákl. přenesená",J263,0)</f>
        <v>0</v>
      </c>
      <c r="BH263" s="176" t="n">
        <f aca="false">IF(N263="sníž. přenesená",J263,0)</f>
        <v>0</v>
      </c>
      <c r="BI263" s="176" t="n">
        <f aca="false">IF(N263="nulová",J263,0)</f>
        <v>0</v>
      </c>
      <c r="BJ263" s="3" t="s">
        <v>89</v>
      </c>
      <c r="BK263" s="176" t="n">
        <f aca="false">ROUND(I263*H263,2)</f>
        <v>0</v>
      </c>
      <c r="BL263" s="3" t="s">
        <v>315</v>
      </c>
      <c r="BM263" s="175" t="s">
        <v>2637</v>
      </c>
    </row>
    <row r="264" s="177" customFormat="true" ht="10.2" hidden="false" customHeight="false" outlineLevel="0" collapsed="false">
      <c r="B264" s="178"/>
      <c r="D264" s="179" t="s">
        <v>317</v>
      </c>
      <c r="E264" s="180"/>
      <c r="F264" s="181" t="s">
        <v>318</v>
      </c>
      <c r="H264" s="180"/>
      <c r="I264" s="182"/>
      <c r="L264" s="178"/>
      <c r="M264" s="183"/>
      <c r="T264" s="184"/>
      <c r="AT264" s="180" t="s">
        <v>317</v>
      </c>
      <c r="AU264" s="180" t="s">
        <v>91</v>
      </c>
      <c r="AV264" s="177" t="s">
        <v>89</v>
      </c>
      <c r="AW264" s="177" t="s">
        <v>35</v>
      </c>
      <c r="AX264" s="177" t="s">
        <v>82</v>
      </c>
      <c r="AY264" s="180" t="s">
        <v>308</v>
      </c>
    </row>
    <row r="265" s="177" customFormat="true" ht="10.2" hidden="false" customHeight="false" outlineLevel="0" collapsed="false">
      <c r="B265" s="178"/>
      <c r="D265" s="179" t="s">
        <v>317</v>
      </c>
      <c r="E265" s="180"/>
      <c r="F265" s="181" t="s">
        <v>1081</v>
      </c>
      <c r="H265" s="180"/>
      <c r="I265" s="182"/>
      <c r="L265" s="178"/>
      <c r="M265" s="183"/>
      <c r="T265" s="184"/>
      <c r="AT265" s="180" t="s">
        <v>317</v>
      </c>
      <c r="AU265" s="180" t="s">
        <v>91</v>
      </c>
      <c r="AV265" s="177" t="s">
        <v>89</v>
      </c>
      <c r="AW265" s="177" t="s">
        <v>35</v>
      </c>
      <c r="AX265" s="177" t="s">
        <v>82</v>
      </c>
      <c r="AY265" s="180" t="s">
        <v>308</v>
      </c>
    </row>
    <row r="266" s="177" customFormat="true" ht="10.2" hidden="false" customHeight="false" outlineLevel="0" collapsed="false">
      <c r="B266" s="178"/>
      <c r="D266" s="179" t="s">
        <v>317</v>
      </c>
      <c r="E266" s="180"/>
      <c r="F266" s="181" t="s">
        <v>2594</v>
      </c>
      <c r="H266" s="180"/>
      <c r="I266" s="182"/>
      <c r="L266" s="178"/>
      <c r="M266" s="183"/>
      <c r="T266" s="184"/>
      <c r="AT266" s="180" t="s">
        <v>317</v>
      </c>
      <c r="AU266" s="180" t="s">
        <v>91</v>
      </c>
      <c r="AV266" s="177" t="s">
        <v>89</v>
      </c>
      <c r="AW266" s="177" t="s">
        <v>35</v>
      </c>
      <c r="AX266" s="177" t="s">
        <v>82</v>
      </c>
      <c r="AY266" s="180" t="s">
        <v>308</v>
      </c>
    </row>
    <row r="267" s="185" customFormat="true" ht="10.2" hidden="false" customHeight="false" outlineLevel="0" collapsed="false">
      <c r="B267" s="186"/>
      <c r="D267" s="179" t="s">
        <v>317</v>
      </c>
      <c r="E267" s="187"/>
      <c r="F267" s="188" t="s">
        <v>2638</v>
      </c>
      <c r="H267" s="189" t="n">
        <v>39.605</v>
      </c>
      <c r="I267" s="190"/>
      <c r="L267" s="186"/>
      <c r="M267" s="191"/>
      <c r="T267" s="192"/>
      <c r="AT267" s="187" t="s">
        <v>317</v>
      </c>
      <c r="AU267" s="187" t="s">
        <v>91</v>
      </c>
      <c r="AV267" s="185" t="s">
        <v>91</v>
      </c>
      <c r="AW267" s="185" t="s">
        <v>35</v>
      </c>
      <c r="AX267" s="185" t="s">
        <v>82</v>
      </c>
      <c r="AY267" s="187" t="s">
        <v>308</v>
      </c>
    </row>
    <row r="268" s="185" customFormat="true" ht="10.2" hidden="false" customHeight="false" outlineLevel="0" collapsed="false">
      <c r="B268" s="186"/>
      <c r="D268" s="179" t="s">
        <v>317</v>
      </c>
      <c r="E268" s="187"/>
      <c r="F268" s="188" t="s">
        <v>2639</v>
      </c>
      <c r="H268" s="189" t="n">
        <v>19.885</v>
      </c>
      <c r="I268" s="190"/>
      <c r="L268" s="186"/>
      <c r="M268" s="191"/>
      <c r="T268" s="192"/>
      <c r="AT268" s="187" t="s">
        <v>317</v>
      </c>
      <c r="AU268" s="187" t="s">
        <v>91</v>
      </c>
      <c r="AV268" s="185" t="s">
        <v>91</v>
      </c>
      <c r="AW268" s="185" t="s">
        <v>35</v>
      </c>
      <c r="AX268" s="185" t="s">
        <v>82</v>
      </c>
      <c r="AY268" s="187" t="s">
        <v>308</v>
      </c>
    </row>
    <row r="269" s="193" customFormat="true" ht="10.2" hidden="false" customHeight="false" outlineLevel="0" collapsed="false">
      <c r="B269" s="194"/>
      <c r="D269" s="179" t="s">
        <v>317</v>
      </c>
      <c r="E269" s="195" t="s">
        <v>2567</v>
      </c>
      <c r="F269" s="196" t="s">
        <v>321</v>
      </c>
      <c r="H269" s="197" t="n">
        <v>59.49</v>
      </c>
      <c r="I269" s="198"/>
      <c r="L269" s="194"/>
      <c r="M269" s="199"/>
      <c r="T269" s="200"/>
      <c r="AT269" s="195" t="s">
        <v>317</v>
      </c>
      <c r="AU269" s="195" t="s">
        <v>91</v>
      </c>
      <c r="AV269" s="193" t="s">
        <v>315</v>
      </c>
      <c r="AW269" s="193" t="s">
        <v>35</v>
      </c>
      <c r="AX269" s="193" t="s">
        <v>89</v>
      </c>
      <c r="AY269" s="195" t="s">
        <v>308</v>
      </c>
    </row>
    <row r="270" s="22" customFormat="true" ht="55.5" hidden="false" customHeight="true" outlineLevel="0" collapsed="false">
      <c r="B270" s="23"/>
      <c r="C270" s="164" t="s">
        <v>433</v>
      </c>
      <c r="D270" s="164" t="s">
        <v>310</v>
      </c>
      <c r="E270" s="165" t="s">
        <v>456</v>
      </c>
      <c r="F270" s="166" t="s">
        <v>457</v>
      </c>
      <c r="G270" s="167" t="s">
        <v>370</v>
      </c>
      <c r="H270" s="168" t="n">
        <v>0.892</v>
      </c>
      <c r="I270" s="169"/>
      <c r="J270" s="170" t="n">
        <f aca="false">ROUND(I270*H270,2)</f>
        <v>0</v>
      </c>
      <c r="K270" s="166" t="s">
        <v>314</v>
      </c>
      <c r="L270" s="23"/>
      <c r="M270" s="171"/>
      <c r="N270" s="172" t="s">
        <v>47</v>
      </c>
      <c r="P270" s="173" t="n">
        <f aca="false">O270*H270</f>
        <v>0</v>
      </c>
      <c r="Q270" s="173" t="n">
        <v>1.0594</v>
      </c>
      <c r="R270" s="173" t="n">
        <f aca="false">Q270*H270</f>
        <v>0.9449848</v>
      </c>
      <c r="S270" s="173" t="n">
        <v>0</v>
      </c>
      <c r="T270" s="174" t="n">
        <f aca="false">S270*H270</f>
        <v>0</v>
      </c>
      <c r="AR270" s="175" t="s">
        <v>315</v>
      </c>
      <c r="AT270" s="175" t="s">
        <v>310</v>
      </c>
      <c r="AU270" s="175" t="s">
        <v>91</v>
      </c>
      <c r="AY270" s="3" t="s">
        <v>308</v>
      </c>
      <c r="BE270" s="176" t="n">
        <f aca="false">IF(N270="základní",J270,0)</f>
        <v>0</v>
      </c>
      <c r="BF270" s="176" t="n">
        <f aca="false">IF(N270="snížená",J270,0)</f>
        <v>0</v>
      </c>
      <c r="BG270" s="176" t="n">
        <f aca="false">IF(N270="zákl. přenesená",J270,0)</f>
        <v>0</v>
      </c>
      <c r="BH270" s="176" t="n">
        <f aca="false">IF(N270="sníž. přenesená",J270,0)</f>
        <v>0</v>
      </c>
      <c r="BI270" s="176" t="n">
        <f aca="false">IF(N270="nulová",J270,0)</f>
        <v>0</v>
      </c>
      <c r="BJ270" s="3" t="s">
        <v>89</v>
      </c>
      <c r="BK270" s="176" t="n">
        <f aca="false">ROUND(I270*H270,2)</f>
        <v>0</v>
      </c>
      <c r="BL270" s="3" t="s">
        <v>315</v>
      </c>
      <c r="BM270" s="175" t="s">
        <v>2640</v>
      </c>
    </row>
    <row r="271" s="177" customFormat="true" ht="10.2" hidden="false" customHeight="false" outlineLevel="0" collapsed="false">
      <c r="B271" s="178"/>
      <c r="D271" s="179" t="s">
        <v>317</v>
      </c>
      <c r="E271" s="180"/>
      <c r="F271" s="181" t="s">
        <v>318</v>
      </c>
      <c r="H271" s="180"/>
      <c r="I271" s="182"/>
      <c r="L271" s="178"/>
      <c r="M271" s="183"/>
      <c r="T271" s="184"/>
      <c r="AT271" s="180" t="s">
        <v>317</v>
      </c>
      <c r="AU271" s="180" t="s">
        <v>91</v>
      </c>
      <c r="AV271" s="177" t="s">
        <v>89</v>
      </c>
      <c r="AW271" s="177" t="s">
        <v>35</v>
      </c>
      <c r="AX271" s="177" t="s">
        <v>82</v>
      </c>
      <c r="AY271" s="180" t="s">
        <v>308</v>
      </c>
    </row>
    <row r="272" s="177" customFormat="true" ht="20.4" hidden="false" customHeight="false" outlineLevel="0" collapsed="false">
      <c r="B272" s="178"/>
      <c r="D272" s="179" t="s">
        <v>317</v>
      </c>
      <c r="E272" s="180"/>
      <c r="F272" s="181" t="s">
        <v>1084</v>
      </c>
      <c r="H272" s="180"/>
      <c r="I272" s="182"/>
      <c r="L272" s="178"/>
      <c r="M272" s="183"/>
      <c r="T272" s="184"/>
      <c r="AT272" s="180" t="s">
        <v>317</v>
      </c>
      <c r="AU272" s="180" t="s">
        <v>91</v>
      </c>
      <c r="AV272" s="177" t="s">
        <v>89</v>
      </c>
      <c r="AW272" s="177" t="s">
        <v>35</v>
      </c>
      <c r="AX272" s="177" t="s">
        <v>82</v>
      </c>
      <c r="AY272" s="180" t="s">
        <v>308</v>
      </c>
    </row>
    <row r="273" s="185" customFormat="true" ht="10.2" hidden="false" customHeight="false" outlineLevel="0" collapsed="false">
      <c r="B273" s="186"/>
      <c r="D273" s="179" t="s">
        <v>317</v>
      </c>
      <c r="E273" s="187"/>
      <c r="F273" s="188" t="s">
        <v>2641</v>
      </c>
      <c r="H273" s="189" t="n">
        <v>0.892</v>
      </c>
      <c r="I273" s="190"/>
      <c r="L273" s="186"/>
      <c r="M273" s="191"/>
      <c r="T273" s="192"/>
      <c r="AT273" s="187" t="s">
        <v>317</v>
      </c>
      <c r="AU273" s="187" t="s">
        <v>91</v>
      </c>
      <c r="AV273" s="185" t="s">
        <v>91</v>
      </c>
      <c r="AW273" s="185" t="s">
        <v>35</v>
      </c>
      <c r="AX273" s="185" t="s">
        <v>82</v>
      </c>
      <c r="AY273" s="187" t="s">
        <v>308</v>
      </c>
    </row>
    <row r="274" s="193" customFormat="true" ht="10.2" hidden="false" customHeight="false" outlineLevel="0" collapsed="false">
      <c r="B274" s="194"/>
      <c r="D274" s="179" t="s">
        <v>317</v>
      </c>
      <c r="E274" s="195"/>
      <c r="F274" s="196" t="s">
        <v>321</v>
      </c>
      <c r="H274" s="197" t="n">
        <v>0.892</v>
      </c>
      <c r="I274" s="198"/>
      <c r="L274" s="194"/>
      <c r="M274" s="199"/>
      <c r="T274" s="200"/>
      <c r="AT274" s="195" t="s">
        <v>317</v>
      </c>
      <c r="AU274" s="195" t="s">
        <v>91</v>
      </c>
      <c r="AV274" s="193" t="s">
        <v>315</v>
      </c>
      <c r="AW274" s="193" t="s">
        <v>35</v>
      </c>
      <c r="AX274" s="193" t="s">
        <v>89</v>
      </c>
      <c r="AY274" s="195" t="s">
        <v>308</v>
      </c>
    </row>
    <row r="275" s="22" customFormat="true" ht="37.95" hidden="false" customHeight="true" outlineLevel="0" collapsed="false">
      <c r="B275" s="23"/>
      <c r="C275" s="164" t="s">
        <v>443</v>
      </c>
      <c r="D275" s="164" t="s">
        <v>310</v>
      </c>
      <c r="E275" s="165" t="s">
        <v>382</v>
      </c>
      <c r="F275" s="166" t="s">
        <v>383</v>
      </c>
      <c r="G275" s="167" t="s">
        <v>324</v>
      </c>
      <c r="H275" s="168" t="n">
        <v>60.278</v>
      </c>
      <c r="I275" s="169"/>
      <c r="J275" s="170" t="n">
        <f aca="false">ROUND(I275*H275,2)</f>
        <v>0</v>
      </c>
      <c r="K275" s="166" t="s">
        <v>314</v>
      </c>
      <c r="L275" s="23"/>
      <c r="M275" s="171"/>
      <c r="N275" s="172" t="s">
        <v>47</v>
      </c>
      <c r="P275" s="173" t="n">
        <f aca="false">O275*H275</f>
        <v>0</v>
      </c>
      <c r="Q275" s="173" t="n">
        <v>2.16</v>
      </c>
      <c r="R275" s="173" t="n">
        <f aca="false">Q275*H275</f>
        <v>130.20048</v>
      </c>
      <c r="S275" s="173" t="n">
        <v>0</v>
      </c>
      <c r="T275" s="174" t="n">
        <f aca="false">S275*H275</f>
        <v>0</v>
      </c>
      <c r="AR275" s="175" t="s">
        <v>315</v>
      </c>
      <c r="AT275" s="175" t="s">
        <v>310</v>
      </c>
      <c r="AU275" s="175" t="s">
        <v>91</v>
      </c>
      <c r="AY275" s="3" t="s">
        <v>308</v>
      </c>
      <c r="BE275" s="176" t="n">
        <f aca="false">IF(N275="základní",J275,0)</f>
        <v>0</v>
      </c>
      <c r="BF275" s="176" t="n">
        <f aca="false">IF(N275="snížená",J275,0)</f>
        <v>0</v>
      </c>
      <c r="BG275" s="176" t="n">
        <f aca="false">IF(N275="zákl. přenesená",J275,0)</f>
        <v>0</v>
      </c>
      <c r="BH275" s="176" t="n">
        <f aca="false">IF(N275="sníž. přenesená",J275,0)</f>
        <v>0</v>
      </c>
      <c r="BI275" s="176" t="n">
        <f aca="false">IF(N275="nulová",J275,0)</f>
        <v>0</v>
      </c>
      <c r="BJ275" s="3" t="s">
        <v>89</v>
      </c>
      <c r="BK275" s="176" t="n">
        <f aca="false">ROUND(I275*H275,2)</f>
        <v>0</v>
      </c>
      <c r="BL275" s="3" t="s">
        <v>315</v>
      </c>
      <c r="BM275" s="175" t="s">
        <v>2642</v>
      </c>
    </row>
    <row r="276" s="177" customFormat="true" ht="10.2" hidden="false" customHeight="false" outlineLevel="0" collapsed="false">
      <c r="B276" s="178"/>
      <c r="D276" s="179" t="s">
        <v>317</v>
      </c>
      <c r="E276" s="180"/>
      <c r="F276" s="181" t="s">
        <v>318</v>
      </c>
      <c r="H276" s="180"/>
      <c r="I276" s="182"/>
      <c r="L276" s="178"/>
      <c r="M276" s="183"/>
      <c r="T276" s="184"/>
      <c r="AT276" s="180" t="s">
        <v>317</v>
      </c>
      <c r="AU276" s="180" t="s">
        <v>91</v>
      </c>
      <c r="AV276" s="177" t="s">
        <v>89</v>
      </c>
      <c r="AW276" s="177" t="s">
        <v>35</v>
      </c>
      <c r="AX276" s="177" t="s">
        <v>82</v>
      </c>
      <c r="AY276" s="180" t="s">
        <v>308</v>
      </c>
    </row>
    <row r="277" s="177" customFormat="true" ht="10.2" hidden="false" customHeight="false" outlineLevel="0" collapsed="false">
      <c r="B277" s="178"/>
      <c r="D277" s="179" t="s">
        <v>317</v>
      </c>
      <c r="E277" s="180"/>
      <c r="F277" s="181" t="s">
        <v>857</v>
      </c>
      <c r="H277" s="180"/>
      <c r="I277" s="182"/>
      <c r="L277" s="178"/>
      <c r="M277" s="183"/>
      <c r="T277" s="184"/>
      <c r="AT277" s="180" t="s">
        <v>317</v>
      </c>
      <c r="AU277" s="180" t="s">
        <v>91</v>
      </c>
      <c r="AV277" s="177" t="s">
        <v>89</v>
      </c>
      <c r="AW277" s="177" t="s">
        <v>35</v>
      </c>
      <c r="AX277" s="177" t="s">
        <v>82</v>
      </c>
      <c r="AY277" s="180" t="s">
        <v>308</v>
      </c>
    </row>
    <row r="278" s="185" customFormat="true" ht="10.2" hidden="false" customHeight="false" outlineLevel="0" collapsed="false">
      <c r="B278" s="186"/>
      <c r="D278" s="179" t="s">
        <v>317</v>
      </c>
      <c r="E278" s="187"/>
      <c r="F278" s="188" t="s">
        <v>2643</v>
      </c>
      <c r="H278" s="189" t="n">
        <v>60.278</v>
      </c>
      <c r="I278" s="190"/>
      <c r="L278" s="186"/>
      <c r="M278" s="191"/>
      <c r="T278" s="192"/>
      <c r="AT278" s="187" t="s">
        <v>317</v>
      </c>
      <c r="AU278" s="187" t="s">
        <v>91</v>
      </c>
      <c r="AV278" s="185" t="s">
        <v>91</v>
      </c>
      <c r="AW278" s="185" t="s">
        <v>35</v>
      </c>
      <c r="AX278" s="185" t="s">
        <v>82</v>
      </c>
      <c r="AY278" s="187" t="s">
        <v>308</v>
      </c>
    </row>
    <row r="279" s="193" customFormat="true" ht="10.2" hidden="false" customHeight="false" outlineLevel="0" collapsed="false">
      <c r="B279" s="194"/>
      <c r="D279" s="179" t="s">
        <v>317</v>
      </c>
      <c r="E279" s="195"/>
      <c r="F279" s="196" t="s">
        <v>321</v>
      </c>
      <c r="H279" s="197" t="n">
        <v>60.278</v>
      </c>
      <c r="I279" s="198"/>
      <c r="L279" s="194"/>
      <c r="M279" s="199"/>
      <c r="T279" s="200"/>
      <c r="AT279" s="195" t="s">
        <v>317</v>
      </c>
      <c r="AU279" s="195" t="s">
        <v>91</v>
      </c>
      <c r="AV279" s="193" t="s">
        <v>315</v>
      </c>
      <c r="AW279" s="193" t="s">
        <v>35</v>
      </c>
      <c r="AX279" s="193" t="s">
        <v>89</v>
      </c>
      <c r="AY279" s="195" t="s">
        <v>308</v>
      </c>
    </row>
    <row r="280" s="22" customFormat="true" ht="33" hidden="false" customHeight="true" outlineLevel="0" collapsed="false">
      <c r="B280" s="23"/>
      <c r="C280" s="164" t="s">
        <v>6</v>
      </c>
      <c r="D280" s="164" t="s">
        <v>310</v>
      </c>
      <c r="E280" s="165" t="s">
        <v>947</v>
      </c>
      <c r="F280" s="166" t="s">
        <v>948</v>
      </c>
      <c r="G280" s="167" t="s">
        <v>324</v>
      </c>
      <c r="H280" s="168" t="n">
        <v>36.167</v>
      </c>
      <c r="I280" s="169"/>
      <c r="J280" s="170" t="n">
        <f aca="false">ROUND(I280*H280,2)</f>
        <v>0</v>
      </c>
      <c r="K280" s="166" t="s">
        <v>314</v>
      </c>
      <c r="L280" s="23"/>
      <c r="M280" s="171"/>
      <c r="N280" s="172" t="s">
        <v>47</v>
      </c>
      <c r="P280" s="173" t="n">
        <f aca="false">O280*H280</f>
        <v>0</v>
      </c>
      <c r="Q280" s="173" t="n">
        <v>2.45329</v>
      </c>
      <c r="R280" s="173" t="n">
        <f aca="false">Q280*H280</f>
        <v>88.72813943</v>
      </c>
      <c r="S280" s="173" t="n">
        <v>0</v>
      </c>
      <c r="T280" s="174" t="n">
        <f aca="false">S280*H280</f>
        <v>0</v>
      </c>
      <c r="AR280" s="175" t="s">
        <v>315</v>
      </c>
      <c r="AT280" s="175" t="s">
        <v>310</v>
      </c>
      <c r="AU280" s="175" t="s">
        <v>91</v>
      </c>
      <c r="AY280" s="3" t="s">
        <v>308</v>
      </c>
      <c r="BE280" s="176" t="n">
        <f aca="false">IF(N280="základní",J280,0)</f>
        <v>0</v>
      </c>
      <c r="BF280" s="176" t="n">
        <f aca="false">IF(N280="snížená",J280,0)</f>
        <v>0</v>
      </c>
      <c r="BG280" s="176" t="n">
        <f aca="false">IF(N280="zákl. přenesená",J280,0)</f>
        <v>0</v>
      </c>
      <c r="BH280" s="176" t="n">
        <f aca="false">IF(N280="sníž. přenesená",J280,0)</f>
        <v>0</v>
      </c>
      <c r="BI280" s="176" t="n">
        <f aca="false">IF(N280="nulová",J280,0)</f>
        <v>0</v>
      </c>
      <c r="BJ280" s="3" t="s">
        <v>89</v>
      </c>
      <c r="BK280" s="176" t="n">
        <f aca="false">ROUND(I280*H280,2)</f>
        <v>0</v>
      </c>
      <c r="BL280" s="3" t="s">
        <v>315</v>
      </c>
      <c r="BM280" s="175" t="s">
        <v>2644</v>
      </c>
    </row>
    <row r="281" s="177" customFormat="true" ht="10.2" hidden="false" customHeight="false" outlineLevel="0" collapsed="false">
      <c r="B281" s="178"/>
      <c r="D281" s="179" t="s">
        <v>317</v>
      </c>
      <c r="E281" s="180"/>
      <c r="F281" s="181" t="s">
        <v>318</v>
      </c>
      <c r="H281" s="180"/>
      <c r="I281" s="182"/>
      <c r="L281" s="178"/>
      <c r="M281" s="183"/>
      <c r="T281" s="184"/>
      <c r="AT281" s="180" t="s">
        <v>317</v>
      </c>
      <c r="AU281" s="180" t="s">
        <v>91</v>
      </c>
      <c r="AV281" s="177" t="s">
        <v>89</v>
      </c>
      <c r="AW281" s="177" t="s">
        <v>35</v>
      </c>
      <c r="AX281" s="177" t="s">
        <v>82</v>
      </c>
      <c r="AY281" s="180" t="s">
        <v>308</v>
      </c>
    </row>
    <row r="282" s="177" customFormat="true" ht="10.2" hidden="false" customHeight="false" outlineLevel="0" collapsed="false">
      <c r="B282" s="178"/>
      <c r="D282" s="179" t="s">
        <v>317</v>
      </c>
      <c r="E282" s="180"/>
      <c r="F282" s="181" t="s">
        <v>406</v>
      </c>
      <c r="H282" s="180"/>
      <c r="I282" s="182"/>
      <c r="L282" s="178"/>
      <c r="M282" s="183"/>
      <c r="T282" s="184"/>
      <c r="AT282" s="180" t="s">
        <v>317</v>
      </c>
      <c r="AU282" s="180" t="s">
        <v>91</v>
      </c>
      <c r="AV282" s="177" t="s">
        <v>89</v>
      </c>
      <c r="AW282" s="177" t="s">
        <v>35</v>
      </c>
      <c r="AX282" s="177" t="s">
        <v>82</v>
      </c>
      <c r="AY282" s="180" t="s">
        <v>308</v>
      </c>
    </row>
    <row r="283" s="185" customFormat="true" ht="10.2" hidden="false" customHeight="false" outlineLevel="0" collapsed="false">
      <c r="B283" s="186"/>
      <c r="D283" s="179" t="s">
        <v>317</v>
      </c>
      <c r="E283" s="187"/>
      <c r="F283" s="188" t="s">
        <v>2645</v>
      </c>
      <c r="H283" s="189" t="n">
        <v>36.167</v>
      </c>
      <c r="I283" s="190"/>
      <c r="L283" s="186"/>
      <c r="M283" s="191"/>
      <c r="T283" s="192"/>
      <c r="AT283" s="187" t="s">
        <v>317</v>
      </c>
      <c r="AU283" s="187" t="s">
        <v>91</v>
      </c>
      <c r="AV283" s="185" t="s">
        <v>91</v>
      </c>
      <c r="AW283" s="185" t="s">
        <v>35</v>
      </c>
      <c r="AX283" s="185" t="s">
        <v>82</v>
      </c>
      <c r="AY283" s="187" t="s">
        <v>308</v>
      </c>
    </row>
    <row r="284" s="193" customFormat="true" ht="10.2" hidden="false" customHeight="false" outlineLevel="0" collapsed="false">
      <c r="B284" s="194"/>
      <c r="D284" s="179" t="s">
        <v>317</v>
      </c>
      <c r="E284" s="195"/>
      <c r="F284" s="196" t="s">
        <v>321</v>
      </c>
      <c r="H284" s="197" t="n">
        <v>36.167</v>
      </c>
      <c r="I284" s="198"/>
      <c r="L284" s="194"/>
      <c r="M284" s="199"/>
      <c r="T284" s="200"/>
      <c r="AT284" s="195" t="s">
        <v>317</v>
      </c>
      <c r="AU284" s="195" t="s">
        <v>91</v>
      </c>
      <c r="AV284" s="193" t="s">
        <v>315</v>
      </c>
      <c r="AW284" s="193" t="s">
        <v>35</v>
      </c>
      <c r="AX284" s="193" t="s">
        <v>89</v>
      </c>
      <c r="AY284" s="195" t="s">
        <v>308</v>
      </c>
    </row>
    <row r="285" s="22" customFormat="true" ht="16.5" hidden="false" customHeight="true" outlineLevel="0" collapsed="false">
      <c r="B285" s="23"/>
      <c r="C285" s="164" t="s">
        <v>455</v>
      </c>
      <c r="D285" s="164" t="s">
        <v>310</v>
      </c>
      <c r="E285" s="165" t="s">
        <v>415</v>
      </c>
      <c r="F285" s="166" t="s">
        <v>416</v>
      </c>
      <c r="G285" s="167" t="s">
        <v>313</v>
      </c>
      <c r="H285" s="168" t="n">
        <v>39.11</v>
      </c>
      <c r="I285" s="169"/>
      <c r="J285" s="170" t="n">
        <f aca="false">ROUND(I285*H285,2)</f>
        <v>0</v>
      </c>
      <c r="K285" s="166" t="s">
        <v>314</v>
      </c>
      <c r="L285" s="23"/>
      <c r="M285" s="171"/>
      <c r="N285" s="172" t="s">
        <v>47</v>
      </c>
      <c r="P285" s="173" t="n">
        <f aca="false">O285*H285</f>
        <v>0</v>
      </c>
      <c r="Q285" s="173" t="n">
        <v>0.00247</v>
      </c>
      <c r="R285" s="173" t="n">
        <f aca="false">Q285*H285</f>
        <v>0.0966017</v>
      </c>
      <c r="S285" s="173" t="n">
        <v>0</v>
      </c>
      <c r="T285" s="174" t="n">
        <f aca="false">S285*H285</f>
        <v>0</v>
      </c>
      <c r="AR285" s="175" t="s">
        <v>315</v>
      </c>
      <c r="AT285" s="175" t="s">
        <v>310</v>
      </c>
      <c r="AU285" s="175" t="s">
        <v>91</v>
      </c>
      <c r="AY285" s="3" t="s">
        <v>308</v>
      </c>
      <c r="BE285" s="176" t="n">
        <f aca="false">IF(N285="základní",J285,0)</f>
        <v>0</v>
      </c>
      <c r="BF285" s="176" t="n">
        <f aca="false">IF(N285="snížená",J285,0)</f>
        <v>0</v>
      </c>
      <c r="BG285" s="176" t="n">
        <f aca="false">IF(N285="zákl. přenesená",J285,0)</f>
        <v>0</v>
      </c>
      <c r="BH285" s="176" t="n">
        <f aca="false">IF(N285="sníž. přenesená",J285,0)</f>
        <v>0</v>
      </c>
      <c r="BI285" s="176" t="n">
        <f aca="false">IF(N285="nulová",J285,0)</f>
        <v>0</v>
      </c>
      <c r="BJ285" s="3" t="s">
        <v>89</v>
      </c>
      <c r="BK285" s="176" t="n">
        <f aca="false">ROUND(I285*H285,2)</f>
        <v>0</v>
      </c>
      <c r="BL285" s="3" t="s">
        <v>315</v>
      </c>
      <c r="BM285" s="175" t="s">
        <v>2646</v>
      </c>
    </row>
    <row r="286" s="177" customFormat="true" ht="10.2" hidden="false" customHeight="false" outlineLevel="0" collapsed="false">
      <c r="B286" s="178"/>
      <c r="D286" s="179" t="s">
        <v>317</v>
      </c>
      <c r="E286" s="180"/>
      <c r="F286" s="181" t="s">
        <v>318</v>
      </c>
      <c r="H286" s="180"/>
      <c r="I286" s="182"/>
      <c r="L286" s="178"/>
      <c r="M286" s="183"/>
      <c r="T286" s="184"/>
      <c r="AT286" s="180" t="s">
        <v>317</v>
      </c>
      <c r="AU286" s="180" t="s">
        <v>91</v>
      </c>
      <c r="AV286" s="177" t="s">
        <v>89</v>
      </c>
      <c r="AW286" s="177" t="s">
        <v>35</v>
      </c>
      <c r="AX286" s="177" t="s">
        <v>82</v>
      </c>
      <c r="AY286" s="180" t="s">
        <v>308</v>
      </c>
    </row>
    <row r="287" s="177" customFormat="true" ht="10.2" hidden="false" customHeight="false" outlineLevel="0" collapsed="false">
      <c r="B287" s="178"/>
      <c r="D287" s="179" t="s">
        <v>317</v>
      </c>
      <c r="E287" s="180"/>
      <c r="F287" s="181" t="s">
        <v>418</v>
      </c>
      <c r="H287" s="180"/>
      <c r="I287" s="182"/>
      <c r="L287" s="178"/>
      <c r="M287" s="183"/>
      <c r="T287" s="184"/>
      <c r="AT287" s="180" t="s">
        <v>317</v>
      </c>
      <c r="AU287" s="180" t="s">
        <v>91</v>
      </c>
      <c r="AV287" s="177" t="s">
        <v>89</v>
      </c>
      <c r="AW287" s="177" t="s">
        <v>35</v>
      </c>
      <c r="AX287" s="177" t="s">
        <v>82</v>
      </c>
      <c r="AY287" s="180" t="s">
        <v>308</v>
      </c>
    </row>
    <row r="288" s="185" customFormat="true" ht="10.2" hidden="false" customHeight="false" outlineLevel="0" collapsed="false">
      <c r="B288" s="186"/>
      <c r="D288" s="179" t="s">
        <v>317</v>
      </c>
      <c r="E288" s="187"/>
      <c r="F288" s="188" t="s">
        <v>2647</v>
      </c>
      <c r="H288" s="189" t="n">
        <v>39.11</v>
      </c>
      <c r="I288" s="190"/>
      <c r="L288" s="186"/>
      <c r="M288" s="191"/>
      <c r="T288" s="192"/>
      <c r="AT288" s="187" t="s">
        <v>317</v>
      </c>
      <c r="AU288" s="187" t="s">
        <v>91</v>
      </c>
      <c r="AV288" s="185" t="s">
        <v>91</v>
      </c>
      <c r="AW288" s="185" t="s">
        <v>35</v>
      </c>
      <c r="AX288" s="185" t="s">
        <v>82</v>
      </c>
      <c r="AY288" s="187" t="s">
        <v>308</v>
      </c>
    </row>
    <row r="289" s="193" customFormat="true" ht="10.2" hidden="false" customHeight="false" outlineLevel="0" collapsed="false">
      <c r="B289" s="194"/>
      <c r="D289" s="179" t="s">
        <v>317</v>
      </c>
      <c r="E289" s="195"/>
      <c r="F289" s="196" t="s">
        <v>321</v>
      </c>
      <c r="H289" s="197" t="n">
        <v>39.11</v>
      </c>
      <c r="I289" s="198"/>
      <c r="L289" s="194"/>
      <c r="M289" s="199"/>
      <c r="T289" s="200"/>
      <c r="AT289" s="195" t="s">
        <v>317</v>
      </c>
      <c r="AU289" s="195" t="s">
        <v>91</v>
      </c>
      <c r="AV289" s="193" t="s">
        <v>315</v>
      </c>
      <c r="AW289" s="193" t="s">
        <v>35</v>
      </c>
      <c r="AX289" s="193" t="s">
        <v>89</v>
      </c>
      <c r="AY289" s="195" t="s">
        <v>308</v>
      </c>
    </row>
    <row r="290" s="22" customFormat="true" ht="16.5" hidden="false" customHeight="true" outlineLevel="0" collapsed="false">
      <c r="B290" s="23"/>
      <c r="C290" s="164" t="s">
        <v>461</v>
      </c>
      <c r="D290" s="164" t="s">
        <v>310</v>
      </c>
      <c r="E290" s="165" t="s">
        <v>424</v>
      </c>
      <c r="F290" s="166" t="s">
        <v>425</v>
      </c>
      <c r="G290" s="167" t="s">
        <v>313</v>
      </c>
      <c r="H290" s="168" t="n">
        <v>39.11</v>
      </c>
      <c r="I290" s="169"/>
      <c r="J290" s="170" t="n">
        <f aca="false">ROUND(I290*H290,2)</f>
        <v>0</v>
      </c>
      <c r="K290" s="166" t="s">
        <v>314</v>
      </c>
      <c r="L290" s="23"/>
      <c r="M290" s="171"/>
      <c r="N290" s="172" t="s">
        <v>47</v>
      </c>
      <c r="P290" s="173" t="n">
        <f aca="false">O290*H290</f>
        <v>0</v>
      </c>
      <c r="Q290" s="173" t="n">
        <v>0</v>
      </c>
      <c r="R290" s="173" t="n">
        <f aca="false">Q290*H290</f>
        <v>0</v>
      </c>
      <c r="S290" s="173" t="n">
        <v>0</v>
      </c>
      <c r="T290" s="174" t="n">
        <f aca="false">S290*H290</f>
        <v>0</v>
      </c>
      <c r="AR290" s="175" t="s">
        <v>315</v>
      </c>
      <c r="AT290" s="175" t="s">
        <v>310</v>
      </c>
      <c r="AU290" s="175" t="s">
        <v>91</v>
      </c>
      <c r="AY290" s="3" t="s">
        <v>308</v>
      </c>
      <c r="BE290" s="176" t="n">
        <f aca="false">IF(N290="základní",J290,0)</f>
        <v>0</v>
      </c>
      <c r="BF290" s="176" t="n">
        <f aca="false">IF(N290="snížená",J290,0)</f>
        <v>0</v>
      </c>
      <c r="BG290" s="176" t="n">
        <f aca="false">IF(N290="zákl. přenesená",J290,0)</f>
        <v>0</v>
      </c>
      <c r="BH290" s="176" t="n">
        <f aca="false">IF(N290="sníž. přenesená",J290,0)</f>
        <v>0</v>
      </c>
      <c r="BI290" s="176" t="n">
        <f aca="false">IF(N290="nulová",J290,0)</f>
        <v>0</v>
      </c>
      <c r="BJ290" s="3" t="s">
        <v>89</v>
      </c>
      <c r="BK290" s="176" t="n">
        <f aca="false">ROUND(I290*H290,2)</f>
        <v>0</v>
      </c>
      <c r="BL290" s="3" t="s">
        <v>315</v>
      </c>
      <c r="BM290" s="175" t="s">
        <v>2648</v>
      </c>
    </row>
    <row r="291" s="22" customFormat="true" ht="24.15" hidden="false" customHeight="true" outlineLevel="0" collapsed="false">
      <c r="B291" s="23"/>
      <c r="C291" s="164" t="s">
        <v>471</v>
      </c>
      <c r="D291" s="164" t="s">
        <v>310</v>
      </c>
      <c r="E291" s="165" t="s">
        <v>1102</v>
      </c>
      <c r="F291" s="166" t="s">
        <v>1103</v>
      </c>
      <c r="G291" s="167" t="s">
        <v>370</v>
      </c>
      <c r="H291" s="168" t="n">
        <v>2.355</v>
      </c>
      <c r="I291" s="169"/>
      <c r="J291" s="170" t="n">
        <f aca="false">ROUND(I291*H291,2)</f>
        <v>0</v>
      </c>
      <c r="K291" s="166" t="s">
        <v>314</v>
      </c>
      <c r="L291" s="23"/>
      <c r="M291" s="171"/>
      <c r="N291" s="172" t="s">
        <v>47</v>
      </c>
      <c r="P291" s="173" t="n">
        <f aca="false">O291*H291</f>
        <v>0</v>
      </c>
      <c r="Q291" s="173" t="n">
        <v>1.06277</v>
      </c>
      <c r="R291" s="173" t="n">
        <f aca="false">Q291*H291</f>
        <v>2.50282335</v>
      </c>
      <c r="S291" s="173" t="n">
        <v>0</v>
      </c>
      <c r="T291" s="174" t="n">
        <f aca="false">S291*H291</f>
        <v>0</v>
      </c>
      <c r="AR291" s="175" t="s">
        <v>315</v>
      </c>
      <c r="AT291" s="175" t="s">
        <v>310</v>
      </c>
      <c r="AU291" s="175" t="s">
        <v>91</v>
      </c>
      <c r="AY291" s="3" t="s">
        <v>308</v>
      </c>
      <c r="BE291" s="176" t="n">
        <f aca="false">IF(N291="základní",J291,0)</f>
        <v>0</v>
      </c>
      <c r="BF291" s="176" t="n">
        <f aca="false">IF(N291="snížená",J291,0)</f>
        <v>0</v>
      </c>
      <c r="BG291" s="176" t="n">
        <f aca="false">IF(N291="zákl. přenesená",J291,0)</f>
        <v>0</v>
      </c>
      <c r="BH291" s="176" t="n">
        <f aca="false">IF(N291="sníž. přenesená",J291,0)</f>
        <v>0</v>
      </c>
      <c r="BI291" s="176" t="n">
        <f aca="false">IF(N291="nulová",J291,0)</f>
        <v>0</v>
      </c>
      <c r="BJ291" s="3" t="s">
        <v>89</v>
      </c>
      <c r="BK291" s="176" t="n">
        <f aca="false">ROUND(I291*H291,2)</f>
        <v>0</v>
      </c>
      <c r="BL291" s="3" t="s">
        <v>315</v>
      </c>
      <c r="BM291" s="175" t="s">
        <v>2649</v>
      </c>
    </row>
    <row r="292" s="177" customFormat="true" ht="10.2" hidden="false" customHeight="false" outlineLevel="0" collapsed="false">
      <c r="B292" s="178"/>
      <c r="D292" s="179" t="s">
        <v>317</v>
      </c>
      <c r="E292" s="180"/>
      <c r="F292" s="181" t="s">
        <v>318</v>
      </c>
      <c r="H292" s="180"/>
      <c r="I292" s="182"/>
      <c r="L292" s="178"/>
      <c r="M292" s="183"/>
      <c r="T292" s="184"/>
      <c r="AT292" s="180" t="s">
        <v>317</v>
      </c>
      <c r="AU292" s="180" t="s">
        <v>91</v>
      </c>
      <c r="AV292" s="177" t="s">
        <v>89</v>
      </c>
      <c r="AW292" s="177" t="s">
        <v>35</v>
      </c>
      <c r="AX292" s="177" t="s">
        <v>82</v>
      </c>
      <c r="AY292" s="180" t="s">
        <v>308</v>
      </c>
    </row>
    <row r="293" s="177" customFormat="true" ht="10.2" hidden="false" customHeight="false" outlineLevel="0" collapsed="false">
      <c r="B293" s="178"/>
      <c r="D293" s="179" t="s">
        <v>317</v>
      </c>
      <c r="E293" s="180"/>
      <c r="F293" s="181" t="s">
        <v>2650</v>
      </c>
      <c r="H293" s="180"/>
      <c r="I293" s="182"/>
      <c r="L293" s="178"/>
      <c r="M293" s="183"/>
      <c r="T293" s="184"/>
      <c r="AT293" s="180" t="s">
        <v>317</v>
      </c>
      <c r="AU293" s="180" t="s">
        <v>91</v>
      </c>
      <c r="AV293" s="177" t="s">
        <v>89</v>
      </c>
      <c r="AW293" s="177" t="s">
        <v>35</v>
      </c>
      <c r="AX293" s="177" t="s">
        <v>82</v>
      </c>
      <c r="AY293" s="180" t="s">
        <v>308</v>
      </c>
    </row>
    <row r="294" s="185" customFormat="true" ht="10.2" hidden="false" customHeight="false" outlineLevel="0" collapsed="false">
      <c r="B294" s="186"/>
      <c r="D294" s="179" t="s">
        <v>317</v>
      </c>
      <c r="E294" s="187"/>
      <c r="F294" s="188" t="s">
        <v>2651</v>
      </c>
      <c r="H294" s="189" t="n">
        <v>2.355</v>
      </c>
      <c r="I294" s="190"/>
      <c r="L294" s="186"/>
      <c r="M294" s="191"/>
      <c r="T294" s="192"/>
      <c r="AT294" s="187" t="s">
        <v>317</v>
      </c>
      <c r="AU294" s="187" t="s">
        <v>91</v>
      </c>
      <c r="AV294" s="185" t="s">
        <v>91</v>
      </c>
      <c r="AW294" s="185" t="s">
        <v>35</v>
      </c>
      <c r="AX294" s="185" t="s">
        <v>82</v>
      </c>
      <c r="AY294" s="187" t="s">
        <v>308</v>
      </c>
    </row>
    <row r="295" s="193" customFormat="true" ht="10.2" hidden="false" customHeight="false" outlineLevel="0" collapsed="false">
      <c r="B295" s="194"/>
      <c r="D295" s="179" t="s">
        <v>317</v>
      </c>
      <c r="E295" s="195"/>
      <c r="F295" s="196" t="s">
        <v>321</v>
      </c>
      <c r="H295" s="197" t="n">
        <v>2.355</v>
      </c>
      <c r="I295" s="198"/>
      <c r="L295" s="194"/>
      <c r="M295" s="199"/>
      <c r="T295" s="200"/>
      <c r="AT295" s="195" t="s">
        <v>317</v>
      </c>
      <c r="AU295" s="195" t="s">
        <v>91</v>
      </c>
      <c r="AV295" s="193" t="s">
        <v>315</v>
      </c>
      <c r="AW295" s="193" t="s">
        <v>35</v>
      </c>
      <c r="AX295" s="193" t="s">
        <v>89</v>
      </c>
      <c r="AY295" s="195" t="s">
        <v>308</v>
      </c>
    </row>
    <row r="296" s="152" customFormat="true" ht="22.95" hidden="false" customHeight="true" outlineLevel="0" collapsed="false">
      <c r="B296" s="153"/>
      <c r="D296" s="154" t="s">
        <v>81</v>
      </c>
      <c r="E296" s="162" t="s">
        <v>327</v>
      </c>
      <c r="F296" s="162" t="s">
        <v>2652</v>
      </c>
      <c r="I296" s="156"/>
      <c r="J296" s="163" t="n">
        <f aca="false">BK296</f>
        <v>0</v>
      </c>
      <c r="L296" s="153"/>
      <c r="M296" s="157"/>
      <c r="P296" s="158" t="n">
        <f aca="false">SUM(P297:P431)</f>
        <v>0</v>
      </c>
      <c r="R296" s="158" t="n">
        <f aca="false">SUM(R297:R431)</f>
        <v>121.53879545</v>
      </c>
      <c r="T296" s="159" t="n">
        <f aca="false">SUM(T297:T431)</f>
        <v>0</v>
      </c>
      <c r="AR296" s="154" t="s">
        <v>89</v>
      </c>
      <c r="AT296" s="160" t="s">
        <v>81</v>
      </c>
      <c r="AU296" s="160" t="s">
        <v>89</v>
      </c>
      <c r="AY296" s="154" t="s">
        <v>308</v>
      </c>
      <c r="BK296" s="161" t="n">
        <f aca="false">SUM(BK297:BK431)</f>
        <v>0</v>
      </c>
    </row>
    <row r="297" s="22" customFormat="true" ht="44.25" hidden="false" customHeight="true" outlineLevel="0" collapsed="false">
      <c r="B297" s="23"/>
      <c r="C297" s="164" t="s">
        <v>475</v>
      </c>
      <c r="D297" s="164" t="s">
        <v>310</v>
      </c>
      <c r="E297" s="165" t="s">
        <v>2653</v>
      </c>
      <c r="F297" s="166" t="s">
        <v>2654</v>
      </c>
      <c r="G297" s="167" t="s">
        <v>313</v>
      </c>
      <c r="H297" s="168" t="n">
        <v>33.33</v>
      </c>
      <c r="I297" s="169"/>
      <c r="J297" s="170" t="n">
        <f aca="false">ROUND(I297*H297,2)</f>
        <v>0</v>
      </c>
      <c r="K297" s="166" t="s">
        <v>314</v>
      </c>
      <c r="L297" s="23"/>
      <c r="M297" s="171"/>
      <c r="N297" s="172" t="s">
        <v>47</v>
      </c>
      <c r="P297" s="173" t="n">
        <f aca="false">O297*H297</f>
        <v>0</v>
      </c>
      <c r="Q297" s="173" t="n">
        <v>0.25006</v>
      </c>
      <c r="R297" s="173" t="n">
        <f aca="false">Q297*H297</f>
        <v>8.3344998</v>
      </c>
      <c r="S297" s="173" t="n">
        <v>0</v>
      </c>
      <c r="T297" s="174" t="n">
        <f aca="false">S297*H297</f>
        <v>0</v>
      </c>
      <c r="AR297" s="175" t="s">
        <v>315</v>
      </c>
      <c r="AT297" s="175" t="s">
        <v>310</v>
      </c>
      <c r="AU297" s="175" t="s">
        <v>91</v>
      </c>
      <c r="AY297" s="3" t="s">
        <v>308</v>
      </c>
      <c r="BE297" s="176" t="n">
        <f aca="false">IF(N297="základní",J297,0)</f>
        <v>0</v>
      </c>
      <c r="BF297" s="176" t="n">
        <f aca="false">IF(N297="snížená",J297,0)</f>
        <v>0</v>
      </c>
      <c r="BG297" s="176" t="n">
        <f aca="false">IF(N297="zákl. přenesená",J297,0)</f>
        <v>0</v>
      </c>
      <c r="BH297" s="176" t="n">
        <f aca="false">IF(N297="sníž. přenesená",J297,0)</f>
        <v>0</v>
      </c>
      <c r="BI297" s="176" t="n">
        <f aca="false">IF(N297="nulová",J297,0)</f>
        <v>0</v>
      </c>
      <c r="BJ297" s="3" t="s">
        <v>89</v>
      </c>
      <c r="BK297" s="176" t="n">
        <f aca="false">ROUND(I297*H297,2)</f>
        <v>0</v>
      </c>
      <c r="BL297" s="3" t="s">
        <v>315</v>
      </c>
      <c r="BM297" s="175" t="s">
        <v>2655</v>
      </c>
    </row>
    <row r="298" s="177" customFormat="true" ht="10.2" hidden="false" customHeight="false" outlineLevel="0" collapsed="false">
      <c r="B298" s="178"/>
      <c r="D298" s="179" t="s">
        <v>317</v>
      </c>
      <c r="E298" s="180"/>
      <c r="F298" s="181" t="s">
        <v>318</v>
      </c>
      <c r="H298" s="180"/>
      <c r="I298" s="182"/>
      <c r="L298" s="178"/>
      <c r="M298" s="183"/>
      <c r="T298" s="184"/>
      <c r="AT298" s="180" t="s">
        <v>317</v>
      </c>
      <c r="AU298" s="180" t="s">
        <v>91</v>
      </c>
      <c r="AV298" s="177" t="s">
        <v>89</v>
      </c>
      <c r="AW298" s="177" t="s">
        <v>35</v>
      </c>
      <c r="AX298" s="177" t="s">
        <v>82</v>
      </c>
      <c r="AY298" s="180" t="s">
        <v>308</v>
      </c>
    </row>
    <row r="299" s="177" customFormat="true" ht="10.2" hidden="false" customHeight="false" outlineLevel="0" collapsed="false">
      <c r="B299" s="178"/>
      <c r="D299" s="179" t="s">
        <v>317</v>
      </c>
      <c r="E299" s="180"/>
      <c r="F299" s="181" t="s">
        <v>2656</v>
      </c>
      <c r="H299" s="180"/>
      <c r="I299" s="182"/>
      <c r="L299" s="178"/>
      <c r="M299" s="183"/>
      <c r="T299" s="184"/>
      <c r="AT299" s="180" t="s">
        <v>317</v>
      </c>
      <c r="AU299" s="180" t="s">
        <v>91</v>
      </c>
      <c r="AV299" s="177" t="s">
        <v>89</v>
      </c>
      <c r="AW299" s="177" t="s">
        <v>35</v>
      </c>
      <c r="AX299" s="177" t="s">
        <v>82</v>
      </c>
      <c r="AY299" s="180" t="s">
        <v>308</v>
      </c>
    </row>
    <row r="300" s="177" customFormat="true" ht="10.2" hidden="false" customHeight="false" outlineLevel="0" collapsed="false">
      <c r="B300" s="178"/>
      <c r="D300" s="179" t="s">
        <v>317</v>
      </c>
      <c r="E300" s="180"/>
      <c r="F300" s="181" t="s">
        <v>2657</v>
      </c>
      <c r="H300" s="180"/>
      <c r="I300" s="182"/>
      <c r="L300" s="178"/>
      <c r="M300" s="183"/>
      <c r="T300" s="184"/>
      <c r="AT300" s="180" t="s">
        <v>317</v>
      </c>
      <c r="AU300" s="180" t="s">
        <v>91</v>
      </c>
      <c r="AV300" s="177" t="s">
        <v>89</v>
      </c>
      <c r="AW300" s="177" t="s">
        <v>35</v>
      </c>
      <c r="AX300" s="177" t="s">
        <v>82</v>
      </c>
      <c r="AY300" s="180" t="s">
        <v>308</v>
      </c>
    </row>
    <row r="301" s="185" customFormat="true" ht="10.2" hidden="false" customHeight="false" outlineLevel="0" collapsed="false">
      <c r="B301" s="186"/>
      <c r="D301" s="179" t="s">
        <v>317</v>
      </c>
      <c r="E301" s="187"/>
      <c r="F301" s="188" t="s">
        <v>2658</v>
      </c>
      <c r="H301" s="189" t="n">
        <v>33.33</v>
      </c>
      <c r="I301" s="190"/>
      <c r="L301" s="186"/>
      <c r="M301" s="191"/>
      <c r="T301" s="192"/>
      <c r="AT301" s="187" t="s">
        <v>317</v>
      </c>
      <c r="AU301" s="187" t="s">
        <v>91</v>
      </c>
      <c r="AV301" s="185" t="s">
        <v>91</v>
      </c>
      <c r="AW301" s="185" t="s">
        <v>35</v>
      </c>
      <c r="AX301" s="185" t="s">
        <v>82</v>
      </c>
      <c r="AY301" s="187" t="s">
        <v>308</v>
      </c>
    </row>
    <row r="302" s="193" customFormat="true" ht="10.2" hidden="false" customHeight="false" outlineLevel="0" collapsed="false">
      <c r="B302" s="194"/>
      <c r="D302" s="179" t="s">
        <v>317</v>
      </c>
      <c r="E302" s="195"/>
      <c r="F302" s="196" t="s">
        <v>321</v>
      </c>
      <c r="H302" s="197" t="n">
        <v>33.33</v>
      </c>
      <c r="I302" s="198"/>
      <c r="L302" s="194"/>
      <c r="M302" s="199"/>
      <c r="T302" s="200"/>
      <c r="AT302" s="195" t="s">
        <v>317</v>
      </c>
      <c r="AU302" s="195" t="s">
        <v>91</v>
      </c>
      <c r="AV302" s="193" t="s">
        <v>315</v>
      </c>
      <c r="AW302" s="193" t="s">
        <v>35</v>
      </c>
      <c r="AX302" s="193" t="s">
        <v>89</v>
      </c>
      <c r="AY302" s="195" t="s">
        <v>308</v>
      </c>
    </row>
    <row r="303" s="22" customFormat="true" ht="44.25" hidden="false" customHeight="true" outlineLevel="0" collapsed="false">
      <c r="B303" s="23"/>
      <c r="C303" s="164" t="s">
        <v>481</v>
      </c>
      <c r="D303" s="164" t="s">
        <v>310</v>
      </c>
      <c r="E303" s="165" t="s">
        <v>2659</v>
      </c>
      <c r="F303" s="166" t="s">
        <v>2660</v>
      </c>
      <c r="G303" s="167" t="s">
        <v>313</v>
      </c>
      <c r="H303" s="168" t="n">
        <v>34.584</v>
      </c>
      <c r="I303" s="169"/>
      <c r="J303" s="170" t="n">
        <f aca="false">ROUND(I303*H303,2)</f>
        <v>0</v>
      </c>
      <c r="K303" s="166" t="s">
        <v>314</v>
      </c>
      <c r="L303" s="23"/>
      <c r="M303" s="171"/>
      <c r="N303" s="172" t="s">
        <v>47</v>
      </c>
      <c r="P303" s="173" t="n">
        <f aca="false">O303*H303</f>
        <v>0</v>
      </c>
      <c r="Q303" s="173" t="n">
        <v>0.28048</v>
      </c>
      <c r="R303" s="173" t="n">
        <f aca="false">Q303*H303</f>
        <v>9.70012032</v>
      </c>
      <c r="S303" s="173" t="n">
        <v>0</v>
      </c>
      <c r="T303" s="174" t="n">
        <f aca="false">S303*H303</f>
        <v>0</v>
      </c>
      <c r="AR303" s="175" t="s">
        <v>315</v>
      </c>
      <c r="AT303" s="175" t="s">
        <v>310</v>
      </c>
      <c r="AU303" s="175" t="s">
        <v>91</v>
      </c>
      <c r="AY303" s="3" t="s">
        <v>308</v>
      </c>
      <c r="BE303" s="176" t="n">
        <f aca="false">IF(N303="základní",J303,0)</f>
        <v>0</v>
      </c>
      <c r="BF303" s="176" t="n">
        <f aca="false">IF(N303="snížená",J303,0)</f>
        <v>0</v>
      </c>
      <c r="BG303" s="176" t="n">
        <f aca="false">IF(N303="zákl. přenesená",J303,0)</f>
        <v>0</v>
      </c>
      <c r="BH303" s="176" t="n">
        <f aca="false">IF(N303="sníž. přenesená",J303,0)</f>
        <v>0</v>
      </c>
      <c r="BI303" s="176" t="n">
        <f aca="false">IF(N303="nulová",J303,0)</f>
        <v>0</v>
      </c>
      <c r="BJ303" s="3" t="s">
        <v>89</v>
      </c>
      <c r="BK303" s="176" t="n">
        <f aca="false">ROUND(I303*H303,2)</f>
        <v>0</v>
      </c>
      <c r="BL303" s="3" t="s">
        <v>315</v>
      </c>
      <c r="BM303" s="175" t="s">
        <v>2661</v>
      </c>
    </row>
    <row r="304" s="177" customFormat="true" ht="10.2" hidden="false" customHeight="false" outlineLevel="0" collapsed="false">
      <c r="B304" s="178"/>
      <c r="D304" s="179" t="s">
        <v>317</v>
      </c>
      <c r="E304" s="180"/>
      <c r="F304" s="181" t="s">
        <v>318</v>
      </c>
      <c r="H304" s="180"/>
      <c r="I304" s="182"/>
      <c r="L304" s="178"/>
      <c r="M304" s="183"/>
      <c r="T304" s="184"/>
      <c r="AT304" s="180" t="s">
        <v>317</v>
      </c>
      <c r="AU304" s="180" t="s">
        <v>91</v>
      </c>
      <c r="AV304" s="177" t="s">
        <v>89</v>
      </c>
      <c r="AW304" s="177" t="s">
        <v>35</v>
      </c>
      <c r="AX304" s="177" t="s">
        <v>82</v>
      </c>
      <c r="AY304" s="180" t="s">
        <v>308</v>
      </c>
    </row>
    <row r="305" s="177" customFormat="true" ht="10.2" hidden="false" customHeight="false" outlineLevel="0" collapsed="false">
      <c r="B305" s="178"/>
      <c r="D305" s="179" t="s">
        <v>317</v>
      </c>
      <c r="E305" s="180"/>
      <c r="F305" s="181" t="s">
        <v>2656</v>
      </c>
      <c r="H305" s="180"/>
      <c r="I305" s="182"/>
      <c r="L305" s="178"/>
      <c r="M305" s="183"/>
      <c r="T305" s="184"/>
      <c r="AT305" s="180" t="s">
        <v>317</v>
      </c>
      <c r="AU305" s="180" t="s">
        <v>91</v>
      </c>
      <c r="AV305" s="177" t="s">
        <v>89</v>
      </c>
      <c r="AW305" s="177" t="s">
        <v>35</v>
      </c>
      <c r="AX305" s="177" t="s">
        <v>82</v>
      </c>
      <c r="AY305" s="180" t="s">
        <v>308</v>
      </c>
    </row>
    <row r="306" s="177" customFormat="true" ht="10.2" hidden="false" customHeight="false" outlineLevel="0" collapsed="false">
      <c r="B306" s="178"/>
      <c r="D306" s="179" t="s">
        <v>317</v>
      </c>
      <c r="E306" s="180"/>
      <c r="F306" s="181" t="s">
        <v>2657</v>
      </c>
      <c r="H306" s="180"/>
      <c r="I306" s="182"/>
      <c r="L306" s="178"/>
      <c r="M306" s="183"/>
      <c r="T306" s="184"/>
      <c r="AT306" s="180" t="s">
        <v>317</v>
      </c>
      <c r="AU306" s="180" t="s">
        <v>91</v>
      </c>
      <c r="AV306" s="177" t="s">
        <v>89</v>
      </c>
      <c r="AW306" s="177" t="s">
        <v>35</v>
      </c>
      <c r="AX306" s="177" t="s">
        <v>82</v>
      </c>
      <c r="AY306" s="180" t="s">
        <v>308</v>
      </c>
    </row>
    <row r="307" s="185" customFormat="true" ht="10.2" hidden="false" customHeight="false" outlineLevel="0" collapsed="false">
      <c r="B307" s="186"/>
      <c r="D307" s="179" t="s">
        <v>317</v>
      </c>
      <c r="E307" s="187"/>
      <c r="F307" s="188" t="s">
        <v>2662</v>
      </c>
      <c r="H307" s="189" t="n">
        <v>38.22</v>
      </c>
      <c r="I307" s="190"/>
      <c r="L307" s="186"/>
      <c r="M307" s="191"/>
      <c r="T307" s="192"/>
      <c r="AT307" s="187" t="s">
        <v>317</v>
      </c>
      <c r="AU307" s="187" t="s">
        <v>91</v>
      </c>
      <c r="AV307" s="185" t="s">
        <v>91</v>
      </c>
      <c r="AW307" s="185" t="s">
        <v>35</v>
      </c>
      <c r="AX307" s="185" t="s">
        <v>82</v>
      </c>
      <c r="AY307" s="187" t="s">
        <v>308</v>
      </c>
    </row>
    <row r="308" s="185" customFormat="true" ht="10.2" hidden="false" customHeight="false" outlineLevel="0" collapsed="false">
      <c r="B308" s="186"/>
      <c r="D308" s="179" t="s">
        <v>317</v>
      </c>
      <c r="E308" s="187"/>
      <c r="F308" s="188" t="s">
        <v>2663</v>
      </c>
      <c r="H308" s="189" t="n">
        <v>-3.636</v>
      </c>
      <c r="I308" s="190"/>
      <c r="L308" s="186"/>
      <c r="M308" s="191"/>
      <c r="T308" s="192"/>
      <c r="AT308" s="187" t="s">
        <v>317</v>
      </c>
      <c r="AU308" s="187" t="s">
        <v>91</v>
      </c>
      <c r="AV308" s="185" t="s">
        <v>91</v>
      </c>
      <c r="AW308" s="185" t="s">
        <v>35</v>
      </c>
      <c r="AX308" s="185" t="s">
        <v>82</v>
      </c>
      <c r="AY308" s="187" t="s">
        <v>308</v>
      </c>
    </row>
    <row r="309" s="193" customFormat="true" ht="10.2" hidden="false" customHeight="false" outlineLevel="0" collapsed="false">
      <c r="B309" s="194"/>
      <c r="D309" s="179" t="s">
        <v>317</v>
      </c>
      <c r="E309" s="195"/>
      <c r="F309" s="196" t="s">
        <v>321</v>
      </c>
      <c r="H309" s="197" t="n">
        <v>34.584</v>
      </c>
      <c r="I309" s="198"/>
      <c r="L309" s="194"/>
      <c r="M309" s="199"/>
      <c r="T309" s="200"/>
      <c r="AT309" s="195" t="s">
        <v>317</v>
      </c>
      <c r="AU309" s="195" t="s">
        <v>91</v>
      </c>
      <c r="AV309" s="193" t="s">
        <v>315</v>
      </c>
      <c r="AW309" s="193" t="s">
        <v>35</v>
      </c>
      <c r="AX309" s="193" t="s">
        <v>89</v>
      </c>
      <c r="AY309" s="195" t="s">
        <v>308</v>
      </c>
    </row>
    <row r="310" s="22" customFormat="true" ht="44.25" hidden="false" customHeight="true" outlineLevel="0" collapsed="false">
      <c r="B310" s="23"/>
      <c r="C310" s="164" t="s">
        <v>486</v>
      </c>
      <c r="D310" s="164" t="s">
        <v>310</v>
      </c>
      <c r="E310" s="165" t="s">
        <v>2664</v>
      </c>
      <c r="F310" s="166" t="s">
        <v>2665</v>
      </c>
      <c r="G310" s="167" t="s">
        <v>313</v>
      </c>
      <c r="H310" s="168" t="n">
        <v>43.295</v>
      </c>
      <c r="I310" s="169"/>
      <c r="J310" s="170" t="n">
        <f aca="false">ROUND(I310*H310,2)</f>
        <v>0</v>
      </c>
      <c r="K310" s="166" t="s">
        <v>314</v>
      </c>
      <c r="L310" s="23"/>
      <c r="M310" s="171"/>
      <c r="N310" s="172" t="s">
        <v>47</v>
      </c>
      <c r="P310" s="173" t="n">
        <f aca="false">O310*H310</f>
        <v>0</v>
      </c>
      <c r="Q310" s="173" t="n">
        <v>0.31833</v>
      </c>
      <c r="R310" s="173" t="n">
        <f aca="false">Q310*H310</f>
        <v>13.78209735</v>
      </c>
      <c r="S310" s="173" t="n">
        <v>0</v>
      </c>
      <c r="T310" s="174" t="n">
        <f aca="false">S310*H310</f>
        <v>0</v>
      </c>
      <c r="AR310" s="175" t="s">
        <v>315</v>
      </c>
      <c r="AT310" s="175" t="s">
        <v>310</v>
      </c>
      <c r="AU310" s="175" t="s">
        <v>91</v>
      </c>
      <c r="AY310" s="3" t="s">
        <v>308</v>
      </c>
      <c r="BE310" s="176" t="n">
        <f aca="false">IF(N310="základní",J310,0)</f>
        <v>0</v>
      </c>
      <c r="BF310" s="176" t="n">
        <f aca="false">IF(N310="snížená",J310,0)</f>
        <v>0</v>
      </c>
      <c r="BG310" s="176" t="n">
        <f aca="false">IF(N310="zákl. přenesená",J310,0)</f>
        <v>0</v>
      </c>
      <c r="BH310" s="176" t="n">
        <f aca="false">IF(N310="sníž. přenesená",J310,0)</f>
        <v>0</v>
      </c>
      <c r="BI310" s="176" t="n">
        <f aca="false">IF(N310="nulová",J310,0)</f>
        <v>0</v>
      </c>
      <c r="BJ310" s="3" t="s">
        <v>89</v>
      </c>
      <c r="BK310" s="176" t="n">
        <f aca="false">ROUND(I310*H310,2)</f>
        <v>0</v>
      </c>
      <c r="BL310" s="3" t="s">
        <v>315</v>
      </c>
      <c r="BM310" s="175" t="s">
        <v>2666</v>
      </c>
    </row>
    <row r="311" s="177" customFormat="true" ht="10.2" hidden="false" customHeight="false" outlineLevel="0" collapsed="false">
      <c r="B311" s="178"/>
      <c r="D311" s="179" t="s">
        <v>317</v>
      </c>
      <c r="E311" s="180"/>
      <c r="F311" s="181" t="s">
        <v>318</v>
      </c>
      <c r="H311" s="180"/>
      <c r="I311" s="182"/>
      <c r="L311" s="178"/>
      <c r="M311" s="183"/>
      <c r="T311" s="184"/>
      <c r="AT311" s="180" t="s">
        <v>317</v>
      </c>
      <c r="AU311" s="180" t="s">
        <v>91</v>
      </c>
      <c r="AV311" s="177" t="s">
        <v>89</v>
      </c>
      <c r="AW311" s="177" t="s">
        <v>35</v>
      </c>
      <c r="AX311" s="177" t="s">
        <v>82</v>
      </c>
      <c r="AY311" s="180" t="s">
        <v>308</v>
      </c>
    </row>
    <row r="312" s="177" customFormat="true" ht="10.2" hidden="false" customHeight="false" outlineLevel="0" collapsed="false">
      <c r="B312" s="178"/>
      <c r="D312" s="179" t="s">
        <v>317</v>
      </c>
      <c r="E312" s="180"/>
      <c r="F312" s="181" t="s">
        <v>2656</v>
      </c>
      <c r="H312" s="180"/>
      <c r="I312" s="182"/>
      <c r="L312" s="178"/>
      <c r="M312" s="183"/>
      <c r="T312" s="184"/>
      <c r="AT312" s="180" t="s">
        <v>317</v>
      </c>
      <c r="AU312" s="180" t="s">
        <v>91</v>
      </c>
      <c r="AV312" s="177" t="s">
        <v>89</v>
      </c>
      <c r="AW312" s="177" t="s">
        <v>35</v>
      </c>
      <c r="AX312" s="177" t="s">
        <v>82</v>
      </c>
      <c r="AY312" s="180" t="s">
        <v>308</v>
      </c>
    </row>
    <row r="313" s="177" customFormat="true" ht="10.2" hidden="false" customHeight="false" outlineLevel="0" collapsed="false">
      <c r="B313" s="178"/>
      <c r="D313" s="179" t="s">
        <v>317</v>
      </c>
      <c r="E313" s="180"/>
      <c r="F313" s="181" t="s">
        <v>2657</v>
      </c>
      <c r="H313" s="180"/>
      <c r="I313" s="182"/>
      <c r="L313" s="178"/>
      <c r="M313" s="183"/>
      <c r="T313" s="184"/>
      <c r="AT313" s="180" t="s">
        <v>317</v>
      </c>
      <c r="AU313" s="180" t="s">
        <v>91</v>
      </c>
      <c r="AV313" s="177" t="s">
        <v>89</v>
      </c>
      <c r="AW313" s="177" t="s">
        <v>35</v>
      </c>
      <c r="AX313" s="177" t="s">
        <v>82</v>
      </c>
      <c r="AY313" s="180" t="s">
        <v>308</v>
      </c>
    </row>
    <row r="314" s="185" customFormat="true" ht="20.4" hidden="false" customHeight="false" outlineLevel="0" collapsed="false">
      <c r="B314" s="186"/>
      <c r="D314" s="179" t="s">
        <v>317</v>
      </c>
      <c r="E314" s="187"/>
      <c r="F314" s="188" t="s">
        <v>2667</v>
      </c>
      <c r="H314" s="189" t="n">
        <v>43.295</v>
      </c>
      <c r="I314" s="190"/>
      <c r="L314" s="186"/>
      <c r="M314" s="191"/>
      <c r="T314" s="192"/>
      <c r="AT314" s="187" t="s">
        <v>317</v>
      </c>
      <c r="AU314" s="187" t="s">
        <v>91</v>
      </c>
      <c r="AV314" s="185" t="s">
        <v>91</v>
      </c>
      <c r="AW314" s="185" t="s">
        <v>35</v>
      </c>
      <c r="AX314" s="185" t="s">
        <v>82</v>
      </c>
      <c r="AY314" s="187" t="s">
        <v>308</v>
      </c>
    </row>
    <row r="315" s="193" customFormat="true" ht="10.2" hidden="false" customHeight="false" outlineLevel="0" collapsed="false">
      <c r="B315" s="194"/>
      <c r="D315" s="179" t="s">
        <v>317</v>
      </c>
      <c r="E315" s="195"/>
      <c r="F315" s="196" t="s">
        <v>321</v>
      </c>
      <c r="H315" s="197" t="n">
        <v>43.295</v>
      </c>
      <c r="I315" s="198"/>
      <c r="L315" s="194"/>
      <c r="M315" s="199"/>
      <c r="T315" s="200"/>
      <c r="AT315" s="195" t="s">
        <v>317</v>
      </c>
      <c r="AU315" s="195" t="s">
        <v>91</v>
      </c>
      <c r="AV315" s="193" t="s">
        <v>315</v>
      </c>
      <c r="AW315" s="193" t="s">
        <v>35</v>
      </c>
      <c r="AX315" s="193" t="s">
        <v>89</v>
      </c>
      <c r="AY315" s="195" t="s">
        <v>308</v>
      </c>
    </row>
    <row r="316" s="22" customFormat="true" ht="44.25" hidden="false" customHeight="true" outlineLevel="0" collapsed="false">
      <c r="B316" s="23"/>
      <c r="C316" s="164" t="s">
        <v>491</v>
      </c>
      <c r="D316" s="164" t="s">
        <v>310</v>
      </c>
      <c r="E316" s="165" t="s">
        <v>2668</v>
      </c>
      <c r="F316" s="166" t="s">
        <v>2669</v>
      </c>
      <c r="G316" s="167" t="s">
        <v>313</v>
      </c>
      <c r="H316" s="168" t="n">
        <v>201.479</v>
      </c>
      <c r="I316" s="169"/>
      <c r="J316" s="170" t="n">
        <f aca="false">ROUND(I316*H316,2)</f>
        <v>0</v>
      </c>
      <c r="K316" s="166" t="s">
        <v>314</v>
      </c>
      <c r="L316" s="23"/>
      <c r="M316" s="171"/>
      <c r="N316" s="172" t="s">
        <v>47</v>
      </c>
      <c r="P316" s="173" t="n">
        <f aca="false">O316*H316</f>
        <v>0</v>
      </c>
      <c r="Q316" s="173" t="n">
        <v>0.34728</v>
      </c>
      <c r="R316" s="173" t="n">
        <f aca="false">Q316*H316</f>
        <v>69.96962712</v>
      </c>
      <c r="S316" s="173" t="n">
        <v>0</v>
      </c>
      <c r="T316" s="174" t="n">
        <f aca="false">S316*H316</f>
        <v>0</v>
      </c>
      <c r="AR316" s="175" t="s">
        <v>315</v>
      </c>
      <c r="AT316" s="175" t="s">
        <v>310</v>
      </c>
      <c r="AU316" s="175" t="s">
        <v>91</v>
      </c>
      <c r="AY316" s="3" t="s">
        <v>308</v>
      </c>
      <c r="BE316" s="176" t="n">
        <f aca="false">IF(N316="základní",J316,0)</f>
        <v>0</v>
      </c>
      <c r="BF316" s="176" t="n">
        <f aca="false">IF(N316="snížená",J316,0)</f>
        <v>0</v>
      </c>
      <c r="BG316" s="176" t="n">
        <f aca="false">IF(N316="zákl. přenesená",J316,0)</f>
        <v>0</v>
      </c>
      <c r="BH316" s="176" t="n">
        <f aca="false">IF(N316="sníž. přenesená",J316,0)</f>
        <v>0</v>
      </c>
      <c r="BI316" s="176" t="n">
        <f aca="false">IF(N316="nulová",J316,0)</f>
        <v>0</v>
      </c>
      <c r="BJ316" s="3" t="s">
        <v>89</v>
      </c>
      <c r="BK316" s="176" t="n">
        <f aca="false">ROUND(I316*H316,2)</f>
        <v>0</v>
      </c>
      <c r="BL316" s="3" t="s">
        <v>315</v>
      </c>
      <c r="BM316" s="175" t="s">
        <v>2670</v>
      </c>
    </row>
    <row r="317" s="177" customFormat="true" ht="10.2" hidden="false" customHeight="false" outlineLevel="0" collapsed="false">
      <c r="B317" s="178"/>
      <c r="D317" s="179" t="s">
        <v>317</v>
      </c>
      <c r="E317" s="180"/>
      <c r="F317" s="181" t="s">
        <v>318</v>
      </c>
      <c r="H317" s="180"/>
      <c r="I317" s="182"/>
      <c r="L317" s="178"/>
      <c r="M317" s="183"/>
      <c r="T317" s="184"/>
      <c r="AT317" s="180" t="s">
        <v>317</v>
      </c>
      <c r="AU317" s="180" t="s">
        <v>91</v>
      </c>
      <c r="AV317" s="177" t="s">
        <v>89</v>
      </c>
      <c r="AW317" s="177" t="s">
        <v>35</v>
      </c>
      <c r="AX317" s="177" t="s">
        <v>82</v>
      </c>
      <c r="AY317" s="180" t="s">
        <v>308</v>
      </c>
    </row>
    <row r="318" s="177" customFormat="true" ht="10.2" hidden="false" customHeight="false" outlineLevel="0" collapsed="false">
      <c r="B318" s="178"/>
      <c r="D318" s="179" t="s">
        <v>317</v>
      </c>
      <c r="E318" s="180"/>
      <c r="F318" s="181" t="s">
        <v>2656</v>
      </c>
      <c r="H318" s="180"/>
      <c r="I318" s="182"/>
      <c r="L318" s="178"/>
      <c r="M318" s="183"/>
      <c r="T318" s="184"/>
      <c r="AT318" s="180" t="s">
        <v>317</v>
      </c>
      <c r="AU318" s="180" t="s">
        <v>91</v>
      </c>
      <c r="AV318" s="177" t="s">
        <v>89</v>
      </c>
      <c r="AW318" s="177" t="s">
        <v>35</v>
      </c>
      <c r="AX318" s="177" t="s">
        <v>82</v>
      </c>
      <c r="AY318" s="180" t="s">
        <v>308</v>
      </c>
    </row>
    <row r="319" s="177" customFormat="true" ht="10.2" hidden="false" customHeight="false" outlineLevel="0" collapsed="false">
      <c r="B319" s="178"/>
      <c r="D319" s="179" t="s">
        <v>317</v>
      </c>
      <c r="E319" s="180"/>
      <c r="F319" s="181" t="s">
        <v>2657</v>
      </c>
      <c r="H319" s="180"/>
      <c r="I319" s="182"/>
      <c r="L319" s="178"/>
      <c r="M319" s="183"/>
      <c r="T319" s="184"/>
      <c r="AT319" s="180" t="s">
        <v>317</v>
      </c>
      <c r="AU319" s="180" t="s">
        <v>91</v>
      </c>
      <c r="AV319" s="177" t="s">
        <v>89</v>
      </c>
      <c r="AW319" s="177" t="s">
        <v>35</v>
      </c>
      <c r="AX319" s="177" t="s">
        <v>82</v>
      </c>
      <c r="AY319" s="180" t="s">
        <v>308</v>
      </c>
    </row>
    <row r="320" s="185" customFormat="true" ht="20.4" hidden="false" customHeight="false" outlineLevel="0" collapsed="false">
      <c r="B320" s="186"/>
      <c r="D320" s="179" t="s">
        <v>317</v>
      </c>
      <c r="E320" s="187"/>
      <c r="F320" s="188" t="s">
        <v>2671</v>
      </c>
      <c r="H320" s="189" t="n">
        <v>216.475</v>
      </c>
      <c r="I320" s="190"/>
      <c r="L320" s="186"/>
      <c r="M320" s="191"/>
      <c r="T320" s="192"/>
      <c r="AT320" s="187" t="s">
        <v>317</v>
      </c>
      <c r="AU320" s="187" t="s">
        <v>91</v>
      </c>
      <c r="AV320" s="185" t="s">
        <v>91</v>
      </c>
      <c r="AW320" s="185" t="s">
        <v>35</v>
      </c>
      <c r="AX320" s="185" t="s">
        <v>82</v>
      </c>
      <c r="AY320" s="187" t="s">
        <v>308</v>
      </c>
    </row>
    <row r="321" s="185" customFormat="true" ht="30.6" hidden="false" customHeight="false" outlineLevel="0" collapsed="false">
      <c r="B321" s="186"/>
      <c r="D321" s="179" t="s">
        <v>317</v>
      </c>
      <c r="E321" s="187"/>
      <c r="F321" s="188" t="s">
        <v>2672</v>
      </c>
      <c r="H321" s="189" t="n">
        <v>-32.293</v>
      </c>
      <c r="I321" s="190"/>
      <c r="L321" s="186"/>
      <c r="M321" s="191"/>
      <c r="T321" s="192"/>
      <c r="AT321" s="187" t="s">
        <v>317</v>
      </c>
      <c r="AU321" s="187" t="s">
        <v>91</v>
      </c>
      <c r="AV321" s="185" t="s">
        <v>91</v>
      </c>
      <c r="AW321" s="185" t="s">
        <v>35</v>
      </c>
      <c r="AX321" s="185" t="s">
        <v>82</v>
      </c>
      <c r="AY321" s="187" t="s">
        <v>308</v>
      </c>
    </row>
    <row r="322" s="177" customFormat="true" ht="10.2" hidden="false" customHeight="false" outlineLevel="0" collapsed="false">
      <c r="B322" s="178"/>
      <c r="D322" s="179" t="s">
        <v>317</v>
      </c>
      <c r="E322" s="180"/>
      <c r="F322" s="181" t="s">
        <v>2673</v>
      </c>
      <c r="H322" s="180"/>
      <c r="I322" s="182"/>
      <c r="L322" s="178"/>
      <c r="M322" s="183"/>
      <c r="T322" s="184"/>
      <c r="AT322" s="180" t="s">
        <v>317</v>
      </c>
      <c r="AU322" s="180" t="s">
        <v>91</v>
      </c>
      <c r="AV322" s="177" t="s">
        <v>89</v>
      </c>
      <c r="AW322" s="177" t="s">
        <v>35</v>
      </c>
      <c r="AX322" s="177" t="s">
        <v>82</v>
      </c>
      <c r="AY322" s="180" t="s">
        <v>308</v>
      </c>
    </row>
    <row r="323" s="185" customFormat="true" ht="10.2" hidden="false" customHeight="false" outlineLevel="0" collapsed="false">
      <c r="B323" s="186"/>
      <c r="D323" s="179" t="s">
        <v>317</v>
      </c>
      <c r="E323" s="187"/>
      <c r="F323" s="188" t="s">
        <v>2674</v>
      </c>
      <c r="H323" s="189" t="n">
        <v>19.45</v>
      </c>
      <c r="I323" s="190"/>
      <c r="L323" s="186"/>
      <c r="M323" s="191"/>
      <c r="T323" s="192"/>
      <c r="AT323" s="187" t="s">
        <v>317</v>
      </c>
      <c r="AU323" s="187" t="s">
        <v>91</v>
      </c>
      <c r="AV323" s="185" t="s">
        <v>91</v>
      </c>
      <c r="AW323" s="185" t="s">
        <v>35</v>
      </c>
      <c r="AX323" s="185" t="s">
        <v>82</v>
      </c>
      <c r="AY323" s="187" t="s">
        <v>308</v>
      </c>
    </row>
    <row r="324" s="185" customFormat="true" ht="10.2" hidden="false" customHeight="false" outlineLevel="0" collapsed="false">
      <c r="B324" s="186"/>
      <c r="D324" s="179" t="s">
        <v>317</v>
      </c>
      <c r="E324" s="187"/>
      <c r="F324" s="188" t="s">
        <v>2675</v>
      </c>
      <c r="H324" s="189" t="n">
        <v>-2.153</v>
      </c>
      <c r="I324" s="190"/>
      <c r="L324" s="186"/>
      <c r="M324" s="191"/>
      <c r="T324" s="192"/>
      <c r="AT324" s="187" t="s">
        <v>317</v>
      </c>
      <c r="AU324" s="187" t="s">
        <v>91</v>
      </c>
      <c r="AV324" s="185" t="s">
        <v>91</v>
      </c>
      <c r="AW324" s="185" t="s">
        <v>35</v>
      </c>
      <c r="AX324" s="185" t="s">
        <v>82</v>
      </c>
      <c r="AY324" s="187" t="s">
        <v>308</v>
      </c>
    </row>
    <row r="325" s="193" customFormat="true" ht="10.2" hidden="false" customHeight="false" outlineLevel="0" collapsed="false">
      <c r="B325" s="194"/>
      <c r="D325" s="179" t="s">
        <v>317</v>
      </c>
      <c r="E325" s="195"/>
      <c r="F325" s="196" t="s">
        <v>321</v>
      </c>
      <c r="H325" s="197" t="n">
        <v>201.479</v>
      </c>
      <c r="I325" s="198"/>
      <c r="L325" s="194"/>
      <c r="M325" s="199"/>
      <c r="T325" s="200"/>
      <c r="AT325" s="195" t="s">
        <v>317</v>
      </c>
      <c r="AU325" s="195" t="s">
        <v>91</v>
      </c>
      <c r="AV325" s="193" t="s">
        <v>315</v>
      </c>
      <c r="AW325" s="193" t="s">
        <v>35</v>
      </c>
      <c r="AX325" s="193" t="s">
        <v>89</v>
      </c>
      <c r="AY325" s="195" t="s">
        <v>308</v>
      </c>
    </row>
    <row r="326" s="22" customFormat="true" ht="37.95" hidden="false" customHeight="true" outlineLevel="0" collapsed="false">
      <c r="B326" s="23"/>
      <c r="C326" s="164" t="s">
        <v>496</v>
      </c>
      <c r="D326" s="164" t="s">
        <v>310</v>
      </c>
      <c r="E326" s="165" t="s">
        <v>2676</v>
      </c>
      <c r="F326" s="166" t="s">
        <v>2677</v>
      </c>
      <c r="G326" s="167" t="s">
        <v>313</v>
      </c>
      <c r="H326" s="168" t="n">
        <v>34.248</v>
      </c>
      <c r="I326" s="169"/>
      <c r="J326" s="170" t="n">
        <f aca="false">ROUND(I326*H326,2)</f>
        <v>0</v>
      </c>
      <c r="K326" s="166" t="s">
        <v>314</v>
      </c>
      <c r="L326" s="23"/>
      <c r="M326" s="171"/>
      <c r="N326" s="172" t="s">
        <v>47</v>
      </c>
      <c r="P326" s="173" t="n">
        <f aca="false">O326*H326</f>
        <v>0</v>
      </c>
      <c r="Q326" s="173" t="n">
        <v>0.08731</v>
      </c>
      <c r="R326" s="173" t="n">
        <f aca="false">Q326*H326</f>
        <v>2.99019288</v>
      </c>
      <c r="S326" s="173" t="n">
        <v>0</v>
      </c>
      <c r="T326" s="174" t="n">
        <f aca="false">S326*H326</f>
        <v>0</v>
      </c>
      <c r="AR326" s="175" t="s">
        <v>315</v>
      </c>
      <c r="AT326" s="175" t="s">
        <v>310</v>
      </c>
      <c r="AU326" s="175" t="s">
        <v>91</v>
      </c>
      <c r="AY326" s="3" t="s">
        <v>308</v>
      </c>
      <c r="BE326" s="176" t="n">
        <f aca="false">IF(N326="základní",J326,0)</f>
        <v>0</v>
      </c>
      <c r="BF326" s="176" t="n">
        <f aca="false">IF(N326="snížená",J326,0)</f>
        <v>0</v>
      </c>
      <c r="BG326" s="176" t="n">
        <f aca="false">IF(N326="zákl. přenesená",J326,0)</f>
        <v>0</v>
      </c>
      <c r="BH326" s="176" t="n">
        <f aca="false">IF(N326="sníž. přenesená",J326,0)</f>
        <v>0</v>
      </c>
      <c r="BI326" s="176" t="n">
        <f aca="false">IF(N326="nulová",J326,0)</f>
        <v>0</v>
      </c>
      <c r="BJ326" s="3" t="s">
        <v>89</v>
      </c>
      <c r="BK326" s="176" t="n">
        <f aca="false">ROUND(I326*H326,2)</f>
        <v>0</v>
      </c>
      <c r="BL326" s="3" t="s">
        <v>315</v>
      </c>
      <c r="BM326" s="175" t="s">
        <v>2678</v>
      </c>
    </row>
    <row r="327" s="177" customFormat="true" ht="10.2" hidden="false" customHeight="false" outlineLevel="0" collapsed="false">
      <c r="B327" s="178"/>
      <c r="D327" s="179" t="s">
        <v>317</v>
      </c>
      <c r="E327" s="180"/>
      <c r="F327" s="181" t="s">
        <v>318</v>
      </c>
      <c r="H327" s="180"/>
      <c r="I327" s="182"/>
      <c r="L327" s="178"/>
      <c r="M327" s="183"/>
      <c r="T327" s="184"/>
      <c r="AT327" s="180" t="s">
        <v>317</v>
      </c>
      <c r="AU327" s="180" t="s">
        <v>91</v>
      </c>
      <c r="AV327" s="177" t="s">
        <v>89</v>
      </c>
      <c r="AW327" s="177" t="s">
        <v>35</v>
      </c>
      <c r="AX327" s="177" t="s">
        <v>82</v>
      </c>
      <c r="AY327" s="180" t="s">
        <v>308</v>
      </c>
    </row>
    <row r="328" s="177" customFormat="true" ht="10.2" hidden="false" customHeight="false" outlineLevel="0" collapsed="false">
      <c r="B328" s="178"/>
      <c r="D328" s="179" t="s">
        <v>317</v>
      </c>
      <c r="E328" s="180"/>
      <c r="F328" s="181" t="s">
        <v>2679</v>
      </c>
      <c r="H328" s="180"/>
      <c r="I328" s="182"/>
      <c r="L328" s="178"/>
      <c r="M328" s="183"/>
      <c r="T328" s="184"/>
      <c r="AT328" s="180" t="s">
        <v>317</v>
      </c>
      <c r="AU328" s="180" t="s">
        <v>91</v>
      </c>
      <c r="AV328" s="177" t="s">
        <v>89</v>
      </c>
      <c r="AW328" s="177" t="s">
        <v>35</v>
      </c>
      <c r="AX328" s="177" t="s">
        <v>82</v>
      </c>
      <c r="AY328" s="180" t="s">
        <v>308</v>
      </c>
    </row>
    <row r="329" s="177" customFormat="true" ht="10.2" hidden="false" customHeight="false" outlineLevel="0" collapsed="false">
      <c r="B329" s="178"/>
      <c r="D329" s="179" t="s">
        <v>317</v>
      </c>
      <c r="E329" s="180"/>
      <c r="F329" s="181" t="s">
        <v>2657</v>
      </c>
      <c r="H329" s="180"/>
      <c r="I329" s="182"/>
      <c r="L329" s="178"/>
      <c r="M329" s="183"/>
      <c r="T329" s="184"/>
      <c r="AT329" s="180" t="s">
        <v>317</v>
      </c>
      <c r="AU329" s="180" t="s">
        <v>91</v>
      </c>
      <c r="AV329" s="177" t="s">
        <v>89</v>
      </c>
      <c r="AW329" s="177" t="s">
        <v>35</v>
      </c>
      <c r="AX329" s="177" t="s">
        <v>82</v>
      </c>
      <c r="AY329" s="180" t="s">
        <v>308</v>
      </c>
    </row>
    <row r="330" s="185" customFormat="true" ht="10.2" hidden="false" customHeight="false" outlineLevel="0" collapsed="false">
      <c r="B330" s="186"/>
      <c r="D330" s="179" t="s">
        <v>317</v>
      </c>
      <c r="E330" s="187"/>
      <c r="F330" s="188" t="s">
        <v>2680</v>
      </c>
      <c r="H330" s="189" t="n">
        <v>30.3</v>
      </c>
      <c r="I330" s="190"/>
      <c r="L330" s="186"/>
      <c r="M330" s="191"/>
      <c r="T330" s="192"/>
      <c r="AT330" s="187" t="s">
        <v>317</v>
      </c>
      <c r="AU330" s="187" t="s">
        <v>91</v>
      </c>
      <c r="AV330" s="185" t="s">
        <v>91</v>
      </c>
      <c r="AW330" s="185" t="s">
        <v>35</v>
      </c>
      <c r="AX330" s="185" t="s">
        <v>82</v>
      </c>
      <c r="AY330" s="187" t="s">
        <v>308</v>
      </c>
    </row>
    <row r="331" s="185" customFormat="true" ht="10.2" hidden="false" customHeight="false" outlineLevel="0" collapsed="false">
      <c r="B331" s="186"/>
      <c r="D331" s="179" t="s">
        <v>317</v>
      </c>
      <c r="E331" s="187"/>
      <c r="F331" s="188" t="s">
        <v>2681</v>
      </c>
      <c r="H331" s="189" t="n">
        <v>-3.434</v>
      </c>
      <c r="I331" s="190"/>
      <c r="L331" s="186"/>
      <c r="M331" s="191"/>
      <c r="T331" s="192"/>
      <c r="AT331" s="187" t="s">
        <v>317</v>
      </c>
      <c r="AU331" s="187" t="s">
        <v>91</v>
      </c>
      <c r="AV331" s="185" t="s">
        <v>91</v>
      </c>
      <c r="AW331" s="185" t="s">
        <v>35</v>
      </c>
      <c r="AX331" s="185" t="s">
        <v>82</v>
      </c>
      <c r="AY331" s="187" t="s">
        <v>308</v>
      </c>
    </row>
    <row r="332" s="177" customFormat="true" ht="10.2" hidden="false" customHeight="false" outlineLevel="0" collapsed="false">
      <c r="B332" s="178"/>
      <c r="D332" s="179" t="s">
        <v>317</v>
      </c>
      <c r="E332" s="180"/>
      <c r="F332" s="181" t="s">
        <v>2673</v>
      </c>
      <c r="H332" s="180"/>
      <c r="I332" s="182"/>
      <c r="L332" s="178"/>
      <c r="M332" s="183"/>
      <c r="T332" s="184"/>
      <c r="AT332" s="180" t="s">
        <v>317</v>
      </c>
      <c r="AU332" s="180" t="s">
        <v>91</v>
      </c>
      <c r="AV332" s="177" t="s">
        <v>89</v>
      </c>
      <c r="AW332" s="177" t="s">
        <v>35</v>
      </c>
      <c r="AX332" s="177" t="s">
        <v>82</v>
      </c>
      <c r="AY332" s="180" t="s">
        <v>308</v>
      </c>
    </row>
    <row r="333" s="185" customFormat="true" ht="10.2" hidden="false" customHeight="false" outlineLevel="0" collapsed="false">
      <c r="B333" s="186"/>
      <c r="D333" s="179" t="s">
        <v>317</v>
      </c>
      <c r="E333" s="187"/>
      <c r="F333" s="188" t="s">
        <v>2682</v>
      </c>
      <c r="H333" s="189" t="n">
        <v>9.2</v>
      </c>
      <c r="I333" s="190"/>
      <c r="L333" s="186"/>
      <c r="M333" s="191"/>
      <c r="T333" s="192"/>
      <c r="AT333" s="187" t="s">
        <v>317</v>
      </c>
      <c r="AU333" s="187" t="s">
        <v>91</v>
      </c>
      <c r="AV333" s="185" t="s">
        <v>91</v>
      </c>
      <c r="AW333" s="185" t="s">
        <v>35</v>
      </c>
      <c r="AX333" s="185" t="s">
        <v>82</v>
      </c>
      <c r="AY333" s="187" t="s">
        <v>308</v>
      </c>
    </row>
    <row r="334" s="185" customFormat="true" ht="10.2" hidden="false" customHeight="false" outlineLevel="0" collapsed="false">
      <c r="B334" s="186"/>
      <c r="D334" s="179" t="s">
        <v>317</v>
      </c>
      <c r="E334" s="187"/>
      <c r="F334" s="188" t="s">
        <v>2683</v>
      </c>
      <c r="H334" s="189" t="n">
        <v>-1.818</v>
      </c>
      <c r="I334" s="190"/>
      <c r="L334" s="186"/>
      <c r="M334" s="191"/>
      <c r="T334" s="192"/>
      <c r="AT334" s="187" t="s">
        <v>317</v>
      </c>
      <c r="AU334" s="187" t="s">
        <v>91</v>
      </c>
      <c r="AV334" s="185" t="s">
        <v>91</v>
      </c>
      <c r="AW334" s="185" t="s">
        <v>35</v>
      </c>
      <c r="AX334" s="185" t="s">
        <v>82</v>
      </c>
      <c r="AY334" s="187" t="s">
        <v>308</v>
      </c>
    </row>
    <row r="335" s="193" customFormat="true" ht="10.2" hidden="false" customHeight="false" outlineLevel="0" collapsed="false">
      <c r="B335" s="194"/>
      <c r="D335" s="179" t="s">
        <v>317</v>
      </c>
      <c r="E335" s="195"/>
      <c r="F335" s="196" t="s">
        <v>321</v>
      </c>
      <c r="H335" s="197" t="n">
        <v>34.248</v>
      </c>
      <c r="I335" s="198"/>
      <c r="L335" s="194"/>
      <c r="M335" s="199"/>
      <c r="T335" s="200"/>
      <c r="AT335" s="195" t="s">
        <v>317</v>
      </c>
      <c r="AU335" s="195" t="s">
        <v>91</v>
      </c>
      <c r="AV335" s="193" t="s">
        <v>315</v>
      </c>
      <c r="AW335" s="193" t="s">
        <v>35</v>
      </c>
      <c r="AX335" s="193" t="s">
        <v>89</v>
      </c>
      <c r="AY335" s="195" t="s">
        <v>308</v>
      </c>
    </row>
    <row r="336" s="22" customFormat="true" ht="37.95" hidden="false" customHeight="true" outlineLevel="0" collapsed="false">
      <c r="B336" s="23"/>
      <c r="C336" s="164" t="s">
        <v>500</v>
      </c>
      <c r="D336" s="164" t="s">
        <v>310</v>
      </c>
      <c r="E336" s="165" t="s">
        <v>2684</v>
      </c>
      <c r="F336" s="166" t="s">
        <v>2685</v>
      </c>
      <c r="G336" s="167" t="s">
        <v>313</v>
      </c>
      <c r="H336" s="168" t="n">
        <v>87.406</v>
      </c>
      <c r="I336" s="169"/>
      <c r="J336" s="170" t="n">
        <f aca="false">ROUND(I336*H336,2)</f>
        <v>0</v>
      </c>
      <c r="K336" s="166" t="s">
        <v>314</v>
      </c>
      <c r="L336" s="23"/>
      <c r="M336" s="171"/>
      <c r="N336" s="172" t="s">
        <v>47</v>
      </c>
      <c r="P336" s="173" t="n">
        <f aca="false">O336*H336</f>
        <v>0</v>
      </c>
      <c r="Q336" s="173" t="n">
        <v>0.10445</v>
      </c>
      <c r="R336" s="173" t="n">
        <f aca="false">Q336*H336</f>
        <v>9.1295567</v>
      </c>
      <c r="S336" s="173" t="n">
        <v>0</v>
      </c>
      <c r="T336" s="174" t="n">
        <f aca="false">S336*H336</f>
        <v>0</v>
      </c>
      <c r="AR336" s="175" t="s">
        <v>315</v>
      </c>
      <c r="AT336" s="175" t="s">
        <v>310</v>
      </c>
      <c r="AU336" s="175" t="s">
        <v>91</v>
      </c>
      <c r="AY336" s="3" t="s">
        <v>308</v>
      </c>
      <c r="BE336" s="176" t="n">
        <f aca="false">IF(N336="základní",J336,0)</f>
        <v>0</v>
      </c>
      <c r="BF336" s="176" t="n">
        <f aca="false">IF(N336="snížená",J336,0)</f>
        <v>0</v>
      </c>
      <c r="BG336" s="176" t="n">
        <f aca="false">IF(N336="zákl. přenesená",J336,0)</f>
        <v>0</v>
      </c>
      <c r="BH336" s="176" t="n">
        <f aca="false">IF(N336="sníž. přenesená",J336,0)</f>
        <v>0</v>
      </c>
      <c r="BI336" s="176" t="n">
        <f aca="false">IF(N336="nulová",J336,0)</f>
        <v>0</v>
      </c>
      <c r="BJ336" s="3" t="s">
        <v>89</v>
      </c>
      <c r="BK336" s="176" t="n">
        <f aca="false">ROUND(I336*H336,2)</f>
        <v>0</v>
      </c>
      <c r="BL336" s="3" t="s">
        <v>315</v>
      </c>
      <c r="BM336" s="175" t="s">
        <v>2686</v>
      </c>
    </row>
    <row r="337" s="177" customFormat="true" ht="10.2" hidden="false" customHeight="false" outlineLevel="0" collapsed="false">
      <c r="B337" s="178"/>
      <c r="D337" s="179" t="s">
        <v>317</v>
      </c>
      <c r="E337" s="180"/>
      <c r="F337" s="181" t="s">
        <v>318</v>
      </c>
      <c r="H337" s="180"/>
      <c r="I337" s="182"/>
      <c r="L337" s="178"/>
      <c r="M337" s="183"/>
      <c r="T337" s="184"/>
      <c r="AT337" s="180" t="s">
        <v>317</v>
      </c>
      <c r="AU337" s="180" t="s">
        <v>91</v>
      </c>
      <c r="AV337" s="177" t="s">
        <v>89</v>
      </c>
      <c r="AW337" s="177" t="s">
        <v>35</v>
      </c>
      <c r="AX337" s="177" t="s">
        <v>82</v>
      </c>
      <c r="AY337" s="180" t="s">
        <v>308</v>
      </c>
    </row>
    <row r="338" s="177" customFormat="true" ht="10.2" hidden="false" customHeight="false" outlineLevel="0" collapsed="false">
      <c r="B338" s="178"/>
      <c r="D338" s="179" t="s">
        <v>317</v>
      </c>
      <c r="E338" s="180"/>
      <c r="F338" s="181" t="s">
        <v>2679</v>
      </c>
      <c r="H338" s="180"/>
      <c r="I338" s="182"/>
      <c r="L338" s="178"/>
      <c r="M338" s="183"/>
      <c r="T338" s="184"/>
      <c r="AT338" s="180" t="s">
        <v>317</v>
      </c>
      <c r="AU338" s="180" t="s">
        <v>91</v>
      </c>
      <c r="AV338" s="177" t="s">
        <v>89</v>
      </c>
      <c r="AW338" s="177" t="s">
        <v>35</v>
      </c>
      <c r="AX338" s="177" t="s">
        <v>82</v>
      </c>
      <c r="AY338" s="180" t="s">
        <v>308</v>
      </c>
    </row>
    <row r="339" s="177" customFormat="true" ht="10.2" hidden="false" customHeight="false" outlineLevel="0" collapsed="false">
      <c r="B339" s="178"/>
      <c r="D339" s="179" t="s">
        <v>317</v>
      </c>
      <c r="E339" s="180"/>
      <c r="F339" s="181" t="s">
        <v>2657</v>
      </c>
      <c r="H339" s="180"/>
      <c r="I339" s="182"/>
      <c r="L339" s="178"/>
      <c r="M339" s="183"/>
      <c r="T339" s="184"/>
      <c r="AT339" s="180" t="s">
        <v>317</v>
      </c>
      <c r="AU339" s="180" t="s">
        <v>91</v>
      </c>
      <c r="AV339" s="177" t="s">
        <v>89</v>
      </c>
      <c r="AW339" s="177" t="s">
        <v>35</v>
      </c>
      <c r="AX339" s="177" t="s">
        <v>82</v>
      </c>
      <c r="AY339" s="180" t="s">
        <v>308</v>
      </c>
    </row>
    <row r="340" s="185" customFormat="true" ht="10.2" hidden="false" customHeight="false" outlineLevel="0" collapsed="false">
      <c r="B340" s="186"/>
      <c r="D340" s="179" t="s">
        <v>317</v>
      </c>
      <c r="E340" s="187"/>
      <c r="F340" s="188" t="s">
        <v>2687</v>
      </c>
      <c r="H340" s="189" t="n">
        <v>93.87</v>
      </c>
      <c r="I340" s="190"/>
      <c r="L340" s="186"/>
      <c r="M340" s="191"/>
      <c r="T340" s="192"/>
      <c r="AT340" s="187" t="s">
        <v>317</v>
      </c>
      <c r="AU340" s="187" t="s">
        <v>91</v>
      </c>
      <c r="AV340" s="185" t="s">
        <v>91</v>
      </c>
      <c r="AW340" s="185" t="s">
        <v>35</v>
      </c>
      <c r="AX340" s="185" t="s">
        <v>82</v>
      </c>
      <c r="AY340" s="187" t="s">
        <v>308</v>
      </c>
    </row>
    <row r="341" s="185" customFormat="true" ht="10.2" hidden="false" customHeight="false" outlineLevel="0" collapsed="false">
      <c r="B341" s="186"/>
      <c r="D341" s="179" t="s">
        <v>317</v>
      </c>
      <c r="E341" s="187"/>
      <c r="F341" s="188" t="s">
        <v>2688</v>
      </c>
      <c r="H341" s="189" t="n">
        <v>-6.464</v>
      </c>
      <c r="I341" s="190"/>
      <c r="L341" s="186"/>
      <c r="M341" s="191"/>
      <c r="T341" s="192"/>
      <c r="AT341" s="187" t="s">
        <v>317</v>
      </c>
      <c r="AU341" s="187" t="s">
        <v>91</v>
      </c>
      <c r="AV341" s="185" t="s">
        <v>91</v>
      </c>
      <c r="AW341" s="185" t="s">
        <v>35</v>
      </c>
      <c r="AX341" s="185" t="s">
        <v>82</v>
      </c>
      <c r="AY341" s="187" t="s">
        <v>308</v>
      </c>
    </row>
    <row r="342" s="193" customFormat="true" ht="10.2" hidden="false" customHeight="false" outlineLevel="0" collapsed="false">
      <c r="B342" s="194"/>
      <c r="D342" s="179" t="s">
        <v>317</v>
      </c>
      <c r="E342" s="195"/>
      <c r="F342" s="196" t="s">
        <v>321</v>
      </c>
      <c r="H342" s="197" t="n">
        <v>87.406</v>
      </c>
      <c r="I342" s="198"/>
      <c r="L342" s="194"/>
      <c r="M342" s="199"/>
      <c r="T342" s="200"/>
      <c r="AT342" s="195" t="s">
        <v>317</v>
      </c>
      <c r="AU342" s="195" t="s">
        <v>91</v>
      </c>
      <c r="AV342" s="193" t="s">
        <v>315</v>
      </c>
      <c r="AW342" s="193" t="s">
        <v>35</v>
      </c>
      <c r="AX342" s="193" t="s">
        <v>89</v>
      </c>
      <c r="AY342" s="195" t="s">
        <v>308</v>
      </c>
    </row>
    <row r="343" s="22" customFormat="true" ht="37.95" hidden="false" customHeight="true" outlineLevel="0" collapsed="false">
      <c r="B343" s="23"/>
      <c r="C343" s="164" t="s">
        <v>504</v>
      </c>
      <c r="D343" s="164" t="s">
        <v>310</v>
      </c>
      <c r="E343" s="165" t="s">
        <v>2689</v>
      </c>
      <c r="F343" s="166" t="s">
        <v>2690</v>
      </c>
      <c r="G343" s="167" t="s">
        <v>484</v>
      </c>
      <c r="H343" s="168" t="n">
        <v>1</v>
      </c>
      <c r="I343" s="169"/>
      <c r="J343" s="170" t="n">
        <f aca="false">ROUND(I343*H343,2)</f>
        <v>0</v>
      </c>
      <c r="K343" s="166" t="s">
        <v>314</v>
      </c>
      <c r="L343" s="23"/>
      <c r="M343" s="171"/>
      <c r="N343" s="172" t="s">
        <v>47</v>
      </c>
      <c r="P343" s="173" t="n">
        <f aca="false">O343*H343</f>
        <v>0</v>
      </c>
      <c r="Q343" s="173" t="n">
        <v>0.01794</v>
      </c>
      <c r="R343" s="173" t="n">
        <f aca="false">Q343*H343</f>
        <v>0.01794</v>
      </c>
      <c r="S343" s="173" t="n">
        <v>0</v>
      </c>
      <c r="T343" s="174" t="n">
        <f aca="false">S343*H343</f>
        <v>0</v>
      </c>
      <c r="AR343" s="175" t="s">
        <v>315</v>
      </c>
      <c r="AT343" s="175" t="s">
        <v>310</v>
      </c>
      <c r="AU343" s="175" t="s">
        <v>91</v>
      </c>
      <c r="AY343" s="3" t="s">
        <v>308</v>
      </c>
      <c r="BE343" s="176" t="n">
        <f aca="false">IF(N343="základní",J343,0)</f>
        <v>0</v>
      </c>
      <c r="BF343" s="176" t="n">
        <f aca="false">IF(N343="snížená",J343,0)</f>
        <v>0</v>
      </c>
      <c r="BG343" s="176" t="n">
        <f aca="false">IF(N343="zákl. přenesená",J343,0)</f>
        <v>0</v>
      </c>
      <c r="BH343" s="176" t="n">
        <f aca="false">IF(N343="sníž. přenesená",J343,0)</f>
        <v>0</v>
      </c>
      <c r="BI343" s="176" t="n">
        <f aca="false">IF(N343="nulová",J343,0)</f>
        <v>0</v>
      </c>
      <c r="BJ343" s="3" t="s">
        <v>89</v>
      </c>
      <c r="BK343" s="176" t="n">
        <f aca="false">ROUND(I343*H343,2)</f>
        <v>0</v>
      </c>
      <c r="BL343" s="3" t="s">
        <v>315</v>
      </c>
      <c r="BM343" s="175" t="s">
        <v>2691</v>
      </c>
    </row>
    <row r="344" s="177" customFormat="true" ht="10.2" hidden="false" customHeight="false" outlineLevel="0" collapsed="false">
      <c r="B344" s="178"/>
      <c r="D344" s="179" t="s">
        <v>317</v>
      </c>
      <c r="E344" s="180"/>
      <c r="F344" s="181" t="s">
        <v>318</v>
      </c>
      <c r="H344" s="180"/>
      <c r="I344" s="182"/>
      <c r="L344" s="178"/>
      <c r="M344" s="183"/>
      <c r="T344" s="184"/>
      <c r="AT344" s="180" t="s">
        <v>317</v>
      </c>
      <c r="AU344" s="180" t="s">
        <v>91</v>
      </c>
      <c r="AV344" s="177" t="s">
        <v>89</v>
      </c>
      <c r="AW344" s="177" t="s">
        <v>35</v>
      </c>
      <c r="AX344" s="177" t="s">
        <v>82</v>
      </c>
      <c r="AY344" s="180" t="s">
        <v>308</v>
      </c>
    </row>
    <row r="345" s="177" customFormat="true" ht="10.2" hidden="false" customHeight="false" outlineLevel="0" collapsed="false">
      <c r="B345" s="178"/>
      <c r="D345" s="179" t="s">
        <v>317</v>
      </c>
      <c r="E345" s="180"/>
      <c r="F345" s="181" t="s">
        <v>2692</v>
      </c>
      <c r="H345" s="180"/>
      <c r="I345" s="182"/>
      <c r="L345" s="178"/>
      <c r="M345" s="183"/>
      <c r="T345" s="184"/>
      <c r="AT345" s="180" t="s">
        <v>317</v>
      </c>
      <c r="AU345" s="180" t="s">
        <v>91</v>
      </c>
      <c r="AV345" s="177" t="s">
        <v>89</v>
      </c>
      <c r="AW345" s="177" t="s">
        <v>35</v>
      </c>
      <c r="AX345" s="177" t="s">
        <v>82</v>
      </c>
      <c r="AY345" s="180" t="s">
        <v>308</v>
      </c>
    </row>
    <row r="346" s="177" customFormat="true" ht="10.2" hidden="false" customHeight="false" outlineLevel="0" collapsed="false">
      <c r="B346" s="178"/>
      <c r="D346" s="179" t="s">
        <v>317</v>
      </c>
      <c r="E346" s="180"/>
      <c r="F346" s="181" t="s">
        <v>2693</v>
      </c>
      <c r="H346" s="180"/>
      <c r="I346" s="182"/>
      <c r="L346" s="178"/>
      <c r="M346" s="183"/>
      <c r="T346" s="184"/>
      <c r="AT346" s="180" t="s">
        <v>317</v>
      </c>
      <c r="AU346" s="180" t="s">
        <v>91</v>
      </c>
      <c r="AV346" s="177" t="s">
        <v>89</v>
      </c>
      <c r="AW346" s="177" t="s">
        <v>35</v>
      </c>
      <c r="AX346" s="177" t="s">
        <v>82</v>
      </c>
      <c r="AY346" s="180" t="s">
        <v>308</v>
      </c>
    </row>
    <row r="347" s="185" customFormat="true" ht="10.2" hidden="false" customHeight="false" outlineLevel="0" collapsed="false">
      <c r="B347" s="186"/>
      <c r="D347" s="179" t="s">
        <v>317</v>
      </c>
      <c r="E347" s="187"/>
      <c r="F347" s="188" t="s">
        <v>89</v>
      </c>
      <c r="H347" s="189" t="n">
        <v>1</v>
      </c>
      <c r="I347" s="190"/>
      <c r="L347" s="186"/>
      <c r="M347" s="191"/>
      <c r="T347" s="192"/>
      <c r="AT347" s="187" t="s">
        <v>317</v>
      </c>
      <c r="AU347" s="187" t="s">
        <v>91</v>
      </c>
      <c r="AV347" s="185" t="s">
        <v>91</v>
      </c>
      <c r="AW347" s="185" t="s">
        <v>35</v>
      </c>
      <c r="AX347" s="185" t="s">
        <v>82</v>
      </c>
      <c r="AY347" s="187" t="s">
        <v>308</v>
      </c>
    </row>
    <row r="348" s="193" customFormat="true" ht="10.2" hidden="false" customHeight="false" outlineLevel="0" collapsed="false">
      <c r="B348" s="194"/>
      <c r="D348" s="179" t="s">
        <v>317</v>
      </c>
      <c r="E348" s="195"/>
      <c r="F348" s="196" t="s">
        <v>321</v>
      </c>
      <c r="H348" s="197" t="n">
        <v>1</v>
      </c>
      <c r="I348" s="198"/>
      <c r="L348" s="194"/>
      <c r="M348" s="199"/>
      <c r="T348" s="200"/>
      <c r="AT348" s="195" t="s">
        <v>317</v>
      </c>
      <c r="AU348" s="195" t="s">
        <v>91</v>
      </c>
      <c r="AV348" s="193" t="s">
        <v>315</v>
      </c>
      <c r="AW348" s="193" t="s">
        <v>35</v>
      </c>
      <c r="AX348" s="193" t="s">
        <v>89</v>
      </c>
      <c r="AY348" s="195" t="s">
        <v>308</v>
      </c>
    </row>
    <row r="349" s="22" customFormat="true" ht="37.95" hidden="false" customHeight="true" outlineLevel="0" collapsed="false">
      <c r="B349" s="23"/>
      <c r="C349" s="164" t="s">
        <v>508</v>
      </c>
      <c r="D349" s="164" t="s">
        <v>310</v>
      </c>
      <c r="E349" s="165" t="s">
        <v>2694</v>
      </c>
      <c r="F349" s="166" t="s">
        <v>2695</v>
      </c>
      <c r="G349" s="167" t="s">
        <v>484</v>
      </c>
      <c r="H349" s="168" t="n">
        <v>2</v>
      </c>
      <c r="I349" s="169"/>
      <c r="J349" s="170" t="n">
        <f aca="false">ROUND(I349*H349,2)</f>
        <v>0</v>
      </c>
      <c r="K349" s="166" t="s">
        <v>314</v>
      </c>
      <c r="L349" s="23"/>
      <c r="M349" s="171"/>
      <c r="N349" s="172" t="s">
        <v>47</v>
      </c>
      <c r="P349" s="173" t="n">
        <f aca="false">O349*H349</f>
        <v>0</v>
      </c>
      <c r="Q349" s="173" t="n">
        <v>0.02278</v>
      </c>
      <c r="R349" s="173" t="n">
        <f aca="false">Q349*H349</f>
        <v>0.04556</v>
      </c>
      <c r="S349" s="173" t="n">
        <v>0</v>
      </c>
      <c r="T349" s="174" t="n">
        <f aca="false">S349*H349</f>
        <v>0</v>
      </c>
      <c r="AR349" s="175" t="s">
        <v>315</v>
      </c>
      <c r="AT349" s="175" t="s">
        <v>310</v>
      </c>
      <c r="AU349" s="175" t="s">
        <v>91</v>
      </c>
      <c r="AY349" s="3" t="s">
        <v>308</v>
      </c>
      <c r="BE349" s="176" t="n">
        <f aca="false">IF(N349="základní",J349,0)</f>
        <v>0</v>
      </c>
      <c r="BF349" s="176" t="n">
        <f aca="false">IF(N349="snížená",J349,0)</f>
        <v>0</v>
      </c>
      <c r="BG349" s="176" t="n">
        <f aca="false">IF(N349="zákl. přenesená",J349,0)</f>
        <v>0</v>
      </c>
      <c r="BH349" s="176" t="n">
        <f aca="false">IF(N349="sníž. přenesená",J349,0)</f>
        <v>0</v>
      </c>
      <c r="BI349" s="176" t="n">
        <f aca="false">IF(N349="nulová",J349,0)</f>
        <v>0</v>
      </c>
      <c r="BJ349" s="3" t="s">
        <v>89</v>
      </c>
      <c r="BK349" s="176" t="n">
        <f aca="false">ROUND(I349*H349,2)</f>
        <v>0</v>
      </c>
      <c r="BL349" s="3" t="s">
        <v>315</v>
      </c>
      <c r="BM349" s="175" t="s">
        <v>2696</v>
      </c>
    </row>
    <row r="350" s="177" customFormat="true" ht="10.2" hidden="false" customHeight="false" outlineLevel="0" collapsed="false">
      <c r="B350" s="178"/>
      <c r="D350" s="179" t="s">
        <v>317</v>
      </c>
      <c r="E350" s="180"/>
      <c r="F350" s="181" t="s">
        <v>318</v>
      </c>
      <c r="H350" s="180"/>
      <c r="I350" s="182"/>
      <c r="L350" s="178"/>
      <c r="M350" s="183"/>
      <c r="T350" s="184"/>
      <c r="AT350" s="180" t="s">
        <v>317</v>
      </c>
      <c r="AU350" s="180" t="s">
        <v>91</v>
      </c>
      <c r="AV350" s="177" t="s">
        <v>89</v>
      </c>
      <c r="AW350" s="177" t="s">
        <v>35</v>
      </c>
      <c r="AX350" s="177" t="s">
        <v>82</v>
      </c>
      <c r="AY350" s="180" t="s">
        <v>308</v>
      </c>
    </row>
    <row r="351" s="177" customFormat="true" ht="10.2" hidden="false" customHeight="false" outlineLevel="0" collapsed="false">
      <c r="B351" s="178"/>
      <c r="D351" s="179" t="s">
        <v>317</v>
      </c>
      <c r="E351" s="180"/>
      <c r="F351" s="181" t="s">
        <v>2692</v>
      </c>
      <c r="H351" s="180"/>
      <c r="I351" s="182"/>
      <c r="L351" s="178"/>
      <c r="M351" s="183"/>
      <c r="T351" s="184"/>
      <c r="AT351" s="180" t="s">
        <v>317</v>
      </c>
      <c r="AU351" s="180" t="s">
        <v>91</v>
      </c>
      <c r="AV351" s="177" t="s">
        <v>89</v>
      </c>
      <c r="AW351" s="177" t="s">
        <v>35</v>
      </c>
      <c r="AX351" s="177" t="s">
        <v>82</v>
      </c>
      <c r="AY351" s="180" t="s">
        <v>308</v>
      </c>
    </row>
    <row r="352" s="177" customFormat="true" ht="10.2" hidden="false" customHeight="false" outlineLevel="0" collapsed="false">
      <c r="B352" s="178"/>
      <c r="D352" s="179" t="s">
        <v>317</v>
      </c>
      <c r="E352" s="180"/>
      <c r="F352" s="181" t="s">
        <v>2697</v>
      </c>
      <c r="H352" s="180"/>
      <c r="I352" s="182"/>
      <c r="L352" s="178"/>
      <c r="M352" s="183"/>
      <c r="T352" s="184"/>
      <c r="AT352" s="180" t="s">
        <v>317</v>
      </c>
      <c r="AU352" s="180" t="s">
        <v>91</v>
      </c>
      <c r="AV352" s="177" t="s">
        <v>89</v>
      </c>
      <c r="AW352" s="177" t="s">
        <v>35</v>
      </c>
      <c r="AX352" s="177" t="s">
        <v>82</v>
      </c>
      <c r="AY352" s="180" t="s">
        <v>308</v>
      </c>
    </row>
    <row r="353" s="185" customFormat="true" ht="10.2" hidden="false" customHeight="false" outlineLevel="0" collapsed="false">
      <c r="B353" s="186"/>
      <c r="D353" s="179" t="s">
        <v>317</v>
      </c>
      <c r="E353" s="187"/>
      <c r="F353" s="188" t="s">
        <v>91</v>
      </c>
      <c r="H353" s="189" t="n">
        <v>2</v>
      </c>
      <c r="I353" s="190"/>
      <c r="L353" s="186"/>
      <c r="M353" s="191"/>
      <c r="T353" s="192"/>
      <c r="AT353" s="187" t="s">
        <v>317</v>
      </c>
      <c r="AU353" s="187" t="s">
        <v>91</v>
      </c>
      <c r="AV353" s="185" t="s">
        <v>91</v>
      </c>
      <c r="AW353" s="185" t="s">
        <v>35</v>
      </c>
      <c r="AX353" s="185" t="s">
        <v>82</v>
      </c>
      <c r="AY353" s="187" t="s">
        <v>308</v>
      </c>
    </row>
    <row r="354" s="193" customFormat="true" ht="10.2" hidden="false" customHeight="false" outlineLevel="0" collapsed="false">
      <c r="B354" s="194"/>
      <c r="D354" s="179" t="s">
        <v>317</v>
      </c>
      <c r="E354" s="195"/>
      <c r="F354" s="196" t="s">
        <v>321</v>
      </c>
      <c r="H354" s="197" t="n">
        <v>2</v>
      </c>
      <c r="I354" s="198"/>
      <c r="L354" s="194"/>
      <c r="M354" s="199"/>
      <c r="T354" s="200"/>
      <c r="AT354" s="195" t="s">
        <v>317</v>
      </c>
      <c r="AU354" s="195" t="s">
        <v>91</v>
      </c>
      <c r="AV354" s="193" t="s">
        <v>315</v>
      </c>
      <c r="AW354" s="193" t="s">
        <v>35</v>
      </c>
      <c r="AX354" s="193" t="s">
        <v>89</v>
      </c>
      <c r="AY354" s="195" t="s">
        <v>308</v>
      </c>
    </row>
    <row r="355" s="22" customFormat="true" ht="37.95" hidden="false" customHeight="true" outlineLevel="0" collapsed="false">
      <c r="B355" s="23"/>
      <c r="C355" s="164" t="s">
        <v>514</v>
      </c>
      <c r="D355" s="164" t="s">
        <v>310</v>
      </c>
      <c r="E355" s="165" t="s">
        <v>2698</v>
      </c>
      <c r="F355" s="166" t="s">
        <v>2699</v>
      </c>
      <c r="G355" s="167" t="s">
        <v>484</v>
      </c>
      <c r="H355" s="168" t="n">
        <v>4</v>
      </c>
      <c r="I355" s="169"/>
      <c r="J355" s="170" t="n">
        <f aca="false">ROUND(I355*H355,2)</f>
        <v>0</v>
      </c>
      <c r="K355" s="166" t="s">
        <v>314</v>
      </c>
      <c r="L355" s="23"/>
      <c r="M355" s="171"/>
      <c r="N355" s="172" t="s">
        <v>47</v>
      </c>
      <c r="P355" s="173" t="n">
        <f aca="false">O355*H355</f>
        <v>0</v>
      </c>
      <c r="Q355" s="173" t="n">
        <v>0.02126</v>
      </c>
      <c r="R355" s="173" t="n">
        <f aca="false">Q355*H355</f>
        <v>0.08504</v>
      </c>
      <c r="S355" s="173" t="n">
        <v>0</v>
      </c>
      <c r="T355" s="174" t="n">
        <f aca="false">S355*H355</f>
        <v>0</v>
      </c>
      <c r="AR355" s="175" t="s">
        <v>315</v>
      </c>
      <c r="AT355" s="175" t="s">
        <v>310</v>
      </c>
      <c r="AU355" s="175" t="s">
        <v>91</v>
      </c>
      <c r="AY355" s="3" t="s">
        <v>308</v>
      </c>
      <c r="BE355" s="176" t="n">
        <f aca="false">IF(N355="základní",J355,0)</f>
        <v>0</v>
      </c>
      <c r="BF355" s="176" t="n">
        <f aca="false">IF(N355="snížená",J355,0)</f>
        <v>0</v>
      </c>
      <c r="BG355" s="176" t="n">
        <f aca="false">IF(N355="zákl. přenesená",J355,0)</f>
        <v>0</v>
      </c>
      <c r="BH355" s="176" t="n">
        <f aca="false">IF(N355="sníž. přenesená",J355,0)</f>
        <v>0</v>
      </c>
      <c r="BI355" s="176" t="n">
        <f aca="false">IF(N355="nulová",J355,0)</f>
        <v>0</v>
      </c>
      <c r="BJ355" s="3" t="s">
        <v>89</v>
      </c>
      <c r="BK355" s="176" t="n">
        <f aca="false">ROUND(I355*H355,2)</f>
        <v>0</v>
      </c>
      <c r="BL355" s="3" t="s">
        <v>315</v>
      </c>
      <c r="BM355" s="175" t="s">
        <v>2700</v>
      </c>
    </row>
    <row r="356" s="177" customFormat="true" ht="10.2" hidden="false" customHeight="false" outlineLevel="0" collapsed="false">
      <c r="B356" s="178"/>
      <c r="D356" s="179" t="s">
        <v>317</v>
      </c>
      <c r="E356" s="180"/>
      <c r="F356" s="181" t="s">
        <v>318</v>
      </c>
      <c r="H356" s="180"/>
      <c r="I356" s="182"/>
      <c r="L356" s="178"/>
      <c r="M356" s="183"/>
      <c r="T356" s="184"/>
      <c r="AT356" s="180" t="s">
        <v>317</v>
      </c>
      <c r="AU356" s="180" t="s">
        <v>91</v>
      </c>
      <c r="AV356" s="177" t="s">
        <v>89</v>
      </c>
      <c r="AW356" s="177" t="s">
        <v>35</v>
      </c>
      <c r="AX356" s="177" t="s">
        <v>82</v>
      </c>
      <c r="AY356" s="180" t="s">
        <v>308</v>
      </c>
    </row>
    <row r="357" s="177" customFormat="true" ht="10.2" hidden="false" customHeight="false" outlineLevel="0" collapsed="false">
      <c r="B357" s="178"/>
      <c r="D357" s="179" t="s">
        <v>317</v>
      </c>
      <c r="E357" s="180"/>
      <c r="F357" s="181" t="s">
        <v>2692</v>
      </c>
      <c r="H357" s="180"/>
      <c r="I357" s="182"/>
      <c r="L357" s="178"/>
      <c r="M357" s="183"/>
      <c r="T357" s="184"/>
      <c r="AT357" s="180" t="s">
        <v>317</v>
      </c>
      <c r="AU357" s="180" t="s">
        <v>91</v>
      </c>
      <c r="AV357" s="177" t="s">
        <v>89</v>
      </c>
      <c r="AW357" s="177" t="s">
        <v>35</v>
      </c>
      <c r="AX357" s="177" t="s">
        <v>82</v>
      </c>
      <c r="AY357" s="180" t="s">
        <v>308</v>
      </c>
    </row>
    <row r="358" s="177" customFormat="true" ht="10.2" hidden="false" customHeight="false" outlineLevel="0" collapsed="false">
      <c r="B358" s="178"/>
      <c r="D358" s="179" t="s">
        <v>317</v>
      </c>
      <c r="E358" s="180"/>
      <c r="F358" s="181" t="s">
        <v>2701</v>
      </c>
      <c r="H358" s="180"/>
      <c r="I358" s="182"/>
      <c r="L358" s="178"/>
      <c r="M358" s="183"/>
      <c r="T358" s="184"/>
      <c r="AT358" s="180" t="s">
        <v>317</v>
      </c>
      <c r="AU358" s="180" t="s">
        <v>91</v>
      </c>
      <c r="AV358" s="177" t="s">
        <v>89</v>
      </c>
      <c r="AW358" s="177" t="s">
        <v>35</v>
      </c>
      <c r="AX358" s="177" t="s">
        <v>82</v>
      </c>
      <c r="AY358" s="180" t="s">
        <v>308</v>
      </c>
    </row>
    <row r="359" s="185" customFormat="true" ht="10.2" hidden="false" customHeight="false" outlineLevel="0" collapsed="false">
      <c r="B359" s="186"/>
      <c r="D359" s="179" t="s">
        <v>317</v>
      </c>
      <c r="E359" s="187"/>
      <c r="F359" s="188" t="s">
        <v>315</v>
      </c>
      <c r="H359" s="189" t="n">
        <v>4</v>
      </c>
      <c r="I359" s="190"/>
      <c r="L359" s="186"/>
      <c r="M359" s="191"/>
      <c r="T359" s="192"/>
      <c r="AT359" s="187" t="s">
        <v>317</v>
      </c>
      <c r="AU359" s="187" t="s">
        <v>91</v>
      </c>
      <c r="AV359" s="185" t="s">
        <v>91</v>
      </c>
      <c r="AW359" s="185" t="s">
        <v>35</v>
      </c>
      <c r="AX359" s="185" t="s">
        <v>82</v>
      </c>
      <c r="AY359" s="187" t="s">
        <v>308</v>
      </c>
    </row>
    <row r="360" s="193" customFormat="true" ht="10.2" hidden="false" customHeight="false" outlineLevel="0" collapsed="false">
      <c r="B360" s="194"/>
      <c r="D360" s="179" t="s">
        <v>317</v>
      </c>
      <c r="E360" s="195"/>
      <c r="F360" s="196" t="s">
        <v>321</v>
      </c>
      <c r="H360" s="197" t="n">
        <v>4</v>
      </c>
      <c r="I360" s="198"/>
      <c r="L360" s="194"/>
      <c r="M360" s="199"/>
      <c r="T360" s="200"/>
      <c r="AT360" s="195" t="s">
        <v>317</v>
      </c>
      <c r="AU360" s="195" t="s">
        <v>91</v>
      </c>
      <c r="AV360" s="193" t="s">
        <v>315</v>
      </c>
      <c r="AW360" s="193" t="s">
        <v>35</v>
      </c>
      <c r="AX360" s="193" t="s">
        <v>89</v>
      </c>
      <c r="AY360" s="195" t="s">
        <v>308</v>
      </c>
    </row>
    <row r="361" s="22" customFormat="true" ht="37.95" hidden="false" customHeight="true" outlineLevel="0" collapsed="false">
      <c r="B361" s="23"/>
      <c r="C361" s="164" t="s">
        <v>645</v>
      </c>
      <c r="D361" s="164" t="s">
        <v>310</v>
      </c>
      <c r="E361" s="165" t="s">
        <v>2702</v>
      </c>
      <c r="F361" s="166" t="s">
        <v>2703</v>
      </c>
      <c r="G361" s="167" t="s">
        <v>484</v>
      </c>
      <c r="H361" s="168" t="n">
        <v>20</v>
      </c>
      <c r="I361" s="169"/>
      <c r="J361" s="170" t="n">
        <f aca="false">ROUND(I361*H361,2)</f>
        <v>0</v>
      </c>
      <c r="K361" s="166" t="s">
        <v>314</v>
      </c>
      <c r="L361" s="23"/>
      <c r="M361" s="171"/>
      <c r="N361" s="172" t="s">
        <v>47</v>
      </c>
      <c r="P361" s="173" t="n">
        <f aca="false">O361*H361</f>
        <v>0</v>
      </c>
      <c r="Q361" s="173" t="n">
        <v>0.03655</v>
      </c>
      <c r="R361" s="173" t="n">
        <f aca="false">Q361*H361</f>
        <v>0.731</v>
      </c>
      <c r="S361" s="173" t="n">
        <v>0</v>
      </c>
      <c r="T361" s="174" t="n">
        <f aca="false">S361*H361</f>
        <v>0</v>
      </c>
      <c r="AR361" s="175" t="s">
        <v>315</v>
      </c>
      <c r="AT361" s="175" t="s">
        <v>310</v>
      </c>
      <c r="AU361" s="175" t="s">
        <v>91</v>
      </c>
      <c r="AY361" s="3" t="s">
        <v>308</v>
      </c>
      <c r="BE361" s="176" t="n">
        <f aca="false">IF(N361="základní",J361,0)</f>
        <v>0</v>
      </c>
      <c r="BF361" s="176" t="n">
        <f aca="false">IF(N361="snížená",J361,0)</f>
        <v>0</v>
      </c>
      <c r="BG361" s="176" t="n">
        <f aca="false">IF(N361="zákl. přenesená",J361,0)</f>
        <v>0</v>
      </c>
      <c r="BH361" s="176" t="n">
        <f aca="false">IF(N361="sníž. přenesená",J361,0)</f>
        <v>0</v>
      </c>
      <c r="BI361" s="176" t="n">
        <f aca="false">IF(N361="nulová",J361,0)</f>
        <v>0</v>
      </c>
      <c r="BJ361" s="3" t="s">
        <v>89</v>
      </c>
      <c r="BK361" s="176" t="n">
        <f aca="false">ROUND(I361*H361,2)</f>
        <v>0</v>
      </c>
      <c r="BL361" s="3" t="s">
        <v>315</v>
      </c>
      <c r="BM361" s="175" t="s">
        <v>2704</v>
      </c>
    </row>
    <row r="362" s="177" customFormat="true" ht="10.2" hidden="false" customHeight="false" outlineLevel="0" collapsed="false">
      <c r="B362" s="178"/>
      <c r="D362" s="179" t="s">
        <v>317</v>
      </c>
      <c r="E362" s="180"/>
      <c r="F362" s="181" t="s">
        <v>318</v>
      </c>
      <c r="H362" s="180"/>
      <c r="I362" s="182"/>
      <c r="L362" s="178"/>
      <c r="M362" s="183"/>
      <c r="T362" s="184"/>
      <c r="AT362" s="180" t="s">
        <v>317</v>
      </c>
      <c r="AU362" s="180" t="s">
        <v>91</v>
      </c>
      <c r="AV362" s="177" t="s">
        <v>89</v>
      </c>
      <c r="AW362" s="177" t="s">
        <v>35</v>
      </c>
      <c r="AX362" s="177" t="s">
        <v>82</v>
      </c>
      <c r="AY362" s="180" t="s">
        <v>308</v>
      </c>
    </row>
    <row r="363" s="177" customFormat="true" ht="10.2" hidden="false" customHeight="false" outlineLevel="0" collapsed="false">
      <c r="B363" s="178"/>
      <c r="D363" s="179" t="s">
        <v>317</v>
      </c>
      <c r="E363" s="180"/>
      <c r="F363" s="181" t="s">
        <v>2692</v>
      </c>
      <c r="H363" s="180"/>
      <c r="I363" s="182"/>
      <c r="L363" s="178"/>
      <c r="M363" s="183"/>
      <c r="T363" s="184"/>
      <c r="AT363" s="180" t="s">
        <v>317</v>
      </c>
      <c r="AU363" s="180" t="s">
        <v>91</v>
      </c>
      <c r="AV363" s="177" t="s">
        <v>89</v>
      </c>
      <c r="AW363" s="177" t="s">
        <v>35</v>
      </c>
      <c r="AX363" s="177" t="s">
        <v>82</v>
      </c>
      <c r="AY363" s="180" t="s">
        <v>308</v>
      </c>
    </row>
    <row r="364" s="177" customFormat="true" ht="10.2" hidden="false" customHeight="false" outlineLevel="0" collapsed="false">
      <c r="B364" s="178"/>
      <c r="D364" s="179" t="s">
        <v>317</v>
      </c>
      <c r="E364" s="180"/>
      <c r="F364" s="181" t="s">
        <v>2705</v>
      </c>
      <c r="H364" s="180"/>
      <c r="I364" s="182"/>
      <c r="L364" s="178"/>
      <c r="M364" s="183"/>
      <c r="T364" s="184"/>
      <c r="AT364" s="180" t="s">
        <v>317</v>
      </c>
      <c r="AU364" s="180" t="s">
        <v>91</v>
      </c>
      <c r="AV364" s="177" t="s">
        <v>89</v>
      </c>
      <c r="AW364" s="177" t="s">
        <v>35</v>
      </c>
      <c r="AX364" s="177" t="s">
        <v>82</v>
      </c>
      <c r="AY364" s="180" t="s">
        <v>308</v>
      </c>
    </row>
    <row r="365" s="185" customFormat="true" ht="10.2" hidden="false" customHeight="false" outlineLevel="0" collapsed="false">
      <c r="B365" s="186"/>
      <c r="D365" s="179" t="s">
        <v>317</v>
      </c>
      <c r="E365" s="187"/>
      <c r="F365" s="188" t="s">
        <v>2706</v>
      </c>
      <c r="H365" s="189" t="n">
        <v>20</v>
      </c>
      <c r="I365" s="190"/>
      <c r="L365" s="186"/>
      <c r="M365" s="191"/>
      <c r="T365" s="192"/>
      <c r="AT365" s="187" t="s">
        <v>317</v>
      </c>
      <c r="AU365" s="187" t="s">
        <v>91</v>
      </c>
      <c r="AV365" s="185" t="s">
        <v>91</v>
      </c>
      <c r="AW365" s="185" t="s">
        <v>35</v>
      </c>
      <c r="AX365" s="185" t="s">
        <v>82</v>
      </c>
      <c r="AY365" s="187" t="s">
        <v>308</v>
      </c>
    </row>
    <row r="366" s="193" customFormat="true" ht="10.2" hidden="false" customHeight="false" outlineLevel="0" collapsed="false">
      <c r="B366" s="194"/>
      <c r="D366" s="179" t="s">
        <v>317</v>
      </c>
      <c r="E366" s="195"/>
      <c r="F366" s="196" t="s">
        <v>321</v>
      </c>
      <c r="H366" s="197" t="n">
        <v>20</v>
      </c>
      <c r="I366" s="198"/>
      <c r="L366" s="194"/>
      <c r="M366" s="199"/>
      <c r="T366" s="200"/>
      <c r="AT366" s="195" t="s">
        <v>317</v>
      </c>
      <c r="AU366" s="195" t="s">
        <v>91</v>
      </c>
      <c r="AV366" s="193" t="s">
        <v>315</v>
      </c>
      <c r="AW366" s="193" t="s">
        <v>35</v>
      </c>
      <c r="AX366" s="193" t="s">
        <v>89</v>
      </c>
      <c r="AY366" s="195" t="s">
        <v>308</v>
      </c>
    </row>
    <row r="367" s="22" customFormat="true" ht="37.95" hidden="false" customHeight="true" outlineLevel="0" collapsed="false">
      <c r="B367" s="23"/>
      <c r="C367" s="164" t="s">
        <v>649</v>
      </c>
      <c r="D367" s="164" t="s">
        <v>310</v>
      </c>
      <c r="E367" s="165" t="s">
        <v>2707</v>
      </c>
      <c r="F367" s="166" t="s">
        <v>2708</v>
      </c>
      <c r="G367" s="167" t="s">
        <v>484</v>
      </c>
      <c r="H367" s="168" t="n">
        <v>11</v>
      </c>
      <c r="I367" s="169"/>
      <c r="J367" s="170" t="n">
        <f aca="false">ROUND(I367*H367,2)</f>
        <v>0</v>
      </c>
      <c r="K367" s="166" t="s">
        <v>314</v>
      </c>
      <c r="L367" s="23"/>
      <c r="M367" s="171"/>
      <c r="N367" s="172" t="s">
        <v>47</v>
      </c>
      <c r="P367" s="173" t="n">
        <f aca="false">O367*H367</f>
        <v>0</v>
      </c>
      <c r="Q367" s="173" t="n">
        <v>0.04555</v>
      </c>
      <c r="R367" s="173" t="n">
        <f aca="false">Q367*H367</f>
        <v>0.50105</v>
      </c>
      <c r="S367" s="173" t="n">
        <v>0</v>
      </c>
      <c r="T367" s="174" t="n">
        <f aca="false">S367*H367</f>
        <v>0</v>
      </c>
      <c r="AR367" s="175" t="s">
        <v>315</v>
      </c>
      <c r="AT367" s="175" t="s">
        <v>310</v>
      </c>
      <c r="AU367" s="175" t="s">
        <v>91</v>
      </c>
      <c r="AY367" s="3" t="s">
        <v>308</v>
      </c>
      <c r="BE367" s="176" t="n">
        <f aca="false">IF(N367="základní",J367,0)</f>
        <v>0</v>
      </c>
      <c r="BF367" s="176" t="n">
        <f aca="false">IF(N367="snížená",J367,0)</f>
        <v>0</v>
      </c>
      <c r="BG367" s="176" t="n">
        <f aca="false">IF(N367="zákl. přenesená",J367,0)</f>
        <v>0</v>
      </c>
      <c r="BH367" s="176" t="n">
        <f aca="false">IF(N367="sníž. přenesená",J367,0)</f>
        <v>0</v>
      </c>
      <c r="BI367" s="176" t="n">
        <f aca="false">IF(N367="nulová",J367,0)</f>
        <v>0</v>
      </c>
      <c r="BJ367" s="3" t="s">
        <v>89</v>
      </c>
      <c r="BK367" s="176" t="n">
        <f aca="false">ROUND(I367*H367,2)</f>
        <v>0</v>
      </c>
      <c r="BL367" s="3" t="s">
        <v>315</v>
      </c>
      <c r="BM367" s="175" t="s">
        <v>2709</v>
      </c>
    </row>
    <row r="368" s="177" customFormat="true" ht="10.2" hidden="false" customHeight="false" outlineLevel="0" collapsed="false">
      <c r="B368" s="178"/>
      <c r="D368" s="179" t="s">
        <v>317</v>
      </c>
      <c r="E368" s="180"/>
      <c r="F368" s="181" t="s">
        <v>318</v>
      </c>
      <c r="H368" s="180"/>
      <c r="I368" s="182"/>
      <c r="L368" s="178"/>
      <c r="M368" s="183"/>
      <c r="T368" s="184"/>
      <c r="AT368" s="180" t="s">
        <v>317</v>
      </c>
      <c r="AU368" s="180" t="s">
        <v>91</v>
      </c>
      <c r="AV368" s="177" t="s">
        <v>89</v>
      </c>
      <c r="AW368" s="177" t="s">
        <v>35</v>
      </c>
      <c r="AX368" s="177" t="s">
        <v>82</v>
      </c>
      <c r="AY368" s="180" t="s">
        <v>308</v>
      </c>
    </row>
    <row r="369" s="177" customFormat="true" ht="10.2" hidden="false" customHeight="false" outlineLevel="0" collapsed="false">
      <c r="B369" s="178"/>
      <c r="D369" s="179" t="s">
        <v>317</v>
      </c>
      <c r="E369" s="180"/>
      <c r="F369" s="181" t="s">
        <v>2692</v>
      </c>
      <c r="H369" s="180"/>
      <c r="I369" s="182"/>
      <c r="L369" s="178"/>
      <c r="M369" s="183"/>
      <c r="T369" s="184"/>
      <c r="AT369" s="180" t="s">
        <v>317</v>
      </c>
      <c r="AU369" s="180" t="s">
        <v>91</v>
      </c>
      <c r="AV369" s="177" t="s">
        <v>89</v>
      </c>
      <c r="AW369" s="177" t="s">
        <v>35</v>
      </c>
      <c r="AX369" s="177" t="s">
        <v>82</v>
      </c>
      <c r="AY369" s="180" t="s">
        <v>308</v>
      </c>
    </row>
    <row r="370" s="177" customFormat="true" ht="10.2" hidden="false" customHeight="false" outlineLevel="0" collapsed="false">
      <c r="B370" s="178"/>
      <c r="D370" s="179" t="s">
        <v>317</v>
      </c>
      <c r="E370" s="180"/>
      <c r="F370" s="181" t="s">
        <v>2710</v>
      </c>
      <c r="H370" s="180"/>
      <c r="I370" s="182"/>
      <c r="L370" s="178"/>
      <c r="M370" s="183"/>
      <c r="T370" s="184"/>
      <c r="AT370" s="180" t="s">
        <v>317</v>
      </c>
      <c r="AU370" s="180" t="s">
        <v>91</v>
      </c>
      <c r="AV370" s="177" t="s">
        <v>89</v>
      </c>
      <c r="AW370" s="177" t="s">
        <v>35</v>
      </c>
      <c r="AX370" s="177" t="s">
        <v>82</v>
      </c>
      <c r="AY370" s="180" t="s">
        <v>308</v>
      </c>
    </row>
    <row r="371" s="185" customFormat="true" ht="10.2" hidden="false" customHeight="false" outlineLevel="0" collapsed="false">
      <c r="B371" s="186"/>
      <c r="D371" s="179" t="s">
        <v>317</v>
      </c>
      <c r="E371" s="187"/>
      <c r="F371" s="188" t="s">
        <v>2711</v>
      </c>
      <c r="H371" s="189" t="n">
        <v>6</v>
      </c>
      <c r="I371" s="190"/>
      <c r="L371" s="186"/>
      <c r="M371" s="191"/>
      <c r="T371" s="192"/>
      <c r="AT371" s="187" t="s">
        <v>317</v>
      </c>
      <c r="AU371" s="187" t="s">
        <v>91</v>
      </c>
      <c r="AV371" s="185" t="s">
        <v>91</v>
      </c>
      <c r="AW371" s="185" t="s">
        <v>35</v>
      </c>
      <c r="AX371" s="185" t="s">
        <v>82</v>
      </c>
      <c r="AY371" s="187" t="s">
        <v>308</v>
      </c>
    </row>
    <row r="372" s="177" customFormat="true" ht="10.2" hidden="false" customHeight="false" outlineLevel="0" collapsed="false">
      <c r="B372" s="178"/>
      <c r="D372" s="179" t="s">
        <v>317</v>
      </c>
      <c r="E372" s="180"/>
      <c r="F372" s="181" t="s">
        <v>2712</v>
      </c>
      <c r="H372" s="180"/>
      <c r="I372" s="182"/>
      <c r="L372" s="178"/>
      <c r="M372" s="183"/>
      <c r="T372" s="184"/>
      <c r="AT372" s="180" t="s">
        <v>317</v>
      </c>
      <c r="AU372" s="180" t="s">
        <v>91</v>
      </c>
      <c r="AV372" s="177" t="s">
        <v>89</v>
      </c>
      <c r="AW372" s="177" t="s">
        <v>35</v>
      </c>
      <c r="AX372" s="177" t="s">
        <v>82</v>
      </c>
      <c r="AY372" s="180" t="s">
        <v>308</v>
      </c>
    </row>
    <row r="373" s="185" customFormat="true" ht="10.2" hidden="false" customHeight="false" outlineLevel="0" collapsed="false">
      <c r="B373" s="186"/>
      <c r="D373" s="179" t="s">
        <v>317</v>
      </c>
      <c r="E373" s="187"/>
      <c r="F373" s="188" t="s">
        <v>2713</v>
      </c>
      <c r="H373" s="189" t="n">
        <v>5</v>
      </c>
      <c r="I373" s="190"/>
      <c r="L373" s="186"/>
      <c r="M373" s="191"/>
      <c r="T373" s="192"/>
      <c r="AT373" s="187" t="s">
        <v>317</v>
      </c>
      <c r="AU373" s="187" t="s">
        <v>91</v>
      </c>
      <c r="AV373" s="185" t="s">
        <v>91</v>
      </c>
      <c r="AW373" s="185" t="s">
        <v>35</v>
      </c>
      <c r="AX373" s="185" t="s">
        <v>82</v>
      </c>
      <c r="AY373" s="187" t="s">
        <v>308</v>
      </c>
    </row>
    <row r="374" s="193" customFormat="true" ht="10.2" hidden="false" customHeight="false" outlineLevel="0" collapsed="false">
      <c r="B374" s="194"/>
      <c r="D374" s="179" t="s">
        <v>317</v>
      </c>
      <c r="E374" s="195"/>
      <c r="F374" s="196" t="s">
        <v>321</v>
      </c>
      <c r="H374" s="197" t="n">
        <v>11</v>
      </c>
      <c r="I374" s="198"/>
      <c r="L374" s="194"/>
      <c r="M374" s="199"/>
      <c r="T374" s="200"/>
      <c r="AT374" s="195" t="s">
        <v>317</v>
      </c>
      <c r="AU374" s="195" t="s">
        <v>91</v>
      </c>
      <c r="AV374" s="193" t="s">
        <v>315</v>
      </c>
      <c r="AW374" s="193" t="s">
        <v>35</v>
      </c>
      <c r="AX374" s="193" t="s">
        <v>89</v>
      </c>
      <c r="AY374" s="195" t="s">
        <v>308</v>
      </c>
    </row>
    <row r="375" s="22" customFormat="true" ht="37.95" hidden="false" customHeight="true" outlineLevel="0" collapsed="false">
      <c r="B375" s="23"/>
      <c r="C375" s="164" t="s">
        <v>653</v>
      </c>
      <c r="D375" s="164" t="s">
        <v>310</v>
      </c>
      <c r="E375" s="165" t="s">
        <v>2714</v>
      </c>
      <c r="F375" s="166" t="s">
        <v>2715</v>
      </c>
      <c r="G375" s="167" t="s">
        <v>484</v>
      </c>
      <c r="H375" s="168" t="n">
        <v>40</v>
      </c>
      <c r="I375" s="169"/>
      <c r="J375" s="170" t="n">
        <f aca="false">ROUND(I375*H375,2)</f>
        <v>0</v>
      </c>
      <c r="K375" s="166" t="s">
        <v>314</v>
      </c>
      <c r="L375" s="23"/>
      <c r="M375" s="171"/>
      <c r="N375" s="172" t="s">
        <v>47</v>
      </c>
      <c r="P375" s="173" t="n">
        <f aca="false">O375*H375</f>
        <v>0</v>
      </c>
      <c r="Q375" s="173" t="n">
        <v>0.05455</v>
      </c>
      <c r="R375" s="173" t="n">
        <f aca="false">Q375*H375</f>
        <v>2.182</v>
      </c>
      <c r="S375" s="173" t="n">
        <v>0</v>
      </c>
      <c r="T375" s="174" t="n">
        <f aca="false">S375*H375</f>
        <v>0</v>
      </c>
      <c r="AR375" s="175" t="s">
        <v>315</v>
      </c>
      <c r="AT375" s="175" t="s">
        <v>310</v>
      </c>
      <c r="AU375" s="175" t="s">
        <v>91</v>
      </c>
      <c r="AY375" s="3" t="s">
        <v>308</v>
      </c>
      <c r="BE375" s="176" t="n">
        <f aca="false">IF(N375="základní",J375,0)</f>
        <v>0</v>
      </c>
      <c r="BF375" s="176" t="n">
        <f aca="false">IF(N375="snížená",J375,0)</f>
        <v>0</v>
      </c>
      <c r="BG375" s="176" t="n">
        <f aca="false">IF(N375="zákl. přenesená",J375,0)</f>
        <v>0</v>
      </c>
      <c r="BH375" s="176" t="n">
        <f aca="false">IF(N375="sníž. přenesená",J375,0)</f>
        <v>0</v>
      </c>
      <c r="BI375" s="176" t="n">
        <f aca="false">IF(N375="nulová",J375,0)</f>
        <v>0</v>
      </c>
      <c r="BJ375" s="3" t="s">
        <v>89</v>
      </c>
      <c r="BK375" s="176" t="n">
        <f aca="false">ROUND(I375*H375,2)</f>
        <v>0</v>
      </c>
      <c r="BL375" s="3" t="s">
        <v>315</v>
      </c>
      <c r="BM375" s="175" t="s">
        <v>2716</v>
      </c>
    </row>
    <row r="376" s="177" customFormat="true" ht="10.2" hidden="false" customHeight="false" outlineLevel="0" collapsed="false">
      <c r="B376" s="178"/>
      <c r="D376" s="179" t="s">
        <v>317</v>
      </c>
      <c r="E376" s="180"/>
      <c r="F376" s="181" t="s">
        <v>318</v>
      </c>
      <c r="H376" s="180"/>
      <c r="I376" s="182"/>
      <c r="L376" s="178"/>
      <c r="M376" s="183"/>
      <c r="T376" s="184"/>
      <c r="AT376" s="180" t="s">
        <v>317</v>
      </c>
      <c r="AU376" s="180" t="s">
        <v>91</v>
      </c>
      <c r="AV376" s="177" t="s">
        <v>89</v>
      </c>
      <c r="AW376" s="177" t="s">
        <v>35</v>
      </c>
      <c r="AX376" s="177" t="s">
        <v>82</v>
      </c>
      <c r="AY376" s="180" t="s">
        <v>308</v>
      </c>
    </row>
    <row r="377" s="177" customFormat="true" ht="10.2" hidden="false" customHeight="false" outlineLevel="0" collapsed="false">
      <c r="B377" s="178"/>
      <c r="D377" s="179" t="s">
        <v>317</v>
      </c>
      <c r="E377" s="180"/>
      <c r="F377" s="181" t="s">
        <v>2692</v>
      </c>
      <c r="H377" s="180"/>
      <c r="I377" s="182"/>
      <c r="L377" s="178"/>
      <c r="M377" s="183"/>
      <c r="T377" s="184"/>
      <c r="AT377" s="180" t="s">
        <v>317</v>
      </c>
      <c r="AU377" s="180" t="s">
        <v>91</v>
      </c>
      <c r="AV377" s="177" t="s">
        <v>89</v>
      </c>
      <c r="AW377" s="177" t="s">
        <v>35</v>
      </c>
      <c r="AX377" s="177" t="s">
        <v>82</v>
      </c>
      <c r="AY377" s="180" t="s">
        <v>308</v>
      </c>
    </row>
    <row r="378" s="177" customFormat="true" ht="10.2" hidden="false" customHeight="false" outlineLevel="0" collapsed="false">
      <c r="B378" s="178"/>
      <c r="D378" s="179" t="s">
        <v>317</v>
      </c>
      <c r="E378" s="180"/>
      <c r="F378" s="181" t="s">
        <v>2717</v>
      </c>
      <c r="H378" s="180"/>
      <c r="I378" s="182"/>
      <c r="L378" s="178"/>
      <c r="M378" s="183"/>
      <c r="T378" s="184"/>
      <c r="AT378" s="180" t="s">
        <v>317</v>
      </c>
      <c r="AU378" s="180" t="s">
        <v>91</v>
      </c>
      <c r="AV378" s="177" t="s">
        <v>89</v>
      </c>
      <c r="AW378" s="177" t="s">
        <v>35</v>
      </c>
      <c r="AX378" s="177" t="s">
        <v>82</v>
      </c>
      <c r="AY378" s="180" t="s">
        <v>308</v>
      </c>
    </row>
    <row r="379" s="185" customFormat="true" ht="10.2" hidden="false" customHeight="false" outlineLevel="0" collapsed="false">
      <c r="B379" s="186"/>
      <c r="D379" s="179" t="s">
        <v>317</v>
      </c>
      <c r="E379" s="187"/>
      <c r="F379" s="188" t="s">
        <v>2718</v>
      </c>
      <c r="H379" s="189" t="n">
        <v>40</v>
      </c>
      <c r="I379" s="190"/>
      <c r="L379" s="186"/>
      <c r="M379" s="191"/>
      <c r="T379" s="192"/>
      <c r="AT379" s="187" t="s">
        <v>317</v>
      </c>
      <c r="AU379" s="187" t="s">
        <v>91</v>
      </c>
      <c r="AV379" s="185" t="s">
        <v>91</v>
      </c>
      <c r="AW379" s="185" t="s">
        <v>35</v>
      </c>
      <c r="AX379" s="185" t="s">
        <v>82</v>
      </c>
      <c r="AY379" s="187" t="s">
        <v>308</v>
      </c>
    </row>
    <row r="380" s="193" customFormat="true" ht="10.2" hidden="false" customHeight="false" outlineLevel="0" collapsed="false">
      <c r="B380" s="194"/>
      <c r="D380" s="179" t="s">
        <v>317</v>
      </c>
      <c r="E380" s="195"/>
      <c r="F380" s="196" t="s">
        <v>321</v>
      </c>
      <c r="H380" s="197" t="n">
        <v>40</v>
      </c>
      <c r="I380" s="198"/>
      <c r="L380" s="194"/>
      <c r="M380" s="199"/>
      <c r="T380" s="200"/>
      <c r="AT380" s="195" t="s">
        <v>317</v>
      </c>
      <c r="AU380" s="195" t="s">
        <v>91</v>
      </c>
      <c r="AV380" s="193" t="s">
        <v>315</v>
      </c>
      <c r="AW380" s="193" t="s">
        <v>35</v>
      </c>
      <c r="AX380" s="193" t="s">
        <v>89</v>
      </c>
      <c r="AY380" s="195" t="s">
        <v>308</v>
      </c>
    </row>
    <row r="381" s="22" customFormat="true" ht="37.95" hidden="false" customHeight="true" outlineLevel="0" collapsed="false">
      <c r="B381" s="23"/>
      <c r="C381" s="164" t="s">
        <v>657</v>
      </c>
      <c r="D381" s="164" t="s">
        <v>310</v>
      </c>
      <c r="E381" s="165" t="s">
        <v>2719</v>
      </c>
      <c r="F381" s="166" t="s">
        <v>2720</v>
      </c>
      <c r="G381" s="167" t="s">
        <v>484</v>
      </c>
      <c r="H381" s="168" t="n">
        <v>18</v>
      </c>
      <c r="I381" s="169"/>
      <c r="J381" s="170" t="n">
        <f aca="false">ROUND(I381*H381,2)</f>
        <v>0</v>
      </c>
      <c r="K381" s="166" t="s">
        <v>314</v>
      </c>
      <c r="L381" s="23"/>
      <c r="M381" s="171"/>
      <c r="N381" s="172" t="s">
        <v>47</v>
      </c>
      <c r="P381" s="173" t="n">
        <f aca="false">O381*H381</f>
        <v>0</v>
      </c>
      <c r="Q381" s="173" t="n">
        <v>0.06355</v>
      </c>
      <c r="R381" s="173" t="n">
        <f aca="false">Q381*H381</f>
        <v>1.1439</v>
      </c>
      <c r="S381" s="173" t="n">
        <v>0</v>
      </c>
      <c r="T381" s="174" t="n">
        <f aca="false">S381*H381</f>
        <v>0</v>
      </c>
      <c r="AR381" s="175" t="s">
        <v>315</v>
      </c>
      <c r="AT381" s="175" t="s">
        <v>310</v>
      </c>
      <c r="AU381" s="175" t="s">
        <v>91</v>
      </c>
      <c r="AY381" s="3" t="s">
        <v>308</v>
      </c>
      <c r="BE381" s="176" t="n">
        <f aca="false">IF(N381="základní",J381,0)</f>
        <v>0</v>
      </c>
      <c r="BF381" s="176" t="n">
        <f aca="false">IF(N381="snížená",J381,0)</f>
        <v>0</v>
      </c>
      <c r="BG381" s="176" t="n">
        <f aca="false">IF(N381="zákl. přenesená",J381,0)</f>
        <v>0</v>
      </c>
      <c r="BH381" s="176" t="n">
        <f aca="false">IF(N381="sníž. přenesená",J381,0)</f>
        <v>0</v>
      </c>
      <c r="BI381" s="176" t="n">
        <f aca="false">IF(N381="nulová",J381,0)</f>
        <v>0</v>
      </c>
      <c r="BJ381" s="3" t="s">
        <v>89</v>
      </c>
      <c r="BK381" s="176" t="n">
        <f aca="false">ROUND(I381*H381,2)</f>
        <v>0</v>
      </c>
      <c r="BL381" s="3" t="s">
        <v>315</v>
      </c>
      <c r="BM381" s="175" t="s">
        <v>2721</v>
      </c>
    </row>
    <row r="382" s="177" customFormat="true" ht="10.2" hidden="false" customHeight="false" outlineLevel="0" collapsed="false">
      <c r="B382" s="178"/>
      <c r="D382" s="179" t="s">
        <v>317</v>
      </c>
      <c r="E382" s="180"/>
      <c r="F382" s="181" t="s">
        <v>318</v>
      </c>
      <c r="H382" s="180"/>
      <c r="I382" s="182"/>
      <c r="L382" s="178"/>
      <c r="M382" s="183"/>
      <c r="T382" s="184"/>
      <c r="AT382" s="180" t="s">
        <v>317</v>
      </c>
      <c r="AU382" s="180" t="s">
        <v>91</v>
      </c>
      <c r="AV382" s="177" t="s">
        <v>89</v>
      </c>
      <c r="AW382" s="177" t="s">
        <v>35</v>
      </c>
      <c r="AX382" s="177" t="s">
        <v>82</v>
      </c>
      <c r="AY382" s="180" t="s">
        <v>308</v>
      </c>
    </row>
    <row r="383" s="177" customFormat="true" ht="10.2" hidden="false" customHeight="false" outlineLevel="0" collapsed="false">
      <c r="B383" s="178"/>
      <c r="D383" s="179" t="s">
        <v>317</v>
      </c>
      <c r="E383" s="180"/>
      <c r="F383" s="181" t="s">
        <v>2692</v>
      </c>
      <c r="H383" s="180"/>
      <c r="I383" s="182"/>
      <c r="L383" s="178"/>
      <c r="M383" s="183"/>
      <c r="T383" s="184"/>
      <c r="AT383" s="180" t="s">
        <v>317</v>
      </c>
      <c r="AU383" s="180" t="s">
        <v>91</v>
      </c>
      <c r="AV383" s="177" t="s">
        <v>89</v>
      </c>
      <c r="AW383" s="177" t="s">
        <v>35</v>
      </c>
      <c r="AX383" s="177" t="s">
        <v>82</v>
      </c>
      <c r="AY383" s="180" t="s">
        <v>308</v>
      </c>
    </row>
    <row r="384" s="177" customFormat="true" ht="10.2" hidden="false" customHeight="false" outlineLevel="0" collapsed="false">
      <c r="B384" s="178"/>
      <c r="D384" s="179" t="s">
        <v>317</v>
      </c>
      <c r="E384" s="180"/>
      <c r="F384" s="181" t="s">
        <v>2722</v>
      </c>
      <c r="H384" s="180"/>
      <c r="I384" s="182"/>
      <c r="L384" s="178"/>
      <c r="M384" s="183"/>
      <c r="T384" s="184"/>
      <c r="AT384" s="180" t="s">
        <v>317</v>
      </c>
      <c r="AU384" s="180" t="s">
        <v>91</v>
      </c>
      <c r="AV384" s="177" t="s">
        <v>89</v>
      </c>
      <c r="AW384" s="177" t="s">
        <v>35</v>
      </c>
      <c r="AX384" s="177" t="s">
        <v>82</v>
      </c>
      <c r="AY384" s="180" t="s">
        <v>308</v>
      </c>
    </row>
    <row r="385" s="185" customFormat="true" ht="10.2" hidden="false" customHeight="false" outlineLevel="0" collapsed="false">
      <c r="B385" s="186"/>
      <c r="D385" s="179" t="s">
        <v>317</v>
      </c>
      <c r="E385" s="187"/>
      <c r="F385" s="188" t="s">
        <v>2723</v>
      </c>
      <c r="H385" s="189" t="n">
        <v>15</v>
      </c>
      <c r="I385" s="190"/>
      <c r="L385" s="186"/>
      <c r="M385" s="191"/>
      <c r="T385" s="192"/>
      <c r="AT385" s="187" t="s">
        <v>317</v>
      </c>
      <c r="AU385" s="187" t="s">
        <v>91</v>
      </c>
      <c r="AV385" s="185" t="s">
        <v>91</v>
      </c>
      <c r="AW385" s="185" t="s">
        <v>35</v>
      </c>
      <c r="AX385" s="185" t="s">
        <v>82</v>
      </c>
      <c r="AY385" s="187" t="s">
        <v>308</v>
      </c>
    </row>
    <row r="386" s="177" customFormat="true" ht="10.2" hidden="false" customHeight="false" outlineLevel="0" collapsed="false">
      <c r="B386" s="178"/>
      <c r="D386" s="179" t="s">
        <v>317</v>
      </c>
      <c r="E386" s="180"/>
      <c r="F386" s="181" t="s">
        <v>2724</v>
      </c>
      <c r="H386" s="180"/>
      <c r="I386" s="182"/>
      <c r="L386" s="178"/>
      <c r="M386" s="183"/>
      <c r="T386" s="184"/>
      <c r="AT386" s="180" t="s">
        <v>317</v>
      </c>
      <c r="AU386" s="180" t="s">
        <v>91</v>
      </c>
      <c r="AV386" s="177" t="s">
        <v>89</v>
      </c>
      <c r="AW386" s="177" t="s">
        <v>35</v>
      </c>
      <c r="AX386" s="177" t="s">
        <v>82</v>
      </c>
      <c r="AY386" s="180" t="s">
        <v>308</v>
      </c>
    </row>
    <row r="387" s="185" customFormat="true" ht="10.2" hidden="false" customHeight="false" outlineLevel="0" collapsed="false">
      <c r="B387" s="186"/>
      <c r="D387" s="179" t="s">
        <v>317</v>
      </c>
      <c r="E387" s="187"/>
      <c r="F387" s="188" t="s">
        <v>2725</v>
      </c>
      <c r="H387" s="189" t="n">
        <v>3</v>
      </c>
      <c r="I387" s="190"/>
      <c r="L387" s="186"/>
      <c r="M387" s="191"/>
      <c r="T387" s="192"/>
      <c r="AT387" s="187" t="s">
        <v>317</v>
      </c>
      <c r="AU387" s="187" t="s">
        <v>91</v>
      </c>
      <c r="AV387" s="185" t="s">
        <v>91</v>
      </c>
      <c r="AW387" s="185" t="s">
        <v>35</v>
      </c>
      <c r="AX387" s="185" t="s">
        <v>82</v>
      </c>
      <c r="AY387" s="187" t="s">
        <v>308</v>
      </c>
    </row>
    <row r="388" s="193" customFormat="true" ht="10.2" hidden="false" customHeight="false" outlineLevel="0" collapsed="false">
      <c r="B388" s="194"/>
      <c r="D388" s="179" t="s">
        <v>317</v>
      </c>
      <c r="E388" s="195"/>
      <c r="F388" s="196" t="s">
        <v>321</v>
      </c>
      <c r="H388" s="197" t="n">
        <v>18</v>
      </c>
      <c r="I388" s="198"/>
      <c r="L388" s="194"/>
      <c r="M388" s="199"/>
      <c r="T388" s="200"/>
      <c r="AT388" s="195" t="s">
        <v>317</v>
      </c>
      <c r="AU388" s="195" t="s">
        <v>91</v>
      </c>
      <c r="AV388" s="193" t="s">
        <v>315</v>
      </c>
      <c r="AW388" s="193" t="s">
        <v>35</v>
      </c>
      <c r="AX388" s="193" t="s">
        <v>89</v>
      </c>
      <c r="AY388" s="195" t="s">
        <v>308</v>
      </c>
    </row>
    <row r="389" s="22" customFormat="true" ht="37.95" hidden="false" customHeight="true" outlineLevel="0" collapsed="false">
      <c r="B389" s="23"/>
      <c r="C389" s="164" t="s">
        <v>661</v>
      </c>
      <c r="D389" s="164" t="s">
        <v>310</v>
      </c>
      <c r="E389" s="165" t="s">
        <v>2726</v>
      </c>
      <c r="F389" s="166" t="s">
        <v>2727</v>
      </c>
      <c r="G389" s="167" t="s">
        <v>484</v>
      </c>
      <c r="H389" s="168" t="n">
        <v>5</v>
      </c>
      <c r="I389" s="169"/>
      <c r="J389" s="170" t="n">
        <f aca="false">ROUND(I389*H389,2)</f>
        <v>0</v>
      </c>
      <c r="K389" s="166" t="s">
        <v>314</v>
      </c>
      <c r="L389" s="23"/>
      <c r="M389" s="171"/>
      <c r="N389" s="172" t="s">
        <v>47</v>
      </c>
      <c r="P389" s="173" t="n">
        <f aca="false">O389*H389</f>
        <v>0</v>
      </c>
      <c r="Q389" s="173" t="n">
        <v>0.07285</v>
      </c>
      <c r="R389" s="173" t="n">
        <f aca="false">Q389*H389</f>
        <v>0.36425</v>
      </c>
      <c r="S389" s="173" t="n">
        <v>0</v>
      </c>
      <c r="T389" s="174" t="n">
        <f aca="false">S389*H389</f>
        <v>0</v>
      </c>
      <c r="AR389" s="175" t="s">
        <v>315</v>
      </c>
      <c r="AT389" s="175" t="s">
        <v>310</v>
      </c>
      <c r="AU389" s="175" t="s">
        <v>91</v>
      </c>
      <c r="AY389" s="3" t="s">
        <v>308</v>
      </c>
      <c r="BE389" s="176" t="n">
        <f aca="false">IF(N389="základní",J389,0)</f>
        <v>0</v>
      </c>
      <c r="BF389" s="176" t="n">
        <f aca="false">IF(N389="snížená",J389,0)</f>
        <v>0</v>
      </c>
      <c r="BG389" s="176" t="n">
        <f aca="false">IF(N389="zákl. přenesená",J389,0)</f>
        <v>0</v>
      </c>
      <c r="BH389" s="176" t="n">
        <f aca="false">IF(N389="sníž. přenesená",J389,0)</f>
        <v>0</v>
      </c>
      <c r="BI389" s="176" t="n">
        <f aca="false">IF(N389="nulová",J389,0)</f>
        <v>0</v>
      </c>
      <c r="BJ389" s="3" t="s">
        <v>89</v>
      </c>
      <c r="BK389" s="176" t="n">
        <f aca="false">ROUND(I389*H389,2)</f>
        <v>0</v>
      </c>
      <c r="BL389" s="3" t="s">
        <v>315</v>
      </c>
      <c r="BM389" s="175" t="s">
        <v>2728</v>
      </c>
    </row>
    <row r="390" s="177" customFormat="true" ht="10.2" hidden="false" customHeight="false" outlineLevel="0" collapsed="false">
      <c r="B390" s="178"/>
      <c r="D390" s="179" t="s">
        <v>317</v>
      </c>
      <c r="E390" s="180"/>
      <c r="F390" s="181" t="s">
        <v>318</v>
      </c>
      <c r="H390" s="180"/>
      <c r="I390" s="182"/>
      <c r="L390" s="178"/>
      <c r="M390" s="183"/>
      <c r="T390" s="184"/>
      <c r="AT390" s="180" t="s">
        <v>317</v>
      </c>
      <c r="AU390" s="180" t="s">
        <v>91</v>
      </c>
      <c r="AV390" s="177" t="s">
        <v>89</v>
      </c>
      <c r="AW390" s="177" t="s">
        <v>35</v>
      </c>
      <c r="AX390" s="177" t="s">
        <v>82</v>
      </c>
      <c r="AY390" s="180" t="s">
        <v>308</v>
      </c>
    </row>
    <row r="391" s="177" customFormat="true" ht="10.2" hidden="false" customHeight="false" outlineLevel="0" collapsed="false">
      <c r="B391" s="178"/>
      <c r="D391" s="179" t="s">
        <v>317</v>
      </c>
      <c r="E391" s="180"/>
      <c r="F391" s="181" t="s">
        <v>2692</v>
      </c>
      <c r="H391" s="180"/>
      <c r="I391" s="182"/>
      <c r="L391" s="178"/>
      <c r="M391" s="183"/>
      <c r="T391" s="184"/>
      <c r="AT391" s="180" t="s">
        <v>317</v>
      </c>
      <c r="AU391" s="180" t="s">
        <v>91</v>
      </c>
      <c r="AV391" s="177" t="s">
        <v>89</v>
      </c>
      <c r="AW391" s="177" t="s">
        <v>35</v>
      </c>
      <c r="AX391" s="177" t="s">
        <v>82</v>
      </c>
      <c r="AY391" s="180" t="s">
        <v>308</v>
      </c>
    </row>
    <row r="392" s="177" customFormat="true" ht="10.2" hidden="false" customHeight="false" outlineLevel="0" collapsed="false">
      <c r="B392" s="178"/>
      <c r="D392" s="179" t="s">
        <v>317</v>
      </c>
      <c r="E392" s="180"/>
      <c r="F392" s="181" t="s">
        <v>2729</v>
      </c>
      <c r="H392" s="180"/>
      <c r="I392" s="182"/>
      <c r="L392" s="178"/>
      <c r="M392" s="183"/>
      <c r="T392" s="184"/>
      <c r="AT392" s="180" t="s">
        <v>317</v>
      </c>
      <c r="AU392" s="180" t="s">
        <v>91</v>
      </c>
      <c r="AV392" s="177" t="s">
        <v>89</v>
      </c>
      <c r="AW392" s="177" t="s">
        <v>35</v>
      </c>
      <c r="AX392" s="177" t="s">
        <v>82</v>
      </c>
      <c r="AY392" s="180" t="s">
        <v>308</v>
      </c>
    </row>
    <row r="393" s="185" customFormat="true" ht="10.2" hidden="false" customHeight="false" outlineLevel="0" collapsed="false">
      <c r="B393" s="186"/>
      <c r="D393" s="179" t="s">
        <v>317</v>
      </c>
      <c r="E393" s="187"/>
      <c r="F393" s="188" t="s">
        <v>2713</v>
      </c>
      <c r="H393" s="189" t="n">
        <v>5</v>
      </c>
      <c r="I393" s="190"/>
      <c r="L393" s="186"/>
      <c r="M393" s="191"/>
      <c r="T393" s="192"/>
      <c r="AT393" s="187" t="s">
        <v>317</v>
      </c>
      <c r="AU393" s="187" t="s">
        <v>91</v>
      </c>
      <c r="AV393" s="185" t="s">
        <v>91</v>
      </c>
      <c r="AW393" s="185" t="s">
        <v>35</v>
      </c>
      <c r="AX393" s="185" t="s">
        <v>82</v>
      </c>
      <c r="AY393" s="187" t="s">
        <v>308</v>
      </c>
    </row>
    <row r="394" s="193" customFormat="true" ht="10.2" hidden="false" customHeight="false" outlineLevel="0" collapsed="false">
      <c r="B394" s="194"/>
      <c r="D394" s="179" t="s">
        <v>317</v>
      </c>
      <c r="E394" s="195"/>
      <c r="F394" s="196" t="s">
        <v>321</v>
      </c>
      <c r="H394" s="197" t="n">
        <v>5</v>
      </c>
      <c r="I394" s="198"/>
      <c r="L394" s="194"/>
      <c r="M394" s="199"/>
      <c r="T394" s="200"/>
      <c r="AT394" s="195" t="s">
        <v>317</v>
      </c>
      <c r="AU394" s="195" t="s">
        <v>91</v>
      </c>
      <c r="AV394" s="193" t="s">
        <v>315</v>
      </c>
      <c r="AW394" s="193" t="s">
        <v>35</v>
      </c>
      <c r="AX394" s="193" t="s">
        <v>89</v>
      </c>
      <c r="AY394" s="195" t="s">
        <v>308</v>
      </c>
    </row>
    <row r="395" s="22" customFormat="true" ht="37.95" hidden="false" customHeight="true" outlineLevel="0" collapsed="false">
      <c r="B395" s="23"/>
      <c r="C395" s="164" t="s">
        <v>663</v>
      </c>
      <c r="D395" s="164" t="s">
        <v>310</v>
      </c>
      <c r="E395" s="165" t="s">
        <v>2730</v>
      </c>
      <c r="F395" s="166" t="s">
        <v>2731</v>
      </c>
      <c r="G395" s="167" t="s">
        <v>484</v>
      </c>
      <c r="H395" s="168" t="n">
        <v>5</v>
      </c>
      <c r="I395" s="169"/>
      <c r="J395" s="170" t="n">
        <f aca="false">ROUND(I395*H395,2)</f>
        <v>0</v>
      </c>
      <c r="K395" s="166" t="s">
        <v>314</v>
      </c>
      <c r="L395" s="23"/>
      <c r="M395" s="171"/>
      <c r="N395" s="172" t="s">
        <v>47</v>
      </c>
      <c r="P395" s="173" t="n">
        <f aca="false">O395*H395</f>
        <v>0</v>
      </c>
      <c r="Q395" s="173" t="n">
        <v>0.08185</v>
      </c>
      <c r="R395" s="173" t="n">
        <f aca="false">Q395*H395</f>
        <v>0.40925</v>
      </c>
      <c r="S395" s="173" t="n">
        <v>0</v>
      </c>
      <c r="T395" s="174" t="n">
        <f aca="false">S395*H395</f>
        <v>0</v>
      </c>
      <c r="AR395" s="175" t="s">
        <v>315</v>
      </c>
      <c r="AT395" s="175" t="s">
        <v>310</v>
      </c>
      <c r="AU395" s="175" t="s">
        <v>91</v>
      </c>
      <c r="AY395" s="3" t="s">
        <v>308</v>
      </c>
      <c r="BE395" s="176" t="n">
        <f aca="false">IF(N395="základní",J395,0)</f>
        <v>0</v>
      </c>
      <c r="BF395" s="176" t="n">
        <f aca="false">IF(N395="snížená",J395,0)</f>
        <v>0</v>
      </c>
      <c r="BG395" s="176" t="n">
        <f aca="false">IF(N395="zákl. přenesená",J395,0)</f>
        <v>0</v>
      </c>
      <c r="BH395" s="176" t="n">
        <f aca="false">IF(N395="sníž. přenesená",J395,0)</f>
        <v>0</v>
      </c>
      <c r="BI395" s="176" t="n">
        <f aca="false">IF(N395="nulová",J395,0)</f>
        <v>0</v>
      </c>
      <c r="BJ395" s="3" t="s">
        <v>89</v>
      </c>
      <c r="BK395" s="176" t="n">
        <f aca="false">ROUND(I395*H395,2)</f>
        <v>0</v>
      </c>
      <c r="BL395" s="3" t="s">
        <v>315</v>
      </c>
      <c r="BM395" s="175" t="s">
        <v>2732</v>
      </c>
    </row>
    <row r="396" s="177" customFormat="true" ht="10.2" hidden="false" customHeight="false" outlineLevel="0" collapsed="false">
      <c r="B396" s="178"/>
      <c r="D396" s="179" t="s">
        <v>317</v>
      </c>
      <c r="E396" s="180"/>
      <c r="F396" s="181" t="s">
        <v>318</v>
      </c>
      <c r="H396" s="180"/>
      <c r="I396" s="182"/>
      <c r="L396" s="178"/>
      <c r="M396" s="183"/>
      <c r="T396" s="184"/>
      <c r="AT396" s="180" t="s">
        <v>317</v>
      </c>
      <c r="AU396" s="180" t="s">
        <v>91</v>
      </c>
      <c r="AV396" s="177" t="s">
        <v>89</v>
      </c>
      <c r="AW396" s="177" t="s">
        <v>35</v>
      </c>
      <c r="AX396" s="177" t="s">
        <v>82</v>
      </c>
      <c r="AY396" s="180" t="s">
        <v>308</v>
      </c>
    </row>
    <row r="397" s="177" customFormat="true" ht="10.2" hidden="false" customHeight="false" outlineLevel="0" collapsed="false">
      <c r="B397" s="178"/>
      <c r="D397" s="179" t="s">
        <v>317</v>
      </c>
      <c r="E397" s="180"/>
      <c r="F397" s="181" t="s">
        <v>2692</v>
      </c>
      <c r="H397" s="180"/>
      <c r="I397" s="182"/>
      <c r="L397" s="178"/>
      <c r="M397" s="183"/>
      <c r="T397" s="184"/>
      <c r="AT397" s="180" t="s">
        <v>317</v>
      </c>
      <c r="AU397" s="180" t="s">
        <v>91</v>
      </c>
      <c r="AV397" s="177" t="s">
        <v>89</v>
      </c>
      <c r="AW397" s="177" t="s">
        <v>35</v>
      </c>
      <c r="AX397" s="177" t="s">
        <v>82</v>
      </c>
      <c r="AY397" s="180" t="s">
        <v>308</v>
      </c>
    </row>
    <row r="398" s="177" customFormat="true" ht="10.2" hidden="false" customHeight="false" outlineLevel="0" collapsed="false">
      <c r="B398" s="178"/>
      <c r="D398" s="179" t="s">
        <v>317</v>
      </c>
      <c r="E398" s="180"/>
      <c r="F398" s="181" t="s">
        <v>2733</v>
      </c>
      <c r="H398" s="180"/>
      <c r="I398" s="182"/>
      <c r="L398" s="178"/>
      <c r="M398" s="183"/>
      <c r="T398" s="184"/>
      <c r="AT398" s="180" t="s">
        <v>317</v>
      </c>
      <c r="AU398" s="180" t="s">
        <v>91</v>
      </c>
      <c r="AV398" s="177" t="s">
        <v>89</v>
      </c>
      <c r="AW398" s="177" t="s">
        <v>35</v>
      </c>
      <c r="AX398" s="177" t="s">
        <v>82</v>
      </c>
      <c r="AY398" s="180" t="s">
        <v>308</v>
      </c>
    </row>
    <row r="399" s="185" customFormat="true" ht="10.2" hidden="false" customHeight="false" outlineLevel="0" collapsed="false">
      <c r="B399" s="186"/>
      <c r="D399" s="179" t="s">
        <v>317</v>
      </c>
      <c r="E399" s="187"/>
      <c r="F399" s="188" t="s">
        <v>2713</v>
      </c>
      <c r="H399" s="189" t="n">
        <v>5</v>
      </c>
      <c r="I399" s="190"/>
      <c r="L399" s="186"/>
      <c r="M399" s="191"/>
      <c r="T399" s="192"/>
      <c r="AT399" s="187" t="s">
        <v>317</v>
      </c>
      <c r="AU399" s="187" t="s">
        <v>91</v>
      </c>
      <c r="AV399" s="185" t="s">
        <v>91</v>
      </c>
      <c r="AW399" s="185" t="s">
        <v>35</v>
      </c>
      <c r="AX399" s="185" t="s">
        <v>82</v>
      </c>
      <c r="AY399" s="187" t="s">
        <v>308</v>
      </c>
    </row>
    <row r="400" s="193" customFormat="true" ht="10.2" hidden="false" customHeight="false" outlineLevel="0" collapsed="false">
      <c r="B400" s="194"/>
      <c r="D400" s="179" t="s">
        <v>317</v>
      </c>
      <c r="E400" s="195"/>
      <c r="F400" s="196" t="s">
        <v>321</v>
      </c>
      <c r="H400" s="197" t="n">
        <v>5</v>
      </c>
      <c r="I400" s="198"/>
      <c r="L400" s="194"/>
      <c r="M400" s="199"/>
      <c r="T400" s="200"/>
      <c r="AT400" s="195" t="s">
        <v>317</v>
      </c>
      <c r="AU400" s="195" t="s">
        <v>91</v>
      </c>
      <c r="AV400" s="193" t="s">
        <v>315</v>
      </c>
      <c r="AW400" s="193" t="s">
        <v>35</v>
      </c>
      <c r="AX400" s="193" t="s">
        <v>89</v>
      </c>
      <c r="AY400" s="195" t="s">
        <v>308</v>
      </c>
    </row>
    <row r="401" s="22" customFormat="true" ht="37.95" hidden="false" customHeight="true" outlineLevel="0" collapsed="false">
      <c r="B401" s="23"/>
      <c r="C401" s="164" t="s">
        <v>665</v>
      </c>
      <c r="D401" s="164" t="s">
        <v>310</v>
      </c>
      <c r="E401" s="165" t="s">
        <v>2734</v>
      </c>
      <c r="F401" s="166" t="s">
        <v>2735</v>
      </c>
      <c r="G401" s="167" t="s">
        <v>484</v>
      </c>
      <c r="H401" s="168" t="n">
        <v>5</v>
      </c>
      <c r="I401" s="169"/>
      <c r="J401" s="170" t="n">
        <f aca="false">ROUND(I401*H401,2)</f>
        <v>0</v>
      </c>
      <c r="K401" s="166" t="s">
        <v>314</v>
      </c>
      <c r="L401" s="23"/>
      <c r="M401" s="171"/>
      <c r="N401" s="172" t="s">
        <v>47</v>
      </c>
      <c r="P401" s="173" t="n">
        <f aca="false">O401*H401</f>
        <v>0</v>
      </c>
      <c r="Q401" s="173" t="n">
        <v>0.09105</v>
      </c>
      <c r="R401" s="173" t="n">
        <f aca="false">Q401*H401</f>
        <v>0.45525</v>
      </c>
      <c r="S401" s="173" t="n">
        <v>0</v>
      </c>
      <c r="T401" s="174" t="n">
        <f aca="false">S401*H401</f>
        <v>0</v>
      </c>
      <c r="AR401" s="175" t="s">
        <v>315</v>
      </c>
      <c r="AT401" s="175" t="s">
        <v>310</v>
      </c>
      <c r="AU401" s="175" t="s">
        <v>91</v>
      </c>
      <c r="AY401" s="3" t="s">
        <v>308</v>
      </c>
      <c r="BE401" s="176" t="n">
        <f aca="false">IF(N401="základní",J401,0)</f>
        <v>0</v>
      </c>
      <c r="BF401" s="176" t="n">
        <f aca="false">IF(N401="snížená",J401,0)</f>
        <v>0</v>
      </c>
      <c r="BG401" s="176" t="n">
        <f aca="false">IF(N401="zákl. přenesená",J401,0)</f>
        <v>0</v>
      </c>
      <c r="BH401" s="176" t="n">
        <f aca="false">IF(N401="sníž. přenesená",J401,0)</f>
        <v>0</v>
      </c>
      <c r="BI401" s="176" t="n">
        <f aca="false">IF(N401="nulová",J401,0)</f>
        <v>0</v>
      </c>
      <c r="BJ401" s="3" t="s">
        <v>89</v>
      </c>
      <c r="BK401" s="176" t="n">
        <f aca="false">ROUND(I401*H401,2)</f>
        <v>0</v>
      </c>
      <c r="BL401" s="3" t="s">
        <v>315</v>
      </c>
      <c r="BM401" s="175" t="s">
        <v>2736</v>
      </c>
    </row>
    <row r="402" s="177" customFormat="true" ht="10.2" hidden="false" customHeight="false" outlineLevel="0" collapsed="false">
      <c r="B402" s="178"/>
      <c r="D402" s="179" t="s">
        <v>317</v>
      </c>
      <c r="E402" s="180"/>
      <c r="F402" s="181" t="s">
        <v>318</v>
      </c>
      <c r="H402" s="180"/>
      <c r="I402" s="182"/>
      <c r="L402" s="178"/>
      <c r="M402" s="183"/>
      <c r="T402" s="184"/>
      <c r="AT402" s="180" t="s">
        <v>317</v>
      </c>
      <c r="AU402" s="180" t="s">
        <v>91</v>
      </c>
      <c r="AV402" s="177" t="s">
        <v>89</v>
      </c>
      <c r="AW402" s="177" t="s">
        <v>35</v>
      </c>
      <c r="AX402" s="177" t="s">
        <v>82</v>
      </c>
      <c r="AY402" s="180" t="s">
        <v>308</v>
      </c>
    </row>
    <row r="403" s="177" customFormat="true" ht="10.2" hidden="false" customHeight="false" outlineLevel="0" collapsed="false">
      <c r="B403" s="178"/>
      <c r="D403" s="179" t="s">
        <v>317</v>
      </c>
      <c r="E403" s="180"/>
      <c r="F403" s="181" t="s">
        <v>2692</v>
      </c>
      <c r="H403" s="180"/>
      <c r="I403" s="182"/>
      <c r="L403" s="178"/>
      <c r="M403" s="183"/>
      <c r="T403" s="184"/>
      <c r="AT403" s="180" t="s">
        <v>317</v>
      </c>
      <c r="AU403" s="180" t="s">
        <v>91</v>
      </c>
      <c r="AV403" s="177" t="s">
        <v>89</v>
      </c>
      <c r="AW403" s="177" t="s">
        <v>35</v>
      </c>
      <c r="AX403" s="177" t="s">
        <v>82</v>
      </c>
      <c r="AY403" s="180" t="s">
        <v>308</v>
      </c>
    </row>
    <row r="404" s="177" customFormat="true" ht="10.2" hidden="false" customHeight="false" outlineLevel="0" collapsed="false">
      <c r="B404" s="178"/>
      <c r="D404" s="179" t="s">
        <v>317</v>
      </c>
      <c r="E404" s="180"/>
      <c r="F404" s="181" t="s">
        <v>2737</v>
      </c>
      <c r="H404" s="180"/>
      <c r="I404" s="182"/>
      <c r="L404" s="178"/>
      <c r="M404" s="183"/>
      <c r="T404" s="184"/>
      <c r="AT404" s="180" t="s">
        <v>317</v>
      </c>
      <c r="AU404" s="180" t="s">
        <v>91</v>
      </c>
      <c r="AV404" s="177" t="s">
        <v>89</v>
      </c>
      <c r="AW404" s="177" t="s">
        <v>35</v>
      </c>
      <c r="AX404" s="177" t="s">
        <v>82</v>
      </c>
      <c r="AY404" s="180" t="s">
        <v>308</v>
      </c>
    </row>
    <row r="405" s="185" customFormat="true" ht="10.2" hidden="false" customHeight="false" outlineLevel="0" collapsed="false">
      <c r="B405" s="186"/>
      <c r="D405" s="179" t="s">
        <v>317</v>
      </c>
      <c r="E405" s="187"/>
      <c r="F405" s="188" t="s">
        <v>2713</v>
      </c>
      <c r="H405" s="189" t="n">
        <v>5</v>
      </c>
      <c r="I405" s="190"/>
      <c r="L405" s="186"/>
      <c r="M405" s="191"/>
      <c r="T405" s="192"/>
      <c r="AT405" s="187" t="s">
        <v>317</v>
      </c>
      <c r="AU405" s="187" t="s">
        <v>91</v>
      </c>
      <c r="AV405" s="185" t="s">
        <v>91</v>
      </c>
      <c r="AW405" s="185" t="s">
        <v>35</v>
      </c>
      <c r="AX405" s="185" t="s">
        <v>82</v>
      </c>
      <c r="AY405" s="187" t="s">
        <v>308</v>
      </c>
    </row>
    <row r="406" s="193" customFormat="true" ht="10.2" hidden="false" customHeight="false" outlineLevel="0" collapsed="false">
      <c r="B406" s="194"/>
      <c r="D406" s="179" t="s">
        <v>317</v>
      </c>
      <c r="E406" s="195"/>
      <c r="F406" s="196" t="s">
        <v>321</v>
      </c>
      <c r="H406" s="197" t="n">
        <v>5</v>
      </c>
      <c r="I406" s="198"/>
      <c r="L406" s="194"/>
      <c r="M406" s="199"/>
      <c r="T406" s="200"/>
      <c r="AT406" s="195" t="s">
        <v>317</v>
      </c>
      <c r="AU406" s="195" t="s">
        <v>91</v>
      </c>
      <c r="AV406" s="193" t="s">
        <v>315</v>
      </c>
      <c r="AW406" s="193" t="s">
        <v>35</v>
      </c>
      <c r="AX406" s="193" t="s">
        <v>89</v>
      </c>
      <c r="AY406" s="195" t="s">
        <v>308</v>
      </c>
    </row>
    <row r="407" s="22" customFormat="true" ht="24.15" hidden="false" customHeight="true" outlineLevel="0" collapsed="false">
      <c r="B407" s="23"/>
      <c r="C407" s="164" t="s">
        <v>667</v>
      </c>
      <c r="D407" s="164" t="s">
        <v>310</v>
      </c>
      <c r="E407" s="165" t="s">
        <v>2738</v>
      </c>
      <c r="F407" s="166" t="s">
        <v>2739</v>
      </c>
      <c r="G407" s="167" t="s">
        <v>494</v>
      </c>
      <c r="H407" s="168" t="n">
        <v>30.5</v>
      </c>
      <c r="I407" s="169"/>
      <c r="J407" s="170" t="n">
        <f aca="false">ROUND(I407*H407,2)</f>
        <v>0</v>
      </c>
      <c r="K407" s="166" t="s">
        <v>314</v>
      </c>
      <c r="L407" s="23"/>
      <c r="M407" s="171"/>
      <c r="N407" s="172" t="s">
        <v>47</v>
      </c>
      <c r="P407" s="173" t="n">
        <f aca="false">O407*H407</f>
        <v>0</v>
      </c>
      <c r="Q407" s="173" t="n">
        <v>0.0006</v>
      </c>
      <c r="R407" s="173" t="n">
        <f aca="false">Q407*H407</f>
        <v>0.0183</v>
      </c>
      <c r="S407" s="173" t="n">
        <v>0</v>
      </c>
      <c r="T407" s="174" t="n">
        <f aca="false">S407*H407</f>
        <v>0</v>
      </c>
      <c r="AR407" s="175" t="s">
        <v>315</v>
      </c>
      <c r="AT407" s="175" t="s">
        <v>310</v>
      </c>
      <c r="AU407" s="175" t="s">
        <v>91</v>
      </c>
      <c r="AY407" s="3" t="s">
        <v>308</v>
      </c>
      <c r="BE407" s="176" t="n">
        <f aca="false">IF(N407="základní",J407,0)</f>
        <v>0</v>
      </c>
      <c r="BF407" s="176" t="n">
        <f aca="false">IF(N407="snížená",J407,0)</f>
        <v>0</v>
      </c>
      <c r="BG407" s="176" t="n">
        <f aca="false">IF(N407="zákl. přenesená",J407,0)</f>
        <v>0</v>
      </c>
      <c r="BH407" s="176" t="n">
        <f aca="false">IF(N407="sníž. přenesená",J407,0)</f>
        <v>0</v>
      </c>
      <c r="BI407" s="176" t="n">
        <f aca="false">IF(N407="nulová",J407,0)</f>
        <v>0</v>
      </c>
      <c r="BJ407" s="3" t="s">
        <v>89</v>
      </c>
      <c r="BK407" s="176" t="n">
        <f aca="false">ROUND(I407*H407,2)</f>
        <v>0</v>
      </c>
      <c r="BL407" s="3" t="s">
        <v>315</v>
      </c>
      <c r="BM407" s="175" t="s">
        <v>2740</v>
      </c>
    </row>
    <row r="408" s="177" customFormat="true" ht="10.2" hidden="false" customHeight="false" outlineLevel="0" collapsed="false">
      <c r="B408" s="178"/>
      <c r="D408" s="179" t="s">
        <v>317</v>
      </c>
      <c r="E408" s="180"/>
      <c r="F408" s="181" t="s">
        <v>318</v>
      </c>
      <c r="H408" s="180"/>
      <c r="I408" s="182"/>
      <c r="L408" s="178"/>
      <c r="M408" s="183"/>
      <c r="T408" s="184"/>
      <c r="AT408" s="180" t="s">
        <v>317</v>
      </c>
      <c r="AU408" s="180" t="s">
        <v>91</v>
      </c>
      <c r="AV408" s="177" t="s">
        <v>89</v>
      </c>
      <c r="AW408" s="177" t="s">
        <v>35</v>
      </c>
      <c r="AX408" s="177" t="s">
        <v>82</v>
      </c>
      <c r="AY408" s="180" t="s">
        <v>308</v>
      </c>
    </row>
    <row r="409" s="177" customFormat="true" ht="10.2" hidden="false" customHeight="false" outlineLevel="0" collapsed="false">
      <c r="B409" s="178"/>
      <c r="D409" s="179" t="s">
        <v>317</v>
      </c>
      <c r="E409" s="180"/>
      <c r="F409" s="181" t="s">
        <v>2741</v>
      </c>
      <c r="H409" s="180"/>
      <c r="I409" s="182"/>
      <c r="L409" s="178"/>
      <c r="M409" s="183"/>
      <c r="T409" s="184"/>
      <c r="AT409" s="180" t="s">
        <v>317</v>
      </c>
      <c r="AU409" s="180" t="s">
        <v>91</v>
      </c>
      <c r="AV409" s="177" t="s">
        <v>89</v>
      </c>
      <c r="AW409" s="177" t="s">
        <v>35</v>
      </c>
      <c r="AX409" s="177" t="s">
        <v>82</v>
      </c>
      <c r="AY409" s="180" t="s">
        <v>308</v>
      </c>
    </row>
    <row r="410" s="177" customFormat="true" ht="10.2" hidden="false" customHeight="false" outlineLevel="0" collapsed="false">
      <c r="B410" s="178"/>
      <c r="D410" s="179" t="s">
        <v>317</v>
      </c>
      <c r="E410" s="180"/>
      <c r="F410" s="181" t="s">
        <v>2742</v>
      </c>
      <c r="H410" s="180"/>
      <c r="I410" s="182"/>
      <c r="L410" s="178"/>
      <c r="M410" s="183"/>
      <c r="T410" s="184"/>
      <c r="AT410" s="180" t="s">
        <v>317</v>
      </c>
      <c r="AU410" s="180" t="s">
        <v>91</v>
      </c>
      <c r="AV410" s="177" t="s">
        <v>89</v>
      </c>
      <c r="AW410" s="177" t="s">
        <v>35</v>
      </c>
      <c r="AX410" s="177" t="s">
        <v>82</v>
      </c>
      <c r="AY410" s="180" t="s">
        <v>308</v>
      </c>
    </row>
    <row r="411" s="185" customFormat="true" ht="20.4" hidden="false" customHeight="false" outlineLevel="0" collapsed="false">
      <c r="B411" s="186"/>
      <c r="D411" s="179" t="s">
        <v>317</v>
      </c>
      <c r="E411" s="187"/>
      <c r="F411" s="188" t="s">
        <v>2743</v>
      </c>
      <c r="H411" s="189" t="n">
        <v>30.5</v>
      </c>
      <c r="I411" s="190"/>
      <c r="L411" s="186"/>
      <c r="M411" s="191"/>
      <c r="T411" s="192"/>
      <c r="AT411" s="187" t="s">
        <v>317</v>
      </c>
      <c r="AU411" s="187" t="s">
        <v>91</v>
      </c>
      <c r="AV411" s="185" t="s">
        <v>91</v>
      </c>
      <c r="AW411" s="185" t="s">
        <v>35</v>
      </c>
      <c r="AX411" s="185" t="s">
        <v>82</v>
      </c>
      <c r="AY411" s="187" t="s">
        <v>308</v>
      </c>
    </row>
    <row r="412" s="193" customFormat="true" ht="10.2" hidden="false" customHeight="false" outlineLevel="0" collapsed="false">
      <c r="B412" s="194"/>
      <c r="D412" s="179" t="s">
        <v>317</v>
      </c>
      <c r="E412" s="195"/>
      <c r="F412" s="196" t="s">
        <v>321</v>
      </c>
      <c r="H412" s="197" t="n">
        <v>30.5</v>
      </c>
      <c r="I412" s="198"/>
      <c r="L412" s="194"/>
      <c r="M412" s="199"/>
      <c r="T412" s="200"/>
      <c r="AT412" s="195" t="s">
        <v>317</v>
      </c>
      <c r="AU412" s="195" t="s">
        <v>91</v>
      </c>
      <c r="AV412" s="193" t="s">
        <v>315</v>
      </c>
      <c r="AW412" s="193" t="s">
        <v>35</v>
      </c>
      <c r="AX412" s="193" t="s">
        <v>89</v>
      </c>
      <c r="AY412" s="195" t="s">
        <v>308</v>
      </c>
    </row>
    <row r="413" s="22" customFormat="true" ht="24.15" hidden="false" customHeight="true" outlineLevel="0" collapsed="false">
      <c r="B413" s="23"/>
      <c r="C413" s="164" t="s">
        <v>669</v>
      </c>
      <c r="D413" s="164" t="s">
        <v>310</v>
      </c>
      <c r="E413" s="165" t="s">
        <v>2744</v>
      </c>
      <c r="F413" s="166" t="s">
        <v>2745</v>
      </c>
      <c r="G413" s="167" t="s">
        <v>324</v>
      </c>
      <c r="H413" s="168" t="n">
        <v>0.636</v>
      </c>
      <c r="I413" s="169"/>
      <c r="J413" s="170" t="n">
        <f aca="false">ROUND(I413*H413,2)</f>
        <v>0</v>
      </c>
      <c r="K413" s="166" t="s">
        <v>314</v>
      </c>
      <c r="L413" s="23"/>
      <c r="M413" s="171"/>
      <c r="N413" s="172" t="s">
        <v>47</v>
      </c>
      <c r="P413" s="173" t="n">
        <f aca="false">O413*H413</f>
        <v>0</v>
      </c>
      <c r="Q413" s="173" t="n">
        <v>2.4533</v>
      </c>
      <c r="R413" s="173" t="n">
        <f aca="false">Q413*H413</f>
        <v>1.5602988</v>
      </c>
      <c r="S413" s="173" t="n">
        <v>0</v>
      </c>
      <c r="T413" s="174" t="n">
        <f aca="false">S413*H413</f>
        <v>0</v>
      </c>
      <c r="AR413" s="175" t="s">
        <v>315</v>
      </c>
      <c r="AT413" s="175" t="s">
        <v>310</v>
      </c>
      <c r="AU413" s="175" t="s">
        <v>91</v>
      </c>
      <c r="AY413" s="3" t="s">
        <v>308</v>
      </c>
      <c r="BE413" s="176" t="n">
        <f aca="false">IF(N413="základní",J413,0)</f>
        <v>0</v>
      </c>
      <c r="BF413" s="176" t="n">
        <f aca="false">IF(N413="snížená",J413,0)</f>
        <v>0</v>
      </c>
      <c r="BG413" s="176" t="n">
        <f aca="false">IF(N413="zákl. přenesená",J413,0)</f>
        <v>0</v>
      </c>
      <c r="BH413" s="176" t="n">
        <f aca="false">IF(N413="sníž. přenesená",J413,0)</f>
        <v>0</v>
      </c>
      <c r="BI413" s="176" t="n">
        <f aca="false">IF(N413="nulová",J413,0)</f>
        <v>0</v>
      </c>
      <c r="BJ413" s="3" t="s">
        <v>89</v>
      </c>
      <c r="BK413" s="176" t="n">
        <f aca="false">ROUND(I413*H413,2)</f>
        <v>0</v>
      </c>
      <c r="BL413" s="3" t="s">
        <v>315</v>
      </c>
      <c r="BM413" s="175" t="s">
        <v>2746</v>
      </c>
    </row>
    <row r="414" s="177" customFormat="true" ht="10.2" hidden="false" customHeight="false" outlineLevel="0" collapsed="false">
      <c r="B414" s="178"/>
      <c r="D414" s="179" t="s">
        <v>317</v>
      </c>
      <c r="E414" s="180"/>
      <c r="F414" s="181" t="s">
        <v>318</v>
      </c>
      <c r="H414" s="180"/>
      <c r="I414" s="182"/>
      <c r="L414" s="178"/>
      <c r="M414" s="183"/>
      <c r="T414" s="184"/>
      <c r="AT414" s="180" t="s">
        <v>317</v>
      </c>
      <c r="AU414" s="180" t="s">
        <v>91</v>
      </c>
      <c r="AV414" s="177" t="s">
        <v>89</v>
      </c>
      <c r="AW414" s="177" t="s">
        <v>35</v>
      </c>
      <c r="AX414" s="177" t="s">
        <v>82</v>
      </c>
      <c r="AY414" s="180" t="s">
        <v>308</v>
      </c>
    </row>
    <row r="415" s="177" customFormat="true" ht="10.2" hidden="false" customHeight="false" outlineLevel="0" collapsed="false">
      <c r="B415" s="178"/>
      <c r="D415" s="179" t="s">
        <v>317</v>
      </c>
      <c r="E415" s="180"/>
      <c r="F415" s="181" t="s">
        <v>2747</v>
      </c>
      <c r="H415" s="180"/>
      <c r="I415" s="182"/>
      <c r="L415" s="178"/>
      <c r="M415" s="183"/>
      <c r="T415" s="184"/>
      <c r="AT415" s="180" t="s">
        <v>317</v>
      </c>
      <c r="AU415" s="180" t="s">
        <v>91</v>
      </c>
      <c r="AV415" s="177" t="s">
        <v>89</v>
      </c>
      <c r="AW415" s="177" t="s">
        <v>35</v>
      </c>
      <c r="AX415" s="177" t="s">
        <v>82</v>
      </c>
      <c r="AY415" s="180" t="s">
        <v>308</v>
      </c>
    </row>
    <row r="416" s="177" customFormat="true" ht="10.2" hidden="false" customHeight="false" outlineLevel="0" collapsed="false">
      <c r="B416" s="178"/>
      <c r="D416" s="179" t="s">
        <v>317</v>
      </c>
      <c r="E416" s="180"/>
      <c r="F416" s="181" t="s">
        <v>2657</v>
      </c>
      <c r="H416" s="180"/>
      <c r="I416" s="182"/>
      <c r="L416" s="178"/>
      <c r="M416" s="183"/>
      <c r="T416" s="184"/>
      <c r="AT416" s="180" t="s">
        <v>317</v>
      </c>
      <c r="AU416" s="180" t="s">
        <v>91</v>
      </c>
      <c r="AV416" s="177" t="s">
        <v>89</v>
      </c>
      <c r="AW416" s="177" t="s">
        <v>35</v>
      </c>
      <c r="AX416" s="177" t="s">
        <v>82</v>
      </c>
      <c r="AY416" s="180" t="s">
        <v>308</v>
      </c>
    </row>
    <row r="417" s="185" customFormat="true" ht="10.2" hidden="false" customHeight="false" outlineLevel="0" collapsed="false">
      <c r="B417" s="186"/>
      <c r="D417" s="179" t="s">
        <v>317</v>
      </c>
      <c r="E417" s="187"/>
      <c r="F417" s="188" t="s">
        <v>2748</v>
      </c>
      <c r="H417" s="189" t="n">
        <v>0.636</v>
      </c>
      <c r="I417" s="190"/>
      <c r="L417" s="186"/>
      <c r="M417" s="191"/>
      <c r="T417" s="192"/>
      <c r="AT417" s="187" t="s">
        <v>317</v>
      </c>
      <c r="AU417" s="187" t="s">
        <v>91</v>
      </c>
      <c r="AV417" s="185" t="s">
        <v>91</v>
      </c>
      <c r="AW417" s="185" t="s">
        <v>35</v>
      </c>
      <c r="AX417" s="185" t="s">
        <v>82</v>
      </c>
      <c r="AY417" s="187" t="s">
        <v>308</v>
      </c>
    </row>
    <row r="418" s="193" customFormat="true" ht="10.2" hidden="false" customHeight="false" outlineLevel="0" collapsed="false">
      <c r="B418" s="194"/>
      <c r="D418" s="179" t="s">
        <v>317</v>
      </c>
      <c r="E418" s="195" t="s">
        <v>2570</v>
      </c>
      <c r="F418" s="196" t="s">
        <v>321</v>
      </c>
      <c r="H418" s="197" t="n">
        <v>0.636</v>
      </c>
      <c r="I418" s="198"/>
      <c r="L418" s="194"/>
      <c r="M418" s="199"/>
      <c r="T418" s="200"/>
      <c r="AT418" s="195" t="s">
        <v>317</v>
      </c>
      <c r="AU418" s="195" t="s">
        <v>91</v>
      </c>
      <c r="AV418" s="193" t="s">
        <v>315</v>
      </c>
      <c r="AW418" s="193" t="s">
        <v>35</v>
      </c>
      <c r="AX418" s="193" t="s">
        <v>89</v>
      </c>
      <c r="AY418" s="195" t="s">
        <v>308</v>
      </c>
    </row>
    <row r="419" s="22" customFormat="true" ht="24.15" hidden="false" customHeight="true" outlineLevel="0" collapsed="false">
      <c r="B419" s="23"/>
      <c r="C419" s="164" t="s">
        <v>671</v>
      </c>
      <c r="D419" s="164" t="s">
        <v>310</v>
      </c>
      <c r="E419" s="165" t="s">
        <v>2749</v>
      </c>
      <c r="F419" s="166" t="s">
        <v>2750</v>
      </c>
      <c r="G419" s="167" t="s">
        <v>313</v>
      </c>
      <c r="H419" s="168" t="n">
        <v>9.36</v>
      </c>
      <c r="I419" s="169"/>
      <c r="J419" s="170" t="n">
        <f aca="false">ROUND(I419*H419,2)</f>
        <v>0</v>
      </c>
      <c r="K419" s="166" t="s">
        <v>314</v>
      </c>
      <c r="L419" s="23"/>
      <c r="M419" s="171"/>
      <c r="N419" s="172" t="s">
        <v>47</v>
      </c>
      <c r="P419" s="173" t="n">
        <f aca="false">O419*H419</f>
        <v>0</v>
      </c>
      <c r="Q419" s="173" t="n">
        <v>0.00275</v>
      </c>
      <c r="R419" s="173" t="n">
        <f aca="false">Q419*H419</f>
        <v>0.02574</v>
      </c>
      <c r="S419" s="173" t="n">
        <v>0</v>
      </c>
      <c r="T419" s="174" t="n">
        <f aca="false">S419*H419</f>
        <v>0</v>
      </c>
      <c r="AR419" s="175" t="s">
        <v>315</v>
      </c>
      <c r="AT419" s="175" t="s">
        <v>310</v>
      </c>
      <c r="AU419" s="175" t="s">
        <v>91</v>
      </c>
      <c r="AY419" s="3" t="s">
        <v>308</v>
      </c>
      <c r="BE419" s="176" t="n">
        <f aca="false">IF(N419="základní",J419,0)</f>
        <v>0</v>
      </c>
      <c r="BF419" s="176" t="n">
        <f aca="false">IF(N419="snížená",J419,0)</f>
        <v>0</v>
      </c>
      <c r="BG419" s="176" t="n">
        <f aca="false">IF(N419="zákl. přenesená",J419,0)</f>
        <v>0</v>
      </c>
      <c r="BH419" s="176" t="n">
        <f aca="false">IF(N419="sníž. přenesená",J419,0)</f>
        <v>0</v>
      </c>
      <c r="BI419" s="176" t="n">
        <f aca="false">IF(N419="nulová",J419,0)</f>
        <v>0</v>
      </c>
      <c r="BJ419" s="3" t="s">
        <v>89</v>
      </c>
      <c r="BK419" s="176" t="n">
        <f aca="false">ROUND(I419*H419,2)</f>
        <v>0</v>
      </c>
      <c r="BL419" s="3" t="s">
        <v>315</v>
      </c>
      <c r="BM419" s="175" t="s">
        <v>2751</v>
      </c>
    </row>
    <row r="420" s="177" customFormat="true" ht="10.2" hidden="false" customHeight="false" outlineLevel="0" collapsed="false">
      <c r="B420" s="178"/>
      <c r="D420" s="179" t="s">
        <v>317</v>
      </c>
      <c r="E420" s="180"/>
      <c r="F420" s="181" t="s">
        <v>318</v>
      </c>
      <c r="H420" s="180"/>
      <c r="I420" s="182"/>
      <c r="L420" s="178"/>
      <c r="M420" s="183"/>
      <c r="T420" s="184"/>
      <c r="AT420" s="180" t="s">
        <v>317</v>
      </c>
      <c r="AU420" s="180" t="s">
        <v>91</v>
      </c>
      <c r="AV420" s="177" t="s">
        <v>89</v>
      </c>
      <c r="AW420" s="177" t="s">
        <v>35</v>
      </c>
      <c r="AX420" s="177" t="s">
        <v>82</v>
      </c>
      <c r="AY420" s="180" t="s">
        <v>308</v>
      </c>
    </row>
    <row r="421" s="177" customFormat="true" ht="10.2" hidden="false" customHeight="false" outlineLevel="0" collapsed="false">
      <c r="B421" s="178"/>
      <c r="D421" s="179" t="s">
        <v>317</v>
      </c>
      <c r="E421" s="180"/>
      <c r="F421" s="181" t="s">
        <v>2752</v>
      </c>
      <c r="H421" s="180"/>
      <c r="I421" s="182"/>
      <c r="L421" s="178"/>
      <c r="M421" s="183"/>
      <c r="T421" s="184"/>
      <c r="AT421" s="180" t="s">
        <v>317</v>
      </c>
      <c r="AU421" s="180" t="s">
        <v>91</v>
      </c>
      <c r="AV421" s="177" t="s">
        <v>89</v>
      </c>
      <c r="AW421" s="177" t="s">
        <v>35</v>
      </c>
      <c r="AX421" s="177" t="s">
        <v>82</v>
      </c>
      <c r="AY421" s="180" t="s">
        <v>308</v>
      </c>
    </row>
    <row r="422" s="177" customFormat="true" ht="10.2" hidden="false" customHeight="false" outlineLevel="0" collapsed="false">
      <c r="B422" s="178"/>
      <c r="D422" s="179" t="s">
        <v>317</v>
      </c>
      <c r="E422" s="180"/>
      <c r="F422" s="181" t="s">
        <v>2657</v>
      </c>
      <c r="H422" s="180"/>
      <c r="I422" s="182"/>
      <c r="L422" s="178"/>
      <c r="M422" s="183"/>
      <c r="T422" s="184"/>
      <c r="AT422" s="180" t="s">
        <v>317</v>
      </c>
      <c r="AU422" s="180" t="s">
        <v>91</v>
      </c>
      <c r="AV422" s="177" t="s">
        <v>89</v>
      </c>
      <c r="AW422" s="177" t="s">
        <v>35</v>
      </c>
      <c r="AX422" s="177" t="s">
        <v>82</v>
      </c>
      <c r="AY422" s="180" t="s">
        <v>308</v>
      </c>
    </row>
    <row r="423" s="185" customFormat="true" ht="10.2" hidden="false" customHeight="false" outlineLevel="0" collapsed="false">
      <c r="B423" s="186"/>
      <c r="D423" s="179" t="s">
        <v>317</v>
      </c>
      <c r="E423" s="187"/>
      <c r="F423" s="188" t="s">
        <v>2753</v>
      </c>
      <c r="H423" s="189" t="n">
        <v>9.36</v>
      </c>
      <c r="I423" s="190"/>
      <c r="L423" s="186"/>
      <c r="M423" s="191"/>
      <c r="T423" s="192"/>
      <c r="AT423" s="187" t="s">
        <v>317</v>
      </c>
      <c r="AU423" s="187" t="s">
        <v>91</v>
      </c>
      <c r="AV423" s="185" t="s">
        <v>91</v>
      </c>
      <c r="AW423" s="185" t="s">
        <v>35</v>
      </c>
      <c r="AX423" s="185" t="s">
        <v>82</v>
      </c>
      <c r="AY423" s="187" t="s">
        <v>308</v>
      </c>
    </row>
    <row r="424" s="193" customFormat="true" ht="10.2" hidden="false" customHeight="false" outlineLevel="0" collapsed="false">
      <c r="B424" s="194"/>
      <c r="D424" s="179" t="s">
        <v>317</v>
      </c>
      <c r="E424" s="195"/>
      <c r="F424" s="196" t="s">
        <v>321</v>
      </c>
      <c r="H424" s="197" t="n">
        <v>9.36</v>
      </c>
      <c r="I424" s="198"/>
      <c r="L424" s="194"/>
      <c r="M424" s="199"/>
      <c r="T424" s="200"/>
      <c r="AT424" s="195" t="s">
        <v>317</v>
      </c>
      <c r="AU424" s="195" t="s">
        <v>91</v>
      </c>
      <c r="AV424" s="193" t="s">
        <v>315</v>
      </c>
      <c r="AW424" s="193" t="s">
        <v>35</v>
      </c>
      <c r="AX424" s="193" t="s">
        <v>89</v>
      </c>
      <c r="AY424" s="195" t="s">
        <v>308</v>
      </c>
    </row>
    <row r="425" s="22" customFormat="true" ht="24.15" hidden="false" customHeight="true" outlineLevel="0" collapsed="false">
      <c r="B425" s="23"/>
      <c r="C425" s="164" t="s">
        <v>673</v>
      </c>
      <c r="D425" s="164" t="s">
        <v>310</v>
      </c>
      <c r="E425" s="165" t="s">
        <v>2754</v>
      </c>
      <c r="F425" s="166" t="s">
        <v>2755</v>
      </c>
      <c r="G425" s="167" t="s">
        <v>313</v>
      </c>
      <c r="H425" s="168" t="n">
        <v>9.36</v>
      </c>
      <c r="I425" s="169"/>
      <c r="J425" s="170" t="n">
        <f aca="false">ROUND(I425*H425,2)</f>
        <v>0</v>
      </c>
      <c r="K425" s="166" t="s">
        <v>314</v>
      </c>
      <c r="L425" s="23"/>
      <c r="M425" s="171"/>
      <c r="N425" s="172" t="s">
        <v>47</v>
      </c>
      <c r="P425" s="173" t="n">
        <f aca="false">O425*H425</f>
        <v>0</v>
      </c>
      <c r="Q425" s="173" t="n">
        <v>0</v>
      </c>
      <c r="R425" s="173" t="n">
        <f aca="false">Q425*H425</f>
        <v>0</v>
      </c>
      <c r="S425" s="173" t="n">
        <v>0</v>
      </c>
      <c r="T425" s="174" t="n">
        <f aca="false">S425*H425</f>
        <v>0</v>
      </c>
      <c r="AR425" s="175" t="s">
        <v>315</v>
      </c>
      <c r="AT425" s="175" t="s">
        <v>310</v>
      </c>
      <c r="AU425" s="175" t="s">
        <v>91</v>
      </c>
      <c r="AY425" s="3" t="s">
        <v>308</v>
      </c>
      <c r="BE425" s="176" t="n">
        <f aca="false">IF(N425="základní",J425,0)</f>
        <v>0</v>
      </c>
      <c r="BF425" s="176" t="n">
        <f aca="false">IF(N425="snížená",J425,0)</f>
        <v>0</v>
      </c>
      <c r="BG425" s="176" t="n">
        <f aca="false">IF(N425="zákl. přenesená",J425,0)</f>
        <v>0</v>
      </c>
      <c r="BH425" s="176" t="n">
        <f aca="false">IF(N425="sníž. přenesená",J425,0)</f>
        <v>0</v>
      </c>
      <c r="BI425" s="176" t="n">
        <f aca="false">IF(N425="nulová",J425,0)</f>
        <v>0</v>
      </c>
      <c r="BJ425" s="3" t="s">
        <v>89</v>
      </c>
      <c r="BK425" s="176" t="n">
        <f aca="false">ROUND(I425*H425,2)</f>
        <v>0</v>
      </c>
      <c r="BL425" s="3" t="s">
        <v>315</v>
      </c>
      <c r="BM425" s="175" t="s">
        <v>2756</v>
      </c>
    </row>
    <row r="426" s="22" customFormat="true" ht="37.95" hidden="false" customHeight="true" outlineLevel="0" collapsed="false">
      <c r="B426" s="23"/>
      <c r="C426" s="164" t="s">
        <v>675</v>
      </c>
      <c r="D426" s="164" t="s">
        <v>310</v>
      </c>
      <c r="E426" s="165" t="s">
        <v>2757</v>
      </c>
      <c r="F426" s="166" t="s">
        <v>2758</v>
      </c>
      <c r="G426" s="167" t="s">
        <v>370</v>
      </c>
      <c r="H426" s="168" t="n">
        <v>0.089</v>
      </c>
      <c r="I426" s="169"/>
      <c r="J426" s="170" t="n">
        <f aca="false">ROUND(I426*H426,2)</f>
        <v>0</v>
      </c>
      <c r="K426" s="166" t="s">
        <v>314</v>
      </c>
      <c r="L426" s="23"/>
      <c r="M426" s="171"/>
      <c r="N426" s="172" t="s">
        <v>47</v>
      </c>
      <c r="P426" s="173" t="n">
        <f aca="false">O426*H426</f>
        <v>0</v>
      </c>
      <c r="Q426" s="173" t="n">
        <v>1.04632</v>
      </c>
      <c r="R426" s="173" t="n">
        <f aca="false">Q426*H426</f>
        <v>0.09312248</v>
      </c>
      <c r="S426" s="173" t="n">
        <v>0</v>
      </c>
      <c r="T426" s="174" t="n">
        <f aca="false">S426*H426</f>
        <v>0</v>
      </c>
      <c r="AR426" s="175" t="s">
        <v>315</v>
      </c>
      <c r="AT426" s="175" t="s">
        <v>310</v>
      </c>
      <c r="AU426" s="175" t="s">
        <v>91</v>
      </c>
      <c r="AY426" s="3" t="s">
        <v>308</v>
      </c>
      <c r="BE426" s="176" t="n">
        <f aca="false">IF(N426="základní",J426,0)</f>
        <v>0</v>
      </c>
      <c r="BF426" s="176" t="n">
        <f aca="false">IF(N426="snížená",J426,0)</f>
        <v>0</v>
      </c>
      <c r="BG426" s="176" t="n">
        <f aca="false">IF(N426="zákl. přenesená",J426,0)</f>
        <v>0</v>
      </c>
      <c r="BH426" s="176" t="n">
        <f aca="false">IF(N426="sníž. přenesená",J426,0)</f>
        <v>0</v>
      </c>
      <c r="BI426" s="176" t="n">
        <f aca="false">IF(N426="nulová",J426,0)</f>
        <v>0</v>
      </c>
      <c r="BJ426" s="3" t="s">
        <v>89</v>
      </c>
      <c r="BK426" s="176" t="n">
        <f aca="false">ROUND(I426*H426,2)</f>
        <v>0</v>
      </c>
      <c r="BL426" s="3" t="s">
        <v>315</v>
      </c>
      <c r="BM426" s="175" t="s">
        <v>2759</v>
      </c>
    </row>
    <row r="427" s="177" customFormat="true" ht="10.2" hidden="false" customHeight="false" outlineLevel="0" collapsed="false">
      <c r="B427" s="178"/>
      <c r="D427" s="179" t="s">
        <v>317</v>
      </c>
      <c r="E427" s="180"/>
      <c r="F427" s="181" t="s">
        <v>318</v>
      </c>
      <c r="H427" s="180"/>
      <c r="I427" s="182"/>
      <c r="L427" s="178"/>
      <c r="M427" s="183"/>
      <c r="T427" s="184"/>
      <c r="AT427" s="180" t="s">
        <v>317</v>
      </c>
      <c r="AU427" s="180" t="s">
        <v>91</v>
      </c>
      <c r="AV427" s="177" t="s">
        <v>89</v>
      </c>
      <c r="AW427" s="177" t="s">
        <v>35</v>
      </c>
      <c r="AX427" s="177" t="s">
        <v>82</v>
      </c>
      <c r="AY427" s="180" t="s">
        <v>308</v>
      </c>
    </row>
    <row r="428" s="177" customFormat="true" ht="10.2" hidden="false" customHeight="false" outlineLevel="0" collapsed="false">
      <c r="B428" s="178"/>
      <c r="D428" s="179" t="s">
        <v>317</v>
      </c>
      <c r="E428" s="180"/>
      <c r="F428" s="181" t="s">
        <v>2760</v>
      </c>
      <c r="H428" s="180"/>
      <c r="I428" s="182"/>
      <c r="L428" s="178"/>
      <c r="M428" s="183"/>
      <c r="T428" s="184"/>
      <c r="AT428" s="180" t="s">
        <v>317</v>
      </c>
      <c r="AU428" s="180" t="s">
        <v>91</v>
      </c>
      <c r="AV428" s="177" t="s">
        <v>89</v>
      </c>
      <c r="AW428" s="177" t="s">
        <v>35</v>
      </c>
      <c r="AX428" s="177" t="s">
        <v>82</v>
      </c>
      <c r="AY428" s="180" t="s">
        <v>308</v>
      </c>
    </row>
    <row r="429" s="177" customFormat="true" ht="10.2" hidden="false" customHeight="false" outlineLevel="0" collapsed="false">
      <c r="B429" s="178"/>
      <c r="D429" s="179" t="s">
        <v>317</v>
      </c>
      <c r="E429" s="180"/>
      <c r="F429" s="181" t="s">
        <v>2657</v>
      </c>
      <c r="H429" s="180"/>
      <c r="I429" s="182"/>
      <c r="L429" s="178"/>
      <c r="M429" s="183"/>
      <c r="T429" s="184"/>
      <c r="AT429" s="180" t="s">
        <v>317</v>
      </c>
      <c r="AU429" s="180" t="s">
        <v>91</v>
      </c>
      <c r="AV429" s="177" t="s">
        <v>89</v>
      </c>
      <c r="AW429" s="177" t="s">
        <v>35</v>
      </c>
      <c r="AX429" s="177" t="s">
        <v>82</v>
      </c>
      <c r="AY429" s="180" t="s">
        <v>308</v>
      </c>
    </row>
    <row r="430" s="185" customFormat="true" ht="10.2" hidden="false" customHeight="false" outlineLevel="0" collapsed="false">
      <c r="B430" s="186"/>
      <c r="D430" s="179" t="s">
        <v>317</v>
      </c>
      <c r="E430" s="187"/>
      <c r="F430" s="188" t="s">
        <v>2761</v>
      </c>
      <c r="H430" s="189" t="n">
        <v>0.089</v>
      </c>
      <c r="I430" s="190"/>
      <c r="L430" s="186"/>
      <c r="M430" s="191"/>
      <c r="T430" s="192"/>
      <c r="AT430" s="187" t="s">
        <v>317</v>
      </c>
      <c r="AU430" s="187" t="s">
        <v>91</v>
      </c>
      <c r="AV430" s="185" t="s">
        <v>91</v>
      </c>
      <c r="AW430" s="185" t="s">
        <v>35</v>
      </c>
      <c r="AX430" s="185" t="s">
        <v>82</v>
      </c>
      <c r="AY430" s="187" t="s">
        <v>308</v>
      </c>
    </row>
    <row r="431" s="193" customFormat="true" ht="10.2" hidden="false" customHeight="false" outlineLevel="0" collapsed="false">
      <c r="B431" s="194"/>
      <c r="D431" s="179" t="s">
        <v>317</v>
      </c>
      <c r="E431" s="195"/>
      <c r="F431" s="196" t="s">
        <v>321</v>
      </c>
      <c r="H431" s="197" t="n">
        <v>0.089</v>
      </c>
      <c r="I431" s="198"/>
      <c r="L431" s="194"/>
      <c r="M431" s="199"/>
      <c r="T431" s="200"/>
      <c r="AT431" s="195" t="s">
        <v>317</v>
      </c>
      <c r="AU431" s="195" t="s">
        <v>91</v>
      </c>
      <c r="AV431" s="193" t="s">
        <v>315</v>
      </c>
      <c r="AW431" s="193" t="s">
        <v>35</v>
      </c>
      <c r="AX431" s="193" t="s">
        <v>89</v>
      </c>
      <c r="AY431" s="195" t="s">
        <v>308</v>
      </c>
    </row>
    <row r="432" s="152" customFormat="true" ht="22.95" hidden="false" customHeight="true" outlineLevel="0" collapsed="false">
      <c r="B432" s="153"/>
      <c r="D432" s="154" t="s">
        <v>81</v>
      </c>
      <c r="E432" s="162" t="s">
        <v>315</v>
      </c>
      <c r="F432" s="162" t="s">
        <v>2762</v>
      </c>
      <c r="I432" s="156"/>
      <c r="J432" s="163" t="n">
        <f aca="false">BK432</f>
        <v>0</v>
      </c>
      <c r="L432" s="153"/>
      <c r="M432" s="157"/>
      <c r="P432" s="158" t="n">
        <f aca="false">SUM(P433:P480)</f>
        <v>0</v>
      </c>
      <c r="R432" s="158" t="n">
        <f aca="false">SUM(R433:R480)</f>
        <v>146.26277016</v>
      </c>
      <c r="T432" s="159" t="n">
        <f aca="false">SUM(T433:T480)</f>
        <v>0</v>
      </c>
      <c r="AR432" s="154" t="s">
        <v>89</v>
      </c>
      <c r="AT432" s="160" t="s">
        <v>81</v>
      </c>
      <c r="AU432" s="160" t="s">
        <v>89</v>
      </c>
      <c r="AY432" s="154" t="s">
        <v>308</v>
      </c>
      <c r="BK432" s="161" t="n">
        <f aca="false">SUM(BK433:BK480)</f>
        <v>0</v>
      </c>
    </row>
    <row r="433" s="22" customFormat="true" ht="24.15" hidden="false" customHeight="true" outlineLevel="0" collapsed="false">
      <c r="B433" s="23"/>
      <c r="C433" s="164" t="s">
        <v>677</v>
      </c>
      <c r="D433" s="164" t="s">
        <v>310</v>
      </c>
      <c r="E433" s="165" t="s">
        <v>2763</v>
      </c>
      <c r="F433" s="166" t="s">
        <v>2764</v>
      </c>
      <c r="G433" s="167" t="s">
        <v>324</v>
      </c>
      <c r="H433" s="168" t="n">
        <v>7.612</v>
      </c>
      <c r="I433" s="169"/>
      <c r="J433" s="170" t="n">
        <f aca="false">ROUND(I433*H433,2)</f>
        <v>0</v>
      </c>
      <c r="K433" s="166" t="s">
        <v>314</v>
      </c>
      <c r="L433" s="23"/>
      <c r="M433" s="171"/>
      <c r="N433" s="172" t="s">
        <v>47</v>
      </c>
      <c r="P433" s="173" t="n">
        <f aca="false">O433*H433</f>
        <v>0</v>
      </c>
      <c r="Q433" s="173" t="n">
        <v>2.4534</v>
      </c>
      <c r="R433" s="173" t="n">
        <f aca="false">Q433*H433</f>
        <v>18.6752808</v>
      </c>
      <c r="S433" s="173" t="n">
        <v>0</v>
      </c>
      <c r="T433" s="174" t="n">
        <f aca="false">S433*H433</f>
        <v>0</v>
      </c>
      <c r="AR433" s="175" t="s">
        <v>315</v>
      </c>
      <c r="AT433" s="175" t="s">
        <v>310</v>
      </c>
      <c r="AU433" s="175" t="s">
        <v>91</v>
      </c>
      <c r="AY433" s="3" t="s">
        <v>308</v>
      </c>
      <c r="BE433" s="176" t="n">
        <f aca="false">IF(N433="základní",J433,0)</f>
        <v>0</v>
      </c>
      <c r="BF433" s="176" t="n">
        <f aca="false">IF(N433="snížená",J433,0)</f>
        <v>0</v>
      </c>
      <c r="BG433" s="176" t="n">
        <f aca="false">IF(N433="zákl. přenesená",J433,0)</f>
        <v>0</v>
      </c>
      <c r="BH433" s="176" t="n">
        <f aca="false">IF(N433="sníž. přenesená",J433,0)</f>
        <v>0</v>
      </c>
      <c r="BI433" s="176" t="n">
        <f aca="false">IF(N433="nulová",J433,0)</f>
        <v>0</v>
      </c>
      <c r="BJ433" s="3" t="s">
        <v>89</v>
      </c>
      <c r="BK433" s="176" t="n">
        <f aca="false">ROUND(I433*H433,2)</f>
        <v>0</v>
      </c>
      <c r="BL433" s="3" t="s">
        <v>315</v>
      </c>
      <c r="BM433" s="175" t="s">
        <v>2765</v>
      </c>
    </row>
    <row r="434" s="177" customFormat="true" ht="10.2" hidden="false" customHeight="false" outlineLevel="0" collapsed="false">
      <c r="B434" s="178"/>
      <c r="D434" s="179" t="s">
        <v>317</v>
      </c>
      <c r="E434" s="180"/>
      <c r="F434" s="181" t="s">
        <v>318</v>
      </c>
      <c r="H434" s="180"/>
      <c r="I434" s="182"/>
      <c r="L434" s="178"/>
      <c r="M434" s="183"/>
      <c r="T434" s="184"/>
      <c r="AT434" s="180" t="s">
        <v>317</v>
      </c>
      <c r="AU434" s="180" t="s">
        <v>91</v>
      </c>
      <c r="AV434" s="177" t="s">
        <v>89</v>
      </c>
      <c r="AW434" s="177" t="s">
        <v>35</v>
      </c>
      <c r="AX434" s="177" t="s">
        <v>82</v>
      </c>
      <c r="AY434" s="180" t="s">
        <v>308</v>
      </c>
    </row>
    <row r="435" s="177" customFormat="true" ht="10.2" hidden="false" customHeight="false" outlineLevel="0" collapsed="false">
      <c r="B435" s="178"/>
      <c r="D435" s="179" t="s">
        <v>317</v>
      </c>
      <c r="E435" s="180"/>
      <c r="F435" s="181" t="s">
        <v>2766</v>
      </c>
      <c r="H435" s="180"/>
      <c r="I435" s="182"/>
      <c r="L435" s="178"/>
      <c r="M435" s="183"/>
      <c r="T435" s="184"/>
      <c r="AT435" s="180" t="s">
        <v>317</v>
      </c>
      <c r="AU435" s="180" t="s">
        <v>91</v>
      </c>
      <c r="AV435" s="177" t="s">
        <v>89</v>
      </c>
      <c r="AW435" s="177" t="s">
        <v>35</v>
      </c>
      <c r="AX435" s="177" t="s">
        <v>82</v>
      </c>
      <c r="AY435" s="180" t="s">
        <v>308</v>
      </c>
    </row>
    <row r="436" s="177" customFormat="true" ht="10.2" hidden="false" customHeight="false" outlineLevel="0" collapsed="false">
      <c r="B436" s="178"/>
      <c r="D436" s="179" t="s">
        <v>317</v>
      </c>
      <c r="E436" s="180"/>
      <c r="F436" s="181" t="s">
        <v>2657</v>
      </c>
      <c r="H436" s="180"/>
      <c r="I436" s="182"/>
      <c r="L436" s="178"/>
      <c r="M436" s="183"/>
      <c r="T436" s="184"/>
      <c r="AT436" s="180" t="s">
        <v>317</v>
      </c>
      <c r="AU436" s="180" t="s">
        <v>91</v>
      </c>
      <c r="AV436" s="177" t="s">
        <v>89</v>
      </c>
      <c r="AW436" s="177" t="s">
        <v>35</v>
      </c>
      <c r="AX436" s="177" t="s">
        <v>82</v>
      </c>
      <c r="AY436" s="180" t="s">
        <v>308</v>
      </c>
    </row>
    <row r="437" s="185" customFormat="true" ht="20.4" hidden="false" customHeight="false" outlineLevel="0" collapsed="false">
      <c r="B437" s="186"/>
      <c r="D437" s="179" t="s">
        <v>317</v>
      </c>
      <c r="E437" s="187"/>
      <c r="F437" s="188" t="s">
        <v>2767</v>
      </c>
      <c r="H437" s="189" t="n">
        <v>6.278</v>
      </c>
      <c r="I437" s="190"/>
      <c r="L437" s="186"/>
      <c r="M437" s="191"/>
      <c r="T437" s="192"/>
      <c r="AT437" s="187" t="s">
        <v>317</v>
      </c>
      <c r="AU437" s="187" t="s">
        <v>91</v>
      </c>
      <c r="AV437" s="185" t="s">
        <v>91</v>
      </c>
      <c r="AW437" s="185" t="s">
        <v>35</v>
      </c>
      <c r="AX437" s="185" t="s">
        <v>82</v>
      </c>
      <c r="AY437" s="187" t="s">
        <v>308</v>
      </c>
    </row>
    <row r="438" s="177" customFormat="true" ht="10.2" hidden="false" customHeight="false" outlineLevel="0" collapsed="false">
      <c r="B438" s="178"/>
      <c r="D438" s="179" t="s">
        <v>317</v>
      </c>
      <c r="E438" s="180"/>
      <c r="F438" s="181" t="s">
        <v>2673</v>
      </c>
      <c r="H438" s="180"/>
      <c r="I438" s="182"/>
      <c r="L438" s="178"/>
      <c r="M438" s="183"/>
      <c r="T438" s="184"/>
      <c r="AT438" s="180" t="s">
        <v>317</v>
      </c>
      <c r="AU438" s="180" t="s">
        <v>91</v>
      </c>
      <c r="AV438" s="177" t="s">
        <v>89</v>
      </c>
      <c r="AW438" s="177" t="s">
        <v>35</v>
      </c>
      <c r="AX438" s="177" t="s">
        <v>82</v>
      </c>
      <c r="AY438" s="180" t="s">
        <v>308</v>
      </c>
    </row>
    <row r="439" s="185" customFormat="true" ht="10.2" hidden="false" customHeight="false" outlineLevel="0" collapsed="false">
      <c r="B439" s="186"/>
      <c r="D439" s="179" t="s">
        <v>317</v>
      </c>
      <c r="E439" s="187"/>
      <c r="F439" s="188" t="s">
        <v>2768</v>
      </c>
      <c r="H439" s="189" t="n">
        <v>1.334</v>
      </c>
      <c r="I439" s="190"/>
      <c r="L439" s="186"/>
      <c r="M439" s="191"/>
      <c r="T439" s="192"/>
      <c r="AT439" s="187" t="s">
        <v>317</v>
      </c>
      <c r="AU439" s="187" t="s">
        <v>91</v>
      </c>
      <c r="AV439" s="185" t="s">
        <v>91</v>
      </c>
      <c r="AW439" s="185" t="s">
        <v>35</v>
      </c>
      <c r="AX439" s="185" t="s">
        <v>82</v>
      </c>
      <c r="AY439" s="187" t="s">
        <v>308</v>
      </c>
    </row>
    <row r="440" s="193" customFormat="true" ht="10.2" hidden="false" customHeight="false" outlineLevel="0" collapsed="false">
      <c r="B440" s="194"/>
      <c r="D440" s="179" t="s">
        <v>317</v>
      </c>
      <c r="E440" s="195" t="s">
        <v>2574</v>
      </c>
      <c r="F440" s="196" t="s">
        <v>321</v>
      </c>
      <c r="H440" s="197" t="n">
        <v>7.612</v>
      </c>
      <c r="I440" s="198"/>
      <c r="L440" s="194"/>
      <c r="M440" s="199"/>
      <c r="T440" s="200"/>
      <c r="AT440" s="195" t="s">
        <v>317</v>
      </c>
      <c r="AU440" s="195" t="s">
        <v>91</v>
      </c>
      <c r="AV440" s="193" t="s">
        <v>315</v>
      </c>
      <c r="AW440" s="193" t="s">
        <v>35</v>
      </c>
      <c r="AX440" s="193" t="s">
        <v>89</v>
      </c>
      <c r="AY440" s="195" t="s">
        <v>308</v>
      </c>
    </row>
    <row r="441" s="22" customFormat="true" ht="24.15" hidden="false" customHeight="true" outlineLevel="0" collapsed="false">
      <c r="B441" s="23"/>
      <c r="C441" s="164" t="s">
        <v>679</v>
      </c>
      <c r="D441" s="164" t="s">
        <v>310</v>
      </c>
      <c r="E441" s="165" t="s">
        <v>2769</v>
      </c>
      <c r="F441" s="166" t="s">
        <v>2770</v>
      </c>
      <c r="G441" s="167" t="s">
        <v>313</v>
      </c>
      <c r="H441" s="168" t="n">
        <v>104.99</v>
      </c>
      <c r="I441" s="169"/>
      <c r="J441" s="170" t="n">
        <f aca="false">ROUND(I441*H441,2)</f>
        <v>0</v>
      </c>
      <c r="K441" s="166" t="s">
        <v>314</v>
      </c>
      <c r="L441" s="23"/>
      <c r="M441" s="171"/>
      <c r="N441" s="172" t="s">
        <v>47</v>
      </c>
      <c r="P441" s="173" t="n">
        <f aca="false">O441*H441</f>
        <v>0</v>
      </c>
      <c r="Q441" s="173" t="n">
        <v>0.00576</v>
      </c>
      <c r="R441" s="173" t="n">
        <f aca="false">Q441*H441</f>
        <v>0.6047424</v>
      </c>
      <c r="S441" s="173" t="n">
        <v>0</v>
      </c>
      <c r="T441" s="174" t="n">
        <f aca="false">S441*H441</f>
        <v>0</v>
      </c>
      <c r="AR441" s="175" t="s">
        <v>315</v>
      </c>
      <c r="AT441" s="175" t="s">
        <v>310</v>
      </c>
      <c r="AU441" s="175" t="s">
        <v>91</v>
      </c>
      <c r="AY441" s="3" t="s">
        <v>308</v>
      </c>
      <c r="BE441" s="176" t="n">
        <f aca="false">IF(N441="základní",J441,0)</f>
        <v>0</v>
      </c>
      <c r="BF441" s="176" t="n">
        <f aca="false">IF(N441="snížená",J441,0)</f>
        <v>0</v>
      </c>
      <c r="BG441" s="176" t="n">
        <f aca="false">IF(N441="zákl. přenesená",J441,0)</f>
        <v>0</v>
      </c>
      <c r="BH441" s="176" t="n">
        <f aca="false">IF(N441="sníž. přenesená",J441,0)</f>
        <v>0</v>
      </c>
      <c r="BI441" s="176" t="n">
        <f aca="false">IF(N441="nulová",J441,0)</f>
        <v>0</v>
      </c>
      <c r="BJ441" s="3" t="s">
        <v>89</v>
      </c>
      <c r="BK441" s="176" t="n">
        <f aca="false">ROUND(I441*H441,2)</f>
        <v>0</v>
      </c>
      <c r="BL441" s="3" t="s">
        <v>315</v>
      </c>
      <c r="BM441" s="175" t="s">
        <v>2771</v>
      </c>
    </row>
    <row r="442" s="177" customFormat="true" ht="10.2" hidden="false" customHeight="false" outlineLevel="0" collapsed="false">
      <c r="B442" s="178"/>
      <c r="D442" s="179" t="s">
        <v>317</v>
      </c>
      <c r="E442" s="180"/>
      <c r="F442" s="181" t="s">
        <v>318</v>
      </c>
      <c r="H442" s="180"/>
      <c r="I442" s="182"/>
      <c r="L442" s="178"/>
      <c r="M442" s="183"/>
      <c r="T442" s="184"/>
      <c r="AT442" s="180" t="s">
        <v>317</v>
      </c>
      <c r="AU442" s="180" t="s">
        <v>91</v>
      </c>
      <c r="AV442" s="177" t="s">
        <v>89</v>
      </c>
      <c r="AW442" s="177" t="s">
        <v>35</v>
      </c>
      <c r="AX442" s="177" t="s">
        <v>82</v>
      </c>
      <c r="AY442" s="180" t="s">
        <v>308</v>
      </c>
    </row>
    <row r="443" s="177" customFormat="true" ht="10.2" hidden="false" customHeight="false" outlineLevel="0" collapsed="false">
      <c r="B443" s="178"/>
      <c r="D443" s="179" t="s">
        <v>317</v>
      </c>
      <c r="E443" s="180"/>
      <c r="F443" s="181" t="s">
        <v>2772</v>
      </c>
      <c r="H443" s="180"/>
      <c r="I443" s="182"/>
      <c r="L443" s="178"/>
      <c r="M443" s="183"/>
      <c r="T443" s="184"/>
      <c r="AT443" s="180" t="s">
        <v>317</v>
      </c>
      <c r="AU443" s="180" t="s">
        <v>91</v>
      </c>
      <c r="AV443" s="177" t="s">
        <v>89</v>
      </c>
      <c r="AW443" s="177" t="s">
        <v>35</v>
      </c>
      <c r="AX443" s="177" t="s">
        <v>82</v>
      </c>
      <c r="AY443" s="180" t="s">
        <v>308</v>
      </c>
    </row>
    <row r="444" s="177" customFormat="true" ht="10.2" hidden="false" customHeight="false" outlineLevel="0" collapsed="false">
      <c r="B444" s="178"/>
      <c r="D444" s="179" t="s">
        <v>317</v>
      </c>
      <c r="E444" s="180"/>
      <c r="F444" s="181" t="s">
        <v>2657</v>
      </c>
      <c r="H444" s="180"/>
      <c r="I444" s="182"/>
      <c r="L444" s="178"/>
      <c r="M444" s="183"/>
      <c r="T444" s="184"/>
      <c r="AT444" s="180" t="s">
        <v>317</v>
      </c>
      <c r="AU444" s="180" t="s">
        <v>91</v>
      </c>
      <c r="AV444" s="177" t="s">
        <v>89</v>
      </c>
      <c r="AW444" s="177" t="s">
        <v>35</v>
      </c>
      <c r="AX444" s="177" t="s">
        <v>82</v>
      </c>
      <c r="AY444" s="180" t="s">
        <v>308</v>
      </c>
    </row>
    <row r="445" s="185" customFormat="true" ht="20.4" hidden="false" customHeight="false" outlineLevel="0" collapsed="false">
      <c r="B445" s="186"/>
      <c r="D445" s="179" t="s">
        <v>317</v>
      </c>
      <c r="E445" s="187"/>
      <c r="F445" s="188" t="s">
        <v>2773</v>
      </c>
      <c r="H445" s="189" t="n">
        <v>86.59</v>
      </c>
      <c r="I445" s="190"/>
      <c r="L445" s="186"/>
      <c r="M445" s="191"/>
      <c r="T445" s="192"/>
      <c r="AT445" s="187" t="s">
        <v>317</v>
      </c>
      <c r="AU445" s="187" t="s">
        <v>91</v>
      </c>
      <c r="AV445" s="185" t="s">
        <v>91</v>
      </c>
      <c r="AW445" s="185" t="s">
        <v>35</v>
      </c>
      <c r="AX445" s="185" t="s">
        <v>82</v>
      </c>
      <c r="AY445" s="187" t="s">
        <v>308</v>
      </c>
    </row>
    <row r="446" s="177" customFormat="true" ht="10.2" hidden="false" customHeight="false" outlineLevel="0" collapsed="false">
      <c r="B446" s="178"/>
      <c r="D446" s="179" t="s">
        <v>317</v>
      </c>
      <c r="E446" s="180"/>
      <c r="F446" s="181" t="s">
        <v>2673</v>
      </c>
      <c r="H446" s="180"/>
      <c r="I446" s="182"/>
      <c r="L446" s="178"/>
      <c r="M446" s="183"/>
      <c r="T446" s="184"/>
      <c r="AT446" s="180" t="s">
        <v>317</v>
      </c>
      <c r="AU446" s="180" t="s">
        <v>91</v>
      </c>
      <c r="AV446" s="177" t="s">
        <v>89</v>
      </c>
      <c r="AW446" s="177" t="s">
        <v>35</v>
      </c>
      <c r="AX446" s="177" t="s">
        <v>82</v>
      </c>
      <c r="AY446" s="180" t="s">
        <v>308</v>
      </c>
    </row>
    <row r="447" s="185" customFormat="true" ht="10.2" hidden="false" customHeight="false" outlineLevel="0" collapsed="false">
      <c r="B447" s="186"/>
      <c r="D447" s="179" t="s">
        <v>317</v>
      </c>
      <c r="E447" s="187"/>
      <c r="F447" s="188" t="s">
        <v>2774</v>
      </c>
      <c r="H447" s="189" t="n">
        <v>18.4</v>
      </c>
      <c r="I447" s="190"/>
      <c r="L447" s="186"/>
      <c r="M447" s="191"/>
      <c r="T447" s="192"/>
      <c r="AT447" s="187" t="s">
        <v>317</v>
      </c>
      <c r="AU447" s="187" t="s">
        <v>91</v>
      </c>
      <c r="AV447" s="185" t="s">
        <v>91</v>
      </c>
      <c r="AW447" s="185" t="s">
        <v>35</v>
      </c>
      <c r="AX447" s="185" t="s">
        <v>82</v>
      </c>
      <c r="AY447" s="187" t="s">
        <v>308</v>
      </c>
    </row>
    <row r="448" s="193" customFormat="true" ht="10.2" hidden="false" customHeight="false" outlineLevel="0" collapsed="false">
      <c r="B448" s="194"/>
      <c r="D448" s="179" t="s">
        <v>317</v>
      </c>
      <c r="E448" s="195"/>
      <c r="F448" s="196" t="s">
        <v>321</v>
      </c>
      <c r="H448" s="197" t="n">
        <v>104.99</v>
      </c>
      <c r="I448" s="198"/>
      <c r="L448" s="194"/>
      <c r="M448" s="199"/>
      <c r="T448" s="200"/>
      <c r="AT448" s="195" t="s">
        <v>317</v>
      </c>
      <c r="AU448" s="195" t="s">
        <v>91</v>
      </c>
      <c r="AV448" s="193" t="s">
        <v>315</v>
      </c>
      <c r="AW448" s="193" t="s">
        <v>35</v>
      </c>
      <c r="AX448" s="193" t="s">
        <v>89</v>
      </c>
      <c r="AY448" s="195" t="s">
        <v>308</v>
      </c>
    </row>
    <row r="449" s="22" customFormat="true" ht="24.15" hidden="false" customHeight="true" outlineLevel="0" collapsed="false">
      <c r="B449" s="23"/>
      <c r="C449" s="164" t="s">
        <v>681</v>
      </c>
      <c r="D449" s="164" t="s">
        <v>310</v>
      </c>
      <c r="E449" s="165" t="s">
        <v>2775</v>
      </c>
      <c r="F449" s="166" t="s">
        <v>2776</v>
      </c>
      <c r="G449" s="167" t="s">
        <v>313</v>
      </c>
      <c r="H449" s="168" t="n">
        <v>104.99</v>
      </c>
      <c r="I449" s="169"/>
      <c r="J449" s="170" t="n">
        <f aca="false">ROUND(I449*H449,2)</f>
        <v>0</v>
      </c>
      <c r="K449" s="166" t="s">
        <v>314</v>
      </c>
      <c r="L449" s="23"/>
      <c r="M449" s="171"/>
      <c r="N449" s="172" t="s">
        <v>47</v>
      </c>
      <c r="P449" s="173" t="n">
        <f aca="false">O449*H449</f>
        <v>0</v>
      </c>
      <c r="Q449" s="173" t="n">
        <v>0</v>
      </c>
      <c r="R449" s="173" t="n">
        <f aca="false">Q449*H449</f>
        <v>0</v>
      </c>
      <c r="S449" s="173" t="n">
        <v>0</v>
      </c>
      <c r="T449" s="174" t="n">
        <f aca="false">S449*H449</f>
        <v>0</v>
      </c>
      <c r="AR449" s="175" t="s">
        <v>315</v>
      </c>
      <c r="AT449" s="175" t="s">
        <v>310</v>
      </c>
      <c r="AU449" s="175" t="s">
        <v>91</v>
      </c>
      <c r="AY449" s="3" t="s">
        <v>308</v>
      </c>
      <c r="BE449" s="176" t="n">
        <f aca="false">IF(N449="základní",J449,0)</f>
        <v>0</v>
      </c>
      <c r="BF449" s="176" t="n">
        <f aca="false">IF(N449="snížená",J449,0)</f>
        <v>0</v>
      </c>
      <c r="BG449" s="176" t="n">
        <f aca="false">IF(N449="zákl. přenesená",J449,0)</f>
        <v>0</v>
      </c>
      <c r="BH449" s="176" t="n">
        <f aca="false">IF(N449="sníž. přenesená",J449,0)</f>
        <v>0</v>
      </c>
      <c r="BI449" s="176" t="n">
        <f aca="false">IF(N449="nulová",J449,0)</f>
        <v>0</v>
      </c>
      <c r="BJ449" s="3" t="s">
        <v>89</v>
      </c>
      <c r="BK449" s="176" t="n">
        <f aca="false">ROUND(I449*H449,2)</f>
        <v>0</v>
      </c>
      <c r="BL449" s="3" t="s">
        <v>315</v>
      </c>
      <c r="BM449" s="175" t="s">
        <v>2777</v>
      </c>
    </row>
    <row r="450" s="22" customFormat="true" ht="24.15" hidden="false" customHeight="true" outlineLevel="0" collapsed="false">
      <c r="B450" s="23"/>
      <c r="C450" s="164" t="s">
        <v>683</v>
      </c>
      <c r="D450" s="164" t="s">
        <v>310</v>
      </c>
      <c r="E450" s="165" t="s">
        <v>2778</v>
      </c>
      <c r="F450" s="166" t="s">
        <v>2779</v>
      </c>
      <c r="G450" s="167" t="s">
        <v>370</v>
      </c>
      <c r="H450" s="168" t="n">
        <v>0.913</v>
      </c>
      <c r="I450" s="169"/>
      <c r="J450" s="170" t="n">
        <f aca="false">ROUND(I450*H450,2)</f>
        <v>0</v>
      </c>
      <c r="K450" s="166" t="s">
        <v>314</v>
      </c>
      <c r="L450" s="23"/>
      <c r="M450" s="171"/>
      <c r="N450" s="172" t="s">
        <v>47</v>
      </c>
      <c r="P450" s="173" t="n">
        <f aca="false">O450*H450</f>
        <v>0</v>
      </c>
      <c r="Q450" s="173" t="n">
        <v>1.05291</v>
      </c>
      <c r="R450" s="173" t="n">
        <f aca="false">Q450*H450</f>
        <v>0.96130683</v>
      </c>
      <c r="S450" s="173" t="n">
        <v>0</v>
      </c>
      <c r="T450" s="174" t="n">
        <f aca="false">S450*H450</f>
        <v>0</v>
      </c>
      <c r="AR450" s="175" t="s">
        <v>315</v>
      </c>
      <c r="AT450" s="175" t="s">
        <v>310</v>
      </c>
      <c r="AU450" s="175" t="s">
        <v>91</v>
      </c>
      <c r="AY450" s="3" t="s">
        <v>308</v>
      </c>
      <c r="BE450" s="176" t="n">
        <f aca="false">IF(N450="základní",J450,0)</f>
        <v>0</v>
      </c>
      <c r="BF450" s="176" t="n">
        <f aca="false">IF(N450="snížená",J450,0)</f>
        <v>0</v>
      </c>
      <c r="BG450" s="176" t="n">
        <f aca="false">IF(N450="zákl. přenesená",J450,0)</f>
        <v>0</v>
      </c>
      <c r="BH450" s="176" t="n">
        <f aca="false">IF(N450="sníž. přenesená",J450,0)</f>
        <v>0</v>
      </c>
      <c r="BI450" s="176" t="n">
        <f aca="false">IF(N450="nulová",J450,0)</f>
        <v>0</v>
      </c>
      <c r="BJ450" s="3" t="s">
        <v>89</v>
      </c>
      <c r="BK450" s="176" t="n">
        <f aca="false">ROUND(I450*H450,2)</f>
        <v>0</v>
      </c>
      <c r="BL450" s="3" t="s">
        <v>315</v>
      </c>
      <c r="BM450" s="175" t="s">
        <v>2780</v>
      </c>
    </row>
    <row r="451" s="177" customFormat="true" ht="10.2" hidden="false" customHeight="false" outlineLevel="0" collapsed="false">
      <c r="B451" s="178"/>
      <c r="D451" s="179" t="s">
        <v>317</v>
      </c>
      <c r="E451" s="180"/>
      <c r="F451" s="181" t="s">
        <v>318</v>
      </c>
      <c r="H451" s="180"/>
      <c r="I451" s="182"/>
      <c r="L451" s="178"/>
      <c r="M451" s="183"/>
      <c r="T451" s="184"/>
      <c r="AT451" s="180" t="s">
        <v>317</v>
      </c>
      <c r="AU451" s="180" t="s">
        <v>91</v>
      </c>
      <c r="AV451" s="177" t="s">
        <v>89</v>
      </c>
      <c r="AW451" s="177" t="s">
        <v>35</v>
      </c>
      <c r="AX451" s="177" t="s">
        <v>82</v>
      </c>
      <c r="AY451" s="180" t="s">
        <v>308</v>
      </c>
    </row>
    <row r="452" s="177" customFormat="true" ht="10.2" hidden="false" customHeight="false" outlineLevel="0" collapsed="false">
      <c r="B452" s="178"/>
      <c r="D452" s="179" t="s">
        <v>317</v>
      </c>
      <c r="E452" s="180"/>
      <c r="F452" s="181" t="s">
        <v>2781</v>
      </c>
      <c r="H452" s="180"/>
      <c r="I452" s="182"/>
      <c r="L452" s="178"/>
      <c r="M452" s="183"/>
      <c r="T452" s="184"/>
      <c r="AT452" s="180" t="s">
        <v>317</v>
      </c>
      <c r="AU452" s="180" t="s">
        <v>91</v>
      </c>
      <c r="AV452" s="177" t="s">
        <v>89</v>
      </c>
      <c r="AW452" s="177" t="s">
        <v>35</v>
      </c>
      <c r="AX452" s="177" t="s">
        <v>82</v>
      </c>
      <c r="AY452" s="180" t="s">
        <v>308</v>
      </c>
    </row>
    <row r="453" s="185" customFormat="true" ht="10.2" hidden="false" customHeight="false" outlineLevel="0" collapsed="false">
      <c r="B453" s="186"/>
      <c r="D453" s="179" t="s">
        <v>317</v>
      </c>
      <c r="E453" s="187"/>
      <c r="F453" s="188" t="s">
        <v>2782</v>
      </c>
      <c r="H453" s="189" t="n">
        <v>0.913</v>
      </c>
      <c r="I453" s="190"/>
      <c r="L453" s="186"/>
      <c r="M453" s="191"/>
      <c r="T453" s="192"/>
      <c r="AT453" s="187" t="s">
        <v>317</v>
      </c>
      <c r="AU453" s="187" t="s">
        <v>91</v>
      </c>
      <c r="AV453" s="185" t="s">
        <v>91</v>
      </c>
      <c r="AW453" s="185" t="s">
        <v>35</v>
      </c>
      <c r="AX453" s="185" t="s">
        <v>82</v>
      </c>
      <c r="AY453" s="187" t="s">
        <v>308</v>
      </c>
    </row>
    <row r="454" s="193" customFormat="true" ht="10.2" hidden="false" customHeight="false" outlineLevel="0" collapsed="false">
      <c r="B454" s="194"/>
      <c r="D454" s="179" t="s">
        <v>317</v>
      </c>
      <c r="E454" s="195"/>
      <c r="F454" s="196" t="s">
        <v>321</v>
      </c>
      <c r="H454" s="197" t="n">
        <v>0.913</v>
      </c>
      <c r="I454" s="198"/>
      <c r="L454" s="194"/>
      <c r="M454" s="199"/>
      <c r="T454" s="200"/>
      <c r="AT454" s="195" t="s">
        <v>317</v>
      </c>
      <c r="AU454" s="195" t="s">
        <v>91</v>
      </c>
      <c r="AV454" s="193" t="s">
        <v>315</v>
      </c>
      <c r="AW454" s="193" t="s">
        <v>35</v>
      </c>
      <c r="AX454" s="193" t="s">
        <v>89</v>
      </c>
      <c r="AY454" s="195" t="s">
        <v>308</v>
      </c>
    </row>
    <row r="455" s="22" customFormat="true" ht="49.2" hidden="false" customHeight="true" outlineLevel="0" collapsed="false">
      <c r="B455" s="23"/>
      <c r="C455" s="164" t="s">
        <v>685</v>
      </c>
      <c r="D455" s="164" t="s">
        <v>310</v>
      </c>
      <c r="E455" s="165" t="s">
        <v>2783</v>
      </c>
      <c r="F455" s="166" t="s">
        <v>2784</v>
      </c>
      <c r="G455" s="167" t="s">
        <v>324</v>
      </c>
      <c r="H455" s="168" t="n">
        <v>46.706</v>
      </c>
      <c r="I455" s="169"/>
      <c r="J455" s="170" t="n">
        <f aca="false">ROUND(I455*H455,2)</f>
        <v>0</v>
      </c>
      <c r="K455" s="166" t="s">
        <v>314</v>
      </c>
      <c r="L455" s="23"/>
      <c r="M455" s="171"/>
      <c r="N455" s="172" t="s">
        <v>47</v>
      </c>
      <c r="P455" s="173" t="n">
        <f aca="false">O455*H455</f>
        <v>0</v>
      </c>
      <c r="Q455" s="173" t="n">
        <v>2.45343</v>
      </c>
      <c r="R455" s="173" t="n">
        <f aca="false">Q455*H455</f>
        <v>114.58990158</v>
      </c>
      <c r="S455" s="173" t="n">
        <v>0</v>
      </c>
      <c r="T455" s="174" t="n">
        <f aca="false">S455*H455</f>
        <v>0</v>
      </c>
      <c r="AR455" s="175" t="s">
        <v>315</v>
      </c>
      <c r="AT455" s="175" t="s">
        <v>310</v>
      </c>
      <c r="AU455" s="175" t="s">
        <v>91</v>
      </c>
      <c r="AY455" s="3" t="s">
        <v>308</v>
      </c>
      <c r="BE455" s="176" t="n">
        <f aca="false">IF(N455="základní",J455,0)</f>
        <v>0</v>
      </c>
      <c r="BF455" s="176" t="n">
        <f aca="false">IF(N455="snížená",J455,0)</f>
        <v>0</v>
      </c>
      <c r="BG455" s="176" t="n">
        <f aca="false">IF(N455="zákl. přenesená",J455,0)</f>
        <v>0</v>
      </c>
      <c r="BH455" s="176" t="n">
        <f aca="false">IF(N455="sníž. přenesená",J455,0)</f>
        <v>0</v>
      </c>
      <c r="BI455" s="176" t="n">
        <f aca="false">IF(N455="nulová",J455,0)</f>
        <v>0</v>
      </c>
      <c r="BJ455" s="3" t="s">
        <v>89</v>
      </c>
      <c r="BK455" s="176" t="n">
        <f aca="false">ROUND(I455*H455,2)</f>
        <v>0</v>
      </c>
      <c r="BL455" s="3" t="s">
        <v>315</v>
      </c>
      <c r="BM455" s="175" t="s">
        <v>2785</v>
      </c>
    </row>
    <row r="456" s="177" customFormat="true" ht="10.2" hidden="false" customHeight="false" outlineLevel="0" collapsed="false">
      <c r="B456" s="178"/>
      <c r="D456" s="179" t="s">
        <v>317</v>
      </c>
      <c r="E456" s="180"/>
      <c r="F456" s="181" t="s">
        <v>318</v>
      </c>
      <c r="H456" s="180"/>
      <c r="I456" s="182"/>
      <c r="L456" s="178"/>
      <c r="M456" s="183"/>
      <c r="T456" s="184"/>
      <c r="AT456" s="180" t="s">
        <v>317</v>
      </c>
      <c r="AU456" s="180" t="s">
        <v>91</v>
      </c>
      <c r="AV456" s="177" t="s">
        <v>89</v>
      </c>
      <c r="AW456" s="177" t="s">
        <v>35</v>
      </c>
      <c r="AX456" s="177" t="s">
        <v>82</v>
      </c>
      <c r="AY456" s="180" t="s">
        <v>308</v>
      </c>
    </row>
    <row r="457" s="177" customFormat="true" ht="10.2" hidden="false" customHeight="false" outlineLevel="0" collapsed="false">
      <c r="B457" s="178"/>
      <c r="D457" s="179" t="s">
        <v>317</v>
      </c>
      <c r="E457" s="180"/>
      <c r="F457" s="181" t="s">
        <v>2786</v>
      </c>
      <c r="H457" s="180"/>
      <c r="I457" s="182"/>
      <c r="L457" s="178"/>
      <c r="M457" s="183"/>
      <c r="T457" s="184"/>
      <c r="AT457" s="180" t="s">
        <v>317</v>
      </c>
      <c r="AU457" s="180" t="s">
        <v>91</v>
      </c>
      <c r="AV457" s="177" t="s">
        <v>89</v>
      </c>
      <c r="AW457" s="177" t="s">
        <v>35</v>
      </c>
      <c r="AX457" s="177" t="s">
        <v>82</v>
      </c>
      <c r="AY457" s="180" t="s">
        <v>308</v>
      </c>
    </row>
    <row r="458" s="177" customFormat="true" ht="10.2" hidden="false" customHeight="false" outlineLevel="0" collapsed="false">
      <c r="B458" s="178"/>
      <c r="D458" s="179" t="s">
        <v>317</v>
      </c>
      <c r="E458" s="180"/>
      <c r="F458" s="181" t="s">
        <v>2657</v>
      </c>
      <c r="H458" s="180"/>
      <c r="I458" s="182"/>
      <c r="L458" s="178"/>
      <c r="M458" s="183"/>
      <c r="T458" s="184"/>
      <c r="AT458" s="180" t="s">
        <v>317</v>
      </c>
      <c r="AU458" s="180" t="s">
        <v>91</v>
      </c>
      <c r="AV458" s="177" t="s">
        <v>89</v>
      </c>
      <c r="AW458" s="177" t="s">
        <v>35</v>
      </c>
      <c r="AX458" s="177" t="s">
        <v>82</v>
      </c>
      <c r="AY458" s="180" t="s">
        <v>308</v>
      </c>
    </row>
    <row r="459" s="185" customFormat="true" ht="10.2" hidden="false" customHeight="false" outlineLevel="0" collapsed="false">
      <c r="B459" s="186"/>
      <c r="D459" s="179" t="s">
        <v>317</v>
      </c>
      <c r="E459" s="187"/>
      <c r="F459" s="188" t="s">
        <v>2787</v>
      </c>
      <c r="H459" s="189" t="n">
        <v>46.706</v>
      </c>
      <c r="I459" s="190"/>
      <c r="L459" s="186"/>
      <c r="M459" s="191"/>
      <c r="T459" s="192"/>
      <c r="AT459" s="187" t="s">
        <v>317</v>
      </c>
      <c r="AU459" s="187" t="s">
        <v>91</v>
      </c>
      <c r="AV459" s="185" t="s">
        <v>91</v>
      </c>
      <c r="AW459" s="185" t="s">
        <v>35</v>
      </c>
      <c r="AX459" s="185" t="s">
        <v>82</v>
      </c>
      <c r="AY459" s="187" t="s">
        <v>308</v>
      </c>
    </row>
    <row r="460" s="193" customFormat="true" ht="10.2" hidden="false" customHeight="false" outlineLevel="0" collapsed="false">
      <c r="B460" s="194"/>
      <c r="D460" s="179" t="s">
        <v>317</v>
      </c>
      <c r="E460" s="195" t="s">
        <v>2572</v>
      </c>
      <c r="F460" s="196" t="s">
        <v>321</v>
      </c>
      <c r="H460" s="197" t="n">
        <v>46.706</v>
      </c>
      <c r="I460" s="198"/>
      <c r="L460" s="194"/>
      <c r="M460" s="199"/>
      <c r="T460" s="200"/>
      <c r="AT460" s="195" t="s">
        <v>317</v>
      </c>
      <c r="AU460" s="195" t="s">
        <v>91</v>
      </c>
      <c r="AV460" s="193" t="s">
        <v>315</v>
      </c>
      <c r="AW460" s="193" t="s">
        <v>35</v>
      </c>
      <c r="AX460" s="193" t="s">
        <v>89</v>
      </c>
      <c r="AY460" s="195" t="s">
        <v>308</v>
      </c>
    </row>
    <row r="461" s="22" customFormat="true" ht="33" hidden="false" customHeight="true" outlineLevel="0" collapsed="false">
      <c r="B461" s="23"/>
      <c r="C461" s="164" t="s">
        <v>688</v>
      </c>
      <c r="D461" s="164" t="s">
        <v>310</v>
      </c>
      <c r="E461" s="165" t="s">
        <v>2788</v>
      </c>
      <c r="F461" s="166" t="s">
        <v>2789</v>
      </c>
      <c r="G461" s="167" t="s">
        <v>313</v>
      </c>
      <c r="H461" s="168" t="n">
        <v>245.82</v>
      </c>
      <c r="I461" s="169"/>
      <c r="J461" s="170" t="n">
        <f aca="false">ROUND(I461*H461,2)</f>
        <v>0</v>
      </c>
      <c r="K461" s="166" t="s">
        <v>314</v>
      </c>
      <c r="L461" s="23"/>
      <c r="M461" s="171"/>
      <c r="N461" s="172" t="s">
        <v>47</v>
      </c>
      <c r="P461" s="173" t="n">
        <f aca="false">O461*H461</f>
        <v>0</v>
      </c>
      <c r="Q461" s="173" t="n">
        <v>0.0032</v>
      </c>
      <c r="R461" s="173" t="n">
        <f aca="false">Q461*H461</f>
        <v>0.786624</v>
      </c>
      <c r="S461" s="173" t="n">
        <v>0</v>
      </c>
      <c r="T461" s="174" t="n">
        <f aca="false">S461*H461</f>
        <v>0</v>
      </c>
      <c r="AR461" s="175" t="s">
        <v>315</v>
      </c>
      <c r="AT461" s="175" t="s">
        <v>310</v>
      </c>
      <c r="AU461" s="175" t="s">
        <v>91</v>
      </c>
      <c r="AY461" s="3" t="s">
        <v>308</v>
      </c>
      <c r="BE461" s="176" t="n">
        <f aca="false">IF(N461="základní",J461,0)</f>
        <v>0</v>
      </c>
      <c r="BF461" s="176" t="n">
        <f aca="false">IF(N461="snížená",J461,0)</f>
        <v>0</v>
      </c>
      <c r="BG461" s="176" t="n">
        <f aca="false">IF(N461="zákl. přenesená",J461,0)</f>
        <v>0</v>
      </c>
      <c r="BH461" s="176" t="n">
        <f aca="false">IF(N461="sníž. přenesená",J461,0)</f>
        <v>0</v>
      </c>
      <c r="BI461" s="176" t="n">
        <f aca="false">IF(N461="nulová",J461,0)</f>
        <v>0</v>
      </c>
      <c r="BJ461" s="3" t="s">
        <v>89</v>
      </c>
      <c r="BK461" s="176" t="n">
        <f aca="false">ROUND(I461*H461,2)</f>
        <v>0</v>
      </c>
      <c r="BL461" s="3" t="s">
        <v>315</v>
      </c>
      <c r="BM461" s="175" t="s">
        <v>2790</v>
      </c>
    </row>
    <row r="462" s="177" customFormat="true" ht="10.2" hidden="false" customHeight="false" outlineLevel="0" collapsed="false">
      <c r="B462" s="178"/>
      <c r="D462" s="179" t="s">
        <v>317</v>
      </c>
      <c r="E462" s="180"/>
      <c r="F462" s="181" t="s">
        <v>318</v>
      </c>
      <c r="H462" s="180"/>
      <c r="I462" s="182"/>
      <c r="L462" s="178"/>
      <c r="M462" s="183"/>
      <c r="T462" s="184"/>
      <c r="AT462" s="180" t="s">
        <v>317</v>
      </c>
      <c r="AU462" s="180" t="s">
        <v>91</v>
      </c>
      <c r="AV462" s="177" t="s">
        <v>89</v>
      </c>
      <c r="AW462" s="177" t="s">
        <v>35</v>
      </c>
      <c r="AX462" s="177" t="s">
        <v>82</v>
      </c>
      <c r="AY462" s="180" t="s">
        <v>308</v>
      </c>
    </row>
    <row r="463" s="177" customFormat="true" ht="10.2" hidden="false" customHeight="false" outlineLevel="0" collapsed="false">
      <c r="B463" s="178"/>
      <c r="D463" s="179" t="s">
        <v>317</v>
      </c>
      <c r="E463" s="180"/>
      <c r="F463" s="181" t="s">
        <v>2791</v>
      </c>
      <c r="H463" s="180"/>
      <c r="I463" s="182"/>
      <c r="L463" s="178"/>
      <c r="M463" s="183"/>
      <c r="T463" s="184"/>
      <c r="AT463" s="180" t="s">
        <v>317</v>
      </c>
      <c r="AU463" s="180" t="s">
        <v>91</v>
      </c>
      <c r="AV463" s="177" t="s">
        <v>89</v>
      </c>
      <c r="AW463" s="177" t="s">
        <v>35</v>
      </c>
      <c r="AX463" s="177" t="s">
        <v>82</v>
      </c>
      <c r="AY463" s="180" t="s">
        <v>308</v>
      </c>
    </row>
    <row r="464" s="177" customFormat="true" ht="10.2" hidden="false" customHeight="false" outlineLevel="0" collapsed="false">
      <c r="B464" s="178"/>
      <c r="D464" s="179" t="s">
        <v>317</v>
      </c>
      <c r="E464" s="180"/>
      <c r="F464" s="181" t="s">
        <v>2657</v>
      </c>
      <c r="H464" s="180"/>
      <c r="I464" s="182"/>
      <c r="L464" s="178"/>
      <c r="M464" s="183"/>
      <c r="T464" s="184"/>
      <c r="AT464" s="180" t="s">
        <v>317</v>
      </c>
      <c r="AU464" s="180" t="s">
        <v>91</v>
      </c>
      <c r="AV464" s="177" t="s">
        <v>89</v>
      </c>
      <c r="AW464" s="177" t="s">
        <v>35</v>
      </c>
      <c r="AX464" s="177" t="s">
        <v>82</v>
      </c>
      <c r="AY464" s="180" t="s">
        <v>308</v>
      </c>
    </row>
    <row r="465" s="185" customFormat="true" ht="10.2" hidden="false" customHeight="false" outlineLevel="0" collapsed="false">
      <c r="B465" s="186"/>
      <c r="D465" s="179" t="s">
        <v>317</v>
      </c>
      <c r="E465" s="187"/>
      <c r="F465" s="188" t="s">
        <v>2792</v>
      </c>
      <c r="H465" s="189" t="n">
        <v>245.82</v>
      </c>
      <c r="I465" s="190"/>
      <c r="L465" s="186"/>
      <c r="M465" s="191"/>
      <c r="T465" s="192"/>
      <c r="AT465" s="187" t="s">
        <v>317</v>
      </c>
      <c r="AU465" s="187" t="s">
        <v>91</v>
      </c>
      <c r="AV465" s="185" t="s">
        <v>91</v>
      </c>
      <c r="AW465" s="185" t="s">
        <v>35</v>
      </c>
      <c r="AX465" s="185" t="s">
        <v>82</v>
      </c>
      <c r="AY465" s="187" t="s">
        <v>308</v>
      </c>
    </row>
    <row r="466" s="193" customFormat="true" ht="10.2" hidden="false" customHeight="false" outlineLevel="0" collapsed="false">
      <c r="B466" s="194"/>
      <c r="D466" s="179" t="s">
        <v>317</v>
      </c>
      <c r="E466" s="195"/>
      <c r="F466" s="196" t="s">
        <v>321</v>
      </c>
      <c r="H466" s="197" t="n">
        <v>245.82</v>
      </c>
      <c r="I466" s="198"/>
      <c r="L466" s="194"/>
      <c r="M466" s="199"/>
      <c r="T466" s="200"/>
      <c r="AT466" s="195" t="s">
        <v>317</v>
      </c>
      <c r="AU466" s="195" t="s">
        <v>91</v>
      </c>
      <c r="AV466" s="193" t="s">
        <v>315</v>
      </c>
      <c r="AW466" s="193" t="s">
        <v>35</v>
      </c>
      <c r="AX466" s="193" t="s">
        <v>89</v>
      </c>
      <c r="AY466" s="195" t="s">
        <v>308</v>
      </c>
    </row>
    <row r="467" s="22" customFormat="true" ht="37.95" hidden="false" customHeight="true" outlineLevel="0" collapsed="false">
      <c r="B467" s="23"/>
      <c r="C467" s="164" t="s">
        <v>690</v>
      </c>
      <c r="D467" s="164" t="s">
        <v>310</v>
      </c>
      <c r="E467" s="165" t="s">
        <v>2793</v>
      </c>
      <c r="F467" s="166" t="s">
        <v>2794</v>
      </c>
      <c r="G467" s="167" t="s">
        <v>313</v>
      </c>
      <c r="H467" s="168" t="n">
        <v>285.17</v>
      </c>
      <c r="I467" s="169"/>
      <c r="J467" s="170" t="n">
        <f aca="false">ROUND(I467*H467,2)</f>
        <v>0</v>
      </c>
      <c r="K467" s="166" t="s">
        <v>314</v>
      </c>
      <c r="L467" s="23"/>
      <c r="M467" s="171"/>
      <c r="N467" s="172" t="s">
        <v>47</v>
      </c>
      <c r="P467" s="173" t="n">
        <f aca="false">O467*H467</f>
        <v>0</v>
      </c>
      <c r="Q467" s="173" t="n">
        <v>0.00533</v>
      </c>
      <c r="R467" s="173" t="n">
        <f aca="false">Q467*H467</f>
        <v>1.5199561</v>
      </c>
      <c r="S467" s="173" t="n">
        <v>0</v>
      </c>
      <c r="T467" s="174" t="n">
        <f aca="false">S467*H467</f>
        <v>0</v>
      </c>
      <c r="AR467" s="175" t="s">
        <v>315</v>
      </c>
      <c r="AT467" s="175" t="s">
        <v>310</v>
      </c>
      <c r="AU467" s="175" t="s">
        <v>91</v>
      </c>
      <c r="AY467" s="3" t="s">
        <v>308</v>
      </c>
      <c r="BE467" s="176" t="n">
        <f aca="false">IF(N467="základní",J467,0)</f>
        <v>0</v>
      </c>
      <c r="BF467" s="176" t="n">
        <f aca="false">IF(N467="snížená",J467,0)</f>
        <v>0</v>
      </c>
      <c r="BG467" s="176" t="n">
        <f aca="false">IF(N467="zákl. přenesená",J467,0)</f>
        <v>0</v>
      </c>
      <c r="BH467" s="176" t="n">
        <f aca="false">IF(N467="sníž. přenesená",J467,0)</f>
        <v>0</v>
      </c>
      <c r="BI467" s="176" t="n">
        <f aca="false">IF(N467="nulová",J467,0)</f>
        <v>0</v>
      </c>
      <c r="BJ467" s="3" t="s">
        <v>89</v>
      </c>
      <c r="BK467" s="176" t="n">
        <f aca="false">ROUND(I467*H467,2)</f>
        <v>0</v>
      </c>
      <c r="BL467" s="3" t="s">
        <v>315</v>
      </c>
      <c r="BM467" s="175" t="s">
        <v>2795</v>
      </c>
    </row>
    <row r="468" s="177" customFormat="true" ht="10.2" hidden="false" customHeight="false" outlineLevel="0" collapsed="false">
      <c r="B468" s="178"/>
      <c r="D468" s="179" t="s">
        <v>317</v>
      </c>
      <c r="E468" s="180"/>
      <c r="F468" s="181" t="s">
        <v>318</v>
      </c>
      <c r="H468" s="180"/>
      <c r="I468" s="182"/>
      <c r="L468" s="178"/>
      <c r="M468" s="183"/>
      <c r="T468" s="184"/>
      <c r="AT468" s="180" t="s">
        <v>317</v>
      </c>
      <c r="AU468" s="180" t="s">
        <v>91</v>
      </c>
      <c r="AV468" s="177" t="s">
        <v>89</v>
      </c>
      <c r="AW468" s="177" t="s">
        <v>35</v>
      </c>
      <c r="AX468" s="177" t="s">
        <v>82</v>
      </c>
      <c r="AY468" s="180" t="s">
        <v>308</v>
      </c>
    </row>
    <row r="469" s="177" customFormat="true" ht="10.2" hidden="false" customHeight="false" outlineLevel="0" collapsed="false">
      <c r="B469" s="178"/>
      <c r="D469" s="179" t="s">
        <v>317</v>
      </c>
      <c r="E469" s="180"/>
      <c r="F469" s="181" t="s">
        <v>2796</v>
      </c>
      <c r="H469" s="180"/>
      <c r="I469" s="182"/>
      <c r="L469" s="178"/>
      <c r="M469" s="183"/>
      <c r="T469" s="184"/>
      <c r="AT469" s="180" t="s">
        <v>317</v>
      </c>
      <c r="AU469" s="180" t="s">
        <v>91</v>
      </c>
      <c r="AV469" s="177" t="s">
        <v>89</v>
      </c>
      <c r="AW469" s="177" t="s">
        <v>35</v>
      </c>
      <c r="AX469" s="177" t="s">
        <v>82</v>
      </c>
      <c r="AY469" s="180" t="s">
        <v>308</v>
      </c>
    </row>
    <row r="470" s="177" customFormat="true" ht="10.2" hidden="false" customHeight="false" outlineLevel="0" collapsed="false">
      <c r="B470" s="178"/>
      <c r="D470" s="179" t="s">
        <v>317</v>
      </c>
      <c r="E470" s="180"/>
      <c r="F470" s="181" t="s">
        <v>2657</v>
      </c>
      <c r="H470" s="180"/>
      <c r="I470" s="182"/>
      <c r="L470" s="178"/>
      <c r="M470" s="183"/>
      <c r="T470" s="184"/>
      <c r="AT470" s="180" t="s">
        <v>317</v>
      </c>
      <c r="AU470" s="180" t="s">
        <v>91</v>
      </c>
      <c r="AV470" s="177" t="s">
        <v>89</v>
      </c>
      <c r="AW470" s="177" t="s">
        <v>35</v>
      </c>
      <c r="AX470" s="177" t="s">
        <v>82</v>
      </c>
      <c r="AY470" s="180" t="s">
        <v>308</v>
      </c>
    </row>
    <row r="471" s="185" customFormat="true" ht="10.2" hidden="false" customHeight="false" outlineLevel="0" collapsed="false">
      <c r="B471" s="186"/>
      <c r="D471" s="179" t="s">
        <v>317</v>
      </c>
      <c r="E471" s="187"/>
      <c r="F471" s="188" t="s">
        <v>2797</v>
      </c>
      <c r="H471" s="189" t="n">
        <v>285.17</v>
      </c>
      <c r="I471" s="190"/>
      <c r="L471" s="186"/>
      <c r="M471" s="191"/>
      <c r="T471" s="192"/>
      <c r="AT471" s="187" t="s">
        <v>317</v>
      </c>
      <c r="AU471" s="187" t="s">
        <v>91</v>
      </c>
      <c r="AV471" s="185" t="s">
        <v>91</v>
      </c>
      <c r="AW471" s="185" t="s">
        <v>35</v>
      </c>
      <c r="AX471" s="185" t="s">
        <v>82</v>
      </c>
      <c r="AY471" s="187" t="s">
        <v>308</v>
      </c>
    </row>
    <row r="472" s="193" customFormat="true" ht="10.2" hidden="false" customHeight="false" outlineLevel="0" collapsed="false">
      <c r="B472" s="194"/>
      <c r="D472" s="179" t="s">
        <v>317</v>
      </c>
      <c r="E472" s="195"/>
      <c r="F472" s="196" t="s">
        <v>321</v>
      </c>
      <c r="H472" s="197" t="n">
        <v>285.17</v>
      </c>
      <c r="I472" s="198"/>
      <c r="L472" s="194"/>
      <c r="M472" s="199"/>
      <c r="T472" s="200"/>
      <c r="AT472" s="195" t="s">
        <v>317</v>
      </c>
      <c r="AU472" s="195" t="s">
        <v>91</v>
      </c>
      <c r="AV472" s="193" t="s">
        <v>315</v>
      </c>
      <c r="AW472" s="193" t="s">
        <v>35</v>
      </c>
      <c r="AX472" s="193" t="s">
        <v>89</v>
      </c>
      <c r="AY472" s="195" t="s">
        <v>308</v>
      </c>
    </row>
    <row r="473" s="22" customFormat="true" ht="37.95" hidden="false" customHeight="true" outlineLevel="0" collapsed="false">
      <c r="B473" s="23"/>
      <c r="C473" s="164" t="s">
        <v>692</v>
      </c>
      <c r="D473" s="164" t="s">
        <v>310</v>
      </c>
      <c r="E473" s="165" t="s">
        <v>2798</v>
      </c>
      <c r="F473" s="166" t="s">
        <v>2799</v>
      </c>
      <c r="G473" s="167" t="s">
        <v>313</v>
      </c>
      <c r="H473" s="168" t="n">
        <v>285.17</v>
      </c>
      <c r="I473" s="169"/>
      <c r="J473" s="170" t="n">
        <f aca="false">ROUND(I473*H473,2)</f>
        <v>0</v>
      </c>
      <c r="K473" s="166" t="s">
        <v>314</v>
      </c>
      <c r="L473" s="23"/>
      <c r="M473" s="171"/>
      <c r="N473" s="172" t="s">
        <v>47</v>
      </c>
      <c r="P473" s="173" t="n">
        <f aca="false">O473*H473</f>
        <v>0</v>
      </c>
      <c r="Q473" s="173" t="n">
        <v>0</v>
      </c>
      <c r="R473" s="173" t="n">
        <f aca="false">Q473*H473</f>
        <v>0</v>
      </c>
      <c r="S473" s="173" t="n">
        <v>0</v>
      </c>
      <c r="T473" s="174" t="n">
        <f aca="false">S473*H473</f>
        <v>0</v>
      </c>
      <c r="AR473" s="175" t="s">
        <v>315</v>
      </c>
      <c r="AT473" s="175" t="s">
        <v>310</v>
      </c>
      <c r="AU473" s="175" t="s">
        <v>91</v>
      </c>
      <c r="AY473" s="3" t="s">
        <v>308</v>
      </c>
      <c r="BE473" s="176" t="n">
        <f aca="false">IF(N473="základní",J473,0)</f>
        <v>0</v>
      </c>
      <c r="BF473" s="176" t="n">
        <f aca="false">IF(N473="snížená",J473,0)</f>
        <v>0</v>
      </c>
      <c r="BG473" s="176" t="n">
        <f aca="false">IF(N473="zákl. přenesená",J473,0)</f>
        <v>0</v>
      </c>
      <c r="BH473" s="176" t="n">
        <f aca="false">IF(N473="sníž. přenesená",J473,0)</f>
        <v>0</v>
      </c>
      <c r="BI473" s="176" t="n">
        <f aca="false">IF(N473="nulová",J473,0)</f>
        <v>0</v>
      </c>
      <c r="BJ473" s="3" t="s">
        <v>89</v>
      </c>
      <c r="BK473" s="176" t="n">
        <f aca="false">ROUND(I473*H473,2)</f>
        <v>0</v>
      </c>
      <c r="BL473" s="3" t="s">
        <v>315</v>
      </c>
      <c r="BM473" s="175" t="s">
        <v>2800</v>
      </c>
    </row>
    <row r="474" s="22" customFormat="true" ht="37.95" hidden="false" customHeight="true" outlineLevel="0" collapsed="false">
      <c r="B474" s="23"/>
      <c r="C474" s="164" t="s">
        <v>694</v>
      </c>
      <c r="D474" s="164" t="s">
        <v>310</v>
      </c>
      <c r="E474" s="165" t="s">
        <v>2801</v>
      </c>
      <c r="F474" s="166" t="s">
        <v>2802</v>
      </c>
      <c r="G474" s="167" t="s">
        <v>313</v>
      </c>
      <c r="H474" s="168" t="n">
        <v>285.17</v>
      </c>
      <c r="I474" s="169"/>
      <c r="J474" s="170" t="n">
        <f aca="false">ROUND(I474*H474,2)</f>
        <v>0</v>
      </c>
      <c r="K474" s="166" t="s">
        <v>314</v>
      </c>
      <c r="L474" s="23"/>
      <c r="M474" s="171"/>
      <c r="N474" s="172" t="s">
        <v>47</v>
      </c>
      <c r="P474" s="173" t="n">
        <f aca="false">O474*H474</f>
        <v>0</v>
      </c>
      <c r="Q474" s="173" t="n">
        <v>0.00088</v>
      </c>
      <c r="R474" s="173" t="n">
        <f aca="false">Q474*H474</f>
        <v>0.2509496</v>
      </c>
      <c r="S474" s="173" t="n">
        <v>0</v>
      </c>
      <c r="T474" s="174" t="n">
        <f aca="false">S474*H474</f>
        <v>0</v>
      </c>
      <c r="AR474" s="175" t="s">
        <v>315</v>
      </c>
      <c r="AT474" s="175" t="s">
        <v>310</v>
      </c>
      <c r="AU474" s="175" t="s">
        <v>91</v>
      </c>
      <c r="AY474" s="3" t="s">
        <v>308</v>
      </c>
      <c r="BE474" s="176" t="n">
        <f aca="false">IF(N474="základní",J474,0)</f>
        <v>0</v>
      </c>
      <c r="BF474" s="176" t="n">
        <f aca="false">IF(N474="snížená",J474,0)</f>
        <v>0</v>
      </c>
      <c r="BG474" s="176" t="n">
        <f aca="false">IF(N474="zákl. přenesená",J474,0)</f>
        <v>0</v>
      </c>
      <c r="BH474" s="176" t="n">
        <f aca="false">IF(N474="sníž. přenesená",J474,0)</f>
        <v>0</v>
      </c>
      <c r="BI474" s="176" t="n">
        <f aca="false">IF(N474="nulová",J474,0)</f>
        <v>0</v>
      </c>
      <c r="BJ474" s="3" t="s">
        <v>89</v>
      </c>
      <c r="BK474" s="176" t="n">
        <f aca="false">ROUND(I474*H474,2)</f>
        <v>0</v>
      </c>
      <c r="BL474" s="3" t="s">
        <v>315</v>
      </c>
      <c r="BM474" s="175" t="s">
        <v>2803</v>
      </c>
    </row>
    <row r="475" s="22" customFormat="true" ht="37.95" hidden="false" customHeight="true" outlineLevel="0" collapsed="false">
      <c r="B475" s="23"/>
      <c r="C475" s="164" t="s">
        <v>696</v>
      </c>
      <c r="D475" s="164" t="s">
        <v>310</v>
      </c>
      <c r="E475" s="165" t="s">
        <v>2804</v>
      </c>
      <c r="F475" s="166" t="s">
        <v>2805</v>
      </c>
      <c r="G475" s="167" t="s">
        <v>313</v>
      </c>
      <c r="H475" s="168" t="n">
        <v>285.17</v>
      </c>
      <c r="I475" s="169"/>
      <c r="J475" s="170" t="n">
        <f aca="false">ROUND(I475*H475,2)</f>
        <v>0</v>
      </c>
      <c r="K475" s="166" t="s">
        <v>314</v>
      </c>
      <c r="L475" s="23"/>
      <c r="M475" s="171"/>
      <c r="N475" s="172" t="s">
        <v>47</v>
      </c>
      <c r="P475" s="173" t="n">
        <f aca="false">O475*H475</f>
        <v>0</v>
      </c>
      <c r="Q475" s="173" t="n">
        <v>0</v>
      </c>
      <c r="R475" s="173" t="n">
        <f aca="false">Q475*H475</f>
        <v>0</v>
      </c>
      <c r="S475" s="173" t="n">
        <v>0</v>
      </c>
      <c r="T475" s="174" t="n">
        <f aca="false">S475*H475</f>
        <v>0</v>
      </c>
      <c r="AR475" s="175" t="s">
        <v>315</v>
      </c>
      <c r="AT475" s="175" t="s">
        <v>310</v>
      </c>
      <c r="AU475" s="175" t="s">
        <v>91</v>
      </c>
      <c r="AY475" s="3" t="s">
        <v>308</v>
      </c>
      <c r="BE475" s="176" t="n">
        <f aca="false">IF(N475="základní",J475,0)</f>
        <v>0</v>
      </c>
      <c r="BF475" s="176" t="n">
        <f aca="false">IF(N475="snížená",J475,0)</f>
        <v>0</v>
      </c>
      <c r="BG475" s="176" t="n">
        <f aca="false">IF(N475="zákl. přenesená",J475,0)</f>
        <v>0</v>
      </c>
      <c r="BH475" s="176" t="n">
        <f aca="false">IF(N475="sníž. přenesená",J475,0)</f>
        <v>0</v>
      </c>
      <c r="BI475" s="176" t="n">
        <f aca="false">IF(N475="nulová",J475,0)</f>
        <v>0</v>
      </c>
      <c r="BJ475" s="3" t="s">
        <v>89</v>
      </c>
      <c r="BK475" s="176" t="n">
        <f aca="false">ROUND(I475*H475,2)</f>
        <v>0</v>
      </c>
      <c r="BL475" s="3" t="s">
        <v>315</v>
      </c>
      <c r="BM475" s="175" t="s">
        <v>2806</v>
      </c>
    </row>
    <row r="476" s="22" customFormat="true" ht="78" hidden="false" customHeight="true" outlineLevel="0" collapsed="false">
      <c r="B476" s="23"/>
      <c r="C476" s="164" t="s">
        <v>698</v>
      </c>
      <c r="D476" s="164" t="s">
        <v>310</v>
      </c>
      <c r="E476" s="165" t="s">
        <v>2807</v>
      </c>
      <c r="F476" s="166" t="s">
        <v>2808</v>
      </c>
      <c r="G476" s="167" t="s">
        <v>370</v>
      </c>
      <c r="H476" s="168" t="n">
        <v>8.407</v>
      </c>
      <c r="I476" s="169"/>
      <c r="J476" s="170" t="n">
        <f aca="false">ROUND(I476*H476,2)</f>
        <v>0</v>
      </c>
      <c r="K476" s="166" t="s">
        <v>314</v>
      </c>
      <c r="L476" s="23"/>
      <c r="M476" s="171"/>
      <c r="N476" s="172" t="s">
        <v>47</v>
      </c>
      <c r="P476" s="173" t="n">
        <f aca="false">O476*H476</f>
        <v>0</v>
      </c>
      <c r="Q476" s="173" t="n">
        <v>1.05555</v>
      </c>
      <c r="R476" s="173" t="n">
        <f aca="false">Q476*H476</f>
        <v>8.87400885</v>
      </c>
      <c r="S476" s="173" t="n">
        <v>0</v>
      </c>
      <c r="T476" s="174" t="n">
        <f aca="false">S476*H476</f>
        <v>0</v>
      </c>
      <c r="AR476" s="175" t="s">
        <v>315</v>
      </c>
      <c r="AT476" s="175" t="s">
        <v>310</v>
      </c>
      <c r="AU476" s="175" t="s">
        <v>91</v>
      </c>
      <c r="AY476" s="3" t="s">
        <v>308</v>
      </c>
      <c r="BE476" s="176" t="n">
        <f aca="false">IF(N476="základní",J476,0)</f>
        <v>0</v>
      </c>
      <c r="BF476" s="176" t="n">
        <f aca="false">IF(N476="snížená",J476,0)</f>
        <v>0</v>
      </c>
      <c r="BG476" s="176" t="n">
        <f aca="false">IF(N476="zákl. přenesená",J476,0)</f>
        <v>0</v>
      </c>
      <c r="BH476" s="176" t="n">
        <f aca="false">IF(N476="sníž. přenesená",J476,0)</f>
        <v>0</v>
      </c>
      <c r="BI476" s="176" t="n">
        <f aca="false">IF(N476="nulová",J476,0)</f>
        <v>0</v>
      </c>
      <c r="BJ476" s="3" t="s">
        <v>89</v>
      </c>
      <c r="BK476" s="176" t="n">
        <f aca="false">ROUND(I476*H476,2)</f>
        <v>0</v>
      </c>
      <c r="BL476" s="3" t="s">
        <v>315</v>
      </c>
      <c r="BM476" s="175" t="s">
        <v>2809</v>
      </c>
    </row>
    <row r="477" s="177" customFormat="true" ht="10.2" hidden="false" customHeight="false" outlineLevel="0" collapsed="false">
      <c r="B477" s="178"/>
      <c r="D477" s="179" t="s">
        <v>317</v>
      </c>
      <c r="E477" s="180"/>
      <c r="F477" s="181" t="s">
        <v>318</v>
      </c>
      <c r="H477" s="180"/>
      <c r="I477" s="182"/>
      <c r="L477" s="178"/>
      <c r="M477" s="183"/>
      <c r="T477" s="184"/>
      <c r="AT477" s="180" t="s">
        <v>317</v>
      </c>
      <c r="AU477" s="180" t="s">
        <v>91</v>
      </c>
      <c r="AV477" s="177" t="s">
        <v>89</v>
      </c>
      <c r="AW477" s="177" t="s">
        <v>35</v>
      </c>
      <c r="AX477" s="177" t="s">
        <v>82</v>
      </c>
      <c r="AY477" s="180" t="s">
        <v>308</v>
      </c>
    </row>
    <row r="478" s="177" customFormat="true" ht="10.2" hidden="false" customHeight="false" outlineLevel="0" collapsed="false">
      <c r="B478" s="178"/>
      <c r="D478" s="179" t="s">
        <v>317</v>
      </c>
      <c r="E478" s="180"/>
      <c r="F478" s="181" t="s">
        <v>2810</v>
      </c>
      <c r="H478" s="180"/>
      <c r="I478" s="182"/>
      <c r="L478" s="178"/>
      <c r="M478" s="183"/>
      <c r="T478" s="184"/>
      <c r="AT478" s="180" t="s">
        <v>317</v>
      </c>
      <c r="AU478" s="180" t="s">
        <v>91</v>
      </c>
      <c r="AV478" s="177" t="s">
        <v>89</v>
      </c>
      <c r="AW478" s="177" t="s">
        <v>35</v>
      </c>
      <c r="AX478" s="177" t="s">
        <v>82</v>
      </c>
      <c r="AY478" s="180" t="s">
        <v>308</v>
      </c>
    </row>
    <row r="479" s="185" customFormat="true" ht="10.2" hidden="false" customHeight="false" outlineLevel="0" collapsed="false">
      <c r="B479" s="186"/>
      <c r="D479" s="179" t="s">
        <v>317</v>
      </c>
      <c r="E479" s="187"/>
      <c r="F479" s="188" t="s">
        <v>2811</v>
      </c>
      <c r="H479" s="189" t="n">
        <v>8.407</v>
      </c>
      <c r="I479" s="190"/>
      <c r="L479" s="186"/>
      <c r="M479" s="191"/>
      <c r="T479" s="192"/>
      <c r="AT479" s="187" t="s">
        <v>317</v>
      </c>
      <c r="AU479" s="187" t="s">
        <v>91</v>
      </c>
      <c r="AV479" s="185" t="s">
        <v>91</v>
      </c>
      <c r="AW479" s="185" t="s">
        <v>35</v>
      </c>
      <c r="AX479" s="185" t="s">
        <v>82</v>
      </c>
      <c r="AY479" s="187" t="s">
        <v>308</v>
      </c>
    </row>
    <row r="480" s="193" customFormat="true" ht="10.2" hidden="false" customHeight="false" outlineLevel="0" collapsed="false">
      <c r="B480" s="194"/>
      <c r="D480" s="179" t="s">
        <v>317</v>
      </c>
      <c r="E480" s="195"/>
      <c r="F480" s="196" t="s">
        <v>321</v>
      </c>
      <c r="H480" s="197" t="n">
        <v>8.407</v>
      </c>
      <c r="I480" s="198"/>
      <c r="L480" s="194"/>
      <c r="M480" s="199"/>
      <c r="T480" s="200"/>
      <c r="AT480" s="195" t="s">
        <v>317</v>
      </c>
      <c r="AU480" s="195" t="s">
        <v>91</v>
      </c>
      <c r="AV480" s="193" t="s">
        <v>315</v>
      </c>
      <c r="AW480" s="193" t="s">
        <v>35</v>
      </c>
      <c r="AX480" s="193" t="s">
        <v>89</v>
      </c>
      <c r="AY480" s="195" t="s">
        <v>308</v>
      </c>
    </row>
    <row r="481" s="152" customFormat="true" ht="22.95" hidden="false" customHeight="true" outlineLevel="0" collapsed="false">
      <c r="B481" s="153"/>
      <c r="D481" s="154" t="s">
        <v>81</v>
      </c>
      <c r="E481" s="162" t="s">
        <v>340</v>
      </c>
      <c r="F481" s="162" t="s">
        <v>1107</v>
      </c>
      <c r="I481" s="156"/>
      <c r="J481" s="163" t="n">
        <f aca="false">BK481</f>
        <v>0</v>
      </c>
      <c r="L481" s="153"/>
      <c r="M481" s="157"/>
      <c r="P481" s="158" t="n">
        <f aca="false">SUM(P482:P635)</f>
        <v>0</v>
      </c>
      <c r="R481" s="158" t="n">
        <f aca="false">SUM(R482:R635)</f>
        <v>64.33758866</v>
      </c>
      <c r="T481" s="159" t="n">
        <f aca="false">SUM(T482:T635)</f>
        <v>0</v>
      </c>
      <c r="AR481" s="154" t="s">
        <v>89</v>
      </c>
      <c r="AT481" s="160" t="s">
        <v>81</v>
      </c>
      <c r="AU481" s="160" t="s">
        <v>89</v>
      </c>
      <c r="AY481" s="154" t="s">
        <v>308</v>
      </c>
      <c r="BK481" s="161" t="n">
        <f aca="false">SUM(BK482:BK635)</f>
        <v>0</v>
      </c>
    </row>
    <row r="482" s="22" customFormat="true" ht="37.95" hidden="false" customHeight="true" outlineLevel="0" collapsed="false">
      <c r="B482" s="23"/>
      <c r="C482" s="164" t="s">
        <v>700</v>
      </c>
      <c r="D482" s="164" t="s">
        <v>310</v>
      </c>
      <c r="E482" s="165" t="s">
        <v>2812</v>
      </c>
      <c r="F482" s="166" t="s">
        <v>2813</v>
      </c>
      <c r="G482" s="167" t="s">
        <v>313</v>
      </c>
      <c r="H482" s="168" t="n">
        <v>146.58</v>
      </c>
      <c r="I482" s="169"/>
      <c r="J482" s="170" t="n">
        <f aca="false">ROUND(I482*H482,2)</f>
        <v>0</v>
      </c>
      <c r="K482" s="166" t="s">
        <v>314</v>
      </c>
      <c r="L482" s="23"/>
      <c r="M482" s="171"/>
      <c r="N482" s="172" t="s">
        <v>47</v>
      </c>
      <c r="P482" s="173" t="n">
        <f aca="false">O482*H482</f>
        <v>0</v>
      </c>
      <c r="Q482" s="173" t="n">
        <v>0.0014</v>
      </c>
      <c r="R482" s="173" t="n">
        <f aca="false">Q482*H482</f>
        <v>0.205212</v>
      </c>
      <c r="S482" s="173" t="n">
        <v>0</v>
      </c>
      <c r="T482" s="174" t="n">
        <f aca="false">S482*H482</f>
        <v>0</v>
      </c>
      <c r="AR482" s="175" t="s">
        <v>315</v>
      </c>
      <c r="AT482" s="175" t="s">
        <v>310</v>
      </c>
      <c r="AU482" s="175" t="s">
        <v>91</v>
      </c>
      <c r="AY482" s="3" t="s">
        <v>308</v>
      </c>
      <c r="BE482" s="176" t="n">
        <f aca="false">IF(N482="základní",J482,0)</f>
        <v>0</v>
      </c>
      <c r="BF482" s="176" t="n">
        <f aca="false">IF(N482="snížená",J482,0)</f>
        <v>0</v>
      </c>
      <c r="BG482" s="176" t="n">
        <f aca="false">IF(N482="zákl. přenesená",J482,0)</f>
        <v>0</v>
      </c>
      <c r="BH482" s="176" t="n">
        <f aca="false">IF(N482="sníž. přenesená",J482,0)</f>
        <v>0</v>
      </c>
      <c r="BI482" s="176" t="n">
        <f aca="false">IF(N482="nulová",J482,0)</f>
        <v>0</v>
      </c>
      <c r="BJ482" s="3" t="s">
        <v>89</v>
      </c>
      <c r="BK482" s="176" t="n">
        <f aca="false">ROUND(I482*H482,2)</f>
        <v>0</v>
      </c>
      <c r="BL482" s="3" t="s">
        <v>315</v>
      </c>
      <c r="BM482" s="175" t="s">
        <v>2814</v>
      </c>
    </row>
    <row r="483" s="177" customFormat="true" ht="10.2" hidden="false" customHeight="false" outlineLevel="0" collapsed="false">
      <c r="B483" s="178"/>
      <c r="D483" s="179" t="s">
        <v>317</v>
      </c>
      <c r="E483" s="180"/>
      <c r="F483" s="181" t="s">
        <v>318</v>
      </c>
      <c r="H483" s="180"/>
      <c r="I483" s="182"/>
      <c r="L483" s="178"/>
      <c r="M483" s="183"/>
      <c r="T483" s="184"/>
      <c r="AT483" s="180" t="s">
        <v>317</v>
      </c>
      <c r="AU483" s="180" t="s">
        <v>91</v>
      </c>
      <c r="AV483" s="177" t="s">
        <v>89</v>
      </c>
      <c r="AW483" s="177" t="s">
        <v>35</v>
      </c>
      <c r="AX483" s="177" t="s">
        <v>82</v>
      </c>
      <c r="AY483" s="180" t="s">
        <v>308</v>
      </c>
    </row>
    <row r="484" s="177" customFormat="true" ht="10.2" hidden="false" customHeight="false" outlineLevel="0" collapsed="false">
      <c r="B484" s="178"/>
      <c r="D484" s="179" t="s">
        <v>317</v>
      </c>
      <c r="E484" s="180"/>
      <c r="F484" s="181" t="s">
        <v>2815</v>
      </c>
      <c r="H484" s="180"/>
      <c r="I484" s="182"/>
      <c r="L484" s="178"/>
      <c r="M484" s="183"/>
      <c r="T484" s="184"/>
      <c r="AT484" s="180" t="s">
        <v>317</v>
      </c>
      <c r="AU484" s="180" t="s">
        <v>91</v>
      </c>
      <c r="AV484" s="177" t="s">
        <v>89</v>
      </c>
      <c r="AW484" s="177" t="s">
        <v>35</v>
      </c>
      <c r="AX484" s="177" t="s">
        <v>82</v>
      </c>
      <c r="AY484" s="180" t="s">
        <v>308</v>
      </c>
    </row>
    <row r="485" s="177" customFormat="true" ht="20.4" hidden="false" customHeight="false" outlineLevel="0" collapsed="false">
      <c r="B485" s="178"/>
      <c r="D485" s="179" t="s">
        <v>317</v>
      </c>
      <c r="E485" s="180"/>
      <c r="F485" s="181" t="s">
        <v>2816</v>
      </c>
      <c r="H485" s="180"/>
      <c r="I485" s="182"/>
      <c r="L485" s="178"/>
      <c r="M485" s="183"/>
      <c r="T485" s="184"/>
      <c r="AT485" s="180" t="s">
        <v>317</v>
      </c>
      <c r="AU485" s="180" t="s">
        <v>91</v>
      </c>
      <c r="AV485" s="177" t="s">
        <v>89</v>
      </c>
      <c r="AW485" s="177" t="s">
        <v>35</v>
      </c>
      <c r="AX485" s="177" t="s">
        <v>82</v>
      </c>
      <c r="AY485" s="180" t="s">
        <v>308</v>
      </c>
    </row>
    <row r="486" s="185" customFormat="true" ht="30.6" hidden="false" customHeight="false" outlineLevel="0" collapsed="false">
      <c r="B486" s="186"/>
      <c r="D486" s="179" t="s">
        <v>317</v>
      </c>
      <c r="E486" s="187"/>
      <c r="F486" s="188" t="s">
        <v>2817</v>
      </c>
      <c r="H486" s="189" t="n">
        <v>146.58</v>
      </c>
      <c r="I486" s="190"/>
      <c r="L486" s="186"/>
      <c r="M486" s="191"/>
      <c r="T486" s="192"/>
      <c r="AT486" s="187" t="s">
        <v>317</v>
      </c>
      <c r="AU486" s="187" t="s">
        <v>91</v>
      </c>
      <c r="AV486" s="185" t="s">
        <v>91</v>
      </c>
      <c r="AW486" s="185" t="s">
        <v>35</v>
      </c>
      <c r="AX486" s="185" t="s">
        <v>82</v>
      </c>
      <c r="AY486" s="187" t="s">
        <v>308</v>
      </c>
    </row>
    <row r="487" s="193" customFormat="true" ht="10.2" hidden="false" customHeight="false" outlineLevel="0" collapsed="false">
      <c r="B487" s="194"/>
      <c r="D487" s="179" t="s">
        <v>317</v>
      </c>
      <c r="E487" s="195"/>
      <c r="F487" s="196" t="s">
        <v>321</v>
      </c>
      <c r="H487" s="197" t="n">
        <v>146.58</v>
      </c>
      <c r="I487" s="198"/>
      <c r="L487" s="194"/>
      <c r="M487" s="199"/>
      <c r="T487" s="200"/>
      <c r="AT487" s="195" t="s">
        <v>317</v>
      </c>
      <c r="AU487" s="195" t="s">
        <v>91</v>
      </c>
      <c r="AV487" s="193" t="s">
        <v>315</v>
      </c>
      <c r="AW487" s="193" t="s">
        <v>35</v>
      </c>
      <c r="AX487" s="193" t="s">
        <v>89</v>
      </c>
      <c r="AY487" s="195" t="s">
        <v>308</v>
      </c>
    </row>
    <row r="488" s="22" customFormat="true" ht="44.25" hidden="false" customHeight="true" outlineLevel="0" collapsed="false">
      <c r="B488" s="23"/>
      <c r="C488" s="164" t="s">
        <v>702</v>
      </c>
      <c r="D488" s="164" t="s">
        <v>310</v>
      </c>
      <c r="E488" s="165" t="s">
        <v>2818</v>
      </c>
      <c r="F488" s="166" t="s">
        <v>2819</v>
      </c>
      <c r="G488" s="167" t="s">
        <v>313</v>
      </c>
      <c r="H488" s="168" t="n">
        <v>572.834</v>
      </c>
      <c r="I488" s="169"/>
      <c r="J488" s="170" t="n">
        <f aca="false">ROUND(I488*H488,2)</f>
        <v>0</v>
      </c>
      <c r="K488" s="166" t="s">
        <v>314</v>
      </c>
      <c r="L488" s="23"/>
      <c r="M488" s="171"/>
      <c r="N488" s="172" t="s">
        <v>47</v>
      </c>
      <c r="P488" s="173" t="n">
        <f aca="false">O488*H488</f>
        <v>0</v>
      </c>
      <c r="Q488" s="173" t="n">
        <v>0.01628</v>
      </c>
      <c r="R488" s="173" t="n">
        <f aca="false">Q488*H488</f>
        <v>9.32573752</v>
      </c>
      <c r="S488" s="173" t="n">
        <v>0</v>
      </c>
      <c r="T488" s="174" t="n">
        <f aca="false">S488*H488</f>
        <v>0</v>
      </c>
      <c r="AR488" s="175" t="s">
        <v>315</v>
      </c>
      <c r="AT488" s="175" t="s">
        <v>310</v>
      </c>
      <c r="AU488" s="175" t="s">
        <v>91</v>
      </c>
      <c r="AY488" s="3" t="s">
        <v>308</v>
      </c>
      <c r="BE488" s="176" t="n">
        <f aca="false">IF(N488="základní",J488,0)</f>
        <v>0</v>
      </c>
      <c r="BF488" s="176" t="n">
        <f aca="false">IF(N488="snížená",J488,0)</f>
        <v>0</v>
      </c>
      <c r="BG488" s="176" t="n">
        <f aca="false">IF(N488="zákl. přenesená",J488,0)</f>
        <v>0</v>
      </c>
      <c r="BH488" s="176" t="n">
        <f aca="false">IF(N488="sníž. přenesená",J488,0)</f>
        <v>0</v>
      </c>
      <c r="BI488" s="176" t="n">
        <f aca="false">IF(N488="nulová",J488,0)</f>
        <v>0</v>
      </c>
      <c r="BJ488" s="3" t="s">
        <v>89</v>
      </c>
      <c r="BK488" s="176" t="n">
        <f aca="false">ROUND(I488*H488,2)</f>
        <v>0</v>
      </c>
      <c r="BL488" s="3" t="s">
        <v>315</v>
      </c>
      <c r="BM488" s="175" t="s">
        <v>2820</v>
      </c>
    </row>
    <row r="489" s="177" customFormat="true" ht="10.2" hidden="false" customHeight="false" outlineLevel="0" collapsed="false">
      <c r="B489" s="178"/>
      <c r="D489" s="179" t="s">
        <v>317</v>
      </c>
      <c r="E489" s="180"/>
      <c r="F489" s="181" t="s">
        <v>318</v>
      </c>
      <c r="H489" s="180"/>
      <c r="I489" s="182"/>
      <c r="L489" s="178"/>
      <c r="M489" s="183"/>
      <c r="T489" s="184"/>
      <c r="AT489" s="180" t="s">
        <v>317</v>
      </c>
      <c r="AU489" s="180" t="s">
        <v>91</v>
      </c>
      <c r="AV489" s="177" t="s">
        <v>89</v>
      </c>
      <c r="AW489" s="177" t="s">
        <v>35</v>
      </c>
      <c r="AX489" s="177" t="s">
        <v>82</v>
      </c>
      <c r="AY489" s="180" t="s">
        <v>308</v>
      </c>
    </row>
    <row r="490" s="177" customFormat="true" ht="10.2" hidden="false" customHeight="false" outlineLevel="0" collapsed="false">
      <c r="B490" s="178"/>
      <c r="D490" s="179" t="s">
        <v>317</v>
      </c>
      <c r="E490" s="180"/>
      <c r="F490" s="181" t="s">
        <v>2821</v>
      </c>
      <c r="H490" s="180"/>
      <c r="I490" s="182"/>
      <c r="L490" s="178"/>
      <c r="M490" s="183"/>
      <c r="T490" s="184"/>
      <c r="AT490" s="180" t="s">
        <v>317</v>
      </c>
      <c r="AU490" s="180" t="s">
        <v>91</v>
      </c>
      <c r="AV490" s="177" t="s">
        <v>89</v>
      </c>
      <c r="AW490" s="177" t="s">
        <v>35</v>
      </c>
      <c r="AX490" s="177" t="s">
        <v>82</v>
      </c>
      <c r="AY490" s="180" t="s">
        <v>308</v>
      </c>
    </row>
    <row r="491" s="177" customFormat="true" ht="30.6" hidden="false" customHeight="false" outlineLevel="0" collapsed="false">
      <c r="B491" s="178"/>
      <c r="D491" s="179" t="s">
        <v>317</v>
      </c>
      <c r="E491" s="180"/>
      <c r="F491" s="181" t="s">
        <v>2822</v>
      </c>
      <c r="H491" s="180"/>
      <c r="I491" s="182"/>
      <c r="L491" s="178"/>
      <c r="M491" s="183"/>
      <c r="T491" s="184"/>
      <c r="AT491" s="180" t="s">
        <v>317</v>
      </c>
      <c r="AU491" s="180" t="s">
        <v>91</v>
      </c>
      <c r="AV491" s="177" t="s">
        <v>89</v>
      </c>
      <c r="AW491" s="177" t="s">
        <v>35</v>
      </c>
      <c r="AX491" s="177" t="s">
        <v>82</v>
      </c>
      <c r="AY491" s="180" t="s">
        <v>308</v>
      </c>
    </row>
    <row r="492" s="185" customFormat="true" ht="30.6" hidden="false" customHeight="false" outlineLevel="0" collapsed="false">
      <c r="B492" s="186"/>
      <c r="D492" s="179" t="s">
        <v>317</v>
      </c>
      <c r="E492" s="187"/>
      <c r="F492" s="188" t="s">
        <v>2823</v>
      </c>
      <c r="H492" s="189" t="n">
        <v>622.08</v>
      </c>
      <c r="I492" s="190"/>
      <c r="L492" s="186"/>
      <c r="M492" s="191"/>
      <c r="T492" s="192"/>
      <c r="AT492" s="187" t="s">
        <v>317</v>
      </c>
      <c r="AU492" s="187" t="s">
        <v>91</v>
      </c>
      <c r="AV492" s="185" t="s">
        <v>91</v>
      </c>
      <c r="AW492" s="185" t="s">
        <v>35</v>
      </c>
      <c r="AX492" s="185" t="s">
        <v>82</v>
      </c>
      <c r="AY492" s="187" t="s">
        <v>308</v>
      </c>
    </row>
    <row r="493" s="185" customFormat="true" ht="10.2" hidden="false" customHeight="false" outlineLevel="0" collapsed="false">
      <c r="B493" s="186"/>
      <c r="D493" s="179" t="s">
        <v>317</v>
      </c>
      <c r="E493" s="187"/>
      <c r="F493" s="188" t="s">
        <v>2824</v>
      </c>
      <c r="H493" s="189" t="n">
        <v>31.914</v>
      </c>
      <c r="I493" s="190"/>
      <c r="L493" s="186"/>
      <c r="M493" s="191"/>
      <c r="T493" s="192"/>
      <c r="AT493" s="187" t="s">
        <v>317</v>
      </c>
      <c r="AU493" s="187" t="s">
        <v>91</v>
      </c>
      <c r="AV493" s="185" t="s">
        <v>91</v>
      </c>
      <c r="AW493" s="185" t="s">
        <v>35</v>
      </c>
      <c r="AX493" s="185" t="s">
        <v>82</v>
      </c>
      <c r="AY493" s="187" t="s">
        <v>308</v>
      </c>
    </row>
    <row r="494" s="185" customFormat="true" ht="40.8" hidden="false" customHeight="false" outlineLevel="0" collapsed="false">
      <c r="B494" s="186"/>
      <c r="D494" s="179" t="s">
        <v>317</v>
      </c>
      <c r="E494" s="187"/>
      <c r="F494" s="188" t="s">
        <v>2825</v>
      </c>
      <c r="H494" s="189" t="n">
        <v>-30.807</v>
      </c>
      <c r="I494" s="190"/>
      <c r="L494" s="186"/>
      <c r="M494" s="191"/>
      <c r="T494" s="192"/>
      <c r="AT494" s="187" t="s">
        <v>317</v>
      </c>
      <c r="AU494" s="187" t="s">
        <v>91</v>
      </c>
      <c r="AV494" s="185" t="s">
        <v>91</v>
      </c>
      <c r="AW494" s="185" t="s">
        <v>35</v>
      </c>
      <c r="AX494" s="185" t="s">
        <v>82</v>
      </c>
      <c r="AY494" s="187" t="s">
        <v>308</v>
      </c>
    </row>
    <row r="495" s="185" customFormat="true" ht="40.8" hidden="false" customHeight="false" outlineLevel="0" collapsed="false">
      <c r="B495" s="186"/>
      <c r="D495" s="179" t="s">
        <v>317</v>
      </c>
      <c r="E495" s="187"/>
      <c r="F495" s="188" t="s">
        <v>2826</v>
      </c>
      <c r="H495" s="189" t="n">
        <v>-28.495</v>
      </c>
      <c r="I495" s="190"/>
      <c r="L495" s="186"/>
      <c r="M495" s="191"/>
      <c r="T495" s="192"/>
      <c r="AT495" s="187" t="s">
        <v>317</v>
      </c>
      <c r="AU495" s="187" t="s">
        <v>91</v>
      </c>
      <c r="AV495" s="185" t="s">
        <v>91</v>
      </c>
      <c r="AW495" s="185" t="s">
        <v>35</v>
      </c>
      <c r="AX495" s="185" t="s">
        <v>82</v>
      </c>
      <c r="AY495" s="187" t="s">
        <v>308</v>
      </c>
    </row>
    <row r="496" s="185" customFormat="true" ht="40.8" hidden="false" customHeight="false" outlineLevel="0" collapsed="false">
      <c r="B496" s="186"/>
      <c r="D496" s="179" t="s">
        <v>317</v>
      </c>
      <c r="E496" s="187"/>
      <c r="F496" s="188" t="s">
        <v>2827</v>
      </c>
      <c r="H496" s="189" t="n">
        <v>-47.638</v>
      </c>
      <c r="I496" s="190"/>
      <c r="L496" s="186"/>
      <c r="M496" s="191"/>
      <c r="T496" s="192"/>
      <c r="AT496" s="187" t="s">
        <v>317</v>
      </c>
      <c r="AU496" s="187" t="s">
        <v>91</v>
      </c>
      <c r="AV496" s="185" t="s">
        <v>91</v>
      </c>
      <c r="AW496" s="185" t="s">
        <v>35</v>
      </c>
      <c r="AX496" s="185" t="s">
        <v>82</v>
      </c>
      <c r="AY496" s="187" t="s">
        <v>308</v>
      </c>
    </row>
    <row r="497" s="185" customFormat="true" ht="10.2" hidden="false" customHeight="false" outlineLevel="0" collapsed="false">
      <c r="B497" s="186"/>
      <c r="D497" s="179" t="s">
        <v>317</v>
      </c>
      <c r="E497" s="187"/>
      <c r="F497" s="188" t="s">
        <v>2828</v>
      </c>
      <c r="H497" s="189" t="n">
        <v>-3.636</v>
      </c>
      <c r="I497" s="190"/>
      <c r="L497" s="186"/>
      <c r="M497" s="191"/>
      <c r="T497" s="192"/>
      <c r="AT497" s="187" t="s">
        <v>317</v>
      </c>
      <c r="AU497" s="187" t="s">
        <v>91</v>
      </c>
      <c r="AV497" s="185" t="s">
        <v>91</v>
      </c>
      <c r="AW497" s="185" t="s">
        <v>35</v>
      </c>
      <c r="AX497" s="185" t="s">
        <v>82</v>
      </c>
      <c r="AY497" s="187" t="s">
        <v>308</v>
      </c>
    </row>
    <row r="498" s="177" customFormat="true" ht="10.2" hidden="false" customHeight="false" outlineLevel="0" collapsed="false">
      <c r="B498" s="178"/>
      <c r="D498" s="179" t="s">
        <v>317</v>
      </c>
      <c r="E498" s="180"/>
      <c r="F498" s="181" t="s">
        <v>2829</v>
      </c>
      <c r="H498" s="180"/>
      <c r="I498" s="182"/>
      <c r="L498" s="178"/>
      <c r="M498" s="183"/>
      <c r="T498" s="184"/>
      <c r="AT498" s="180" t="s">
        <v>317</v>
      </c>
      <c r="AU498" s="180" t="s">
        <v>91</v>
      </c>
      <c r="AV498" s="177" t="s">
        <v>89</v>
      </c>
      <c r="AW498" s="177" t="s">
        <v>35</v>
      </c>
      <c r="AX498" s="177" t="s">
        <v>82</v>
      </c>
      <c r="AY498" s="180" t="s">
        <v>308</v>
      </c>
    </row>
    <row r="499" s="185" customFormat="true" ht="10.2" hidden="false" customHeight="false" outlineLevel="0" collapsed="false">
      <c r="B499" s="186"/>
      <c r="D499" s="179" t="s">
        <v>317</v>
      </c>
      <c r="E499" s="187"/>
      <c r="F499" s="188" t="s">
        <v>2830</v>
      </c>
      <c r="H499" s="189" t="n">
        <v>35.205</v>
      </c>
      <c r="I499" s="190"/>
      <c r="L499" s="186"/>
      <c r="M499" s="191"/>
      <c r="T499" s="192"/>
      <c r="AT499" s="187" t="s">
        <v>317</v>
      </c>
      <c r="AU499" s="187" t="s">
        <v>91</v>
      </c>
      <c r="AV499" s="185" t="s">
        <v>91</v>
      </c>
      <c r="AW499" s="185" t="s">
        <v>35</v>
      </c>
      <c r="AX499" s="185" t="s">
        <v>82</v>
      </c>
      <c r="AY499" s="187" t="s">
        <v>308</v>
      </c>
    </row>
    <row r="500" s="185" customFormat="true" ht="10.2" hidden="false" customHeight="false" outlineLevel="0" collapsed="false">
      <c r="B500" s="186"/>
      <c r="D500" s="179" t="s">
        <v>317</v>
      </c>
      <c r="E500" s="187"/>
      <c r="F500" s="188" t="s">
        <v>2831</v>
      </c>
      <c r="H500" s="189" t="n">
        <v>-5.789</v>
      </c>
      <c r="I500" s="190"/>
      <c r="L500" s="186"/>
      <c r="M500" s="191"/>
      <c r="T500" s="192"/>
      <c r="AT500" s="187" t="s">
        <v>317</v>
      </c>
      <c r="AU500" s="187" t="s">
        <v>91</v>
      </c>
      <c r="AV500" s="185" t="s">
        <v>91</v>
      </c>
      <c r="AW500" s="185" t="s">
        <v>35</v>
      </c>
      <c r="AX500" s="185" t="s">
        <v>82</v>
      </c>
      <c r="AY500" s="187" t="s">
        <v>308</v>
      </c>
    </row>
    <row r="501" s="193" customFormat="true" ht="10.2" hidden="false" customHeight="false" outlineLevel="0" collapsed="false">
      <c r="B501" s="194"/>
      <c r="D501" s="179" t="s">
        <v>317</v>
      </c>
      <c r="E501" s="195"/>
      <c r="F501" s="196" t="s">
        <v>321</v>
      </c>
      <c r="H501" s="197" t="n">
        <v>572.834</v>
      </c>
      <c r="I501" s="198"/>
      <c r="L501" s="194"/>
      <c r="M501" s="199"/>
      <c r="T501" s="200"/>
      <c r="AT501" s="195" t="s">
        <v>317</v>
      </c>
      <c r="AU501" s="195" t="s">
        <v>91</v>
      </c>
      <c r="AV501" s="193" t="s">
        <v>315</v>
      </c>
      <c r="AW501" s="193" t="s">
        <v>35</v>
      </c>
      <c r="AX501" s="193" t="s">
        <v>89</v>
      </c>
      <c r="AY501" s="195" t="s">
        <v>308</v>
      </c>
    </row>
    <row r="502" s="22" customFormat="true" ht="66.75" hidden="false" customHeight="true" outlineLevel="0" collapsed="false">
      <c r="B502" s="23"/>
      <c r="C502" s="164" t="s">
        <v>704</v>
      </c>
      <c r="D502" s="164" t="s">
        <v>310</v>
      </c>
      <c r="E502" s="165" t="s">
        <v>2832</v>
      </c>
      <c r="F502" s="166" t="s">
        <v>2833</v>
      </c>
      <c r="G502" s="167" t="s">
        <v>313</v>
      </c>
      <c r="H502" s="168" t="n">
        <v>55.291</v>
      </c>
      <c r="I502" s="169"/>
      <c r="J502" s="170" t="n">
        <f aca="false">ROUND(I502*H502,2)</f>
        <v>0</v>
      </c>
      <c r="K502" s="166" t="s">
        <v>314</v>
      </c>
      <c r="L502" s="23"/>
      <c r="M502" s="171"/>
      <c r="N502" s="172" t="s">
        <v>47</v>
      </c>
      <c r="P502" s="173" t="n">
        <f aca="false">O502*H502</f>
        <v>0</v>
      </c>
      <c r="Q502" s="173" t="n">
        <v>0.0086</v>
      </c>
      <c r="R502" s="173" t="n">
        <f aca="false">Q502*H502</f>
        <v>0.4755026</v>
      </c>
      <c r="S502" s="173" t="n">
        <v>0</v>
      </c>
      <c r="T502" s="174" t="n">
        <f aca="false">S502*H502</f>
        <v>0</v>
      </c>
      <c r="AR502" s="175" t="s">
        <v>315</v>
      </c>
      <c r="AT502" s="175" t="s">
        <v>310</v>
      </c>
      <c r="AU502" s="175" t="s">
        <v>91</v>
      </c>
      <c r="AY502" s="3" t="s">
        <v>308</v>
      </c>
      <c r="BE502" s="176" t="n">
        <f aca="false">IF(N502="základní",J502,0)</f>
        <v>0</v>
      </c>
      <c r="BF502" s="176" t="n">
        <f aca="false">IF(N502="snížená",J502,0)</f>
        <v>0</v>
      </c>
      <c r="BG502" s="176" t="n">
        <f aca="false">IF(N502="zákl. přenesená",J502,0)</f>
        <v>0</v>
      </c>
      <c r="BH502" s="176" t="n">
        <f aca="false">IF(N502="sníž. přenesená",J502,0)</f>
        <v>0</v>
      </c>
      <c r="BI502" s="176" t="n">
        <f aca="false">IF(N502="nulová",J502,0)</f>
        <v>0</v>
      </c>
      <c r="BJ502" s="3" t="s">
        <v>89</v>
      </c>
      <c r="BK502" s="176" t="n">
        <f aca="false">ROUND(I502*H502,2)</f>
        <v>0</v>
      </c>
      <c r="BL502" s="3" t="s">
        <v>315</v>
      </c>
      <c r="BM502" s="175" t="s">
        <v>2834</v>
      </c>
    </row>
    <row r="503" s="177" customFormat="true" ht="10.2" hidden="false" customHeight="false" outlineLevel="0" collapsed="false">
      <c r="B503" s="178"/>
      <c r="D503" s="179" t="s">
        <v>317</v>
      </c>
      <c r="E503" s="180"/>
      <c r="F503" s="181" t="s">
        <v>318</v>
      </c>
      <c r="H503" s="180"/>
      <c r="I503" s="182"/>
      <c r="L503" s="178"/>
      <c r="M503" s="183"/>
      <c r="T503" s="184"/>
      <c r="AT503" s="180" t="s">
        <v>317</v>
      </c>
      <c r="AU503" s="180" t="s">
        <v>91</v>
      </c>
      <c r="AV503" s="177" t="s">
        <v>89</v>
      </c>
      <c r="AW503" s="177" t="s">
        <v>35</v>
      </c>
      <c r="AX503" s="177" t="s">
        <v>82</v>
      </c>
      <c r="AY503" s="180" t="s">
        <v>308</v>
      </c>
    </row>
    <row r="504" s="177" customFormat="true" ht="10.2" hidden="false" customHeight="false" outlineLevel="0" collapsed="false">
      <c r="B504" s="178"/>
      <c r="D504" s="179" t="s">
        <v>317</v>
      </c>
      <c r="E504" s="180"/>
      <c r="F504" s="181" t="s">
        <v>2835</v>
      </c>
      <c r="H504" s="180"/>
      <c r="I504" s="182"/>
      <c r="L504" s="178"/>
      <c r="M504" s="183"/>
      <c r="T504" s="184"/>
      <c r="AT504" s="180" t="s">
        <v>317</v>
      </c>
      <c r="AU504" s="180" t="s">
        <v>91</v>
      </c>
      <c r="AV504" s="177" t="s">
        <v>89</v>
      </c>
      <c r="AW504" s="177" t="s">
        <v>35</v>
      </c>
      <c r="AX504" s="177" t="s">
        <v>82</v>
      </c>
      <c r="AY504" s="180" t="s">
        <v>308</v>
      </c>
    </row>
    <row r="505" s="177" customFormat="true" ht="10.2" hidden="false" customHeight="false" outlineLevel="0" collapsed="false">
      <c r="B505" s="178"/>
      <c r="D505" s="179" t="s">
        <v>317</v>
      </c>
      <c r="E505" s="180"/>
      <c r="F505" s="181" t="s">
        <v>2836</v>
      </c>
      <c r="H505" s="180"/>
      <c r="I505" s="182"/>
      <c r="L505" s="178"/>
      <c r="M505" s="183"/>
      <c r="T505" s="184"/>
      <c r="AT505" s="180" t="s">
        <v>317</v>
      </c>
      <c r="AU505" s="180" t="s">
        <v>91</v>
      </c>
      <c r="AV505" s="177" t="s">
        <v>89</v>
      </c>
      <c r="AW505" s="177" t="s">
        <v>35</v>
      </c>
      <c r="AX505" s="177" t="s">
        <v>82</v>
      </c>
      <c r="AY505" s="180" t="s">
        <v>308</v>
      </c>
    </row>
    <row r="506" s="177" customFormat="true" ht="10.2" hidden="false" customHeight="false" outlineLevel="0" collapsed="false">
      <c r="B506" s="178"/>
      <c r="D506" s="179" t="s">
        <v>317</v>
      </c>
      <c r="E506" s="180"/>
      <c r="F506" s="181" t="s">
        <v>2837</v>
      </c>
      <c r="H506" s="180"/>
      <c r="I506" s="182"/>
      <c r="L506" s="178"/>
      <c r="M506" s="183"/>
      <c r="T506" s="184"/>
      <c r="AT506" s="180" t="s">
        <v>317</v>
      </c>
      <c r="AU506" s="180" t="s">
        <v>91</v>
      </c>
      <c r="AV506" s="177" t="s">
        <v>89</v>
      </c>
      <c r="AW506" s="177" t="s">
        <v>35</v>
      </c>
      <c r="AX506" s="177" t="s">
        <v>82</v>
      </c>
      <c r="AY506" s="180" t="s">
        <v>308</v>
      </c>
    </row>
    <row r="507" s="185" customFormat="true" ht="10.2" hidden="false" customHeight="false" outlineLevel="0" collapsed="false">
      <c r="B507" s="186"/>
      <c r="D507" s="179" t="s">
        <v>317</v>
      </c>
      <c r="E507" s="187"/>
      <c r="F507" s="188" t="s">
        <v>2838</v>
      </c>
      <c r="H507" s="189" t="n">
        <v>55.291</v>
      </c>
      <c r="I507" s="190"/>
      <c r="L507" s="186"/>
      <c r="M507" s="191"/>
      <c r="T507" s="192"/>
      <c r="AT507" s="187" t="s">
        <v>317</v>
      </c>
      <c r="AU507" s="187" t="s">
        <v>91</v>
      </c>
      <c r="AV507" s="185" t="s">
        <v>91</v>
      </c>
      <c r="AW507" s="185" t="s">
        <v>35</v>
      </c>
      <c r="AX507" s="185" t="s">
        <v>82</v>
      </c>
      <c r="AY507" s="187" t="s">
        <v>308</v>
      </c>
    </row>
    <row r="508" s="193" customFormat="true" ht="10.2" hidden="false" customHeight="false" outlineLevel="0" collapsed="false">
      <c r="B508" s="194"/>
      <c r="D508" s="179" t="s">
        <v>317</v>
      </c>
      <c r="E508" s="195"/>
      <c r="F508" s="196" t="s">
        <v>321</v>
      </c>
      <c r="H508" s="197" t="n">
        <v>55.291</v>
      </c>
      <c r="I508" s="198"/>
      <c r="L508" s="194"/>
      <c r="M508" s="199"/>
      <c r="T508" s="200"/>
      <c r="AT508" s="195" t="s">
        <v>317</v>
      </c>
      <c r="AU508" s="195" t="s">
        <v>91</v>
      </c>
      <c r="AV508" s="193" t="s">
        <v>315</v>
      </c>
      <c r="AW508" s="193" t="s">
        <v>35</v>
      </c>
      <c r="AX508" s="193" t="s">
        <v>89</v>
      </c>
      <c r="AY508" s="195" t="s">
        <v>308</v>
      </c>
    </row>
    <row r="509" s="22" customFormat="true" ht="16.5" hidden="false" customHeight="true" outlineLevel="0" collapsed="false">
      <c r="B509" s="23"/>
      <c r="C509" s="201" t="s">
        <v>706</v>
      </c>
      <c r="D509" s="201" t="s">
        <v>487</v>
      </c>
      <c r="E509" s="202" t="s">
        <v>2839</v>
      </c>
      <c r="F509" s="203" t="s">
        <v>2840</v>
      </c>
      <c r="G509" s="204" t="s">
        <v>313</v>
      </c>
      <c r="H509" s="205" t="n">
        <v>60.82</v>
      </c>
      <c r="I509" s="206"/>
      <c r="J509" s="207" t="n">
        <f aca="false">ROUND(I509*H509,2)</f>
        <v>0</v>
      </c>
      <c r="K509" s="203" t="s">
        <v>314</v>
      </c>
      <c r="L509" s="208"/>
      <c r="M509" s="209"/>
      <c r="N509" s="210" t="s">
        <v>47</v>
      </c>
      <c r="P509" s="173" t="n">
        <f aca="false">O509*H509</f>
        <v>0</v>
      </c>
      <c r="Q509" s="173" t="n">
        <v>0.0023</v>
      </c>
      <c r="R509" s="173" t="n">
        <f aca="false">Q509*H509</f>
        <v>0.139886</v>
      </c>
      <c r="S509" s="173" t="n">
        <v>0</v>
      </c>
      <c r="T509" s="174" t="n">
        <f aca="false">S509*H509</f>
        <v>0</v>
      </c>
      <c r="AR509" s="175" t="s">
        <v>352</v>
      </c>
      <c r="AT509" s="175" t="s">
        <v>487</v>
      </c>
      <c r="AU509" s="175" t="s">
        <v>91</v>
      </c>
      <c r="AY509" s="3" t="s">
        <v>308</v>
      </c>
      <c r="BE509" s="176" t="n">
        <f aca="false">IF(N509="základní",J509,0)</f>
        <v>0</v>
      </c>
      <c r="BF509" s="176" t="n">
        <f aca="false">IF(N509="snížená",J509,0)</f>
        <v>0</v>
      </c>
      <c r="BG509" s="176" t="n">
        <f aca="false">IF(N509="zákl. přenesená",J509,0)</f>
        <v>0</v>
      </c>
      <c r="BH509" s="176" t="n">
        <f aca="false">IF(N509="sníž. přenesená",J509,0)</f>
        <v>0</v>
      </c>
      <c r="BI509" s="176" t="n">
        <f aca="false">IF(N509="nulová",J509,0)</f>
        <v>0</v>
      </c>
      <c r="BJ509" s="3" t="s">
        <v>89</v>
      </c>
      <c r="BK509" s="176" t="n">
        <f aca="false">ROUND(I509*H509,2)</f>
        <v>0</v>
      </c>
      <c r="BL509" s="3" t="s">
        <v>315</v>
      </c>
      <c r="BM509" s="175" t="s">
        <v>2841</v>
      </c>
    </row>
    <row r="510" s="185" customFormat="true" ht="10.2" hidden="false" customHeight="false" outlineLevel="0" collapsed="false">
      <c r="B510" s="186"/>
      <c r="D510" s="179" t="s">
        <v>317</v>
      </c>
      <c r="F510" s="188" t="s">
        <v>2842</v>
      </c>
      <c r="H510" s="189" t="n">
        <v>60.82</v>
      </c>
      <c r="I510" s="190"/>
      <c r="L510" s="186"/>
      <c r="M510" s="191"/>
      <c r="T510" s="192"/>
      <c r="AT510" s="187" t="s">
        <v>317</v>
      </c>
      <c r="AU510" s="187" t="s">
        <v>91</v>
      </c>
      <c r="AV510" s="185" t="s">
        <v>91</v>
      </c>
      <c r="AW510" s="185" t="s">
        <v>3</v>
      </c>
      <c r="AX510" s="185" t="s">
        <v>89</v>
      </c>
      <c r="AY510" s="187" t="s">
        <v>308</v>
      </c>
    </row>
    <row r="511" s="22" customFormat="true" ht="33" hidden="false" customHeight="true" outlineLevel="0" collapsed="false">
      <c r="B511" s="23"/>
      <c r="C511" s="164" t="s">
        <v>708</v>
      </c>
      <c r="D511" s="164" t="s">
        <v>310</v>
      </c>
      <c r="E511" s="165" t="s">
        <v>2843</v>
      </c>
      <c r="F511" s="166" t="s">
        <v>2844</v>
      </c>
      <c r="G511" s="167" t="s">
        <v>313</v>
      </c>
      <c r="H511" s="168" t="n">
        <v>185.278</v>
      </c>
      <c r="I511" s="169"/>
      <c r="J511" s="170" t="n">
        <f aca="false">ROUND(I511*H511,2)</f>
        <v>0</v>
      </c>
      <c r="K511" s="166" t="s">
        <v>314</v>
      </c>
      <c r="L511" s="23"/>
      <c r="M511" s="171"/>
      <c r="N511" s="172" t="s">
        <v>47</v>
      </c>
      <c r="P511" s="173" t="n">
        <f aca="false">O511*H511</f>
        <v>0</v>
      </c>
      <c r="Q511" s="173" t="n">
        <v>0.021</v>
      </c>
      <c r="R511" s="173" t="n">
        <f aca="false">Q511*H511</f>
        <v>3.890838</v>
      </c>
      <c r="S511" s="173" t="n">
        <v>0</v>
      </c>
      <c r="T511" s="174" t="n">
        <f aca="false">S511*H511</f>
        <v>0</v>
      </c>
      <c r="AR511" s="175" t="s">
        <v>315</v>
      </c>
      <c r="AT511" s="175" t="s">
        <v>310</v>
      </c>
      <c r="AU511" s="175" t="s">
        <v>91</v>
      </c>
      <c r="AY511" s="3" t="s">
        <v>308</v>
      </c>
      <c r="BE511" s="176" t="n">
        <f aca="false">IF(N511="základní",J511,0)</f>
        <v>0</v>
      </c>
      <c r="BF511" s="176" t="n">
        <f aca="false">IF(N511="snížená",J511,0)</f>
        <v>0</v>
      </c>
      <c r="BG511" s="176" t="n">
        <f aca="false">IF(N511="zákl. přenesená",J511,0)</f>
        <v>0</v>
      </c>
      <c r="BH511" s="176" t="n">
        <f aca="false">IF(N511="sníž. přenesená",J511,0)</f>
        <v>0</v>
      </c>
      <c r="BI511" s="176" t="n">
        <f aca="false">IF(N511="nulová",J511,0)</f>
        <v>0</v>
      </c>
      <c r="BJ511" s="3" t="s">
        <v>89</v>
      </c>
      <c r="BK511" s="176" t="n">
        <f aca="false">ROUND(I511*H511,2)</f>
        <v>0</v>
      </c>
      <c r="BL511" s="3" t="s">
        <v>315</v>
      </c>
      <c r="BM511" s="175" t="s">
        <v>2845</v>
      </c>
    </row>
    <row r="512" s="177" customFormat="true" ht="10.2" hidden="false" customHeight="false" outlineLevel="0" collapsed="false">
      <c r="B512" s="178"/>
      <c r="D512" s="179" t="s">
        <v>317</v>
      </c>
      <c r="E512" s="180"/>
      <c r="F512" s="181" t="s">
        <v>318</v>
      </c>
      <c r="H512" s="180"/>
      <c r="I512" s="182"/>
      <c r="L512" s="178"/>
      <c r="M512" s="183"/>
      <c r="T512" s="184"/>
      <c r="AT512" s="180" t="s">
        <v>317</v>
      </c>
      <c r="AU512" s="180" t="s">
        <v>91</v>
      </c>
      <c r="AV512" s="177" t="s">
        <v>89</v>
      </c>
      <c r="AW512" s="177" t="s">
        <v>35</v>
      </c>
      <c r="AX512" s="177" t="s">
        <v>82</v>
      </c>
      <c r="AY512" s="180" t="s">
        <v>308</v>
      </c>
    </row>
    <row r="513" s="177" customFormat="true" ht="10.2" hidden="false" customHeight="false" outlineLevel="0" collapsed="false">
      <c r="B513" s="178"/>
      <c r="D513" s="179" t="s">
        <v>317</v>
      </c>
      <c r="E513" s="180"/>
      <c r="F513" s="181" t="s">
        <v>2846</v>
      </c>
      <c r="H513" s="180"/>
      <c r="I513" s="182"/>
      <c r="L513" s="178"/>
      <c r="M513" s="183"/>
      <c r="T513" s="184"/>
      <c r="AT513" s="180" t="s">
        <v>317</v>
      </c>
      <c r="AU513" s="180" t="s">
        <v>91</v>
      </c>
      <c r="AV513" s="177" t="s">
        <v>89</v>
      </c>
      <c r="AW513" s="177" t="s">
        <v>35</v>
      </c>
      <c r="AX513" s="177" t="s">
        <v>82</v>
      </c>
      <c r="AY513" s="180" t="s">
        <v>308</v>
      </c>
    </row>
    <row r="514" s="185" customFormat="true" ht="20.4" hidden="false" customHeight="false" outlineLevel="0" collapsed="false">
      <c r="B514" s="186"/>
      <c r="D514" s="179" t="s">
        <v>317</v>
      </c>
      <c r="E514" s="187"/>
      <c r="F514" s="188" t="s">
        <v>2847</v>
      </c>
      <c r="H514" s="189" t="n">
        <v>194.828</v>
      </c>
      <c r="I514" s="190"/>
      <c r="L514" s="186"/>
      <c r="M514" s="191"/>
      <c r="T514" s="192"/>
      <c r="AT514" s="187" t="s">
        <v>317</v>
      </c>
      <c r="AU514" s="187" t="s">
        <v>91</v>
      </c>
      <c r="AV514" s="185" t="s">
        <v>91</v>
      </c>
      <c r="AW514" s="185" t="s">
        <v>35</v>
      </c>
      <c r="AX514" s="185" t="s">
        <v>82</v>
      </c>
      <c r="AY514" s="187" t="s">
        <v>308</v>
      </c>
    </row>
    <row r="515" s="185" customFormat="true" ht="30.6" hidden="false" customHeight="false" outlineLevel="0" collapsed="false">
      <c r="B515" s="186"/>
      <c r="D515" s="179" t="s">
        <v>317</v>
      </c>
      <c r="E515" s="187"/>
      <c r="F515" s="188" t="s">
        <v>2672</v>
      </c>
      <c r="H515" s="189" t="n">
        <v>-32.293</v>
      </c>
      <c r="I515" s="190"/>
      <c r="L515" s="186"/>
      <c r="M515" s="191"/>
      <c r="T515" s="192"/>
      <c r="AT515" s="187" t="s">
        <v>317</v>
      </c>
      <c r="AU515" s="187" t="s">
        <v>91</v>
      </c>
      <c r="AV515" s="185" t="s">
        <v>91</v>
      </c>
      <c r="AW515" s="185" t="s">
        <v>35</v>
      </c>
      <c r="AX515" s="185" t="s">
        <v>82</v>
      </c>
      <c r="AY515" s="187" t="s">
        <v>308</v>
      </c>
    </row>
    <row r="516" s="185" customFormat="true" ht="10.2" hidden="false" customHeight="false" outlineLevel="0" collapsed="false">
      <c r="B516" s="186"/>
      <c r="D516" s="179" t="s">
        <v>317</v>
      </c>
      <c r="E516" s="187"/>
      <c r="F516" s="188" t="s">
        <v>2848</v>
      </c>
      <c r="H516" s="189" t="n">
        <v>24.896</v>
      </c>
      <c r="I516" s="190"/>
      <c r="L516" s="186"/>
      <c r="M516" s="191"/>
      <c r="T516" s="192"/>
      <c r="AT516" s="187" t="s">
        <v>317</v>
      </c>
      <c r="AU516" s="187" t="s">
        <v>91</v>
      </c>
      <c r="AV516" s="185" t="s">
        <v>91</v>
      </c>
      <c r="AW516" s="185" t="s">
        <v>35</v>
      </c>
      <c r="AX516" s="185" t="s">
        <v>82</v>
      </c>
      <c r="AY516" s="187" t="s">
        <v>308</v>
      </c>
    </row>
    <row r="517" s="185" customFormat="true" ht="10.2" hidden="false" customHeight="false" outlineLevel="0" collapsed="false">
      <c r="B517" s="186"/>
      <c r="D517" s="179" t="s">
        <v>317</v>
      </c>
      <c r="E517" s="187"/>
      <c r="F517" s="188" t="s">
        <v>2675</v>
      </c>
      <c r="H517" s="189" t="n">
        <v>-2.153</v>
      </c>
      <c r="I517" s="190"/>
      <c r="L517" s="186"/>
      <c r="M517" s="191"/>
      <c r="T517" s="192"/>
      <c r="AT517" s="187" t="s">
        <v>317</v>
      </c>
      <c r="AU517" s="187" t="s">
        <v>91</v>
      </c>
      <c r="AV517" s="185" t="s">
        <v>91</v>
      </c>
      <c r="AW517" s="185" t="s">
        <v>35</v>
      </c>
      <c r="AX517" s="185" t="s">
        <v>82</v>
      </c>
      <c r="AY517" s="187" t="s">
        <v>308</v>
      </c>
    </row>
    <row r="518" s="193" customFormat="true" ht="10.2" hidden="false" customHeight="false" outlineLevel="0" collapsed="false">
      <c r="B518" s="194"/>
      <c r="D518" s="179" t="s">
        <v>317</v>
      </c>
      <c r="E518" s="195"/>
      <c r="F518" s="196" t="s">
        <v>321</v>
      </c>
      <c r="H518" s="197" t="n">
        <v>185.278</v>
      </c>
      <c r="I518" s="198"/>
      <c r="L518" s="194"/>
      <c r="M518" s="199"/>
      <c r="T518" s="200"/>
      <c r="AT518" s="195" t="s">
        <v>317</v>
      </c>
      <c r="AU518" s="195" t="s">
        <v>91</v>
      </c>
      <c r="AV518" s="193" t="s">
        <v>315</v>
      </c>
      <c r="AW518" s="193" t="s">
        <v>35</v>
      </c>
      <c r="AX518" s="193" t="s">
        <v>89</v>
      </c>
      <c r="AY518" s="195" t="s">
        <v>308</v>
      </c>
    </row>
    <row r="519" s="22" customFormat="true" ht="37.95" hidden="false" customHeight="true" outlineLevel="0" collapsed="false">
      <c r="B519" s="23"/>
      <c r="C519" s="164" t="s">
        <v>710</v>
      </c>
      <c r="D519" s="164" t="s">
        <v>310</v>
      </c>
      <c r="E519" s="165" t="s">
        <v>2849</v>
      </c>
      <c r="F519" s="166" t="s">
        <v>2850</v>
      </c>
      <c r="G519" s="167" t="s">
        <v>313</v>
      </c>
      <c r="H519" s="168" t="n">
        <v>224.243</v>
      </c>
      <c r="I519" s="169"/>
      <c r="J519" s="170" t="n">
        <f aca="false">ROUND(I519*H519,2)</f>
        <v>0</v>
      </c>
      <c r="K519" s="166" t="s">
        <v>314</v>
      </c>
      <c r="L519" s="23"/>
      <c r="M519" s="171"/>
      <c r="N519" s="172" t="s">
        <v>47</v>
      </c>
      <c r="P519" s="173" t="n">
        <f aca="false">O519*H519</f>
        <v>0</v>
      </c>
      <c r="Q519" s="173" t="n">
        <v>0.00438</v>
      </c>
      <c r="R519" s="173" t="n">
        <f aca="false">Q519*H519</f>
        <v>0.98218434</v>
      </c>
      <c r="S519" s="173" t="n">
        <v>0</v>
      </c>
      <c r="T519" s="174" t="n">
        <f aca="false">S519*H519</f>
        <v>0</v>
      </c>
      <c r="AR519" s="175" t="s">
        <v>315</v>
      </c>
      <c r="AT519" s="175" t="s">
        <v>310</v>
      </c>
      <c r="AU519" s="175" t="s">
        <v>91</v>
      </c>
      <c r="AY519" s="3" t="s">
        <v>308</v>
      </c>
      <c r="BE519" s="176" t="n">
        <f aca="false">IF(N519="základní",J519,0)</f>
        <v>0</v>
      </c>
      <c r="BF519" s="176" t="n">
        <f aca="false">IF(N519="snížená",J519,0)</f>
        <v>0</v>
      </c>
      <c r="BG519" s="176" t="n">
        <f aca="false">IF(N519="zákl. přenesená",J519,0)</f>
        <v>0</v>
      </c>
      <c r="BH519" s="176" t="n">
        <f aca="false">IF(N519="sníž. přenesená",J519,0)</f>
        <v>0</v>
      </c>
      <c r="BI519" s="176" t="n">
        <f aca="false">IF(N519="nulová",J519,0)</f>
        <v>0</v>
      </c>
      <c r="BJ519" s="3" t="s">
        <v>89</v>
      </c>
      <c r="BK519" s="176" t="n">
        <f aca="false">ROUND(I519*H519,2)</f>
        <v>0</v>
      </c>
      <c r="BL519" s="3" t="s">
        <v>315</v>
      </c>
      <c r="BM519" s="175" t="s">
        <v>2851</v>
      </c>
    </row>
    <row r="520" s="177" customFormat="true" ht="10.2" hidden="false" customHeight="false" outlineLevel="0" collapsed="false">
      <c r="B520" s="178"/>
      <c r="D520" s="179" t="s">
        <v>317</v>
      </c>
      <c r="E520" s="180"/>
      <c r="F520" s="181" t="s">
        <v>318</v>
      </c>
      <c r="H520" s="180"/>
      <c r="I520" s="182"/>
      <c r="L520" s="178"/>
      <c r="M520" s="183"/>
      <c r="T520" s="184"/>
      <c r="AT520" s="180" t="s">
        <v>317</v>
      </c>
      <c r="AU520" s="180" t="s">
        <v>91</v>
      </c>
      <c r="AV520" s="177" t="s">
        <v>89</v>
      </c>
      <c r="AW520" s="177" t="s">
        <v>35</v>
      </c>
      <c r="AX520" s="177" t="s">
        <v>82</v>
      </c>
      <c r="AY520" s="180" t="s">
        <v>308</v>
      </c>
    </row>
    <row r="521" s="177" customFormat="true" ht="10.2" hidden="false" customHeight="false" outlineLevel="0" collapsed="false">
      <c r="B521" s="178"/>
      <c r="D521" s="179" t="s">
        <v>317</v>
      </c>
      <c r="E521" s="180"/>
      <c r="F521" s="181" t="s">
        <v>2852</v>
      </c>
      <c r="H521" s="180"/>
      <c r="I521" s="182"/>
      <c r="L521" s="178"/>
      <c r="M521" s="183"/>
      <c r="T521" s="184"/>
      <c r="AT521" s="180" t="s">
        <v>317</v>
      </c>
      <c r="AU521" s="180" t="s">
        <v>91</v>
      </c>
      <c r="AV521" s="177" t="s">
        <v>89</v>
      </c>
      <c r="AW521" s="177" t="s">
        <v>35</v>
      </c>
      <c r="AX521" s="177" t="s">
        <v>82</v>
      </c>
      <c r="AY521" s="180" t="s">
        <v>308</v>
      </c>
    </row>
    <row r="522" s="185" customFormat="true" ht="20.4" hidden="false" customHeight="false" outlineLevel="0" collapsed="false">
      <c r="B522" s="186"/>
      <c r="D522" s="179" t="s">
        <v>317</v>
      </c>
      <c r="E522" s="187"/>
      <c r="F522" s="188" t="s">
        <v>2853</v>
      </c>
      <c r="H522" s="189" t="n">
        <v>233.793</v>
      </c>
      <c r="I522" s="190"/>
      <c r="L522" s="186"/>
      <c r="M522" s="191"/>
      <c r="T522" s="192"/>
      <c r="AT522" s="187" t="s">
        <v>317</v>
      </c>
      <c r="AU522" s="187" t="s">
        <v>91</v>
      </c>
      <c r="AV522" s="185" t="s">
        <v>91</v>
      </c>
      <c r="AW522" s="185" t="s">
        <v>35</v>
      </c>
      <c r="AX522" s="185" t="s">
        <v>82</v>
      </c>
      <c r="AY522" s="187" t="s">
        <v>308</v>
      </c>
    </row>
    <row r="523" s="185" customFormat="true" ht="30.6" hidden="false" customHeight="false" outlineLevel="0" collapsed="false">
      <c r="B523" s="186"/>
      <c r="D523" s="179" t="s">
        <v>317</v>
      </c>
      <c r="E523" s="187"/>
      <c r="F523" s="188" t="s">
        <v>2672</v>
      </c>
      <c r="H523" s="189" t="n">
        <v>-32.293</v>
      </c>
      <c r="I523" s="190"/>
      <c r="L523" s="186"/>
      <c r="M523" s="191"/>
      <c r="T523" s="192"/>
      <c r="AT523" s="187" t="s">
        <v>317</v>
      </c>
      <c r="AU523" s="187" t="s">
        <v>91</v>
      </c>
      <c r="AV523" s="185" t="s">
        <v>91</v>
      </c>
      <c r="AW523" s="185" t="s">
        <v>35</v>
      </c>
      <c r="AX523" s="185" t="s">
        <v>82</v>
      </c>
      <c r="AY523" s="187" t="s">
        <v>308</v>
      </c>
    </row>
    <row r="524" s="185" customFormat="true" ht="10.2" hidden="false" customHeight="false" outlineLevel="0" collapsed="false">
      <c r="B524" s="186"/>
      <c r="D524" s="179" t="s">
        <v>317</v>
      </c>
      <c r="E524" s="187"/>
      <c r="F524" s="188" t="s">
        <v>2848</v>
      </c>
      <c r="H524" s="189" t="n">
        <v>24.896</v>
      </c>
      <c r="I524" s="190"/>
      <c r="L524" s="186"/>
      <c r="M524" s="191"/>
      <c r="T524" s="192"/>
      <c r="AT524" s="187" t="s">
        <v>317</v>
      </c>
      <c r="AU524" s="187" t="s">
        <v>91</v>
      </c>
      <c r="AV524" s="185" t="s">
        <v>91</v>
      </c>
      <c r="AW524" s="185" t="s">
        <v>35</v>
      </c>
      <c r="AX524" s="185" t="s">
        <v>82</v>
      </c>
      <c r="AY524" s="187" t="s">
        <v>308</v>
      </c>
    </row>
    <row r="525" s="185" customFormat="true" ht="10.2" hidden="false" customHeight="false" outlineLevel="0" collapsed="false">
      <c r="B525" s="186"/>
      <c r="D525" s="179" t="s">
        <v>317</v>
      </c>
      <c r="E525" s="187"/>
      <c r="F525" s="188" t="s">
        <v>2675</v>
      </c>
      <c r="H525" s="189" t="n">
        <v>-2.153</v>
      </c>
      <c r="I525" s="190"/>
      <c r="L525" s="186"/>
      <c r="M525" s="191"/>
      <c r="T525" s="192"/>
      <c r="AT525" s="187" t="s">
        <v>317</v>
      </c>
      <c r="AU525" s="187" t="s">
        <v>91</v>
      </c>
      <c r="AV525" s="185" t="s">
        <v>91</v>
      </c>
      <c r="AW525" s="185" t="s">
        <v>35</v>
      </c>
      <c r="AX525" s="185" t="s">
        <v>82</v>
      </c>
      <c r="AY525" s="187" t="s">
        <v>308</v>
      </c>
    </row>
    <row r="526" s="193" customFormat="true" ht="10.2" hidden="false" customHeight="false" outlineLevel="0" collapsed="false">
      <c r="B526" s="194"/>
      <c r="D526" s="179" t="s">
        <v>317</v>
      </c>
      <c r="E526" s="195"/>
      <c r="F526" s="196" t="s">
        <v>321</v>
      </c>
      <c r="H526" s="197" t="n">
        <v>224.243</v>
      </c>
      <c r="I526" s="198"/>
      <c r="L526" s="194"/>
      <c r="M526" s="199"/>
      <c r="T526" s="200"/>
      <c r="AT526" s="195" t="s">
        <v>317</v>
      </c>
      <c r="AU526" s="195" t="s">
        <v>91</v>
      </c>
      <c r="AV526" s="193" t="s">
        <v>315</v>
      </c>
      <c r="AW526" s="193" t="s">
        <v>35</v>
      </c>
      <c r="AX526" s="193" t="s">
        <v>89</v>
      </c>
      <c r="AY526" s="195" t="s">
        <v>308</v>
      </c>
    </row>
    <row r="527" s="22" customFormat="true" ht="44.25" hidden="false" customHeight="true" outlineLevel="0" collapsed="false">
      <c r="B527" s="23"/>
      <c r="C527" s="164" t="s">
        <v>712</v>
      </c>
      <c r="D527" s="164" t="s">
        <v>310</v>
      </c>
      <c r="E527" s="165" t="s">
        <v>2854</v>
      </c>
      <c r="F527" s="166" t="s">
        <v>2855</v>
      </c>
      <c r="G527" s="167" t="s">
        <v>494</v>
      </c>
      <c r="H527" s="168" t="n">
        <v>125.5</v>
      </c>
      <c r="I527" s="169"/>
      <c r="J527" s="170" t="n">
        <f aca="false">ROUND(I527*H527,2)</f>
        <v>0</v>
      </c>
      <c r="K527" s="166" t="s">
        <v>314</v>
      </c>
      <c r="L527" s="23"/>
      <c r="M527" s="171"/>
      <c r="N527" s="172" t="s">
        <v>47</v>
      </c>
      <c r="P527" s="173" t="n">
        <f aca="false">O527*H527</f>
        <v>0</v>
      </c>
      <c r="Q527" s="173" t="n">
        <v>0</v>
      </c>
      <c r="R527" s="173" t="n">
        <f aca="false">Q527*H527</f>
        <v>0</v>
      </c>
      <c r="S527" s="173" t="n">
        <v>0</v>
      </c>
      <c r="T527" s="174" t="n">
        <f aca="false">S527*H527</f>
        <v>0</v>
      </c>
      <c r="AR527" s="175" t="s">
        <v>315</v>
      </c>
      <c r="AT527" s="175" t="s">
        <v>310</v>
      </c>
      <c r="AU527" s="175" t="s">
        <v>91</v>
      </c>
      <c r="AY527" s="3" t="s">
        <v>308</v>
      </c>
      <c r="BE527" s="176" t="n">
        <f aca="false">IF(N527="základní",J527,0)</f>
        <v>0</v>
      </c>
      <c r="BF527" s="176" t="n">
        <f aca="false">IF(N527="snížená",J527,0)</f>
        <v>0</v>
      </c>
      <c r="BG527" s="176" t="n">
        <f aca="false">IF(N527="zákl. přenesená",J527,0)</f>
        <v>0</v>
      </c>
      <c r="BH527" s="176" t="n">
        <f aca="false">IF(N527="sníž. přenesená",J527,0)</f>
        <v>0</v>
      </c>
      <c r="BI527" s="176" t="n">
        <f aca="false">IF(N527="nulová",J527,0)</f>
        <v>0</v>
      </c>
      <c r="BJ527" s="3" t="s">
        <v>89</v>
      </c>
      <c r="BK527" s="176" t="n">
        <f aca="false">ROUND(I527*H527,2)</f>
        <v>0</v>
      </c>
      <c r="BL527" s="3" t="s">
        <v>315</v>
      </c>
      <c r="BM527" s="175" t="s">
        <v>2856</v>
      </c>
    </row>
    <row r="528" s="22" customFormat="true" ht="24.15" hidden="false" customHeight="true" outlineLevel="0" collapsed="false">
      <c r="B528" s="23"/>
      <c r="C528" s="201" t="s">
        <v>714</v>
      </c>
      <c r="D528" s="201" t="s">
        <v>487</v>
      </c>
      <c r="E528" s="202" t="s">
        <v>2857</v>
      </c>
      <c r="F528" s="203" t="s">
        <v>2858</v>
      </c>
      <c r="G528" s="204" t="s">
        <v>494</v>
      </c>
      <c r="H528" s="205" t="n">
        <v>91.784</v>
      </c>
      <c r="I528" s="206"/>
      <c r="J528" s="207" t="n">
        <f aca="false">ROUND(I528*H528,2)</f>
        <v>0</v>
      </c>
      <c r="K528" s="203" t="s">
        <v>314</v>
      </c>
      <c r="L528" s="208"/>
      <c r="M528" s="209"/>
      <c r="N528" s="210" t="s">
        <v>47</v>
      </c>
      <c r="P528" s="173" t="n">
        <f aca="false">O528*H528</f>
        <v>0</v>
      </c>
      <c r="Q528" s="173" t="n">
        <v>0.0001</v>
      </c>
      <c r="R528" s="173" t="n">
        <f aca="false">Q528*H528</f>
        <v>0.0091784</v>
      </c>
      <c r="S528" s="173" t="n">
        <v>0</v>
      </c>
      <c r="T528" s="174" t="n">
        <f aca="false">S528*H528</f>
        <v>0</v>
      </c>
      <c r="AR528" s="175" t="s">
        <v>352</v>
      </c>
      <c r="AT528" s="175" t="s">
        <v>487</v>
      </c>
      <c r="AU528" s="175" t="s">
        <v>91</v>
      </c>
      <c r="AY528" s="3" t="s">
        <v>308</v>
      </c>
      <c r="BE528" s="176" t="n">
        <f aca="false">IF(N528="základní",J528,0)</f>
        <v>0</v>
      </c>
      <c r="BF528" s="176" t="n">
        <f aca="false">IF(N528="snížená",J528,0)</f>
        <v>0</v>
      </c>
      <c r="BG528" s="176" t="n">
        <f aca="false">IF(N528="zákl. přenesená",J528,0)</f>
        <v>0</v>
      </c>
      <c r="BH528" s="176" t="n">
        <f aca="false">IF(N528="sníž. přenesená",J528,0)</f>
        <v>0</v>
      </c>
      <c r="BI528" s="176" t="n">
        <f aca="false">IF(N528="nulová",J528,0)</f>
        <v>0</v>
      </c>
      <c r="BJ528" s="3" t="s">
        <v>89</v>
      </c>
      <c r="BK528" s="176" t="n">
        <f aca="false">ROUND(I528*H528,2)</f>
        <v>0</v>
      </c>
      <c r="BL528" s="3" t="s">
        <v>315</v>
      </c>
      <c r="BM528" s="175" t="s">
        <v>2859</v>
      </c>
    </row>
    <row r="529" s="177" customFormat="true" ht="10.2" hidden="false" customHeight="false" outlineLevel="0" collapsed="false">
      <c r="B529" s="178"/>
      <c r="D529" s="179" t="s">
        <v>317</v>
      </c>
      <c r="E529" s="180"/>
      <c r="F529" s="181" t="s">
        <v>318</v>
      </c>
      <c r="H529" s="180"/>
      <c r="I529" s="182"/>
      <c r="L529" s="178"/>
      <c r="M529" s="183"/>
      <c r="T529" s="184"/>
      <c r="AT529" s="180" t="s">
        <v>317</v>
      </c>
      <c r="AU529" s="180" t="s">
        <v>91</v>
      </c>
      <c r="AV529" s="177" t="s">
        <v>89</v>
      </c>
      <c r="AW529" s="177" t="s">
        <v>35</v>
      </c>
      <c r="AX529" s="177" t="s">
        <v>82</v>
      </c>
      <c r="AY529" s="180" t="s">
        <v>308</v>
      </c>
    </row>
    <row r="530" s="177" customFormat="true" ht="10.2" hidden="false" customHeight="false" outlineLevel="0" collapsed="false">
      <c r="B530" s="178"/>
      <c r="D530" s="179" t="s">
        <v>317</v>
      </c>
      <c r="E530" s="180"/>
      <c r="F530" s="181" t="s">
        <v>2860</v>
      </c>
      <c r="H530" s="180"/>
      <c r="I530" s="182"/>
      <c r="L530" s="178"/>
      <c r="M530" s="183"/>
      <c r="T530" s="184"/>
      <c r="AT530" s="180" t="s">
        <v>317</v>
      </c>
      <c r="AU530" s="180" t="s">
        <v>91</v>
      </c>
      <c r="AV530" s="177" t="s">
        <v>89</v>
      </c>
      <c r="AW530" s="177" t="s">
        <v>35</v>
      </c>
      <c r="AX530" s="177" t="s">
        <v>82</v>
      </c>
      <c r="AY530" s="180" t="s">
        <v>308</v>
      </c>
    </row>
    <row r="531" s="177" customFormat="true" ht="10.2" hidden="false" customHeight="false" outlineLevel="0" collapsed="false">
      <c r="B531" s="178"/>
      <c r="D531" s="179" t="s">
        <v>317</v>
      </c>
      <c r="E531" s="180"/>
      <c r="F531" s="181" t="s">
        <v>2657</v>
      </c>
      <c r="H531" s="180"/>
      <c r="I531" s="182"/>
      <c r="L531" s="178"/>
      <c r="M531" s="183"/>
      <c r="T531" s="184"/>
      <c r="AT531" s="180" t="s">
        <v>317</v>
      </c>
      <c r="AU531" s="180" t="s">
        <v>91</v>
      </c>
      <c r="AV531" s="177" t="s">
        <v>89</v>
      </c>
      <c r="AW531" s="177" t="s">
        <v>35</v>
      </c>
      <c r="AX531" s="177" t="s">
        <v>82</v>
      </c>
      <c r="AY531" s="180" t="s">
        <v>308</v>
      </c>
    </row>
    <row r="532" s="185" customFormat="true" ht="20.4" hidden="false" customHeight="false" outlineLevel="0" collapsed="false">
      <c r="B532" s="186"/>
      <c r="D532" s="179" t="s">
        <v>317</v>
      </c>
      <c r="E532" s="187"/>
      <c r="F532" s="188" t="s">
        <v>2861</v>
      </c>
      <c r="H532" s="189" t="n">
        <v>58.54</v>
      </c>
      <c r="I532" s="190"/>
      <c r="L532" s="186"/>
      <c r="M532" s="191"/>
      <c r="T532" s="192"/>
      <c r="AT532" s="187" t="s">
        <v>317</v>
      </c>
      <c r="AU532" s="187" t="s">
        <v>91</v>
      </c>
      <c r="AV532" s="185" t="s">
        <v>91</v>
      </c>
      <c r="AW532" s="185" t="s">
        <v>35</v>
      </c>
      <c r="AX532" s="185" t="s">
        <v>82</v>
      </c>
      <c r="AY532" s="187" t="s">
        <v>308</v>
      </c>
    </row>
    <row r="533" s="177" customFormat="true" ht="10.2" hidden="false" customHeight="false" outlineLevel="0" collapsed="false">
      <c r="B533" s="178"/>
      <c r="D533" s="179" t="s">
        <v>317</v>
      </c>
      <c r="E533" s="180"/>
      <c r="F533" s="181" t="s">
        <v>2673</v>
      </c>
      <c r="H533" s="180"/>
      <c r="I533" s="182"/>
      <c r="L533" s="178"/>
      <c r="M533" s="183"/>
      <c r="T533" s="184"/>
      <c r="AT533" s="180" t="s">
        <v>317</v>
      </c>
      <c r="AU533" s="180" t="s">
        <v>91</v>
      </c>
      <c r="AV533" s="177" t="s">
        <v>89</v>
      </c>
      <c r="AW533" s="177" t="s">
        <v>35</v>
      </c>
      <c r="AX533" s="177" t="s">
        <v>82</v>
      </c>
      <c r="AY533" s="180" t="s">
        <v>308</v>
      </c>
    </row>
    <row r="534" s="185" customFormat="true" ht="10.2" hidden="false" customHeight="false" outlineLevel="0" collapsed="false">
      <c r="B534" s="186"/>
      <c r="D534" s="179" t="s">
        <v>317</v>
      </c>
      <c r="E534" s="187"/>
      <c r="F534" s="188" t="s">
        <v>2862</v>
      </c>
      <c r="H534" s="189" t="n">
        <v>4.1</v>
      </c>
      <c r="I534" s="190"/>
      <c r="L534" s="186"/>
      <c r="M534" s="191"/>
      <c r="T534" s="192"/>
      <c r="AT534" s="187" t="s">
        <v>317</v>
      </c>
      <c r="AU534" s="187" t="s">
        <v>91</v>
      </c>
      <c r="AV534" s="185" t="s">
        <v>91</v>
      </c>
      <c r="AW534" s="185" t="s">
        <v>35</v>
      </c>
      <c r="AX534" s="185" t="s">
        <v>82</v>
      </c>
      <c r="AY534" s="187" t="s">
        <v>308</v>
      </c>
    </row>
    <row r="535" s="177" customFormat="true" ht="10.2" hidden="false" customHeight="false" outlineLevel="0" collapsed="false">
      <c r="B535" s="178"/>
      <c r="D535" s="179" t="s">
        <v>317</v>
      </c>
      <c r="E535" s="180"/>
      <c r="F535" s="181" t="s">
        <v>2863</v>
      </c>
      <c r="H535" s="180"/>
      <c r="I535" s="182"/>
      <c r="L535" s="178"/>
      <c r="M535" s="183"/>
      <c r="T535" s="184"/>
      <c r="AT535" s="180" t="s">
        <v>317</v>
      </c>
      <c r="AU535" s="180" t="s">
        <v>91</v>
      </c>
      <c r="AV535" s="177" t="s">
        <v>89</v>
      </c>
      <c r="AW535" s="177" t="s">
        <v>35</v>
      </c>
      <c r="AX535" s="177" t="s">
        <v>82</v>
      </c>
      <c r="AY535" s="180" t="s">
        <v>308</v>
      </c>
    </row>
    <row r="536" s="185" customFormat="true" ht="10.2" hidden="false" customHeight="false" outlineLevel="0" collapsed="false">
      <c r="B536" s="186"/>
      <c r="D536" s="179" t="s">
        <v>317</v>
      </c>
      <c r="E536" s="187"/>
      <c r="F536" s="188" t="s">
        <v>2864</v>
      </c>
      <c r="H536" s="189" t="n">
        <v>20.8</v>
      </c>
      <c r="I536" s="190"/>
      <c r="L536" s="186"/>
      <c r="M536" s="191"/>
      <c r="T536" s="192"/>
      <c r="AT536" s="187" t="s">
        <v>317</v>
      </c>
      <c r="AU536" s="187" t="s">
        <v>91</v>
      </c>
      <c r="AV536" s="185" t="s">
        <v>91</v>
      </c>
      <c r="AW536" s="185" t="s">
        <v>35</v>
      </c>
      <c r="AX536" s="185" t="s">
        <v>82</v>
      </c>
      <c r="AY536" s="187" t="s">
        <v>308</v>
      </c>
    </row>
    <row r="537" s="193" customFormat="true" ht="10.2" hidden="false" customHeight="false" outlineLevel="0" collapsed="false">
      <c r="B537" s="194"/>
      <c r="D537" s="179" t="s">
        <v>317</v>
      </c>
      <c r="E537" s="195"/>
      <c r="F537" s="196" t="s">
        <v>321</v>
      </c>
      <c r="H537" s="197" t="n">
        <v>83.44</v>
      </c>
      <c r="I537" s="198"/>
      <c r="L537" s="194"/>
      <c r="M537" s="199"/>
      <c r="T537" s="200"/>
      <c r="AT537" s="195" t="s">
        <v>317</v>
      </c>
      <c r="AU537" s="195" t="s">
        <v>91</v>
      </c>
      <c r="AV537" s="193" t="s">
        <v>315</v>
      </c>
      <c r="AW537" s="193" t="s">
        <v>35</v>
      </c>
      <c r="AX537" s="193" t="s">
        <v>89</v>
      </c>
      <c r="AY537" s="195" t="s">
        <v>308</v>
      </c>
    </row>
    <row r="538" s="185" customFormat="true" ht="10.2" hidden="false" customHeight="false" outlineLevel="0" collapsed="false">
      <c r="B538" s="186"/>
      <c r="D538" s="179" t="s">
        <v>317</v>
      </c>
      <c r="F538" s="188" t="s">
        <v>2865</v>
      </c>
      <c r="H538" s="189" t="n">
        <v>91.784</v>
      </c>
      <c r="I538" s="190"/>
      <c r="L538" s="186"/>
      <c r="M538" s="191"/>
      <c r="T538" s="192"/>
      <c r="AT538" s="187" t="s">
        <v>317</v>
      </c>
      <c r="AU538" s="187" t="s">
        <v>91</v>
      </c>
      <c r="AV538" s="185" t="s">
        <v>91</v>
      </c>
      <c r="AW538" s="185" t="s">
        <v>3</v>
      </c>
      <c r="AX538" s="185" t="s">
        <v>89</v>
      </c>
      <c r="AY538" s="187" t="s">
        <v>308</v>
      </c>
    </row>
    <row r="539" s="22" customFormat="true" ht="24.15" hidden="false" customHeight="true" outlineLevel="0" collapsed="false">
      <c r="B539" s="23"/>
      <c r="C539" s="201" t="s">
        <v>717</v>
      </c>
      <c r="D539" s="201" t="s">
        <v>487</v>
      </c>
      <c r="E539" s="202" t="s">
        <v>2866</v>
      </c>
      <c r="F539" s="203" t="s">
        <v>2867</v>
      </c>
      <c r="G539" s="204" t="s">
        <v>494</v>
      </c>
      <c r="H539" s="205" t="n">
        <v>34.716</v>
      </c>
      <c r="I539" s="206"/>
      <c r="J539" s="207" t="n">
        <f aca="false">ROUND(I539*H539,2)</f>
        <v>0</v>
      </c>
      <c r="K539" s="203" t="s">
        <v>314</v>
      </c>
      <c r="L539" s="208"/>
      <c r="M539" s="209"/>
      <c r="N539" s="210" t="s">
        <v>47</v>
      </c>
      <c r="P539" s="173" t="n">
        <f aca="false">O539*H539</f>
        <v>0</v>
      </c>
      <c r="Q539" s="173" t="n">
        <v>0.0003</v>
      </c>
      <c r="R539" s="173" t="n">
        <f aca="false">Q539*H539</f>
        <v>0.0104148</v>
      </c>
      <c r="S539" s="173" t="n">
        <v>0</v>
      </c>
      <c r="T539" s="174" t="n">
        <f aca="false">S539*H539</f>
        <v>0</v>
      </c>
      <c r="AR539" s="175" t="s">
        <v>352</v>
      </c>
      <c r="AT539" s="175" t="s">
        <v>487</v>
      </c>
      <c r="AU539" s="175" t="s">
        <v>91</v>
      </c>
      <c r="AY539" s="3" t="s">
        <v>308</v>
      </c>
      <c r="BE539" s="176" t="n">
        <f aca="false">IF(N539="základní",J539,0)</f>
        <v>0</v>
      </c>
      <c r="BF539" s="176" t="n">
        <f aca="false">IF(N539="snížená",J539,0)</f>
        <v>0</v>
      </c>
      <c r="BG539" s="176" t="n">
        <f aca="false">IF(N539="zákl. přenesená",J539,0)</f>
        <v>0</v>
      </c>
      <c r="BH539" s="176" t="n">
        <f aca="false">IF(N539="sníž. přenesená",J539,0)</f>
        <v>0</v>
      </c>
      <c r="BI539" s="176" t="n">
        <f aca="false">IF(N539="nulová",J539,0)</f>
        <v>0</v>
      </c>
      <c r="BJ539" s="3" t="s">
        <v>89</v>
      </c>
      <c r="BK539" s="176" t="n">
        <f aca="false">ROUND(I539*H539,2)</f>
        <v>0</v>
      </c>
      <c r="BL539" s="3" t="s">
        <v>315</v>
      </c>
      <c r="BM539" s="175" t="s">
        <v>2868</v>
      </c>
    </row>
    <row r="540" s="177" customFormat="true" ht="10.2" hidden="false" customHeight="false" outlineLevel="0" collapsed="false">
      <c r="B540" s="178"/>
      <c r="D540" s="179" t="s">
        <v>317</v>
      </c>
      <c r="E540" s="180"/>
      <c r="F540" s="181" t="s">
        <v>318</v>
      </c>
      <c r="H540" s="180"/>
      <c r="I540" s="182"/>
      <c r="L540" s="178"/>
      <c r="M540" s="183"/>
      <c r="T540" s="184"/>
      <c r="AT540" s="180" t="s">
        <v>317</v>
      </c>
      <c r="AU540" s="180" t="s">
        <v>91</v>
      </c>
      <c r="AV540" s="177" t="s">
        <v>89</v>
      </c>
      <c r="AW540" s="177" t="s">
        <v>35</v>
      </c>
      <c r="AX540" s="177" t="s">
        <v>82</v>
      </c>
      <c r="AY540" s="180" t="s">
        <v>308</v>
      </c>
    </row>
    <row r="541" s="177" customFormat="true" ht="10.2" hidden="false" customHeight="false" outlineLevel="0" collapsed="false">
      <c r="B541" s="178"/>
      <c r="D541" s="179" t="s">
        <v>317</v>
      </c>
      <c r="E541" s="180"/>
      <c r="F541" s="181" t="s">
        <v>2869</v>
      </c>
      <c r="H541" s="180"/>
      <c r="I541" s="182"/>
      <c r="L541" s="178"/>
      <c r="M541" s="183"/>
      <c r="T541" s="184"/>
      <c r="AT541" s="180" t="s">
        <v>317</v>
      </c>
      <c r="AU541" s="180" t="s">
        <v>91</v>
      </c>
      <c r="AV541" s="177" t="s">
        <v>89</v>
      </c>
      <c r="AW541" s="177" t="s">
        <v>35</v>
      </c>
      <c r="AX541" s="177" t="s">
        <v>82</v>
      </c>
      <c r="AY541" s="180" t="s">
        <v>308</v>
      </c>
    </row>
    <row r="542" s="177" customFormat="true" ht="10.2" hidden="false" customHeight="false" outlineLevel="0" collapsed="false">
      <c r="B542" s="178"/>
      <c r="D542" s="179" t="s">
        <v>317</v>
      </c>
      <c r="E542" s="180"/>
      <c r="F542" s="181" t="s">
        <v>2657</v>
      </c>
      <c r="H542" s="180"/>
      <c r="I542" s="182"/>
      <c r="L542" s="178"/>
      <c r="M542" s="183"/>
      <c r="T542" s="184"/>
      <c r="AT542" s="180" t="s">
        <v>317</v>
      </c>
      <c r="AU542" s="180" t="s">
        <v>91</v>
      </c>
      <c r="AV542" s="177" t="s">
        <v>89</v>
      </c>
      <c r="AW542" s="177" t="s">
        <v>35</v>
      </c>
      <c r="AX542" s="177" t="s">
        <v>82</v>
      </c>
      <c r="AY542" s="180" t="s">
        <v>308</v>
      </c>
    </row>
    <row r="543" s="185" customFormat="true" ht="20.4" hidden="false" customHeight="false" outlineLevel="0" collapsed="false">
      <c r="B543" s="186"/>
      <c r="D543" s="179" t="s">
        <v>317</v>
      </c>
      <c r="E543" s="187"/>
      <c r="F543" s="188" t="s">
        <v>2870</v>
      </c>
      <c r="H543" s="189" t="n">
        <v>20.65</v>
      </c>
      <c r="I543" s="190"/>
      <c r="L543" s="186"/>
      <c r="M543" s="191"/>
      <c r="T543" s="192"/>
      <c r="AT543" s="187" t="s">
        <v>317</v>
      </c>
      <c r="AU543" s="187" t="s">
        <v>91</v>
      </c>
      <c r="AV543" s="185" t="s">
        <v>91</v>
      </c>
      <c r="AW543" s="185" t="s">
        <v>35</v>
      </c>
      <c r="AX543" s="185" t="s">
        <v>82</v>
      </c>
      <c r="AY543" s="187" t="s">
        <v>308</v>
      </c>
    </row>
    <row r="544" s="177" customFormat="true" ht="10.2" hidden="false" customHeight="false" outlineLevel="0" collapsed="false">
      <c r="B544" s="178"/>
      <c r="D544" s="179" t="s">
        <v>317</v>
      </c>
      <c r="E544" s="180"/>
      <c r="F544" s="181" t="s">
        <v>2673</v>
      </c>
      <c r="H544" s="180"/>
      <c r="I544" s="182"/>
      <c r="L544" s="178"/>
      <c r="M544" s="183"/>
      <c r="T544" s="184"/>
      <c r="AT544" s="180" t="s">
        <v>317</v>
      </c>
      <c r="AU544" s="180" t="s">
        <v>91</v>
      </c>
      <c r="AV544" s="177" t="s">
        <v>89</v>
      </c>
      <c r="AW544" s="177" t="s">
        <v>35</v>
      </c>
      <c r="AX544" s="177" t="s">
        <v>82</v>
      </c>
      <c r="AY544" s="180" t="s">
        <v>308</v>
      </c>
    </row>
    <row r="545" s="185" customFormat="true" ht="10.2" hidden="false" customHeight="false" outlineLevel="0" collapsed="false">
      <c r="B545" s="186"/>
      <c r="D545" s="179" t="s">
        <v>317</v>
      </c>
      <c r="E545" s="187"/>
      <c r="F545" s="188" t="s">
        <v>2871</v>
      </c>
      <c r="H545" s="189" t="n">
        <v>1.05</v>
      </c>
      <c r="I545" s="190"/>
      <c r="L545" s="186"/>
      <c r="M545" s="191"/>
      <c r="T545" s="192"/>
      <c r="AT545" s="187" t="s">
        <v>317</v>
      </c>
      <c r="AU545" s="187" t="s">
        <v>91</v>
      </c>
      <c r="AV545" s="185" t="s">
        <v>91</v>
      </c>
      <c r="AW545" s="185" t="s">
        <v>35</v>
      </c>
      <c r="AX545" s="185" t="s">
        <v>82</v>
      </c>
      <c r="AY545" s="187" t="s">
        <v>308</v>
      </c>
    </row>
    <row r="546" s="177" customFormat="true" ht="10.2" hidden="false" customHeight="false" outlineLevel="0" collapsed="false">
      <c r="B546" s="178"/>
      <c r="D546" s="179" t="s">
        <v>317</v>
      </c>
      <c r="E546" s="180"/>
      <c r="F546" s="181" t="s">
        <v>2872</v>
      </c>
      <c r="H546" s="180"/>
      <c r="I546" s="182"/>
      <c r="L546" s="178"/>
      <c r="M546" s="183"/>
      <c r="T546" s="184"/>
      <c r="AT546" s="180" t="s">
        <v>317</v>
      </c>
      <c r="AU546" s="180" t="s">
        <v>91</v>
      </c>
      <c r="AV546" s="177" t="s">
        <v>89</v>
      </c>
      <c r="AW546" s="177" t="s">
        <v>35</v>
      </c>
      <c r="AX546" s="177" t="s">
        <v>82</v>
      </c>
      <c r="AY546" s="180" t="s">
        <v>308</v>
      </c>
    </row>
    <row r="547" s="185" customFormat="true" ht="10.2" hidden="false" customHeight="false" outlineLevel="0" collapsed="false">
      <c r="B547" s="186"/>
      <c r="D547" s="179" t="s">
        <v>317</v>
      </c>
      <c r="E547" s="187"/>
      <c r="F547" s="188" t="s">
        <v>2873</v>
      </c>
      <c r="H547" s="189" t="n">
        <v>9.86</v>
      </c>
      <c r="I547" s="190"/>
      <c r="L547" s="186"/>
      <c r="M547" s="191"/>
      <c r="T547" s="192"/>
      <c r="AT547" s="187" t="s">
        <v>317</v>
      </c>
      <c r="AU547" s="187" t="s">
        <v>91</v>
      </c>
      <c r="AV547" s="185" t="s">
        <v>91</v>
      </c>
      <c r="AW547" s="185" t="s">
        <v>35</v>
      </c>
      <c r="AX547" s="185" t="s">
        <v>82</v>
      </c>
      <c r="AY547" s="187" t="s">
        <v>308</v>
      </c>
    </row>
    <row r="548" s="193" customFormat="true" ht="10.2" hidden="false" customHeight="false" outlineLevel="0" collapsed="false">
      <c r="B548" s="194"/>
      <c r="D548" s="179" t="s">
        <v>317</v>
      </c>
      <c r="E548" s="195"/>
      <c r="F548" s="196" t="s">
        <v>321</v>
      </c>
      <c r="H548" s="197" t="n">
        <v>31.56</v>
      </c>
      <c r="I548" s="198"/>
      <c r="L548" s="194"/>
      <c r="M548" s="199"/>
      <c r="T548" s="200"/>
      <c r="AT548" s="195" t="s">
        <v>317</v>
      </c>
      <c r="AU548" s="195" t="s">
        <v>91</v>
      </c>
      <c r="AV548" s="193" t="s">
        <v>315</v>
      </c>
      <c r="AW548" s="193" t="s">
        <v>35</v>
      </c>
      <c r="AX548" s="193" t="s">
        <v>89</v>
      </c>
      <c r="AY548" s="195" t="s">
        <v>308</v>
      </c>
    </row>
    <row r="549" s="185" customFormat="true" ht="10.2" hidden="false" customHeight="false" outlineLevel="0" collapsed="false">
      <c r="B549" s="186"/>
      <c r="D549" s="179" t="s">
        <v>317</v>
      </c>
      <c r="F549" s="188" t="s">
        <v>2874</v>
      </c>
      <c r="H549" s="189" t="n">
        <v>34.716</v>
      </c>
      <c r="I549" s="190"/>
      <c r="L549" s="186"/>
      <c r="M549" s="191"/>
      <c r="T549" s="192"/>
      <c r="AT549" s="187" t="s">
        <v>317</v>
      </c>
      <c r="AU549" s="187" t="s">
        <v>91</v>
      </c>
      <c r="AV549" s="185" t="s">
        <v>91</v>
      </c>
      <c r="AW549" s="185" t="s">
        <v>3</v>
      </c>
      <c r="AX549" s="185" t="s">
        <v>89</v>
      </c>
      <c r="AY549" s="187" t="s">
        <v>308</v>
      </c>
    </row>
    <row r="550" s="22" customFormat="true" ht="24.15" hidden="false" customHeight="true" outlineLevel="0" collapsed="false">
      <c r="B550" s="23"/>
      <c r="C550" s="201" t="s">
        <v>719</v>
      </c>
      <c r="D550" s="201" t="s">
        <v>487</v>
      </c>
      <c r="E550" s="202" t="s">
        <v>2875</v>
      </c>
      <c r="F550" s="203" t="s">
        <v>2876</v>
      </c>
      <c r="G550" s="204" t="s">
        <v>494</v>
      </c>
      <c r="H550" s="205" t="n">
        <v>11.55</v>
      </c>
      <c r="I550" s="206"/>
      <c r="J550" s="207" t="n">
        <f aca="false">ROUND(I550*H550,2)</f>
        <v>0</v>
      </c>
      <c r="K550" s="203" t="s">
        <v>314</v>
      </c>
      <c r="L550" s="208"/>
      <c r="M550" s="209"/>
      <c r="N550" s="210" t="s">
        <v>47</v>
      </c>
      <c r="P550" s="173" t="n">
        <f aca="false">O550*H550</f>
        <v>0</v>
      </c>
      <c r="Q550" s="173" t="n">
        <v>0.0002</v>
      </c>
      <c r="R550" s="173" t="n">
        <f aca="false">Q550*H550</f>
        <v>0.00231</v>
      </c>
      <c r="S550" s="173" t="n">
        <v>0</v>
      </c>
      <c r="T550" s="174" t="n">
        <f aca="false">S550*H550</f>
        <v>0</v>
      </c>
      <c r="AR550" s="175" t="s">
        <v>352</v>
      </c>
      <c r="AT550" s="175" t="s">
        <v>487</v>
      </c>
      <c r="AU550" s="175" t="s">
        <v>91</v>
      </c>
      <c r="AY550" s="3" t="s">
        <v>308</v>
      </c>
      <c r="BE550" s="176" t="n">
        <f aca="false">IF(N550="základní",J550,0)</f>
        <v>0</v>
      </c>
      <c r="BF550" s="176" t="n">
        <f aca="false">IF(N550="snížená",J550,0)</f>
        <v>0</v>
      </c>
      <c r="BG550" s="176" t="n">
        <f aca="false">IF(N550="zákl. přenesená",J550,0)</f>
        <v>0</v>
      </c>
      <c r="BH550" s="176" t="n">
        <f aca="false">IF(N550="sníž. přenesená",J550,0)</f>
        <v>0</v>
      </c>
      <c r="BI550" s="176" t="n">
        <f aca="false">IF(N550="nulová",J550,0)</f>
        <v>0</v>
      </c>
      <c r="BJ550" s="3" t="s">
        <v>89</v>
      </c>
      <c r="BK550" s="176" t="n">
        <f aca="false">ROUND(I550*H550,2)</f>
        <v>0</v>
      </c>
      <c r="BL550" s="3" t="s">
        <v>315</v>
      </c>
      <c r="BM550" s="175" t="s">
        <v>2877</v>
      </c>
    </row>
    <row r="551" s="177" customFormat="true" ht="10.2" hidden="false" customHeight="false" outlineLevel="0" collapsed="false">
      <c r="B551" s="178"/>
      <c r="D551" s="179" t="s">
        <v>317</v>
      </c>
      <c r="E551" s="180"/>
      <c r="F551" s="181" t="s">
        <v>318</v>
      </c>
      <c r="H551" s="180"/>
      <c r="I551" s="182"/>
      <c r="L551" s="178"/>
      <c r="M551" s="183"/>
      <c r="T551" s="184"/>
      <c r="AT551" s="180" t="s">
        <v>317</v>
      </c>
      <c r="AU551" s="180" t="s">
        <v>91</v>
      </c>
      <c r="AV551" s="177" t="s">
        <v>89</v>
      </c>
      <c r="AW551" s="177" t="s">
        <v>35</v>
      </c>
      <c r="AX551" s="177" t="s">
        <v>82</v>
      </c>
      <c r="AY551" s="180" t="s">
        <v>308</v>
      </c>
    </row>
    <row r="552" s="177" customFormat="true" ht="10.2" hidden="false" customHeight="false" outlineLevel="0" collapsed="false">
      <c r="B552" s="178"/>
      <c r="D552" s="179" t="s">
        <v>317</v>
      </c>
      <c r="E552" s="180"/>
      <c r="F552" s="181" t="s">
        <v>2878</v>
      </c>
      <c r="H552" s="180"/>
      <c r="I552" s="182"/>
      <c r="L552" s="178"/>
      <c r="M552" s="183"/>
      <c r="T552" s="184"/>
      <c r="AT552" s="180" t="s">
        <v>317</v>
      </c>
      <c r="AU552" s="180" t="s">
        <v>91</v>
      </c>
      <c r="AV552" s="177" t="s">
        <v>89</v>
      </c>
      <c r="AW552" s="177" t="s">
        <v>35</v>
      </c>
      <c r="AX552" s="177" t="s">
        <v>82</v>
      </c>
      <c r="AY552" s="180" t="s">
        <v>308</v>
      </c>
    </row>
    <row r="553" s="177" customFormat="true" ht="10.2" hidden="false" customHeight="false" outlineLevel="0" collapsed="false">
      <c r="B553" s="178"/>
      <c r="D553" s="179" t="s">
        <v>317</v>
      </c>
      <c r="E553" s="180"/>
      <c r="F553" s="181" t="s">
        <v>2657</v>
      </c>
      <c r="H553" s="180"/>
      <c r="I553" s="182"/>
      <c r="L553" s="178"/>
      <c r="M553" s="183"/>
      <c r="T553" s="184"/>
      <c r="AT553" s="180" t="s">
        <v>317</v>
      </c>
      <c r="AU553" s="180" t="s">
        <v>91</v>
      </c>
      <c r="AV553" s="177" t="s">
        <v>89</v>
      </c>
      <c r="AW553" s="177" t="s">
        <v>35</v>
      </c>
      <c r="AX553" s="177" t="s">
        <v>82</v>
      </c>
      <c r="AY553" s="180" t="s">
        <v>308</v>
      </c>
    </row>
    <row r="554" s="185" customFormat="true" ht="10.2" hidden="false" customHeight="false" outlineLevel="0" collapsed="false">
      <c r="B554" s="186"/>
      <c r="D554" s="179" t="s">
        <v>317</v>
      </c>
      <c r="E554" s="187"/>
      <c r="F554" s="188" t="s">
        <v>2879</v>
      </c>
      <c r="H554" s="189" t="n">
        <v>10.5</v>
      </c>
      <c r="I554" s="190"/>
      <c r="L554" s="186"/>
      <c r="M554" s="191"/>
      <c r="T554" s="192"/>
      <c r="AT554" s="187" t="s">
        <v>317</v>
      </c>
      <c r="AU554" s="187" t="s">
        <v>91</v>
      </c>
      <c r="AV554" s="185" t="s">
        <v>91</v>
      </c>
      <c r="AW554" s="185" t="s">
        <v>35</v>
      </c>
      <c r="AX554" s="185" t="s">
        <v>82</v>
      </c>
      <c r="AY554" s="187" t="s">
        <v>308</v>
      </c>
    </row>
    <row r="555" s="193" customFormat="true" ht="10.2" hidden="false" customHeight="false" outlineLevel="0" collapsed="false">
      <c r="B555" s="194"/>
      <c r="D555" s="179" t="s">
        <v>317</v>
      </c>
      <c r="E555" s="195"/>
      <c r="F555" s="196" t="s">
        <v>321</v>
      </c>
      <c r="H555" s="197" t="n">
        <v>10.5</v>
      </c>
      <c r="I555" s="198"/>
      <c r="L555" s="194"/>
      <c r="M555" s="199"/>
      <c r="T555" s="200"/>
      <c r="AT555" s="195" t="s">
        <v>317</v>
      </c>
      <c r="AU555" s="195" t="s">
        <v>91</v>
      </c>
      <c r="AV555" s="193" t="s">
        <v>315</v>
      </c>
      <c r="AW555" s="193" t="s">
        <v>35</v>
      </c>
      <c r="AX555" s="193" t="s">
        <v>89</v>
      </c>
      <c r="AY555" s="195" t="s">
        <v>308</v>
      </c>
    </row>
    <row r="556" s="185" customFormat="true" ht="10.2" hidden="false" customHeight="false" outlineLevel="0" collapsed="false">
      <c r="B556" s="186"/>
      <c r="D556" s="179" t="s">
        <v>317</v>
      </c>
      <c r="F556" s="188" t="s">
        <v>2880</v>
      </c>
      <c r="H556" s="189" t="n">
        <v>11.55</v>
      </c>
      <c r="I556" s="190"/>
      <c r="L556" s="186"/>
      <c r="M556" s="191"/>
      <c r="T556" s="192"/>
      <c r="AT556" s="187" t="s">
        <v>317</v>
      </c>
      <c r="AU556" s="187" t="s">
        <v>91</v>
      </c>
      <c r="AV556" s="185" t="s">
        <v>91</v>
      </c>
      <c r="AW556" s="185" t="s">
        <v>3</v>
      </c>
      <c r="AX556" s="185" t="s">
        <v>89</v>
      </c>
      <c r="AY556" s="187" t="s">
        <v>308</v>
      </c>
    </row>
    <row r="557" s="22" customFormat="true" ht="55.5" hidden="false" customHeight="true" outlineLevel="0" collapsed="false">
      <c r="B557" s="23"/>
      <c r="C557" s="164" t="s">
        <v>721</v>
      </c>
      <c r="D557" s="164" t="s">
        <v>310</v>
      </c>
      <c r="E557" s="165" t="s">
        <v>2881</v>
      </c>
      <c r="F557" s="166" t="s">
        <v>2882</v>
      </c>
      <c r="G557" s="167" t="s">
        <v>494</v>
      </c>
      <c r="H557" s="168" t="n">
        <v>84.34</v>
      </c>
      <c r="I557" s="169"/>
      <c r="J557" s="170" t="n">
        <f aca="false">ROUND(I557*H557,2)</f>
        <v>0</v>
      </c>
      <c r="K557" s="166" t="s">
        <v>314</v>
      </c>
      <c r="L557" s="23"/>
      <c r="M557" s="171"/>
      <c r="N557" s="172" t="s">
        <v>47</v>
      </c>
      <c r="P557" s="173" t="n">
        <f aca="false">O557*H557</f>
        <v>0</v>
      </c>
      <c r="Q557" s="173" t="n">
        <v>0</v>
      </c>
      <c r="R557" s="173" t="n">
        <f aca="false">Q557*H557</f>
        <v>0</v>
      </c>
      <c r="S557" s="173" t="n">
        <v>0</v>
      </c>
      <c r="T557" s="174" t="n">
        <f aca="false">S557*H557</f>
        <v>0</v>
      </c>
      <c r="AR557" s="175" t="s">
        <v>315</v>
      </c>
      <c r="AT557" s="175" t="s">
        <v>310</v>
      </c>
      <c r="AU557" s="175" t="s">
        <v>91</v>
      </c>
      <c r="AY557" s="3" t="s">
        <v>308</v>
      </c>
      <c r="BE557" s="176" t="n">
        <f aca="false">IF(N557="základní",J557,0)</f>
        <v>0</v>
      </c>
      <c r="BF557" s="176" t="n">
        <f aca="false">IF(N557="snížená",J557,0)</f>
        <v>0</v>
      </c>
      <c r="BG557" s="176" t="n">
        <f aca="false">IF(N557="zákl. přenesená",J557,0)</f>
        <v>0</v>
      </c>
      <c r="BH557" s="176" t="n">
        <f aca="false">IF(N557="sníž. přenesená",J557,0)</f>
        <v>0</v>
      </c>
      <c r="BI557" s="176" t="n">
        <f aca="false">IF(N557="nulová",J557,0)</f>
        <v>0</v>
      </c>
      <c r="BJ557" s="3" t="s">
        <v>89</v>
      </c>
      <c r="BK557" s="176" t="n">
        <f aca="false">ROUND(I557*H557,2)</f>
        <v>0</v>
      </c>
      <c r="BL557" s="3" t="s">
        <v>315</v>
      </c>
      <c r="BM557" s="175" t="s">
        <v>2883</v>
      </c>
    </row>
    <row r="558" s="177" customFormat="true" ht="10.2" hidden="false" customHeight="false" outlineLevel="0" collapsed="false">
      <c r="B558" s="178"/>
      <c r="D558" s="179" t="s">
        <v>317</v>
      </c>
      <c r="E558" s="180"/>
      <c r="F558" s="181" t="s">
        <v>318</v>
      </c>
      <c r="H558" s="180"/>
      <c r="I558" s="182"/>
      <c r="L558" s="178"/>
      <c r="M558" s="183"/>
      <c r="T558" s="184"/>
      <c r="AT558" s="180" t="s">
        <v>317</v>
      </c>
      <c r="AU558" s="180" t="s">
        <v>91</v>
      </c>
      <c r="AV558" s="177" t="s">
        <v>89</v>
      </c>
      <c r="AW558" s="177" t="s">
        <v>35</v>
      </c>
      <c r="AX558" s="177" t="s">
        <v>82</v>
      </c>
      <c r="AY558" s="180" t="s">
        <v>308</v>
      </c>
    </row>
    <row r="559" s="177" customFormat="true" ht="10.2" hidden="false" customHeight="false" outlineLevel="0" collapsed="false">
      <c r="B559" s="178"/>
      <c r="D559" s="179" t="s">
        <v>317</v>
      </c>
      <c r="E559" s="180"/>
      <c r="F559" s="181" t="s">
        <v>2884</v>
      </c>
      <c r="H559" s="180"/>
      <c r="I559" s="182"/>
      <c r="L559" s="178"/>
      <c r="M559" s="183"/>
      <c r="T559" s="184"/>
      <c r="AT559" s="180" t="s">
        <v>317</v>
      </c>
      <c r="AU559" s="180" t="s">
        <v>91</v>
      </c>
      <c r="AV559" s="177" t="s">
        <v>89</v>
      </c>
      <c r="AW559" s="177" t="s">
        <v>35</v>
      </c>
      <c r="AX559" s="177" t="s">
        <v>82</v>
      </c>
      <c r="AY559" s="180" t="s">
        <v>308</v>
      </c>
    </row>
    <row r="560" s="177" customFormat="true" ht="10.2" hidden="false" customHeight="false" outlineLevel="0" collapsed="false">
      <c r="B560" s="178"/>
      <c r="D560" s="179" t="s">
        <v>317</v>
      </c>
      <c r="E560" s="180"/>
      <c r="F560" s="181" t="s">
        <v>2657</v>
      </c>
      <c r="H560" s="180"/>
      <c r="I560" s="182"/>
      <c r="L560" s="178"/>
      <c r="M560" s="183"/>
      <c r="T560" s="184"/>
      <c r="AT560" s="180" t="s">
        <v>317</v>
      </c>
      <c r="AU560" s="180" t="s">
        <v>91</v>
      </c>
      <c r="AV560" s="177" t="s">
        <v>89</v>
      </c>
      <c r="AW560" s="177" t="s">
        <v>35</v>
      </c>
      <c r="AX560" s="177" t="s">
        <v>82</v>
      </c>
      <c r="AY560" s="180" t="s">
        <v>308</v>
      </c>
    </row>
    <row r="561" s="185" customFormat="true" ht="30.6" hidden="false" customHeight="false" outlineLevel="0" collapsed="false">
      <c r="B561" s="186"/>
      <c r="D561" s="179" t="s">
        <v>317</v>
      </c>
      <c r="E561" s="187"/>
      <c r="F561" s="188" t="s">
        <v>2885</v>
      </c>
      <c r="H561" s="189" t="n">
        <v>79.19</v>
      </c>
      <c r="I561" s="190"/>
      <c r="L561" s="186"/>
      <c r="M561" s="191"/>
      <c r="T561" s="192"/>
      <c r="AT561" s="187" t="s">
        <v>317</v>
      </c>
      <c r="AU561" s="187" t="s">
        <v>91</v>
      </c>
      <c r="AV561" s="185" t="s">
        <v>91</v>
      </c>
      <c r="AW561" s="185" t="s">
        <v>35</v>
      </c>
      <c r="AX561" s="185" t="s">
        <v>82</v>
      </c>
      <c r="AY561" s="187" t="s">
        <v>308</v>
      </c>
    </row>
    <row r="562" s="177" customFormat="true" ht="10.2" hidden="false" customHeight="false" outlineLevel="0" collapsed="false">
      <c r="B562" s="178"/>
      <c r="D562" s="179" t="s">
        <v>317</v>
      </c>
      <c r="E562" s="180"/>
      <c r="F562" s="181" t="s">
        <v>2673</v>
      </c>
      <c r="H562" s="180"/>
      <c r="I562" s="182"/>
      <c r="L562" s="178"/>
      <c r="M562" s="183"/>
      <c r="T562" s="184"/>
      <c r="AT562" s="180" t="s">
        <v>317</v>
      </c>
      <c r="AU562" s="180" t="s">
        <v>91</v>
      </c>
      <c r="AV562" s="177" t="s">
        <v>89</v>
      </c>
      <c r="AW562" s="177" t="s">
        <v>35</v>
      </c>
      <c r="AX562" s="177" t="s">
        <v>82</v>
      </c>
      <c r="AY562" s="180" t="s">
        <v>308</v>
      </c>
    </row>
    <row r="563" s="185" customFormat="true" ht="10.2" hidden="false" customHeight="false" outlineLevel="0" collapsed="false">
      <c r="B563" s="186"/>
      <c r="D563" s="179" t="s">
        <v>317</v>
      </c>
      <c r="E563" s="187"/>
      <c r="F563" s="188" t="s">
        <v>2886</v>
      </c>
      <c r="H563" s="189" t="n">
        <v>5.15</v>
      </c>
      <c r="I563" s="190"/>
      <c r="L563" s="186"/>
      <c r="M563" s="191"/>
      <c r="T563" s="192"/>
      <c r="AT563" s="187" t="s">
        <v>317</v>
      </c>
      <c r="AU563" s="187" t="s">
        <v>91</v>
      </c>
      <c r="AV563" s="185" t="s">
        <v>91</v>
      </c>
      <c r="AW563" s="185" t="s">
        <v>35</v>
      </c>
      <c r="AX563" s="185" t="s">
        <v>82</v>
      </c>
      <c r="AY563" s="187" t="s">
        <v>308</v>
      </c>
    </row>
    <row r="564" s="193" customFormat="true" ht="10.2" hidden="false" customHeight="false" outlineLevel="0" collapsed="false">
      <c r="B564" s="194"/>
      <c r="D564" s="179" t="s">
        <v>317</v>
      </c>
      <c r="E564" s="195"/>
      <c r="F564" s="196" t="s">
        <v>321</v>
      </c>
      <c r="H564" s="197" t="n">
        <v>84.34</v>
      </c>
      <c r="I564" s="198"/>
      <c r="L564" s="194"/>
      <c r="M564" s="199"/>
      <c r="T564" s="200"/>
      <c r="AT564" s="195" t="s">
        <v>317</v>
      </c>
      <c r="AU564" s="195" t="s">
        <v>91</v>
      </c>
      <c r="AV564" s="193" t="s">
        <v>315</v>
      </c>
      <c r="AW564" s="193" t="s">
        <v>35</v>
      </c>
      <c r="AX564" s="193" t="s">
        <v>89</v>
      </c>
      <c r="AY564" s="195" t="s">
        <v>308</v>
      </c>
    </row>
    <row r="565" s="22" customFormat="true" ht="24.15" hidden="false" customHeight="true" outlineLevel="0" collapsed="false">
      <c r="B565" s="23"/>
      <c r="C565" s="201" t="s">
        <v>723</v>
      </c>
      <c r="D565" s="201" t="s">
        <v>487</v>
      </c>
      <c r="E565" s="202" t="s">
        <v>2887</v>
      </c>
      <c r="F565" s="203" t="s">
        <v>2888</v>
      </c>
      <c r="G565" s="204" t="s">
        <v>494</v>
      </c>
      <c r="H565" s="205" t="n">
        <v>92.774</v>
      </c>
      <c r="I565" s="206"/>
      <c r="J565" s="207" t="n">
        <f aca="false">ROUND(I565*H565,2)</f>
        <v>0</v>
      </c>
      <c r="K565" s="203" t="s">
        <v>314</v>
      </c>
      <c r="L565" s="208"/>
      <c r="M565" s="209"/>
      <c r="N565" s="210" t="s">
        <v>47</v>
      </c>
      <c r="P565" s="173" t="n">
        <f aca="false">O565*H565</f>
        <v>0</v>
      </c>
      <c r="Q565" s="173" t="n">
        <v>4E-005</v>
      </c>
      <c r="R565" s="173" t="n">
        <f aca="false">Q565*H565</f>
        <v>0.00371096</v>
      </c>
      <c r="S565" s="173" t="n">
        <v>0</v>
      </c>
      <c r="T565" s="174" t="n">
        <f aca="false">S565*H565</f>
        <v>0</v>
      </c>
      <c r="AR565" s="175" t="s">
        <v>352</v>
      </c>
      <c r="AT565" s="175" t="s">
        <v>487</v>
      </c>
      <c r="AU565" s="175" t="s">
        <v>91</v>
      </c>
      <c r="AY565" s="3" t="s">
        <v>308</v>
      </c>
      <c r="BE565" s="176" t="n">
        <f aca="false">IF(N565="základní",J565,0)</f>
        <v>0</v>
      </c>
      <c r="BF565" s="176" t="n">
        <f aca="false">IF(N565="snížená",J565,0)</f>
        <v>0</v>
      </c>
      <c r="BG565" s="176" t="n">
        <f aca="false">IF(N565="zákl. přenesená",J565,0)</f>
        <v>0</v>
      </c>
      <c r="BH565" s="176" t="n">
        <f aca="false">IF(N565="sníž. přenesená",J565,0)</f>
        <v>0</v>
      </c>
      <c r="BI565" s="176" t="n">
        <f aca="false">IF(N565="nulová",J565,0)</f>
        <v>0</v>
      </c>
      <c r="BJ565" s="3" t="s">
        <v>89</v>
      </c>
      <c r="BK565" s="176" t="n">
        <f aca="false">ROUND(I565*H565,2)</f>
        <v>0</v>
      </c>
      <c r="BL565" s="3" t="s">
        <v>315</v>
      </c>
      <c r="BM565" s="175" t="s">
        <v>2889</v>
      </c>
    </row>
    <row r="566" s="185" customFormat="true" ht="10.2" hidden="false" customHeight="false" outlineLevel="0" collapsed="false">
      <c r="B566" s="186"/>
      <c r="D566" s="179" t="s">
        <v>317</v>
      </c>
      <c r="F566" s="188" t="s">
        <v>2890</v>
      </c>
      <c r="H566" s="189" t="n">
        <v>92.774</v>
      </c>
      <c r="I566" s="190"/>
      <c r="L566" s="186"/>
      <c r="M566" s="191"/>
      <c r="T566" s="192"/>
      <c r="AT566" s="187" t="s">
        <v>317</v>
      </c>
      <c r="AU566" s="187" t="s">
        <v>91</v>
      </c>
      <c r="AV566" s="185" t="s">
        <v>91</v>
      </c>
      <c r="AW566" s="185" t="s">
        <v>3</v>
      </c>
      <c r="AX566" s="185" t="s">
        <v>89</v>
      </c>
      <c r="AY566" s="187" t="s">
        <v>308</v>
      </c>
    </row>
    <row r="567" s="22" customFormat="true" ht="49.2" hidden="false" customHeight="true" outlineLevel="0" collapsed="false">
      <c r="B567" s="23"/>
      <c r="C567" s="164" t="s">
        <v>725</v>
      </c>
      <c r="D567" s="164" t="s">
        <v>310</v>
      </c>
      <c r="E567" s="165" t="s">
        <v>2891</v>
      </c>
      <c r="F567" s="166" t="s">
        <v>2892</v>
      </c>
      <c r="G567" s="167" t="s">
        <v>313</v>
      </c>
      <c r="H567" s="168" t="n">
        <v>55.291</v>
      </c>
      <c r="I567" s="169"/>
      <c r="J567" s="170" t="n">
        <f aca="false">ROUND(I567*H567,2)</f>
        <v>0</v>
      </c>
      <c r="K567" s="166" t="s">
        <v>1469</v>
      </c>
      <c r="L567" s="23"/>
      <c r="M567" s="171"/>
      <c r="N567" s="172" t="s">
        <v>47</v>
      </c>
      <c r="P567" s="173" t="n">
        <f aca="false">O567*H567</f>
        <v>0</v>
      </c>
      <c r="Q567" s="173" t="n">
        <v>0.00478</v>
      </c>
      <c r="R567" s="173" t="n">
        <f aca="false">Q567*H567</f>
        <v>0.26429098</v>
      </c>
      <c r="S567" s="173" t="n">
        <v>0</v>
      </c>
      <c r="T567" s="174" t="n">
        <f aca="false">S567*H567</f>
        <v>0</v>
      </c>
      <c r="AR567" s="175" t="s">
        <v>315</v>
      </c>
      <c r="AT567" s="175" t="s">
        <v>310</v>
      </c>
      <c r="AU567" s="175" t="s">
        <v>91</v>
      </c>
      <c r="AY567" s="3" t="s">
        <v>308</v>
      </c>
      <c r="BE567" s="176" t="n">
        <f aca="false">IF(N567="základní",J567,0)</f>
        <v>0</v>
      </c>
      <c r="BF567" s="176" t="n">
        <f aca="false">IF(N567="snížená",J567,0)</f>
        <v>0</v>
      </c>
      <c r="BG567" s="176" t="n">
        <f aca="false">IF(N567="zákl. přenesená",J567,0)</f>
        <v>0</v>
      </c>
      <c r="BH567" s="176" t="n">
        <f aca="false">IF(N567="sníž. přenesená",J567,0)</f>
        <v>0</v>
      </c>
      <c r="BI567" s="176" t="n">
        <f aca="false">IF(N567="nulová",J567,0)</f>
        <v>0</v>
      </c>
      <c r="BJ567" s="3" t="s">
        <v>89</v>
      </c>
      <c r="BK567" s="176" t="n">
        <f aca="false">ROUND(I567*H567,2)</f>
        <v>0</v>
      </c>
      <c r="BL567" s="3" t="s">
        <v>315</v>
      </c>
      <c r="BM567" s="175" t="s">
        <v>2893</v>
      </c>
    </row>
    <row r="568" s="177" customFormat="true" ht="10.2" hidden="false" customHeight="false" outlineLevel="0" collapsed="false">
      <c r="B568" s="178"/>
      <c r="D568" s="179" t="s">
        <v>317</v>
      </c>
      <c r="E568" s="180"/>
      <c r="F568" s="181" t="s">
        <v>318</v>
      </c>
      <c r="H568" s="180"/>
      <c r="I568" s="182"/>
      <c r="L568" s="178"/>
      <c r="M568" s="183"/>
      <c r="T568" s="184"/>
      <c r="AT568" s="180" t="s">
        <v>317</v>
      </c>
      <c r="AU568" s="180" t="s">
        <v>91</v>
      </c>
      <c r="AV568" s="177" t="s">
        <v>89</v>
      </c>
      <c r="AW568" s="177" t="s">
        <v>35</v>
      </c>
      <c r="AX568" s="177" t="s">
        <v>82</v>
      </c>
      <c r="AY568" s="180" t="s">
        <v>308</v>
      </c>
    </row>
    <row r="569" s="177" customFormat="true" ht="10.2" hidden="false" customHeight="false" outlineLevel="0" collapsed="false">
      <c r="B569" s="178"/>
      <c r="D569" s="179" t="s">
        <v>317</v>
      </c>
      <c r="E569" s="180"/>
      <c r="F569" s="181" t="s">
        <v>2894</v>
      </c>
      <c r="H569" s="180"/>
      <c r="I569" s="182"/>
      <c r="L569" s="178"/>
      <c r="M569" s="183"/>
      <c r="T569" s="184"/>
      <c r="AT569" s="180" t="s">
        <v>317</v>
      </c>
      <c r="AU569" s="180" t="s">
        <v>91</v>
      </c>
      <c r="AV569" s="177" t="s">
        <v>89</v>
      </c>
      <c r="AW569" s="177" t="s">
        <v>35</v>
      </c>
      <c r="AX569" s="177" t="s">
        <v>82</v>
      </c>
      <c r="AY569" s="180" t="s">
        <v>308</v>
      </c>
    </row>
    <row r="570" s="177" customFormat="true" ht="10.2" hidden="false" customHeight="false" outlineLevel="0" collapsed="false">
      <c r="B570" s="178"/>
      <c r="D570" s="179" t="s">
        <v>317</v>
      </c>
      <c r="E570" s="180"/>
      <c r="F570" s="181" t="s">
        <v>2836</v>
      </c>
      <c r="H570" s="180"/>
      <c r="I570" s="182"/>
      <c r="L570" s="178"/>
      <c r="M570" s="183"/>
      <c r="T570" s="184"/>
      <c r="AT570" s="180" t="s">
        <v>317</v>
      </c>
      <c r="AU570" s="180" t="s">
        <v>91</v>
      </c>
      <c r="AV570" s="177" t="s">
        <v>89</v>
      </c>
      <c r="AW570" s="177" t="s">
        <v>35</v>
      </c>
      <c r="AX570" s="177" t="s">
        <v>82</v>
      </c>
      <c r="AY570" s="180" t="s">
        <v>308</v>
      </c>
    </row>
    <row r="571" s="177" customFormat="true" ht="10.2" hidden="false" customHeight="false" outlineLevel="0" collapsed="false">
      <c r="B571" s="178"/>
      <c r="D571" s="179" t="s">
        <v>317</v>
      </c>
      <c r="E571" s="180"/>
      <c r="F571" s="181" t="s">
        <v>2837</v>
      </c>
      <c r="H571" s="180"/>
      <c r="I571" s="182"/>
      <c r="L571" s="178"/>
      <c r="M571" s="183"/>
      <c r="T571" s="184"/>
      <c r="AT571" s="180" t="s">
        <v>317</v>
      </c>
      <c r="AU571" s="180" t="s">
        <v>91</v>
      </c>
      <c r="AV571" s="177" t="s">
        <v>89</v>
      </c>
      <c r="AW571" s="177" t="s">
        <v>35</v>
      </c>
      <c r="AX571" s="177" t="s">
        <v>82</v>
      </c>
      <c r="AY571" s="180" t="s">
        <v>308</v>
      </c>
    </row>
    <row r="572" s="185" customFormat="true" ht="10.2" hidden="false" customHeight="false" outlineLevel="0" collapsed="false">
      <c r="B572" s="186"/>
      <c r="D572" s="179" t="s">
        <v>317</v>
      </c>
      <c r="E572" s="187"/>
      <c r="F572" s="188" t="s">
        <v>2838</v>
      </c>
      <c r="H572" s="189" t="n">
        <v>55.291</v>
      </c>
      <c r="I572" s="190"/>
      <c r="L572" s="186"/>
      <c r="M572" s="191"/>
      <c r="T572" s="192"/>
      <c r="AT572" s="187" t="s">
        <v>317</v>
      </c>
      <c r="AU572" s="187" t="s">
        <v>91</v>
      </c>
      <c r="AV572" s="185" t="s">
        <v>91</v>
      </c>
      <c r="AW572" s="185" t="s">
        <v>35</v>
      </c>
      <c r="AX572" s="185" t="s">
        <v>82</v>
      </c>
      <c r="AY572" s="187" t="s">
        <v>308</v>
      </c>
    </row>
    <row r="573" s="193" customFormat="true" ht="10.2" hidden="false" customHeight="false" outlineLevel="0" collapsed="false">
      <c r="B573" s="194"/>
      <c r="D573" s="179" t="s">
        <v>317</v>
      </c>
      <c r="E573" s="195"/>
      <c r="F573" s="196" t="s">
        <v>321</v>
      </c>
      <c r="H573" s="197" t="n">
        <v>55.291</v>
      </c>
      <c r="I573" s="198"/>
      <c r="L573" s="194"/>
      <c r="M573" s="199"/>
      <c r="T573" s="200"/>
      <c r="AT573" s="195" t="s">
        <v>317</v>
      </c>
      <c r="AU573" s="195" t="s">
        <v>91</v>
      </c>
      <c r="AV573" s="193" t="s">
        <v>315</v>
      </c>
      <c r="AW573" s="193" t="s">
        <v>35</v>
      </c>
      <c r="AX573" s="193" t="s">
        <v>89</v>
      </c>
      <c r="AY573" s="195" t="s">
        <v>308</v>
      </c>
    </row>
    <row r="574" s="22" customFormat="true" ht="44.25" hidden="false" customHeight="true" outlineLevel="0" collapsed="false">
      <c r="B574" s="23"/>
      <c r="C574" s="164" t="s">
        <v>727</v>
      </c>
      <c r="D574" s="164" t="s">
        <v>310</v>
      </c>
      <c r="E574" s="165" t="s">
        <v>2895</v>
      </c>
      <c r="F574" s="166" t="s">
        <v>2896</v>
      </c>
      <c r="G574" s="167" t="s">
        <v>313</v>
      </c>
      <c r="H574" s="168" t="n">
        <v>206.925</v>
      </c>
      <c r="I574" s="169"/>
      <c r="J574" s="170" t="n">
        <f aca="false">ROUND(I574*H574,2)</f>
        <v>0</v>
      </c>
      <c r="K574" s="166" t="s">
        <v>1469</v>
      </c>
      <c r="L574" s="23"/>
      <c r="M574" s="171"/>
      <c r="N574" s="172" t="s">
        <v>47</v>
      </c>
      <c r="P574" s="173" t="n">
        <f aca="false">O574*H574</f>
        <v>0</v>
      </c>
      <c r="Q574" s="173" t="n">
        <v>0.00478</v>
      </c>
      <c r="R574" s="173" t="n">
        <f aca="false">Q574*H574</f>
        <v>0.9891015</v>
      </c>
      <c r="S574" s="173" t="n">
        <v>0</v>
      </c>
      <c r="T574" s="174" t="n">
        <f aca="false">S574*H574</f>
        <v>0</v>
      </c>
      <c r="AR574" s="175" t="s">
        <v>315</v>
      </c>
      <c r="AT574" s="175" t="s">
        <v>310</v>
      </c>
      <c r="AU574" s="175" t="s">
        <v>91</v>
      </c>
      <c r="AY574" s="3" t="s">
        <v>308</v>
      </c>
      <c r="BE574" s="176" t="n">
        <f aca="false">IF(N574="základní",J574,0)</f>
        <v>0</v>
      </c>
      <c r="BF574" s="176" t="n">
        <f aca="false">IF(N574="snížená",J574,0)</f>
        <v>0</v>
      </c>
      <c r="BG574" s="176" t="n">
        <f aca="false">IF(N574="zákl. přenesená",J574,0)</f>
        <v>0</v>
      </c>
      <c r="BH574" s="176" t="n">
        <f aca="false">IF(N574="sníž. přenesená",J574,0)</f>
        <v>0</v>
      </c>
      <c r="BI574" s="176" t="n">
        <f aca="false">IF(N574="nulová",J574,0)</f>
        <v>0</v>
      </c>
      <c r="BJ574" s="3" t="s">
        <v>89</v>
      </c>
      <c r="BK574" s="176" t="n">
        <f aca="false">ROUND(I574*H574,2)</f>
        <v>0</v>
      </c>
      <c r="BL574" s="3" t="s">
        <v>315</v>
      </c>
      <c r="BM574" s="175" t="s">
        <v>2897</v>
      </c>
    </row>
    <row r="575" s="177" customFormat="true" ht="10.2" hidden="false" customHeight="false" outlineLevel="0" collapsed="false">
      <c r="B575" s="178"/>
      <c r="D575" s="179" t="s">
        <v>317</v>
      </c>
      <c r="E575" s="180"/>
      <c r="F575" s="181" t="s">
        <v>318</v>
      </c>
      <c r="H575" s="180"/>
      <c r="I575" s="182"/>
      <c r="L575" s="178"/>
      <c r="M575" s="183"/>
      <c r="T575" s="184"/>
      <c r="AT575" s="180" t="s">
        <v>317</v>
      </c>
      <c r="AU575" s="180" t="s">
        <v>91</v>
      </c>
      <c r="AV575" s="177" t="s">
        <v>89</v>
      </c>
      <c r="AW575" s="177" t="s">
        <v>35</v>
      </c>
      <c r="AX575" s="177" t="s">
        <v>82</v>
      </c>
      <c r="AY575" s="180" t="s">
        <v>308</v>
      </c>
    </row>
    <row r="576" s="177" customFormat="true" ht="10.2" hidden="false" customHeight="false" outlineLevel="0" collapsed="false">
      <c r="B576" s="178"/>
      <c r="D576" s="179" t="s">
        <v>317</v>
      </c>
      <c r="E576" s="180"/>
      <c r="F576" s="181" t="s">
        <v>2898</v>
      </c>
      <c r="H576" s="180"/>
      <c r="I576" s="182"/>
      <c r="L576" s="178"/>
      <c r="M576" s="183"/>
      <c r="T576" s="184"/>
      <c r="AT576" s="180" t="s">
        <v>317</v>
      </c>
      <c r="AU576" s="180" t="s">
        <v>91</v>
      </c>
      <c r="AV576" s="177" t="s">
        <v>89</v>
      </c>
      <c r="AW576" s="177" t="s">
        <v>35</v>
      </c>
      <c r="AX576" s="177" t="s">
        <v>82</v>
      </c>
      <c r="AY576" s="180" t="s">
        <v>308</v>
      </c>
    </row>
    <row r="577" s="185" customFormat="true" ht="20.4" hidden="false" customHeight="false" outlineLevel="0" collapsed="false">
      <c r="B577" s="186"/>
      <c r="D577" s="179" t="s">
        <v>317</v>
      </c>
      <c r="E577" s="187"/>
      <c r="F577" s="188" t="s">
        <v>2671</v>
      </c>
      <c r="H577" s="189" t="n">
        <v>216.475</v>
      </c>
      <c r="I577" s="190"/>
      <c r="L577" s="186"/>
      <c r="M577" s="191"/>
      <c r="T577" s="192"/>
      <c r="AT577" s="187" t="s">
        <v>317</v>
      </c>
      <c r="AU577" s="187" t="s">
        <v>91</v>
      </c>
      <c r="AV577" s="185" t="s">
        <v>91</v>
      </c>
      <c r="AW577" s="185" t="s">
        <v>35</v>
      </c>
      <c r="AX577" s="185" t="s">
        <v>82</v>
      </c>
      <c r="AY577" s="187" t="s">
        <v>308</v>
      </c>
    </row>
    <row r="578" s="185" customFormat="true" ht="30.6" hidden="false" customHeight="false" outlineLevel="0" collapsed="false">
      <c r="B578" s="186"/>
      <c r="D578" s="179" t="s">
        <v>317</v>
      </c>
      <c r="E578" s="187"/>
      <c r="F578" s="188" t="s">
        <v>2672</v>
      </c>
      <c r="H578" s="189" t="n">
        <v>-32.293</v>
      </c>
      <c r="I578" s="190"/>
      <c r="L578" s="186"/>
      <c r="M578" s="191"/>
      <c r="T578" s="192"/>
      <c r="AT578" s="187" t="s">
        <v>317</v>
      </c>
      <c r="AU578" s="187" t="s">
        <v>91</v>
      </c>
      <c r="AV578" s="185" t="s">
        <v>91</v>
      </c>
      <c r="AW578" s="185" t="s">
        <v>35</v>
      </c>
      <c r="AX578" s="185" t="s">
        <v>82</v>
      </c>
      <c r="AY578" s="187" t="s">
        <v>308</v>
      </c>
    </row>
    <row r="579" s="185" customFormat="true" ht="10.2" hidden="false" customHeight="false" outlineLevel="0" collapsed="false">
      <c r="B579" s="186"/>
      <c r="D579" s="179" t="s">
        <v>317</v>
      </c>
      <c r="E579" s="187"/>
      <c r="F579" s="188" t="s">
        <v>2848</v>
      </c>
      <c r="H579" s="189" t="n">
        <v>24.896</v>
      </c>
      <c r="I579" s="190"/>
      <c r="L579" s="186"/>
      <c r="M579" s="191"/>
      <c r="T579" s="192"/>
      <c r="AT579" s="187" t="s">
        <v>317</v>
      </c>
      <c r="AU579" s="187" t="s">
        <v>91</v>
      </c>
      <c r="AV579" s="185" t="s">
        <v>91</v>
      </c>
      <c r="AW579" s="185" t="s">
        <v>35</v>
      </c>
      <c r="AX579" s="185" t="s">
        <v>82</v>
      </c>
      <c r="AY579" s="187" t="s">
        <v>308</v>
      </c>
    </row>
    <row r="580" s="185" customFormat="true" ht="10.2" hidden="false" customHeight="false" outlineLevel="0" collapsed="false">
      <c r="B580" s="186"/>
      <c r="D580" s="179" t="s">
        <v>317</v>
      </c>
      <c r="E580" s="187"/>
      <c r="F580" s="188" t="s">
        <v>2675</v>
      </c>
      <c r="H580" s="189" t="n">
        <v>-2.153</v>
      </c>
      <c r="I580" s="190"/>
      <c r="L580" s="186"/>
      <c r="M580" s="191"/>
      <c r="T580" s="192"/>
      <c r="AT580" s="187" t="s">
        <v>317</v>
      </c>
      <c r="AU580" s="187" t="s">
        <v>91</v>
      </c>
      <c r="AV580" s="185" t="s">
        <v>91</v>
      </c>
      <c r="AW580" s="185" t="s">
        <v>35</v>
      </c>
      <c r="AX580" s="185" t="s">
        <v>82</v>
      </c>
      <c r="AY580" s="187" t="s">
        <v>308</v>
      </c>
    </row>
    <row r="581" s="193" customFormat="true" ht="10.2" hidden="false" customHeight="false" outlineLevel="0" collapsed="false">
      <c r="B581" s="194"/>
      <c r="D581" s="179" t="s">
        <v>317</v>
      </c>
      <c r="E581" s="195"/>
      <c r="F581" s="196" t="s">
        <v>321</v>
      </c>
      <c r="H581" s="197" t="n">
        <v>206.925</v>
      </c>
      <c r="I581" s="198"/>
      <c r="L581" s="194"/>
      <c r="M581" s="199"/>
      <c r="T581" s="200"/>
      <c r="AT581" s="195" t="s">
        <v>317</v>
      </c>
      <c r="AU581" s="195" t="s">
        <v>91</v>
      </c>
      <c r="AV581" s="193" t="s">
        <v>315</v>
      </c>
      <c r="AW581" s="193" t="s">
        <v>35</v>
      </c>
      <c r="AX581" s="193" t="s">
        <v>89</v>
      </c>
      <c r="AY581" s="195" t="s">
        <v>308</v>
      </c>
    </row>
    <row r="582" s="22" customFormat="true" ht="37.95" hidden="false" customHeight="true" outlineLevel="0" collapsed="false">
      <c r="B582" s="23"/>
      <c r="C582" s="164" t="s">
        <v>729</v>
      </c>
      <c r="D582" s="164" t="s">
        <v>310</v>
      </c>
      <c r="E582" s="165" t="s">
        <v>2899</v>
      </c>
      <c r="F582" s="166" t="s">
        <v>2900</v>
      </c>
      <c r="G582" s="167" t="s">
        <v>313</v>
      </c>
      <c r="H582" s="168" t="n">
        <v>30.307</v>
      </c>
      <c r="I582" s="169"/>
      <c r="J582" s="170" t="n">
        <f aca="false">ROUND(I582*H582,2)</f>
        <v>0</v>
      </c>
      <c r="K582" s="166" t="s">
        <v>1469</v>
      </c>
      <c r="L582" s="23"/>
      <c r="M582" s="171"/>
      <c r="N582" s="172" t="s">
        <v>47</v>
      </c>
      <c r="P582" s="173" t="n">
        <f aca="false">O582*H582</f>
        <v>0</v>
      </c>
      <c r="Q582" s="173" t="n">
        <v>0.00628</v>
      </c>
      <c r="R582" s="173" t="n">
        <f aca="false">Q582*H582</f>
        <v>0.19032796</v>
      </c>
      <c r="S582" s="173" t="n">
        <v>0</v>
      </c>
      <c r="T582" s="174" t="n">
        <f aca="false">S582*H582</f>
        <v>0</v>
      </c>
      <c r="AR582" s="175" t="s">
        <v>315</v>
      </c>
      <c r="AT582" s="175" t="s">
        <v>310</v>
      </c>
      <c r="AU582" s="175" t="s">
        <v>91</v>
      </c>
      <c r="AY582" s="3" t="s">
        <v>308</v>
      </c>
      <c r="BE582" s="176" t="n">
        <f aca="false">IF(N582="základní",J582,0)</f>
        <v>0</v>
      </c>
      <c r="BF582" s="176" t="n">
        <f aca="false">IF(N582="snížená",J582,0)</f>
        <v>0</v>
      </c>
      <c r="BG582" s="176" t="n">
        <f aca="false">IF(N582="zákl. přenesená",J582,0)</f>
        <v>0</v>
      </c>
      <c r="BH582" s="176" t="n">
        <f aca="false">IF(N582="sníž. přenesená",J582,0)</f>
        <v>0</v>
      </c>
      <c r="BI582" s="176" t="n">
        <f aca="false">IF(N582="nulová",J582,0)</f>
        <v>0</v>
      </c>
      <c r="BJ582" s="3" t="s">
        <v>89</v>
      </c>
      <c r="BK582" s="176" t="n">
        <f aca="false">ROUND(I582*H582,2)</f>
        <v>0</v>
      </c>
      <c r="BL582" s="3" t="s">
        <v>315</v>
      </c>
      <c r="BM582" s="175" t="s">
        <v>2901</v>
      </c>
    </row>
    <row r="583" s="177" customFormat="true" ht="10.2" hidden="false" customHeight="false" outlineLevel="0" collapsed="false">
      <c r="B583" s="178"/>
      <c r="D583" s="179" t="s">
        <v>317</v>
      </c>
      <c r="E583" s="180"/>
      <c r="F583" s="181" t="s">
        <v>318</v>
      </c>
      <c r="H583" s="180"/>
      <c r="I583" s="182"/>
      <c r="L583" s="178"/>
      <c r="M583" s="183"/>
      <c r="T583" s="184"/>
      <c r="AT583" s="180" t="s">
        <v>317</v>
      </c>
      <c r="AU583" s="180" t="s">
        <v>91</v>
      </c>
      <c r="AV583" s="177" t="s">
        <v>89</v>
      </c>
      <c r="AW583" s="177" t="s">
        <v>35</v>
      </c>
      <c r="AX583" s="177" t="s">
        <v>82</v>
      </c>
      <c r="AY583" s="180" t="s">
        <v>308</v>
      </c>
    </row>
    <row r="584" s="177" customFormat="true" ht="10.2" hidden="false" customHeight="false" outlineLevel="0" collapsed="false">
      <c r="B584" s="178"/>
      <c r="D584" s="179" t="s">
        <v>317</v>
      </c>
      <c r="E584" s="180"/>
      <c r="F584" s="181" t="s">
        <v>2902</v>
      </c>
      <c r="H584" s="180"/>
      <c r="I584" s="182"/>
      <c r="L584" s="178"/>
      <c r="M584" s="183"/>
      <c r="T584" s="184"/>
      <c r="AT584" s="180" t="s">
        <v>317</v>
      </c>
      <c r="AU584" s="180" t="s">
        <v>91</v>
      </c>
      <c r="AV584" s="177" t="s">
        <v>89</v>
      </c>
      <c r="AW584" s="177" t="s">
        <v>35</v>
      </c>
      <c r="AX584" s="177" t="s">
        <v>82</v>
      </c>
      <c r="AY584" s="180" t="s">
        <v>308</v>
      </c>
    </row>
    <row r="585" s="185" customFormat="true" ht="20.4" hidden="false" customHeight="false" outlineLevel="0" collapsed="false">
      <c r="B585" s="186"/>
      <c r="D585" s="179" t="s">
        <v>317</v>
      </c>
      <c r="E585" s="187"/>
      <c r="F585" s="188" t="s">
        <v>2903</v>
      </c>
      <c r="H585" s="189" t="n">
        <v>30.307</v>
      </c>
      <c r="I585" s="190"/>
      <c r="L585" s="186"/>
      <c r="M585" s="191"/>
      <c r="T585" s="192"/>
      <c r="AT585" s="187" t="s">
        <v>317</v>
      </c>
      <c r="AU585" s="187" t="s">
        <v>91</v>
      </c>
      <c r="AV585" s="185" t="s">
        <v>91</v>
      </c>
      <c r="AW585" s="185" t="s">
        <v>35</v>
      </c>
      <c r="AX585" s="185" t="s">
        <v>82</v>
      </c>
      <c r="AY585" s="187" t="s">
        <v>308</v>
      </c>
    </row>
    <row r="586" s="193" customFormat="true" ht="10.2" hidden="false" customHeight="false" outlineLevel="0" collapsed="false">
      <c r="B586" s="194"/>
      <c r="D586" s="179" t="s">
        <v>317</v>
      </c>
      <c r="E586" s="195"/>
      <c r="F586" s="196" t="s">
        <v>321</v>
      </c>
      <c r="H586" s="197" t="n">
        <v>30.307</v>
      </c>
      <c r="I586" s="198"/>
      <c r="L586" s="194"/>
      <c r="M586" s="199"/>
      <c r="T586" s="200"/>
      <c r="AT586" s="195" t="s">
        <v>317</v>
      </c>
      <c r="AU586" s="195" t="s">
        <v>91</v>
      </c>
      <c r="AV586" s="193" t="s">
        <v>315</v>
      </c>
      <c r="AW586" s="193" t="s">
        <v>35</v>
      </c>
      <c r="AX586" s="193" t="s">
        <v>89</v>
      </c>
      <c r="AY586" s="195" t="s">
        <v>308</v>
      </c>
    </row>
    <row r="587" s="22" customFormat="true" ht="33" hidden="false" customHeight="true" outlineLevel="0" collapsed="false">
      <c r="B587" s="23"/>
      <c r="C587" s="164" t="s">
        <v>731</v>
      </c>
      <c r="D587" s="164" t="s">
        <v>310</v>
      </c>
      <c r="E587" s="165" t="s">
        <v>2904</v>
      </c>
      <c r="F587" s="166" t="s">
        <v>2905</v>
      </c>
      <c r="G587" s="167" t="s">
        <v>313</v>
      </c>
      <c r="H587" s="168" t="n">
        <v>198.99</v>
      </c>
      <c r="I587" s="169"/>
      <c r="J587" s="170" t="n">
        <f aca="false">ROUND(I587*H587,2)</f>
        <v>0</v>
      </c>
      <c r="K587" s="166" t="s">
        <v>314</v>
      </c>
      <c r="L587" s="23"/>
      <c r="M587" s="171"/>
      <c r="N587" s="172" t="s">
        <v>47</v>
      </c>
      <c r="P587" s="173" t="n">
        <f aca="false">O587*H587</f>
        <v>0</v>
      </c>
      <c r="Q587" s="173" t="n">
        <v>0.063</v>
      </c>
      <c r="R587" s="173" t="n">
        <f aca="false">Q587*H587</f>
        <v>12.53637</v>
      </c>
      <c r="S587" s="173" t="n">
        <v>0</v>
      </c>
      <c r="T587" s="174" t="n">
        <f aca="false">S587*H587</f>
        <v>0</v>
      </c>
      <c r="AR587" s="175" t="s">
        <v>315</v>
      </c>
      <c r="AT587" s="175" t="s">
        <v>310</v>
      </c>
      <c r="AU587" s="175" t="s">
        <v>91</v>
      </c>
      <c r="AY587" s="3" t="s">
        <v>308</v>
      </c>
      <c r="BE587" s="176" t="n">
        <f aca="false">IF(N587="základní",J587,0)</f>
        <v>0</v>
      </c>
      <c r="BF587" s="176" t="n">
        <f aca="false">IF(N587="snížená",J587,0)</f>
        <v>0</v>
      </c>
      <c r="BG587" s="176" t="n">
        <f aca="false">IF(N587="zákl. přenesená",J587,0)</f>
        <v>0</v>
      </c>
      <c r="BH587" s="176" t="n">
        <f aca="false">IF(N587="sníž. přenesená",J587,0)</f>
        <v>0</v>
      </c>
      <c r="BI587" s="176" t="n">
        <f aca="false">IF(N587="nulová",J587,0)</f>
        <v>0</v>
      </c>
      <c r="BJ587" s="3" t="s">
        <v>89</v>
      </c>
      <c r="BK587" s="176" t="n">
        <f aca="false">ROUND(I587*H587,2)</f>
        <v>0</v>
      </c>
      <c r="BL587" s="3" t="s">
        <v>315</v>
      </c>
      <c r="BM587" s="175" t="s">
        <v>2906</v>
      </c>
    </row>
    <row r="588" s="177" customFormat="true" ht="10.2" hidden="false" customHeight="false" outlineLevel="0" collapsed="false">
      <c r="B588" s="178"/>
      <c r="D588" s="179" t="s">
        <v>317</v>
      </c>
      <c r="E588" s="180"/>
      <c r="F588" s="181" t="s">
        <v>318</v>
      </c>
      <c r="H588" s="180"/>
      <c r="I588" s="182"/>
      <c r="L588" s="178"/>
      <c r="M588" s="183"/>
      <c r="T588" s="184"/>
      <c r="AT588" s="180" t="s">
        <v>317</v>
      </c>
      <c r="AU588" s="180" t="s">
        <v>91</v>
      </c>
      <c r="AV588" s="177" t="s">
        <v>89</v>
      </c>
      <c r="AW588" s="177" t="s">
        <v>35</v>
      </c>
      <c r="AX588" s="177" t="s">
        <v>82</v>
      </c>
      <c r="AY588" s="180" t="s">
        <v>308</v>
      </c>
    </row>
    <row r="589" s="177" customFormat="true" ht="10.2" hidden="false" customHeight="false" outlineLevel="0" collapsed="false">
      <c r="B589" s="178"/>
      <c r="D589" s="179" t="s">
        <v>317</v>
      </c>
      <c r="E589" s="180"/>
      <c r="F589" s="181" t="s">
        <v>2907</v>
      </c>
      <c r="H589" s="180"/>
      <c r="I589" s="182"/>
      <c r="L589" s="178"/>
      <c r="M589" s="183"/>
      <c r="T589" s="184"/>
      <c r="AT589" s="180" t="s">
        <v>317</v>
      </c>
      <c r="AU589" s="180" t="s">
        <v>91</v>
      </c>
      <c r="AV589" s="177" t="s">
        <v>89</v>
      </c>
      <c r="AW589" s="177" t="s">
        <v>35</v>
      </c>
      <c r="AX589" s="177" t="s">
        <v>82</v>
      </c>
      <c r="AY589" s="180" t="s">
        <v>308</v>
      </c>
    </row>
    <row r="590" s="177" customFormat="true" ht="10.2" hidden="false" customHeight="false" outlineLevel="0" collapsed="false">
      <c r="B590" s="178"/>
      <c r="D590" s="179" t="s">
        <v>317</v>
      </c>
      <c r="E590" s="180"/>
      <c r="F590" s="181" t="s">
        <v>2908</v>
      </c>
      <c r="H590" s="180"/>
      <c r="I590" s="182"/>
      <c r="L590" s="178"/>
      <c r="M590" s="183"/>
      <c r="T590" s="184"/>
      <c r="AT590" s="180" t="s">
        <v>317</v>
      </c>
      <c r="AU590" s="180" t="s">
        <v>91</v>
      </c>
      <c r="AV590" s="177" t="s">
        <v>89</v>
      </c>
      <c r="AW590" s="177" t="s">
        <v>35</v>
      </c>
      <c r="AX590" s="177" t="s">
        <v>82</v>
      </c>
      <c r="AY590" s="180" t="s">
        <v>308</v>
      </c>
    </row>
    <row r="591" s="177" customFormat="true" ht="20.4" hidden="false" customHeight="false" outlineLevel="0" collapsed="false">
      <c r="B591" s="178"/>
      <c r="D591" s="179" t="s">
        <v>317</v>
      </c>
      <c r="E591" s="180"/>
      <c r="F591" s="181" t="s">
        <v>2816</v>
      </c>
      <c r="H591" s="180"/>
      <c r="I591" s="182"/>
      <c r="L591" s="178"/>
      <c r="M591" s="183"/>
      <c r="T591" s="184"/>
      <c r="AT591" s="180" t="s">
        <v>317</v>
      </c>
      <c r="AU591" s="180" t="s">
        <v>91</v>
      </c>
      <c r="AV591" s="177" t="s">
        <v>89</v>
      </c>
      <c r="AW591" s="177" t="s">
        <v>35</v>
      </c>
      <c r="AX591" s="177" t="s">
        <v>82</v>
      </c>
      <c r="AY591" s="180" t="s">
        <v>308</v>
      </c>
    </row>
    <row r="592" s="185" customFormat="true" ht="10.2" hidden="false" customHeight="false" outlineLevel="0" collapsed="false">
      <c r="B592" s="186"/>
      <c r="D592" s="179" t="s">
        <v>317</v>
      </c>
      <c r="E592" s="187"/>
      <c r="F592" s="188" t="s">
        <v>2909</v>
      </c>
      <c r="H592" s="189" t="n">
        <v>146.58</v>
      </c>
      <c r="I592" s="190"/>
      <c r="L592" s="186"/>
      <c r="M592" s="191"/>
      <c r="T592" s="192"/>
      <c r="AT592" s="187" t="s">
        <v>317</v>
      </c>
      <c r="AU592" s="187" t="s">
        <v>91</v>
      </c>
      <c r="AV592" s="185" t="s">
        <v>91</v>
      </c>
      <c r="AW592" s="185" t="s">
        <v>35</v>
      </c>
      <c r="AX592" s="185" t="s">
        <v>82</v>
      </c>
      <c r="AY592" s="187" t="s">
        <v>308</v>
      </c>
    </row>
    <row r="593" s="177" customFormat="true" ht="10.2" hidden="false" customHeight="false" outlineLevel="0" collapsed="false">
      <c r="B593" s="178"/>
      <c r="D593" s="179" t="s">
        <v>317</v>
      </c>
      <c r="E593" s="180"/>
      <c r="F593" s="181" t="s">
        <v>2910</v>
      </c>
      <c r="H593" s="180"/>
      <c r="I593" s="182"/>
      <c r="L593" s="178"/>
      <c r="M593" s="183"/>
      <c r="T593" s="184"/>
      <c r="AT593" s="180" t="s">
        <v>317</v>
      </c>
      <c r="AU593" s="180" t="s">
        <v>91</v>
      </c>
      <c r="AV593" s="177" t="s">
        <v>89</v>
      </c>
      <c r="AW593" s="177" t="s">
        <v>35</v>
      </c>
      <c r="AX593" s="177" t="s">
        <v>82</v>
      </c>
      <c r="AY593" s="180" t="s">
        <v>308</v>
      </c>
    </row>
    <row r="594" s="177" customFormat="true" ht="10.2" hidden="false" customHeight="false" outlineLevel="0" collapsed="false">
      <c r="B594" s="178"/>
      <c r="D594" s="179" t="s">
        <v>317</v>
      </c>
      <c r="E594" s="180"/>
      <c r="F594" s="181" t="s">
        <v>2911</v>
      </c>
      <c r="H594" s="180"/>
      <c r="I594" s="182"/>
      <c r="L594" s="178"/>
      <c r="M594" s="183"/>
      <c r="T594" s="184"/>
      <c r="AT594" s="180" t="s">
        <v>317</v>
      </c>
      <c r="AU594" s="180" t="s">
        <v>91</v>
      </c>
      <c r="AV594" s="177" t="s">
        <v>89</v>
      </c>
      <c r="AW594" s="177" t="s">
        <v>35</v>
      </c>
      <c r="AX594" s="177" t="s">
        <v>82</v>
      </c>
      <c r="AY594" s="180" t="s">
        <v>308</v>
      </c>
    </row>
    <row r="595" s="185" customFormat="true" ht="10.2" hidden="false" customHeight="false" outlineLevel="0" collapsed="false">
      <c r="B595" s="186"/>
      <c r="D595" s="179" t="s">
        <v>317</v>
      </c>
      <c r="E595" s="187"/>
      <c r="F595" s="188" t="s">
        <v>2912</v>
      </c>
      <c r="H595" s="189" t="n">
        <v>52.41</v>
      </c>
      <c r="I595" s="190"/>
      <c r="L595" s="186"/>
      <c r="M595" s="191"/>
      <c r="T595" s="192"/>
      <c r="AT595" s="187" t="s">
        <v>317</v>
      </c>
      <c r="AU595" s="187" t="s">
        <v>91</v>
      </c>
      <c r="AV595" s="185" t="s">
        <v>91</v>
      </c>
      <c r="AW595" s="185" t="s">
        <v>35</v>
      </c>
      <c r="AX595" s="185" t="s">
        <v>82</v>
      </c>
      <c r="AY595" s="187" t="s">
        <v>308</v>
      </c>
    </row>
    <row r="596" s="193" customFormat="true" ht="10.2" hidden="false" customHeight="false" outlineLevel="0" collapsed="false">
      <c r="B596" s="194"/>
      <c r="D596" s="179" t="s">
        <v>317</v>
      </c>
      <c r="E596" s="195"/>
      <c r="F596" s="196" t="s">
        <v>321</v>
      </c>
      <c r="H596" s="197" t="n">
        <v>198.99</v>
      </c>
      <c r="I596" s="198"/>
      <c r="L596" s="194"/>
      <c r="M596" s="199"/>
      <c r="T596" s="200"/>
      <c r="AT596" s="195" t="s">
        <v>317</v>
      </c>
      <c r="AU596" s="195" t="s">
        <v>91</v>
      </c>
      <c r="AV596" s="193" t="s">
        <v>315</v>
      </c>
      <c r="AW596" s="193" t="s">
        <v>35</v>
      </c>
      <c r="AX596" s="193" t="s">
        <v>89</v>
      </c>
      <c r="AY596" s="195" t="s">
        <v>308</v>
      </c>
    </row>
    <row r="597" s="22" customFormat="true" ht="24.15" hidden="false" customHeight="true" outlineLevel="0" collapsed="false">
      <c r="B597" s="23"/>
      <c r="C597" s="164" t="s">
        <v>733</v>
      </c>
      <c r="D597" s="164" t="s">
        <v>310</v>
      </c>
      <c r="E597" s="165" t="s">
        <v>1108</v>
      </c>
      <c r="F597" s="166" t="s">
        <v>1109</v>
      </c>
      <c r="G597" s="167" t="s">
        <v>313</v>
      </c>
      <c r="H597" s="168" t="n">
        <v>52.41</v>
      </c>
      <c r="I597" s="169"/>
      <c r="J597" s="170" t="n">
        <f aca="false">ROUND(I597*H597,2)</f>
        <v>0</v>
      </c>
      <c r="K597" s="166" t="s">
        <v>314</v>
      </c>
      <c r="L597" s="23"/>
      <c r="M597" s="171"/>
      <c r="N597" s="172" t="s">
        <v>47</v>
      </c>
      <c r="P597" s="173" t="n">
        <f aca="false">O597*H597</f>
        <v>0</v>
      </c>
      <c r="Q597" s="173" t="n">
        <v>0.00013</v>
      </c>
      <c r="R597" s="173" t="n">
        <f aca="false">Q597*H597</f>
        <v>0.0068133</v>
      </c>
      <c r="S597" s="173" t="n">
        <v>0</v>
      </c>
      <c r="T597" s="174" t="n">
        <f aca="false">S597*H597</f>
        <v>0</v>
      </c>
      <c r="AR597" s="175" t="s">
        <v>315</v>
      </c>
      <c r="AT597" s="175" t="s">
        <v>310</v>
      </c>
      <c r="AU597" s="175" t="s">
        <v>91</v>
      </c>
      <c r="AY597" s="3" t="s">
        <v>308</v>
      </c>
      <c r="BE597" s="176" t="n">
        <f aca="false">IF(N597="základní",J597,0)</f>
        <v>0</v>
      </c>
      <c r="BF597" s="176" t="n">
        <f aca="false">IF(N597="snížená",J597,0)</f>
        <v>0</v>
      </c>
      <c r="BG597" s="176" t="n">
        <f aca="false">IF(N597="zákl. přenesená",J597,0)</f>
        <v>0</v>
      </c>
      <c r="BH597" s="176" t="n">
        <f aca="false">IF(N597="sníž. přenesená",J597,0)</f>
        <v>0</v>
      </c>
      <c r="BI597" s="176" t="n">
        <f aca="false">IF(N597="nulová",J597,0)</f>
        <v>0</v>
      </c>
      <c r="BJ597" s="3" t="s">
        <v>89</v>
      </c>
      <c r="BK597" s="176" t="n">
        <f aca="false">ROUND(I597*H597,2)</f>
        <v>0</v>
      </c>
      <c r="BL597" s="3" t="s">
        <v>315</v>
      </c>
      <c r="BM597" s="175" t="s">
        <v>2913</v>
      </c>
    </row>
    <row r="598" s="177" customFormat="true" ht="10.2" hidden="false" customHeight="false" outlineLevel="0" collapsed="false">
      <c r="B598" s="178"/>
      <c r="D598" s="179" t="s">
        <v>317</v>
      </c>
      <c r="E598" s="180"/>
      <c r="F598" s="181" t="s">
        <v>318</v>
      </c>
      <c r="H598" s="180"/>
      <c r="I598" s="182"/>
      <c r="L598" s="178"/>
      <c r="M598" s="183"/>
      <c r="T598" s="184"/>
      <c r="AT598" s="180" t="s">
        <v>317</v>
      </c>
      <c r="AU598" s="180" t="s">
        <v>91</v>
      </c>
      <c r="AV598" s="177" t="s">
        <v>89</v>
      </c>
      <c r="AW598" s="177" t="s">
        <v>35</v>
      </c>
      <c r="AX598" s="177" t="s">
        <v>82</v>
      </c>
      <c r="AY598" s="180" t="s">
        <v>308</v>
      </c>
    </row>
    <row r="599" s="177" customFormat="true" ht="10.2" hidden="false" customHeight="false" outlineLevel="0" collapsed="false">
      <c r="B599" s="178"/>
      <c r="D599" s="179" t="s">
        <v>317</v>
      </c>
      <c r="E599" s="180"/>
      <c r="F599" s="181" t="s">
        <v>2914</v>
      </c>
      <c r="H599" s="180"/>
      <c r="I599" s="182"/>
      <c r="L599" s="178"/>
      <c r="M599" s="183"/>
      <c r="T599" s="184"/>
      <c r="AT599" s="180" t="s">
        <v>317</v>
      </c>
      <c r="AU599" s="180" t="s">
        <v>91</v>
      </c>
      <c r="AV599" s="177" t="s">
        <v>89</v>
      </c>
      <c r="AW599" s="177" t="s">
        <v>35</v>
      </c>
      <c r="AX599" s="177" t="s">
        <v>82</v>
      </c>
      <c r="AY599" s="180" t="s">
        <v>308</v>
      </c>
    </row>
    <row r="600" s="177" customFormat="true" ht="10.2" hidden="false" customHeight="false" outlineLevel="0" collapsed="false">
      <c r="B600" s="178"/>
      <c r="D600" s="179" t="s">
        <v>317</v>
      </c>
      <c r="E600" s="180"/>
      <c r="F600" s="181" t="s">
        <v>2910</v>
      </c>
      <c r="H600" s="180"/>
      <c r="I600" s="182"/>
      <c r="L600" s="178"/>
      <c r="M600" s="183"/>
      <c r="T600" s="184"/>
      <c r="AT600" s="180" t="s">
        <v>317</v>
      </c>
      <c r="AU600" s="180" t="s">
        <v>91</v>
      </c>
      <c r="AV600" s="177" t="s">
        <v>89</v>
      </c>
      <c r="AW600" s="177" t="s">
        <v>35</v>
      </c>
      <c r="AX600" s="177" t="s">
        <v>82</v>
      </c>
      <c r="AY600" s="180" t="s">
        <v>308</v>
      </c>
    </row>
    <row r="601" s="177" customFormat="true" ht="10.2" hidden="false" customHeight="false" outlineLevel="0" collapsed="false">
      <c r="B601" s="178"/>
      <c r="D601" s="179" t="s">
        <v>317</v>
      </c>
      <c r="E601" s="180"/>
      <c r="F601" s="181" t="s">
        <v>2911</v>
      </c>
      <c r="H601" s="180"/>
      <c r="I601" s="182"/>
      <c r="L601" s="178"/>
      <c r="M601" s="183"/>
      <c r="T601" s="184"/>
      <c r="AT601" s="180" t="s">
        <v>317</v>
      </c>
      <c r="AU601" s="180" t="s">
        <v>91</v>
      </c>
      <c r="AV601" s="177" t="s">
        <v>89</v>
      </c>
      <c r="AW601" s="177" t="s">
        <v>35</v>
      </c>
      <c r="AX601" s="177" t="s">
        <v>82</v>
      </c>
      <c r="AY601" s="180" t="s">
        <v>308</v>
      </c>
    </row>
    <row r="602" s="185" customFormat="true" ht="10.2" hidden="false" customHeight="false" outlineLevel="0" collapsed="false">
      <c r="B602" s="186"/>
      <c r="D602" s="179" t="s">
        <v>317</v>
      </c>
      <c r="E602" s="187"/>
      <c r="F602" s="188" t="s">
        <v>2912</v>
      </c>
      <c r="H602" s="189" t="n">
        <v>52.41</v>
      </c>
      <c r="I602" s="190"/>
      <c r="L602" s="186"/>
      <c r="M602" s="191"/>
      <c r="T602" s="192"/>
      <c r="AT602" s="187" t="s">
        <v>317</v>
      </c>
      <c r="AU602" s="187" t="s">
        <v>91</v>
      </c>
      <c r="AV602" s="185" t="s">
        <v>91</v>
      </c>
      <c r="AW602" s="185" t="s">
        <v>35</v>
      </c>
      <c r="AX602" s="185" t="s">
        <v>82</v>
      </c>
      <c r="AY602" s="187" t="s">
        <v>308</v>
      </c>
    </row>
    <row r="603" s="193" customFormat="true" ht="10.2" hidden="false" customHeight="false" outlineLevel="0" collapsed="false">
      <c r="B603" s="194"/>
      <c r="D603" s="179" t="s">
        <v>317</v>
      </c>
      <c r="E603" s="195"/>
      <c r="F603" s="196" t="s">
        <v>321</v>
      </c>
      <c r="H603" s="197" t="n">
        <v>52.41</v>
      </c>
      <c r="I603" s="198"/>
      <c r="L603" s="194"/>
      <c r="M603" s="199"/>
      <c r="T603" s="200"/>
      <c r="AT603" s="195" t="s">
        <v>317</v>
      </c>
      <c r="AU603" s="195" t="s">
        <v>91</v>
      </c>
      <c r="AV603" s="193" t="s">
        <v>315</v>
      </c>
      <c r="AW603" s="193" t="s">
        <v>35</v>
      </c>
      <c r="AX603" s="193" t="s">
        <v>89</v>
      </c>
      <c r="AY603" s="195" t="s">
        <v>308</v>
      </c>
    </row>
    <row r="604" s="22" customFormat="true" ht="33" hidden="false" customHeight="true" outlineLevel="0" collapsed="false">
      <c r="B604" s="23"/>
      <c r="C604" s="164" t="s">
        <v>735</v>
      </c>
      <c r="D604" s="164" t="s">
        <v>310</v>
      </c>
      <c r="E604" s="165" t="s">
        <v>1114</v>
      </c>
      <c r="F604" s="166" t="s">
        <v>1115</v>
      </c>
      <c r="G604" s="167" t="s">
        <v>324</v>
      </c>
      <c r="H604" s="168" t="n">
        <v>13.93</v>
      </c>
      <c r="I604" s="169"/>
      <c r="J604" s="170" t="n">
        <f aca="false">ROUND(I604*H604,2)</f>
        <v>0</v>
      </c>
      <c r="K604" s="166" t="s">
        <v>314</v>
      </c>
      <c r="L604" s="23"/>
      <c r="M604" s="171"/>
      <c r="N604" s="172" t="s">
        <v>47</v>
      </c>
      <c r="P604" s="173" t="n">
        <f aca="false">O604*H604</f>
        <v>0</v>
      </c>
      <c r="Q604" s="173" t="n">
        <v>2.45329</v>
      </c>
      <c r="R604" s="173" t="n">
        <f aca="false">Q604*H604</f>
        <v>34.1743297</v>
      </c>
      <c r="S604" s="173" t="n">
        <v>0</v>
      </c>
      <c r="T604" s="174" t="n">
        <f aca="false">S604*H604</f>
        <v>0</v>
      </c>
      <c r="AR604" s="175" t="s">
        <v>315</v>
      </c>
      <c r="AT604" s="175" t="s">
        <v>310</v>
      </c>
      <c r="AU604" s="175" t="s">
        <v>91</v>
      </c>
      <c r="AY604" s="3" t="s">
        <v>308</v>
      </c>
      <c r="BE604" s="176" t="n">
        <f aca="false">IF(N604="základní",J604,0)</f>
        <v>0</v>
      </c>
      <c r="BF604" s="176" t="n">
        <f aca="false">IF(N604="snížená",J604,0)</f>
        <v>0</v>
      </c>
      <c r="BG604" s="176" t="n">
        <f aca="false">IF(N604="zákl. přenesená",J604,0)</f>
        <v>0</v>
      </c>
      <c r="BH604" s="176" t="n">
        <f aca="false">IF(N604="sníž. přenesená",J604,0)</f>
        <v>0</v>
      </c>
      <c r="BI604" s="176" t="n">
        <f aca="false">IF(N604="nulová",J604,0)</f>
        <v>0</v>
      </c>
      <c r="BJ604" s="3" t="s">
        <v>89</v>
      </c>
      <c r="BK604" s="176" t="n">
        <f aca="false">ROUND(I604*H604,2)</f>
        <v>0</v>
      </c>
      <c r="BL604" s="3" t="s">
        <v>315</v>
      </c>
      <c r="BM604" s="175" t="s">
        <v>2915</v>
      </c>
    </row>
    <row r="605" s="177" customFormat="true" ht="10.2" hidden="false" customHeight="false" outlineLevel="0" collapsed="false">
      <c r="B605" s="178"/>
      <c r="D605" s="179" t="s">
        <v>317</v>
      </c>
      <c r="E605" s="180"/>
      <c r="F605" s="181" t="s">
        <v>318</v>
      </c>
      <c r="H605" s="180"/>
      <c r="I605" s="182"/>
      <c r="L605" s="178"/>
      <c r="M605" s="183"/>
      <c r="T605" s="184"/>
      <c r="AT605" s="180" t="s">
        <v>317</v>
      </c>
      <c r="AU605" s="180" t="s">
        <v>91</v>
      </c>
      <c r="AV605" s="177" t="s">
        <v>89</v>
      </c>
      <c r="AW605" s="177" t="s">
        <v>35</v>
      </c>
      <c r="AX605" s="177" t="s">
        <v>82</v>
      </c>
      <c r="AY605" s="180" t="s">
        <v>308</v>
      </c>
    </row>
    <row r="606" s="177" customFormat="true" ht="10.2" hidden="false" customHeight="false" outlineLevel="0" collapsed="false">
      <c r="B606" s="178"/>
      <c r="D606" s="179" t="s">
        <v>317</v>
      </c>
      <c r="E606" s="180"/>
      <c r="F606" s="181" t="s">
        <v>2916</v>
      </c>
      <c r="H606" s="180"/>
      <c r="I606" s="182"/>
      <c r="L606" s="178"/>
      <c r="M606" s="183"/>
      <c r="T606" s="184"/>
      <c r="AT606" s="180" t="s">
        <v>317</v>
      </c>
      <c r="AU606" s="180" t="s">
        <v>91</v>
      </c>
      <c r="AV606" s="177" t="s">
        <v>89</v>
      </c>
      <c r="AW606" s="177" t="s">
        <v>35</v>
      </c>
      <c r="AX606" s="177" t="s">
        <v>82</v>
      </c>
      <c r="AY606" s="180" t="s">
        <v>308</v>
      </c>
    </row>
    <row r="607" s="177" customFormat="true" ht="10.2" hidden="false" customHeight="false" outlineLevel="0" collapsed="false">
      <c r="B607" s="178"/>
      <c r="D607" s="179" t="s">
        <v>317</v>
      </c>
      <c r="E607" s="180"/>
      <c r="F607" s="181" t="s">
        <v>2908</v>
      </c>
      <c r="H607" s="180"/>
      <c r="I607" s="182"/>
      <c r="L607" s="178"/>
      <c r="M607" s="183"/>
      <c r="T607" s="184"/>
      <c r="AT607" s="180" t="s">
        <v>317</v>
      </c>
      <c r="AU607" s="180" t="s">
        <v>91</v>
      </c>
      <c r="AV607" s="177" t="s">
        <v>89</v>
      </c>
      <c r="AW607" s="177" t="s">
        <v>35</v>
      </c>
      <c r="AX607" s="177" t="s">
        <v>82</v>
      </c>
      <c r="AY607" s="180" t="s">
        <v>308</v>
      </c>
    </row>
    <row r="608" s="177" customFormat="true" ht="20.4" hidden="false" customHeight="false" outlineLevel="0" collapsed="false">
      <c r="B608" s="178"/>
      <c r="D608" s="179" t="s">
        <v>317</v>
      </c>
      <c r="E608" s="180"/>
      <c r="F608" s="181" t="s">
        <v>2816</v>
      </c>
      <c r="H608" s="180"/>
      <c r="I608" s="182"/>
      <c r="L608" s="178"/>
      <c r="M608" s="183"/>
      <c r="T608" s="184"/>
      <c r="AT608" s="180" t="s">
        <v>317</v>
      </c>
      <c r="AU608" s="180" t="s">
        <v>91</v>
      </c>
      <c r="AV608" s="177" t="s">
        <v>89</v>
      </c>
      <c r="AW608" s="177" t="s">
        <v>35</v>
      </c>
      <c r="AX608" s="177" t="s">
        <v>82</v>
      </c>
      <c r="AY608" s="180" t="s">
        <v>308</v>
      </c>
    </row>
    <row r="609" s="185" customFormat="true" ht="10.2" hidden="false" customHeight="false" outlineLevel="0" collapsed="false">
      <c r="B609" s="186"/>
      <c r="D609" s="179" t="s">
        <v>317</v>
      </c>
      <c r="E609" s="187"/>
      <c r="F609" s="188" t="s">
        <v>2917</v>
      </c>
      <c r="H609" s="189" t="n">
        <v>10.261</v>
      </c>
      <c r="I609" s="190"/>
      <c r="L609" s="186"/>
      <c r="M609" s="191"/>
      <c r="T609" s="192"/>
      <c r="AT609" s="187" t="s">
        <v>317</v>
      </c>
      <c r="AU609" s="187" t="s">
        <v>91</v>
      </c>
      <c r="AV609" s="185" t="s">
        <v>91</v>
      </c>
      <c r="AW609" s="185" t="s">
        <v>35</v>
      </c>
      <c r="AX609" s="185" t="s">
        <v>82</v>
      </c>
      <c r="AY609" s="187" t="s">
        <v>308</v>
      </c>
    </row>
    <row r="610" s="177" customFormat="true" ht="10.2" hidden="false" customHeight="false" outlineLevel="0" collapsed="false">
      <c r="B610" s="178"/>
      <c r="D610" s="179" t="s">
        <v>317</v>
      </c>
      <c r="E610" s="180"/>
      <c r="F610" s="181" t="s">
        <v>2910</v>
      </c>
      <c r="H610" s="180"/>
      <c r="I610" s="182"/>
      <c r="L610" s="178"/>
      <c r="M610" s="183"/>
      <c r="T610" s="184"/>
      <c r="AT610" s="180" t="s">
        <v>317</v>
      </c>
      <c r="AU610" s="180" t="s">
        <v>91</v>
      </c>
      <c r="AV610" s="177" t="s">
        <v>89</v>
      </c>
      <c r="AW610" s="177" t="s">
        <v>35</v>
      </c>
      <c r="AX610" s="177" t="s">
        <v>82</v>
      </c>
      <c r="AY610" s="180" t="s">
        <v>308</v>
      </c>
    </row>
    <row r="611" s="177" customFormat="true" ht="10.2" hidden="false" customHeight="false" outlineLevel="0" collapsed="false">
      <c r="B611" s="178"/>
      <c r="D611" s="179" t="s">
        <v>317</v>
      </c>
      <c r="E611" s="180"/>
      <c r="F611" s="181" t="s">
        <v>2911</v>
      </c>
      <c r="H611" s="180"/>
      <c r="I611" s="182"/>
      <c r="L611" s="178"/>
      <c r="M611" s="183"/>
      <c r="T611" s="184"/>
      <c r="AT611" s="180" t="s">
        <v>317</v>
      </c>
      <c r="AU611" s="180" t="s">
        <v>91</v>
      </c>
      <c r="AV611" s="177" t="s">
        <v>89</v>
      </c>
      <c r="AW611" s="177" t="s">
        <v>35</v>
      </c>
      <c r="AX611" s="177" t="s">
        <v>82</v>
      </c>
      <c r="AY611" s="180" t="s">
        <v>308</v>
      </c>
    </row>
    <row r="612" s="185" customFormat="true" ht="10.2" hidden="false" customHeight="false" outlineLevel="0" collapsed="false">
      <c r="B612" s="186"/>
      <c r="D612" s="179" t="s">
        <v>317</v>
      </c>
      <c r="E612" s="187"/>
      <c r="F612" s="188" t="s">
        <v>2918</v>
      </c>
      <c r="H612" s="189" t="n">
        <v>3.669</v>
      </c>
      <c r="I612" s="190"/>
      <c r="L612" s="186"/>
      <c r="M612" s="191"/>
      <c r="T612" s="192"/>
      <c r="AT612" s="187" t="s">
        <v>317</v>
      </c>
      <c r="AU612" s="187" t="s">
        <v>91</v>
      </c>
      <c r="AV612" s="185" t="s">
        <v>91</v>
      </c>
      <c r="AW612" s="185" t="s">
        <v>35</v>
      </c>
      <c r="AX612" s="185" t="s">
        <v>82</v>
      </c>
      <c r="AY612" s="187" t="s">
        <v>308</v>
      </c>
    </row>
    <row r="613" s="193" customFormat="true" ht="10.2" hidden="false" customHeight="false" outlineLevel="0" collapsed="false">
      <c r="B613" s="194"/>
      <c r="D613" s="179" t="s">
        <v>317</v>
      </c>
      <c r="E613" s="195"/>
      <c r="F613" s="196" t="s">
        <v>321</v>
      </c>
      <c r="H613" s="197" t="n">
        <v>13.93</v>
      </c>
      <c r="I613" s="198"/>
      <c r="L613" s="194"/>
      <c r="M613" s="199"/>
      <c r="T613" s="200"/>
      <c r="AT613" s="195" t="s">
        <v>317</v>
      </c>
      <c r="AU613" s="195" t="s">
        <v>91</v>
      </c>
      <c r="AV613" s="193" t="s">
        <v>315</v>
      </c>
      <c r="AW613" s="193" t="s">
        <v>35</v>
      </c>
      <c r="AX613" s="193" t="s">
        <v>89</v>
      </c>
      <c r="AY613" s="195" t="s">
        <v>308</v>
      </c>
    </row>
    <row r="614" s="22" customFormat="true" ht="33" hidden="false" customHeight="true" outlineLevel="0" collapsed="false">
      <c r="B614" s="23"/>
      <c r="C614" s="164" t="s">
        <v>737</v>
      </c>
      <c r="D614" s="164" t="s">
        <v>310</v>
      </c>
      <c r="E614" s="165" t="s">
        <v>1119</v>
      </c>
      <c r="F614" s="166" t="s">
        <v>1120</v>
      </c>
      <c r="G614" s="167" t="s">
        <v>324</v>
      </c>
      <c r="H614" s="168" t="n">
        <v>13.93</v>
      </c>
      <c r="I614" s="169"/>
      <c r="J614" s="170" t="n">
        <f aca="false">ROUND(I614*H614,2)</f>
        <v>0</v>
      </c>
      <c r="K614" s="166" t="s">
        <v>314</v>
      </c>
      <c r="L614" s="23"/>
      <c r="M614" s="171"/>
      <c r="N614" s="172" t="s">
        <v>47</v>
      </c>
      <c r="P614" s="173" t="n">
        <f aca="false">O614*H614</f>
        <v>0</v>
      </c>
      <c r="Q614" s="173" t="n">
        <v>0</v>
      </c>
      <c r="R614" s="173" t="n">
        <f aca="false">Q614*H614</f>
        <v>0</v>
      </c>
      <c r="S614" s="173" t="n">
        <v>0</v>
      </c>
      <c r="T614" s="174" t="n">
        <f aca="false">S614*H614</f>
        <v>0</v>
      </c>
      <c r="AR614" s="175" t="s">
        <v>315</v>
      </c>
      <c r="AT614" s="175" t="s">
        <v>310</v>
      </c>
      <c r="AU614" s="175" t="s">
        <v>91</v>
      </c>
      <c r="AY614" s="3" t="s">
        <v>308</v>
      </c>
      <c r="BE614" s="176" t="n">
        <f aca="false">IF(N614="základní",J614,0)</f>
        <v>0</v>
      </c>
      <c r="BF614" s="176" t="n">
        <f aca="false">IF(N614="snížená",J614,0)</f>
        <v>0</v>
      </c>
      <c r="BG614" s="176" t="n">
        <f aca="false">IF(N614="zákl. přenesená",J614,0)</f>
        <v>0</v>
      </c>
      <c r="BH614" s="176" t="n">
        <f aca="false">IF(N614="sníž. přenesená",J614,0)</f>
        <v>0</v>
      </c>
      <c r="BI614" s="176" t="n">
        <f aca="false">IF(N614="nulová",J614,0)</f>
        <v>0</v>
      </c>
      <c r="BJ614" s="3" t="s">
        <v>89</v>
      </c>
      <c r="BK614" s="176" t="n">
        <f aca="false">ROUND(I614*H614,2)</f>
        <v>0</v>
      </c>
      <c r="BL614" s="3" t="s">
        <v>315</v>
      </c>
      <c r="BM614" s="175" t="s">
        <v>2919</v>
      </c>
    </row>
    <row r="615" s="22" customFormat="true" ht="44.25" hidden="false" customHeight="true" outlineLevel="0" collapsed="false">
      <c r="B615" s="23"/>
      <c r="C615" s="164" t="s">
        <v>739</v>
      </c>
      <c r="D615" s="164" t="s">
        <v>310</v>
      </c>
      <c r="E615" s="165" t="s">
        <v>1122</v>
      </c>
      <c r="F615" s="166" t="s">
        <v>1123</v>
      </c>
      <c r="G615" s="167" t="s">
        <v>324</v>
      </c>
      <c r="H615" s="168" t="n">
        <v>13.93</v>
      </c>
      <c r="I615" s="169"/>
      <c r="J615" s="170" t="n">
        <f aca="false">ROUND(I615*H615,2)</f>
        <v>0</v>
      </c>
      <c r="K615" s="166" t="s">
        <v>314</v>
      </c>
      <c r="L615" s="23"/>
      <c r="M615" s="171"/>
      <c r="N615" s="172" t="s">
        <v>47</v>
      </c>
      <c r="P615" s="173" t="n">
        <f aca="false">O615*H615</f>
        <v>0</v>
      </c>
      <c r="Q615" s="173" t="n">
        <v>0</v>
      </c>
      <c r="R615" s="173" t="n">
        <f aca="false">Q615*H615</f>
        <v>0</v>
      </c>
      <c r="S615" s="173" t="n">
        <v>0</v>
      </c>
      <c r="T615" s="174" t="n">
        <f aca="false">S615*H615</f>
        <v>0</v>
      </c>
      <c r="AR615" s="175" t="s">
        <v>315</v>
      </c>
      <c r="AT615" s="175" t="s">
        <v>310</v>
      </c>
      <c r="AU615" s="175" t="s">
        <v>91</v>
      </c>
      <c r="AY615" s="3" t="s">
        <v>308</v>
      </c>
      <c r="BE615" s="176" t="n">
        <f aca="false">IF(N615="základní",J615,0)</f>
        <v>0</v>
      </c>
      <c r="BF615" s="176" t="n">
        <f aca="false">IF(N615="snížená",J615,0)</f>
        <v>0</v>
      </c>
      <c r="BG615" s="176" t="n">
        <f aca="false">IF(N615="zákl. přenesená",J615,0)</f>
        <v>0</v>
      </c>
      <c r="BH615" s="176" t="n">
        <f aca="false">IF(N615="sníž. přenesená",J615,0)</f>
        <v>0</v>
      </c>
      <c r="BI615" s="176" t="n">
        <f aca="false">IF(N615="nulová",J615,0)</f>
        <v>0</v>
      </c>
      <c r="BJ615" s="3" t="s">
        <v>89</v>
      </c>
      <c r="BK615" s="176" t="n">
        <f aca="false">ROUND(I615*H615,2)</f>
        <v>0</v>
      </c>
      <c r="BL615" s="3" t="s">
        <v>315</v>
      </c>
      <c r="BM615" s="175" t="s">
        <v>2920</v>
      </c>
    </row>
    <row r="616" s="22" customFormat="true" ht="21.75" hidden="false" customHeight="true" outlineLevel="0" collapsed="false">
      <c r="B616" s="23"/>
      <c r="C616" s="164" t="s">
        <v>741</v>
      </c>
      <c r="D616" s="164" t="s">
        <v>310</v>
      </c>
      <c r="E616" s="165" t="s">
        <v>1125</v>
      </c>
      <c r="F616" s="166" t="s">
        <v>1126</v>
      </c>
      <c r="G616" s="167" t="s">
        <v>370</v>
      </c>
      <c r="H616" s="168" t="n">
        <v>1.06</v>
      </c>
      <c r="I616" s="169"/>
      <c r="J616" s="170" t="n">
        <f aca="false">ROUND(I616*H616,2)</f>
        <v>0</v>
      </c>
      <c r="K616" s="166" t="s">
        <v>314</v>
      </c>
      <c r="L616" s="23"/>
      <c r="M616" s="171"/>
      <c r="N616" s="172" t="s">
        <v>47</v>
      </c>
      <c r="P616" s="173" t="n">
        <f aca="false">O616*H616</f>
        <v>0</v>
      </c>
      <c r="Q616" s="173" t="n">
        <v>1.06277</v>
      </c>
      <c r="R616" s="173" t="n">
        <f aca="false">Q616*H616</f>
        <v>1.1265362</v>
      </c>
      <c r="S616" s="173" t="n">
        <v>0</v>
      </c>
      <c r="T616" s="174" t="n">
        <f aca="false">S616*H616</f>
        <v>0</v>
      </c>
      <c r="AR616" s="175" t="s">
        <v>315</v>
      </c>
      <c r="AT616" s="175" t="s">
        <v>310</v>
      </c>
      <c r="AU616" s="175" t="s">
        <v>91</v>
      </c>
      <c r="AY616" s="3" t="s">
        <v>308</v>
      </c>
      <c r="BE616" s="176" t="n">
        <f aca="false">IF(N616="základní",J616,0)</f>
        <v>0</v>
      </c>
      <c r="BF616" s="176" t="n">
        <f aca="false">IF(N616="snížená",J616,0)</f>
        <v>0</v>
      </c>
      <c r="BG616" s="176" t="n">
        <f aca="false">IF(N616="zákl. přenesená",J616,0)</f>
        <v>0</v>
      </c>
      <c r="BH616" s="176" t="n">
        <f aca="false">IF(N616="sníž. přenesená",J616,0)</f>
        <v>0</v>
      </c>
      <c r="BI616" s="176" t="n">
        <f aca="false">IF(N616="nulová",J616,0)</f>
        <v>0</v>
      </c>
      <c r="BJ616" s="3" t="s">
        <v>89</v>
      </c>
      <c r="BK616" s="176" t="n">
        <f aca="false">ROUND(I616*H616,2)</f>
        <v>0</v>
      </c>
      <c r="BL616" s="3" t="s">
        <v>315</v>
      </c>
      <c r="BM616" s="175" t="s">
        <v>2921</v>
      </c>
    </row>
    <row r="617" s="177" customFormat="true" ht="10.2" hidden="false" customHeight="false" outlineLevel="0" collapsed="false">
      <c r="B617" s="178"/>
      <c r="D617" s="179" t="s">
        <v>317</v>
      </c>
      <c r="E617" s="180"/>
      <c r="F617" s="181" t="s">
        <v>318</v>
      </c>
      <c r="H617" s="180"/>
      <c r="I617" s="182"/>
      <c r="L617" s="178"/>
      <c r="M617" s="183"/>
      <c r="T617" s="184"/>
      <c r="AT617" s="180" t="s">
        <v>317</v>
      </c>
      <c r="AU617" s="180" t="s">
        <v>91</v>
      </c>
      <c r="AV617" s="177" t="s">
        <v>89</v>
      </c>
      <c r="AW617" s="177" t="s">
        <v>35</v>
      </c>
      <c r="AX617" s="177" t="s">
        <v>82</v>
      </c>
      <c r="AY617" s="180" t="s">
        <v>308</v>
      </c>
    </row>
    <row r="618" s="177" customFormat="true" ht="20.4" hidden="false" customHeight="false" outlineLevel="0" collapsed="false">
      <c r="B618" s="178"/>
      <c r="D618" s="179" t="s">
        <v>317</v>
      </c>
      <c r="E618" s="180"/>
      <c r="F618" s="181" t="s">
        <v>1128</v>
      </c>
      <c r="H618" s="180"/>
      <c r="I618" s="182"/>
      <c r="L618" s="178"/>
      <c r="M618" s="183"/>
      <c r="T618" s="184"/>
      <c r="AT618" s="180" t="s">
        <v>317</v>
      </c>
      <c r="AU618" s="180" t="s">
        <v>91</v>
      </c>
      <c r="AV618" s="177" t="s">
        <v>89</v>
      </c>
      <c r="AW618" s="177" t="s">
        <v>35</v>
      </c>
      <c r="AX618" s="177" t="s">
        <v>82</v>
      </c>
      <c r="AY618" s="180" t="s">
        <v>308</v>
      </c>
    </row>
    <row r="619" s="177" customFormat="true" ht="10.2" hidden="false" customHeight="false" outlineLevel="0" collapsed="false">
      <c r="B619" s="178"/>
      <c r="D619" s="179" t="s">
        <v>317</v>
      </c>
      <c r="E619" s="180"/>
      <c r="F619" s="181" t="s">
        <v>2908</v>
      </c>
      <c r="H619" s="180"/>
      <c r="I619" s="182"/>
      <c r="L619" s="178"/>
      <c r="M619" s="183"/>
      <c r="T619" s="184"/>
      <c r="AT619" s="180" t="s">
        <v>317</v>
      </c>
      <c r="AU619" s="180" t="s">
        <v>91</v>
      </c>
      <c r="AV619" s="177" t="s">
        <v>89</v>
      </c>
      <c r="AW619" s="177" t="s">
        <v>35</v>
      </c>
      <c r="AX619" s="177" t="s">
        <v>82</v>
      </c>
      <c r="AY619" s="180" t="s">
        <v>308</v>
      </c>
    </row>
    <row r="620" s="177" customFormat="true" ht="20.4" hidden="false" customHeight="false" outlineLevel="0" collapsed="false">
      <c r="B620" s="178"/>
      <c r="D620" s="179" t="s">
        <v>317</v>
      </c>
      <c r="E620" s="180"/>
      <c r="F620" s="181" t="s">
        <v>2816</v>
      </c>
      <c r="H620" s="180"/>
      <c r="I620" s="182"/>
      <c r="L620" s="178"/>
      <c r="M620" s="183"/>
      <c r="T620" s="184"/>
      <c r="AT620" s="180" t="s">
        <v>317</v>
      </c>
      <c r="AU620" s="180" t="s">
        <v>91</v>
      </c>
      <c r="AV620" s="177" t="s">
        <v>89</v>
      </c>
      <c r="AW620" s="177" t="s">
        <v>35</v>
      </c>
      <c r="AX620" s="177" t="s">
        <v>82</v>
      </c>
      <c r="AY620" s="180" t="s">
        <v>308</v>
      </c>
    </row>
    <row r="621" s="185" customFormat="true" ht="10.2" hidden="false" customHeight="false" outlineLevel="0" collapsed="false">
      <c r="B621" s="186"/>
      <c r="D621" s="179" t="s">
        <v>317</v>
      </c>
      <c r="E621" s="187"/>
      <c r="F621" s="188" t="s">
        <v>2922</v>
      </c>
      <c r="H621" s="189" t="n">
        <v>0.781</v>
      </c>
      <c r="I621" s="190"/>
      <c r="L621" s="186"/>
      <c r="M621" s="191"/>
      <c r="T621" s="192"/>
      <c r="AT621" s="187" t="s">
        <v>317</v>
      </c>
      <c r="AU621" s="187" t="s">
        <v>91</v>
      </c>
      <c r="AV621" s="185" t="s">
        <v>91</v>
      </c>
      <c r="AW621" s="185" t="s">
        <v>35</v>
      </c>
      <c r="AX621" s="185" t="s">
        <v>82</v>
      </c>
      <c r="AY621" s="187" t="s">
        <v>308</v>
      </c>
    </row>
    <row r="622" s="177" customFormat="true" ht="10.2" hidden="false" customHeight="false" outlineLevel="0" collapsed="false">
      <c r="B622" s="178"/>
      <c r="D622" s="179" t="s">
        <v>317</v>
      </c>
      <c r="E622" s="180"/>
      <c r="F622" s="181" t="s">
        <v>2910</v>
      </c>
      <c r="H622" s="180"/>
      <c r="I622" s="182"/>
      <c r="L622" s="178"/>
      <c r="M622" s="183"/>
      <c r="T622" s="184"/>
      <c r="AT622" s="180" t="s">
        <v>317</v>
      </c>
      <c r="AU622" s="180" t="s">
        <v>91</v>
      </c>
      <c r="AV622" s="177" t="s">
        <v>89</v>
      </c>
      <c r="AW622" s="177" t="s">
        <v>35</v>
      </c>
      <c r="AX622" s="177" t="s">
        <v>82</v>
      </c>
      <c r="AY622" s="180" t="s">
        <v>308</v>
      </c>
    </row>
    <row r="623" s="177" customFormat="true" ht="10.2" hidden="false" customHeight="false" outlineLevel="0" collapsed="false">
      <c r="B623" s="178"/>
      <c r="D623" s="179" t="s">
        <v>317</v>
      </c>
      <c r="E623" s="180"/>
      <c r="F623" s="181" t="s">
        <v>2911</v>
      </c>
      <c r="H623" s="180"/>
      <c r="I623" s="182"/>
      <c r="L623" s="178"/>
      <c r="M623" s="183"/>
      <c r="T623" s="184"/>
      <c r="AT623" s="180" t="s">
        <v>317</v>
      </c>
      <c r="AU623" s="180" t="s">
        <v>91</v>
      </c>
      <c r="AV623" s="177" t="s">
        <v>89</v>
      </c>
      <c r="AW623" s="177" t="s">
        <v>35</v>
      </c>
      <c r="AX623" s="177" t="s">
        <v>82</v>
      </c>
      <c r="AY623" s="180" t="s">
        <v>308</v>
      </c>
    </row>
    <row r="624" s="185" customFormat="true" ht="10.2" hidden="false" customHeight="false" outlineLevel="0" collapsed="false">
      <c r="B624" s="186"/>
      <c r="D624" s="179" t="s">
        <v>317</v>
      </c>
      <c r="E624" s="187"/>
      <c r="F624" s="188" t="s">
        <v>2923</v>
      </c>
      <c r="H624" s="189" t="n">
        <v>0.279</v>
      </c>
      <c r="I624" s="190"/>
      <c r="L624" s="186"/>
      <c r="M624" s="191"/>
      <c r="T624" s="192"/>
      <c r="AT624" s="187" t="s">
        <v>317</v>
      </c>
      <c r="AU624" s="187" t="s">
        <v>91</v>
      </c>
      <c r="AV624" s="185" t="s">
        <v>91</v>
      </c>
      <c r="AW624" s="185" t="s">
        <v>35</v>
      </c>
      <c r="AX624" s="185" t="s">
        <v>82</v>
      </c>
      <c r="AY624" s="187" t="s">
        <v>308</v>
      </c>
    </row>
    <row r="625" s="193" customFormat="true" ht="10.2" hidden="false" customHeight="false" outlineLevel="0" collapsed="false">
      <c r="B625" s="194"/>
      <c r="D625" s="179" t="s">
        <v>317</v>
      </c>
      <c r="E625" s="195"/>
      <c r="F625" s="196" t="s">
        <v>321</v>
      </c>
      <c r="H625" s="197" t="n">
        <v>1.06</v>
      </c>
      <c r="I625" s="198"/>
      <c r="L625" s="194"/>
      <c r="M625" s="199"/>
      <c r="T625" s="200"/>
      <c r="AT625" s="195" t="s">
        <v>317</v>
      </c>
      <c r="AU625" s="195" t="s">
        <v>91</v>
      </c>
      <c r="AV625" s="193" t="s">
        <v>315</v>
      </c>
      <c r="AW625" s="193" t="s">
        <v>35</v>
      </c>
      <c r="AX625" s="193" t="s">
        <v>89</v>
      </c>
      <c r="AY625" s="195" t="s">
        <v>308</v>
      </c>
    </row>
    <row r="626" s="22" customFormat="true" ht="37.95" hidden="false" customHeight="true" outlineLevel="0" collapsed="false">
      <c r="B626" s="23"/>
      <c r="C626" s="164" t="s">
        <v>743</v>
      </c>
      <c r="D626" s="164" t="s">
        <v>310</v>
      </c>
      <c r="E626" s="165" t="s">
        <v>1130</v>
      </c>
      <c r="F626" s="166" t="s">
        <v>1131</v>
      </c>
      <c r="G626" s="167" t="s">
        <v>494</v>
      </c>
      <c r="H626" s="168" t="n">
        <v>242.22</v>
      </c>
      <c r="I626" s="169"/>
      <c r="J626" s="170" t="n">
        <f aca="false">ROUND(I626*H626,2)</f>
        <v>0</v>
      </c>
      <c r="K626" s="166" t="s">
        <v>314</v>
      </c>
      <c r="L626" s="23"/>
      <c r="M626" s="171"/>
      <c r="N626" s="172" t="s">
        <v>47</v>
      </c>
      <c r="P626" s="173" t="n">
        <f aca="false">O626*H626</f>
        <v>0</v>
      </c>
      <c r="Q626" s="173" t="n">
        <v>2E-005</v>
      </c>
      <c r="R626" s="173" t="n">
        <f aca="false">Q626*H626</f>
        <v>0.0048444</v>
      </c>
      <c r="S626" s="173" t="n">
        <v>0</v>
      </c>
      <c r="T626" s="174" t="n">
        <f aca="false">S626*H626</f>
        <v>0</v>
      </c>
      <c r="AR626" s="175" t="s">
        <v>315</v>
      </c>
      <c r="AT626" s="175" t="s">
        <v>310</v>
      </c>
      <c r="AU626" s="175" t="s">
        <v>91</v>
      </c>
      <c r="AY626" s="3" t="s">
        <v>308</v>
      </c>
      <c r="BE626" s="176" t="n">
        <f aca="false">IF(N626="základní",J626,0)</f>
        <v>0</v>
      </c>
      <c r="BF626" s="176" t="n">
        <f aca="false">IF(N626="snížená",J626,0)</f>
        <v>0</v>
      </c>
      <c r="BG626" s="176" t="n">
        <f aca="false">IF(N626="zákl. přenesená",J626,0)</f>
        <v>0</v>
      </c>
      <c r="BH626" s="176" t="n">
        <f aca="false">IF(N626="sníž. přenesená",J626,0)</f>
        <v>0</v>
      </c>
      <c r="BI626" s="176" t="n">
        <f aca="false">IF(N626="nulová",J626,0)</f>
        <v>0</v>
      </c>
      <c r="BJ626" s="3" t="s">
        <v>89</v>
      </c>
      <c r="BK626" s="176" t="n">
        <f aca="false">ROUND(I626*H626,2)</f>
        <v>0</v>
      </c>
      <c r="BL626" s="3" t="s">
        <v>315</v>
      </c>
      <c r="BM626" s="175" t="s">
        <v>2924</v>
      </c>
    </row>
    <row r="627" s="177" customFormat="true" ht="10.2" hidden="false" customHeight="false" outlineLevel="0" collapsed="false">
      <c r="B627" s="178"/>
      <c r="D627" s="179" t="s">
        <v>317</v>
      </c>
      <c r="E627" s="180"/>
      <c r="F627" s="181" t="s">
        <v>318</v>
      </c>
      <c r="H627" s="180"/>
      <c r="I627" s="182"/>
      <c r="L627" s="178"/>
      <c r="M627" s="183"/>
      <c r="T627" s="184"/>
      <c r="AT627" s="180" t="s">
        <v>317</v>
      </c>
      <c r="AU627" s="180" t="s">
        <v>91</v>
      </c>
      <c r="AV627" s="177" t="s">
        <v>89</v>
      </c>
      <c r="AW627" s="177" t="s">
        <v>35</v>
      </c>
      <c r="AX627" s="177" t="s">
        <v>82</v>
      </c>
      <c r="AY627" s="180" t="s">
        <v>308</v>
      </c>
    </row>
    <row r="628" s="177" customFormat="true" ht="10.2" hidden="false" customHeight="false" outlineLevel="0" collapsed="false">
      <c r="B628" s="178"/>
      <c r="D628" s="179" t="s">
        <v>317</v>
      </c>
      <c r="E628" s="180"/>
      <c r="F628" s="181" t="s">
        <v>1133</v>
      </c>
      <c r="H628" s="180"/>
      <c r="I628" s="182"/>
      <c r="L628" s="178"/>
      <c r="M628" s="183"/>
      <c r="T628" s="184"/>
      <c r="AT628" s="180" t="s">
        <v>317</v>
      </c>
      <c r="AU628" s="180" t="s">
        <v>91</v>
      </c>
      <c r="AV628" s="177" t="s">
        <v>89</v>
      </c>
      <c r="AW628" s="177" t="s">
        <v>35</v>
      </c>
      <c r="AX628" s="177" t="s">
        <v>82</v>
      </c>
      <c r="AY628" s="180" t="s">
        <v>308</v>
      </c>
    </row>
    <row r="629" s="177" customFormat="true" ht="10.2" hidden="false" customHeight="false" outlineLevel="0" collapsed="false">
      <c r="B629" s="178"/>
      <c r="D629" s="179" t="s">
        <v>317</v>
      </c>
      <c r="E629" s="180"/>
      <c r="F629" s="181" t="s">
        <v>2908</v>
      </c>
      <c r="H629" s="180"/>
      <c r="I629" s="182"/>
      <c r="L629" s="178"/>
      <c r="M629" s="183"/>
      <c r="T629" s="184"/>
      <c r="AT629" s="180" t="s">
        <v>317</v>
      </c>
      <c r="AU629" s="180" t="s">
        <v>91</v>
      </c>
      <c r="AV629" s="177" t="s">
        <v>89</v>
      </c>
      <c r="AW629" s="177" t="s">
        <v>35</v>
      </c>
      <c r="AX629" s="177" t="s">
        <v>82</v>
      </c>
      <c r="AY629" s="180" t="s">
        <v>308</v>
      </c>
    </row>
    <row r="630" s="177" customFormat="true" ht="20.4" hidden="false" customHeight="false" outlineLevel="0" collapsed="false">
      <c r="B630" s="178"/>
      <c r="D630" s="179" t="s">
        <v>317</v>
      </c>
      <c r="E630" s="180"/>
      <c r="F630" s="181" t="s">
        <v>2816</v>
      </c>
      <c r="H630" s="180"/>
      <c r="I630" s="182"/>
      <c r="L630" s="178"/>
      <c r="M630" s="183"/>
      <c r="T630" s="184"/>
      <c r="AT630" s="180" t="s">
        <v>317</v>
      </c>
      <c r="AU630" s="180" t="s">
        <v>91</v>
      </c>
      <c r="AV630" s="177" t="s">
        <v>89</v>
      </c>
      <c r="AW630" s="177" t="s">
        <v>35</v>
      </c>
      <c r="AX630" s="177" t="s">
        <v>82</v>
      </c>
      <c r="AY630" s="180" t="s">
        <v>308</v>
      </c>
    </row>
    <row r="631" s="185" customFormat="true" ht="10.2" hidden="false" customHeight="false" outlineLevel="0" collapsed="false">
      <c r="B631" s="186"/>
      <c r="D631" s="179" t="s">
        <v>317</v>
      </c>
      <c r="E631" s="187"/>
      <c r="F631" s="188" t="s">
        <v>2925</v>
      </c>
      <c r="H631" s="189" t="n">
        <v>210.06</v>
      </c>
      <c r="I631" s="190"/>
      <c r="L631" s="186"/>
      <c r="M631" s="191"/>
      <c r="T631" s="192"/>
      <c r="AT631" s="187" t="s">
        <v>317</v>
      </c>
      <c r="AU631" s="187" t="s">
        <v>91</v>
      </c>
      <c r="AV631" s="185" t="s">
        <v>91</v>
      </c>
      <c r="AW631" s="185" t="s">
        <v>35</v>
      </c>
      <c r="AX631" s="185" t="s">
        <v>82</v>
      </c>
      <c r="AY631" s="187" t="s">
        <v>308</v>
      </c>
    </row>
    <row r="632" s="177" customFormat="true" ht="10.2" hidden="false" customHeight="false" outlineLevel="0" collapsed="false">
      <c r="B632" s="178"/>
      <c r="D632" s="179" t="s">
        <v>317</v>
      </c>
      <c r="E632" s="180"/>
      <c r="F632" s="181" t="s">
        <v>2910</v>
      </c>
      <c r="H632" s="180"/>
      <c r="I632" s="182"/>
      <c r="L632" s="178"/>
      <c r="M632" s="183"/>
      <c r="T632" s="184"/>
      <c r="AT632" s="180" t="s">
        <v>317</v>
      </c>
      <c r="AU632" s="180" t="s">
        <v>91</v>
      </c>
      <c r="AV632" s="177" t="s">
        <v>89</v>
      </c>
      <c r="AW632" s="177" t="s">
        <v>35</v>
      </c>
      <c r="AX632" s="177" t="s">
        <v>82</v>
      </c>
      <c r="AY632" s="180" t="s">
        <v>308</v>
      </c>
    </row>
    <row r="633" s="177" customFormat="true" ht="10.2" hidden="false" customHeight="false" outlineLevel="0" collapsed="false">
      <c r="B633" s="178"/>
      <c r="D633" s="179" t="s">
        <v>317</v>
      </c>
      <c r="E633" s="180"/>
      <c r="F633" s="181" t="s">
        <v>2911</v>
      </c>
      <c r="H633" s="180"/>
      <c r="I633" s="182"/>
      <c r="L633" s="178"/>
      <c r="M633" s="183"/>
      <c r="T633" s="184"/>
      <c r="AT633" s="180" t="s">
        <v>317</v>
      </c>
      <c r="AU633" s="180" t="s">
        <v>91</v>
      </c>
      <c r="AV633" s="177" t="s">
        <v>89</v>
      </c>
      <c r="AW633" s="177" t="s">
        <v>35</v>
      </c>
      <c r="AX633" s="177" t="s">
        <v>82</v>
      </c>
      <c r="AY633" s="180" t="s">
        <v>308</v>
      </c>
    </row>
    <row r="634" s="185" customFormat="true" ht="10.2" hidden="false" customHeight="false" outlineLevel="0" collapsed="false">
      <c r="B634" s="186"/>
      <c r="D634" s="179" t="s">
        <v>317</v>
      </c>
      <c r="E634" s="187"/>
      <c r="F634" s="188" t="s">
        <v>2926</v>
      </c>
      <c r="H634" s="189" t="n">
        <v>32.16</v>
      </c>
      <c r="I634" s="190"/>
      <c r="L634" s="186"/>
      <c r="M634" s="191"/>
      <c r="T634" s="192"/>
      <c r="AT634" s="187" t="s">
        <v>317</v>
      </c>
      <c r="AU634" s="187" t="s">
        <v>91</v>
      </c>
      <c r="AV634" s="185" t="s">
        <v>91</v>
      </c>
      <c r="AW634" s="185" t="s">
        <v>35</v>
      </c>
      <c r="AX634" s="185" t="s">
        <v>82</v>
      </c>
      <c r="AY634" s="187" t="s">
        <v>308</v>
      </c>
    </row>
    <row r="635" s="193" customFormat="true" ht="10.2" hidden="false" customHeight="false" outlineLevel="0" collapsed="false">
      <c r="B635" s="194"/>
      <c r="D635" s="179" t="s">
        <v>317</v>
      </c>
      <c r="E635" s="195"/>
      <c r="F635" s="196" t="s">
        <v>321</v>
      </c>
      <c r="H635" s="197" t="n">
        <v>242.22</v>
      </c>
      <c r="I635" s="198"/>
      <c r="L635" s="194"/>
      <c r="M635" s="199"/>
      <c r="T635" s="200"/>
      <c r="AT635" s="195" t="s">
        <v>317</v>
      </c>
      <c r="AU635" s="195" t="s">
        <v>91</v>
      </c>
      <c r="AV635" s="193" t="s">
        <v>315</v>
      </c>
      <c r="AW635" s="193" t="s">
        <v>35</v>
      </c>
      <c r="AX635" s="193" t="s">
        <v>89</v>
      </c>
      <c r="AY635" s="195" t="s">
        <v>308</v>
      </c>
    </row>
    <row r="636" s="152" customFormat="true" ht="22.95" hidden="false" customHeight="true" outlineLevel="0" collapsed="false">
      <c r="B636" s="153"/>
      <c r="D636" s="154" t="s">
        <v>81</v>
      </c>
      <c r="E636" s="162" t="s">
        <v>357</v>
      </c>
      <c r="F636" s="162" t="s">
        <v>480</v>
      </c>
      <c r="I636" s="156"/>
      <c r="J636" s="163" t="n">
        <f aca="false">BK636</f>
        <v>0</v>
      </c>
      <c r="L636" s="153"/>
      <c r="M636" s="157"/>
      <c r="P636" s="158" t="n">
        <f aca="false">SUM(P637:P640)</f>
        <v>0</v>
      </c>
      <c r="R636" s="158" t="n">
        <f aca="false">SUM(R637:R640)</f>
        <v>0.07218</v>
      </c>
      <c r="T636" s="159" t="n">
        <f aca="false">SUM(T637:T640)</f>
        <v>0</v>
      </c>
      <c r="AR636" s="154" t="s">
        <v>89</v>
      </c>
      <c r="AT636" s="160" t="s">
        <v>81</v>
      </c>
      <c r="AU636" s="160" t="s">
        <v>89</v>
      </c>
      <c r="AY636" s="154" t="s">
        <v>308</v>
      </c>
      <c r="BK636" s="161" t="n">
        <f aca="false">SUM(BK637:BK640)</f>
        <v>0</v>
      </c>
    </row>
    <row r="637" s="22" customFormat="true" ht="37.95" hidden="false" customHeight="true" outlineLevel="0" collapsed="false">
      <c r="B637" s="23"/>
      <c r="C637" s="164" t="s">
        <v>746</v>
      </c>
      <c r="D637" s="164" t="s">
        <v>310</v>
      </c>
      <c r="E637" s="165" t="s">
        <v>2927</v>
      </c>
      <c r="F637" s="166" t="s">
        <v>2928</v>
      </c>
      <c r="G637" s="167" t="s">
        <v>484</v>
      </c>
      <c r="H637" s="168" t="n">
        <v>112</v>
      </c>
      <c r="I637" s="169"/>
      <c r="J637" s="170" t="n">
        <f aca="false">ROUND(I637*H637,2)</f>
        <v>0</v>
      </c>
      <c r="K637" s="166" t="s">
        <v>314</v>
      </c>
      <c r="L637" s="23"/>
      <c r="M637" s="171"/>
      <c r="N637" s="172" t="s">
        <v>47</v>
      </c>
      <c r="P637" s="173" t="n">
        <f aca="false">O637*H637</f>
        <v>0</v>
      </c>
      <c r="Q637" s="173" t="n">
        <v>4E-005</v>
      </c>
      <c r="R637" s="173" t="n">
        <f aca="false">Q637*H637</f>
        <v>0.00448</v>
      </c>
      <c r="S637" s="173" t="n">
        <v>0</v>
      </c>
      <c r="T637" s="174" t="n">
        <f aca="false">S637*H637</f>
        <v>0</v>
      </c>
      <c r="AR637" s="175" t="s">
        <v>315</v>
      </c>
      <c r="AT637" s="175" t="s">
        <v>310</v>
      </c>
      <c r="AU637" s="175" t="s">
        <v>91</v>
      </c>
      <c r="AY637" s="3" t="s">
        <v>308</v>
      </c>
      <c r="BE637" s="176" t="n">
        <f aca="false">IF(N637="základní",J637,0)</f>
        <v>0</v>
      </c>
      <c r="BF637" s="176" t="n">
        <f aca="false">IF(N637="snížená",J637,0)</f>
        <v>0</v>
      </c>
      <c r="BG637" s="176" t="n">
        <f aca="false">IF(N637="zákl. přenesená",J637,0)</f>
        <v>0</v>
      </c>
      <c r="BH637" s="176" t="n">
        <f aca="false">IF(N637="sníž. přenesená",J637,0)</f>
        <v>0</v>
      </c>
      <c r="BI637" s="176" t="n">
        <f aca="false">IF(N637="nulová",J637,0)</f>
        <v>0</v>
      </c>
      <c r="BJ637" s="3" t="s">
        <v>89</v>
      </c>
      <c r="BK637" s="176" t="n">
        <f aca="false">ROUND(I637*H637,2)</f>
        <v>0</v>
      </c>
      <c r="BL637" s="3" t="s">
        <v>315</v>
      </c>
      <c r="BM637" s="175" t="s">
        <v>2929</v>
      </c>
    </row>
    <row r="638" s="22" customFormat="true" ht="37.95" hidden="false" customHeight="true" outlineLevel="0" collapsed="false">
      <c r="B638" s="23"/>
      <c r="C638" s="164" t="s">
        <v>748</v>
      </c>
      <c r="D638" s="164" t="s">
        <v>310</v>
      </c>
      <c r="E638" s="165" t="s">
        <v>2930</v>
      </c>
      <c r="F638" s="166" t="s">
        <v>2931</v>
      </c>
      <c r="G638" s="167" t="s">
        <v>484</v>
      </c>
      <c r="H638" s="168" t="n">
        <v>35</v>
      </c>
      <c r="I638" s="169"/>
      <c r="J638" s="170" t="n">
        <f aca="false">ROUND(I638*H638,2)</f>
        <v>0</v>
      </c>
      <c r="K638" s="166" t="s">
        <v>314</v>
      </c>
      <c r="L638" s="23"/>
      <c r="M638" s="171"/>
      <c r="N638" s="172" t="s">
        <v>47</v>
      </c>
      <c r="P638" s="173" t="n">
        <f aca="false">O638*H638</f>
        <v>0</v>
      </c>
      <c r="Q638" s="173" t="n">
        <v>4E-005</v>
      </c>
      <c r="R638" s="173" t="n">
        <f aca="false">Q638*H638</f>
        <v>0.0014</v>
      </c>
      <c r="S638" s="173" t="n">
        <v>0</v>
      </c>
      <c r="T638" s="174" t="n">
        <f aca="false">S638*H638</f>
        <v>0</v>
      </c>
      <c r="AR638" s="175" t="s">
        <v>315</v>
      </c>
      <c r="AT638" s="175" t="s">
        <v>310</v>
      </c>
      <c r="AU638" s="175" t="s">
        <v>91</v>
      </c>
      <c r="AY638" s="3" t="s">
        <v>308</v>
      </c>
      <c r="BE638" s="176" t="n">
        <f aca="false">IF(N638="základní",J638,0)</f>
        <v>0</v>
      </c>
      <c r="BF638" s="176" t="n">
        <f aca="false">IF(N638="snížená",J638,0)</f>
        <v>0</v>
      </c>
      <c r="BG638" s="176" t="n">
        <f aca="false">IF(N638="zákl. přenesená",J638,0)</f>
        <v>0</v>
      </c>
      <c r="BH638" s="176" t="n">
        <f aca="false">IF(N638="sníž. přenesená",J638,0)</f>
        <v>0</v>
      </c>
      <c r="BI638" s="176" t="n">
        <f aca="false">IF(N638="nulová",J638,0)</f>
        <v>0</v>
      </c>
      <c r="BJ638" s="3" t="s">
        <v>89</v>
      </c>
      <c r="BK638" s="176" t="n">
        <f aca="false">ROUND(I638*H638,2)</f>
        <v>0</v>
      </c>
      <c r="BL638" s="3" t="s">
        <v>315</v>
      </c>
      <c r="BM638" s="175" t="s">
        <v>2932</v>
      </c>
    </row>
    <row r="639" s="22" customFormat="true" ht="37.95" hidden="false" customHeight="true" outlineLevel="0" collapsed="false">
      <c r="B639" s="23"/>
      <c r="C639" s="164" t="s">
        <v>750</v>
      </c>
      <c r="D639" s="164" t="s">
        <v>310</v>
      </c>
      <c r="E639" s="165" t="s">
        <v>961</v>
      </c>
      <c r="F639" s="166" t="s">
        <v>962</v>
      </c>
      <c r="G639" s="167" t="s">
        <v>313</v>
      </c>
      <c r="H639" s="168" t="n">
        <v>390</v>
      </c>
      <c r="I639" s="169"/>
      <c r="J639" s="170" t="n">
        <f aca="false">ROUND(I639*H639,2)</f>
        <v>0</v>
      </c>
      <c r="K639" s="166" t="s">
        <v>314</v>
      </c>
      <c r="L639" s="23"/>
      <c r="M639" s="171"/>
      <c r="N639" s="172" t="s">
        <v>47</v>
      </c>
      <c r="P639" s="173" t="n">
        <f aca="false">O639*H639</f>
        <v>0</v>
      </c>
      <c r="Q639" s="173" t="n">
        <v>0.00013</v>
      </c>
      <c r="R639" s="173" t="n">
        <f aca="false">Q639*H639</f>
        <v>0.0507</v>
      </c>
      <c r="S639" s="173" t="n">
        <v>0</v>
      </c>
      <c r="T639" s="174" t="n">
        <f aca="false">S639*H639</f>
        <v>0</v>
      </c>
      <c r="AR639" s="175" t="s">
        <v>315</v>
      </c>
      <c r="AT639" s="175" t="s">
        <v>310</v>
      </c>
      <c r="AU639" s="175" t="s">
        <v>91</v>
      </c>
      <c r="AY639" s="3" t="s">
        <v>308</v>
      </c>
      <c r="BE639" s="176" t="n">
        <f aca="false">IF(N639="základní",J639,0)</f>
        <v>0</v>
      </c>
      <c r="BF639" s="176" t="n">
        <f aca="false">IF(N639="snížená",J639,0)</f>
        <v>0</v>
      </c>
      <c r="BG639" s="176" t="n">
        <f aca="false">IF(N639="zákl. přenesená",J639,0)</f>
        <v>0</v>
      </c>
      <c r="BH639" s="176" t="n">
        <f aca="false">IF(N639="sníž. přenesená",J639,0)</f>
        <v>0</v>
      </c>
      <c r="BI639" s="176" t="n">
        <f aca="false">IF(N639="nulová",J639,0)</f>
        <v>0</v>
      </c>
      <c r="BJ639" s="3" t="s">
        <v>89</v>
      </c>
      <c r="BK639" s="176" t="n">
        <f aca="false">ROUND(I639*H639,2)</f>
        <v>0</v>
      </c>
      <c r="BL639" s="3" t="s">
        <v>315</v>
      </c>
      <c r="BM639" s="175" t="s">
        <v>2933</v>
      </c>
    </row>
    <row r="640" s="22" customFormat="true" ht="37.95" hidden="false" customHeight="true" outlineLevel="0" collapsed="false">
      <c r="B640" s="23"/>
      <c r="C640" s="164" t="s">
        <v>752</v>
      </c>
      <c r="D640" s="164" t="s">
        <v>310</v>
      </c>
      <c r="E640" s="165" t="s">
        <v>1136</v>
      </c>
      <c r="F640" s="166" t="s">
        <v>1137</v>
      </c>
      <c r="G640" s="167" t="s">
        <v>313</v>
      </c>
      <c r="H640" s="168" t="n">
        <v>390</v>
      </c>
      <c r="I640" s="169"/>
      <c r="J640" s="170" t="n">
        <f aca="false">ROUND(I640*H640,2)</f>
        <v>0</v>
      </c>
      <c r="K640" s="166" t="s">
        <v>314</v>
      </c>
      <c r="L640" s="23"/>
      <c r="M640" s="171"/>
      <c r="N640" s="172" t="s">
        <v>47</v>
      </c>
      <c r="P640" s="173" t="n">
        <f aca="false">O640*H640</f>
        <v>0</v>
      </c>
      <c r="Q640" s="173" t="n">
        <v>4E-005</v>
      </c>
      <c r="R640" s="173" t="n">
        <f aca="false">Q640*H640</f>
        <v>0.0156</v>
      </c>
      <c r="S640" s="173" t="n">
        <v>0</v>
      </c>
      <c r="T640" s="174" t="n">
        <f aca="false">S640*H640</f>
        <v>0</v>
      </c>
      <c r="AR640" s="175" t="s">
        <v>315</v>
      </c>
      <c r="AT640" s="175" t="s">
        <v>310</v>
      </c>
      <c r="AU640" s="175" t="s">
        <v>91</v>
      </c>
      <c r="AY640" s="3" t="s">
        <v>308</v>
      </c>
      <c r="BE640" s="176" t="n">
        <f aca="false">IF(N640="základní",J640,0)</f>
        <v>0</v>
      </c>
      <c r="BF640" s="176" t="n">
        <f aca="false">IF(N640="snížená",J640,0)</f>
        <v>0</v>
      </c>
      <c r="BG640" s="176" t="n">
        <f aca="false">IF(N640="zákl. přenesená",J640,0)</f>
        <v>0</v>
      </c>
      <c r="BH640" s="176" t="n">
        <f aca="false">IF(N640="sníž. přenesená",J640,0)</f>
        <v>0</v>
      </c>
      <c r="BI640" s="176" t="n">
        <f aca="false">IF(N640="nulová",J640,0)</f>
        <v>0</v>
      </c>
      <c r="BJ640" s="3" t="s">
        <v>89</v>
      </c>
      <c r="BK640" s="176" t="n">
        <f aca="false">ROUND(I640*H640,2)</f>
        <v>0</v>
      </c>
      <c r="BL640" s="3" t="s">
        <v>315</v>
      </c>
      <c r="BM640" s="175" t="s">
        <v>2934</v>
      </c>
    </row>
    <row r="641" s="152" customFormat="true" ht="22.95" hidden="false" customHeight="true" outlineLevel="0" collapsed="false">
      <c r="B641" s="153"/>
      <c r="D641" s="154" t="s">
        <v>81</v>
      </c>
      <c r="E641" s="162" t="s">
        <v>512</v>
      </c>
      <c r="F641" s="162" t="s">
        <v>513</v>
      </c>
      <c r="I641" s="156"/>
      <c r="J641" s="163" t="n">
        <f aca="false">BK641</f>
        <v>0</v>
      </c>
      <c r="L641" s="153"/>
      <c r="M641" s="157"/>
      <c r="P641" s="158" t="n">
        <f aca="false">P642</f>
        <v>0</v>
      </c>
      <c r="R641" s="158" t="n">
        <f aca="false">R642</f>
        <v>0</v>
      </c>
      <c r="T641" s="159" t="n">
        <f aca="false">T642</f>
        <v>0</v>
      </c>
      <c r="AR641" s="154" t="s">
        <v>89</v>
      </c>
      <c r="AT641" s="160" t="s">
        <v>81</v>
      </c>
      <c r="AU641" s="160" t="s">
        <v>89</v>
      </c>
      <c r="AY641" s="154" t="s">
        <v>308</v>
      </c>
      <c r="BK641" s="161" t="n">
        <f aca="false">BK642</f>
        <v>0</v>
      </c>
    </row>
    <row r="642" s="22" customFormat="true" ht="55.5" hidden="false" customHeight="true" outlineLevel="0" collapsed="false">
      <c r="B642" s="23"/>
      <c r="C642" s="164" t="s">
        <v>754</v>
      </c>
      <c r="D642" s="164" t="s">
        <v>310</v>
      </c>
      <c r="E642" s="165" t="s">
        <v>870</v>
      </c>
      <c r="F642" s="166" t="s">
        <v>871</v>
      </c>
      <c r="G642" s="167" t="s">
        <v>370</v>
      </c>
      <c r="H642" s="168" t="n">
        <v>746.07</v>
      </c>
      <c r="I642" s="169"/>
      <c r="J642" s="170" t="n">
        <f aca="false">ROUND(I642*H642,2)</f>
        <v>0</v>
      </c>
      <c r="K642" s="166" t="s">
        <v>314</v>
      </c>
      <c r="L642" s="23"/>
      <c r="M642" s="171"/>
      <c r="N642" s="172" t="s">
        <v>47</v>
      </c>
      <c r="P642" s="173" t="n">
        <f aca="false">O642*H642</f>
        <v>0</v>
      </c>
      <c r="Q642" s="173" t="n">
        <v>0</v>
      </c>
      <c r="R642" s="173" t="n">
        <f aca="false">Q642*H642</f>
        <v>0</v>
      </c>
      <c r="S642" s="173" t="n">
        <v>0</v>
      </c>
      <c r="T642" s="174" t="n">
        <f aca="false">S642*H642</f>
        <v>0</v>
      </c>
      <c r="AR642" s="175" t="s">
        <v>315</v>
      </c>
      <c r="AT642" s="175" t="s">
        <v>310</v>
      </c>
      <c r="AU642" s="175" t="s">
        <v>91</v>
      </c>
      <c r="AY642" s="3" t="s">
        <v>308</v>
      </c>
      <c r="BE642" s="176" t="n">
        <f aca="false">IF(N642="základní",J642,0)</f>
        <v>0</v>
      </c>
      <c r="BF642" s="176" t="n">
        <f aca="false">IF(N642="snížená",J642,0)</f>
        <v>0</v>
      </c>
      <c r="BG642" s="176" t="n">
        <f aca="false">IF(N642="zákl. přenesená",J642,0)</f>
        <v>0</v>
      </c>
      <c r="BH642" s="176" t="n">
        <f aca="false">IF(N642="sníž. přenesená",J642,0)</f>
        <v>0</v>
      </c>
      <c r="BI642" s="176" t="n">
        <f aca="false">IF(N642="nulová",J642,0)</f>
        <v>0</v>
      </c>
      <c r="BJ642" s="3" t="s">
        <v>89</v>
      </c>
      <c r="BK642" s="176" t="n">
        <f aca="false">ROUND(I642*H642,2)</f>
        <v>0</v>
      </c>
      <c r="BL642" s="3" t="s">
        <v>315</v>
      </c>
      <c r="BM642" s="175" t="s">
        <v>2935</v>
      </c>
    </row>
    <row r="643" s="152" customFormat="true" ht="25.95" hidden="false" customHeight="true" outlineLevel="0" collapsed="false">
      <c r="B643" s="153"/>
      <c r="D643" s="154" t="s">
        <v>81</v>
      </c>
      <c r="E643" s="155" t="s">
        <v>988</v>
      </c>
      <c r="F643" s="155" t="s">
        <v>989</v>
      </c>
      <c r="I643" s="156"/>
      <c r="J643" s="142" t="n">
        <f aca="false">BK643</f>
        <v>0</v>
      </c>
      <c r="L643" s="153"/>
      <c r="M643" s="157"/>
      <c r="P643" s="158" t="n">
        <f aca="false">P644+P680+P741+P823+P914+P932+P965+P985+P1003+P1013+P1112+P1158+P1177</f>
        <v>0</v>
      </c>
      <c r="R643" s="158" t="n">
        <f aca="false">R644+R680+R741+R823+R914+R932+R965+R985+R1003+R1013+R1112+R1158+R1177</f>
        <v>40.74962123</v>
      </c>
      <c r="T643" s="159" t="n">
        <f aca="false">T644+T680+T741+T823+T914+T932+T965+T985+T1003+T1013+T1112+T1158+T1177</f>
        <v>0</v>
      </c>
      <c r="AR643" s="154" t="s">
        <v>91</v>
      </c>
      <c r="AT643" s="160" t="s">
        <v>81</v>
      </c>
      <c r="AU643" s="160" t="s">
        <v>82</v>
      </c>
      <c r="AY643" s="154" t="s">
        <v>308</v>
      </c>
      <c r="BK643" s="161" t="n">
        <f aca="false">BK644+BK680+BK741+BK823+BK914+BK932+BK965+BK985+BK1003+BK1013+BK1112+BK1158+BK1177</f>
        <v>0</v>
      </c>
    </row>
    <row r="644" s="152" customFormat="true" ht="22.95" hidden="false" customHeight="true" outlineLevel="0" collapsed="false">
      <c r="B644" s="153"/>
      <c r="D644" s="154" t="s">
        <v>81</v>
      </c>
      <c r="E644" s="162" t="s">
        <v>1140</v>
      </c>
      <c r="F644" s="162" t="s">
        <v>1141</v>
      </c>
      <c r="I644" s="156"/>
      <c r="J644" s="163" t="n">
        <f aca="false">BK644</f>
        <v>0</v>
      </c>
      <c r="L644" s="153"/>
      <c r="M644" s="157"/>
      <c r="P644" s="158" t="n">
        <f aca="false">SUM(P645:P679)</f>
        <v>0</v>
      </c>
      <c r="R644" s="158" t="n">
        <f aca="false">SUM(R645:R679)</f>
        <v>2.0942374</v>
      </c>
      <c r="T644" s="159" t="n">
        <f aca="false">SUM(T645:T679)</f>
        <v>0</v>
      </c>
      <c r="AR644" s="154" t="s">
        <v>91</v>
      </c>
      <c r="AT644" s="160" t="s">
        <v>81</v>
      </c>
      <c r="AU644" s="160" t="s">
        <v>89</v>
      </c>
      <c r="AY644" s="154" t="s">
        <v>308</v>
      </c>
      <c r="BK644" s="161" t="n">
        <f aca="false">SUM(BK645:BK679)</f>
        <v>0</v>
      </c>
    </row>
    <row r="645" s="22" customFormat="true" ht="37.95" hidden="false" customHeight="true" outlineLevel="0" collapsed="false">
      <c r="B645" s="23"/>
      <c r="C645" s="164" t="s">
        <v>756</v>
      </c>
      <c r="D645" s="164" t="s">
        <v>310</v>
      </c>
      <c r="E645" s="165" t="s">
        <v>1142</v>
      </c>
      <c r="F645" s="166" t="s">
        <v>1143</v>
      </c>
      <c r="G645" s="167" t="s">
        <v>313</v>
      </c>
      <c r="H645" s="168" t="n">
        <v>241.11</v>
      </c>
      <c r="I645" s="169"/>
      <c r="J645" s="170" t="n">
        <f aca="false">ROUND(I645*H645,2)</f>
        <v>0</v>
      </c>
      <c r="K645" s="166" t="s">
        <v>314</v>
      </c>
      <c r="L645" s="23"/>
      <c r="M645" s="171"/>
      <c r="N645" s="172" t="s">
        <v>47</v>
      </c>
      <c r="P645" s="173" t="n">
        <f aca="false">O645*H645</f>
        <v>0</v>
      </c>
      <c r="Q645" s="173" t="n">
        <v>0</v>
      </c>
      <c r="R645" s="173" t="n">
        <f aca="false">Q645*H645</f>
        <v>0</v>
      </c>
      <c r="S645" s="173" t="n">
        <v>0</v>
      </c>
      <c r="T645" s="174" t="n">
        <f aca="false">S645*H645</f>
        <v>0</v>
      </c>
      <c r="AR645" s="175" t="s">
        <v>414</v>
      </c>
      <c r="AT645" s="175" t="s">
        <v>310</v>
      </c>
      <c r="AU645" s="175" t="s">
        <v>91</v>
      </c>
      <c r="AY645" s="3" t="s">
        <v>308</v>
      </c>
      <c r="BE645" s="176" t="n">
        <f aca="false">IF(N645="základní",J645,0)</f>
        <v>0</v>
      </c>
      <c r="BF645" s="176" t="n">
        <f aca="false">IF(N645="snížená",J645,0)</f>
        <v>0</v>
      </c>
      <c r="BG645" s="176" t="n">
        <f aca="false">IF(N645="zákl. přenesená",J645,0)</f>
        <v>0</v>
      </c>
      <c r="BH645" s="176" t="n">
        <f aca="false">IF(N645="sníž. přenesená",J645,0)</f>
        <v>0</v>
      </c>
      <c r="BI645" s="176" t="n">
        <f aca="false">IF(N645="nulová",J645,0)</f>
        <v>0</v>
      </c>
      <c r="BJ645" s="3" t="s">
        <v>89</v>
      </c>
      <c r="BK645" s="176" t="n">
        <f aca="false">ROUND(I645*H645,2)</f>
        <v>0</v>
      </c>
      <c r="BL645" s="3" t="s">
        <v>414</v>
      </c>
      <c r="BM645" s="175" t="s">
        <v>2936</v>
      </c>
    </row>
    <row r="646" s="177" customFormat="true" ht="10.2" hidden="false" customHeight="false" outlineLevel="0" collapsed="false">
      <c r="B646" s="178"/>
      <c r="D646" s="179" t="s">
        <v>317</v>
      </c>
      <c r="E646" s="180"/>
      <c r="F646" s="181" t="s">
        <v>318</v>
      </c>
      <c r="H646" s="180"/>
      <c r="I646" s="182"/>
      <c r="L646" s="178"/>
      <c r="M646" s="183"/>
      <c r="T646" s="184"/>
      <c r="AT646" s="180" t="s">
        <v>317</v>
      </c>
      <c r="AU646" s="180" t="s">
        <v>91</v>
      </c>
      <c r="AV646" s="177" t="s">
        <v>89</v>
      </c>
      <c r="AW646" s="177" t="s">
        <v>35</v>
      </c>
      <c r="AX646" s="177" t="s">
        <v>82</v>
      </c>
      <c r="AY646" s="180" t="s">
        <v>308</v>
      </c>
    </row>
    <row r="647" s="177" customFormat="true" ht="10.2" hidden="false" customHeight="false" outlineLevel="0" collapsed="false">
      <c r="B647" s="178"/>
      <c r="D647" s="179" t="s">
        <v>317</v>
      </c>
      <c r="E647" s="180"/>
      <c r="F647" s="181" t="s">
        <v>1145</v>
      </c>
      <c r="H647" s="180"/>
      <c r="I647" s="182"/>
      <c r="L647" s="178"/>
      <c r="M647" s="183"/>
      <c r="T647" s="184"/>
      <c r="AT647" s="180" t="s">
        <v>317</v>
      </c>
      <c r="AU647" s="180" t="s">
        <v>91</v>
      </c>
      <c r="AV647" s="177" t="s">
        <v>89</v>
      </c>
      <c r="AW647" s="177" t="s">
        <v>35</v>
      </c>
      <c r="AX647" s="177" t="s">
        <v>82</v>
      </c>
      <c r="AY647" s="180" t="s">
        <v>308</v>
      </c>
    </row>
    <row r="648" s="185" customFormat="true" ht="10.2" hidden="false" customHeight="false" outlineLevel="0" collapsed="false">
      <c r="B648" s="186"/>
      <c r="D648" s="179" t="s">
        <v>317</v>
      </c>
      <c r="E648" s="187"/>
      <c r="F648" s="188" t="s">
        <v>1146</v>
      </c>
      <c r="H648" s="189" t="n">
        <v>241.11</v>
      </c>
      <c r="I648" s="190"/>
      <c r="L648" s="186"/>
      <c r="M648" s="191"/>
      <c r="T648" s="192"/>
      <c r="AT648" s="187" t="s">
        <v>317</v>
      </c>
      <c r="AU648" s="187" t="s">
        <v>91</v>
      </c>
      <c r="AV648" s="185" t="s">
        <v>91</v>
      </c>
      <c r="AW648" s="185" t="s">
        <v>35</v>
      </c>
      <c r="AX648" s="185" t="s">
        <v>82</v>
      </c>
      <c r="AY648" s="187" t="s">
        <v>308</v>
      </c>
    </row>
    <row r="649" s="193" customFormat="true" ht="10.2" hidden="false" customHeight="false" outlineLevel="0" collapsed="false">
      <c r="B649" s="194"/>
      <c r="D649" s="179" t="s">
        <v>317</v>
      </c>
      <c r="E649" s="195"/>
      <c r="F649" s="196" t="s">
        <v>321</v>
      </c>
      <c r="H649" s="197" t="n">
        <v>241.11</v>
      </c>
      <c r="I649" s="198"/>
      <c r="L649" s="194"/>
      <c r="M649" s="199"/>
      <c r="T649" s="200"/>
      <c r="AT649" s="195" t="s">
        <v>317</v>
      </c>
      <c r="AU649" s="195" t="s">
        <v>91</v>
      </c>
      <c r="AV649" s="193" t="s">
        <v>315</v>
      </c>
      <c r="AW649" s="193" t="s">
        <v>35</v>
      </c>
      <c r="AX649" s="193" t="s">
        <v>89</v>
      </c>
      <c r="AY649" s="195" t="s">
        <v>308</v>
      </c>
    </row>
    <row r="650" s="22" customFormat="true" ht="33" hidden="false" customHeight="true" outlineLevel="0" collapsed="false">
      <c r="B650" s="23"/>
      <c r="C650" s="164" t="s">
        <v>758</v>
      </c>
      <c r="D650" s="164" t="s">
        <v>310</v>
      </c>
      <c r="E650" s="165" t="s">
        <v>1147</v>
      </c>
      <c r="F650" s="166" t="s">
        <v>1148</v>
      </c>
      <c r="G650" s="167" t="s">
        <v>313</v>
      </c>
      <c r="H650" s="168" t="n">
        <v>62.576</v>
      </c>
      <c r="I650" s="169"/>
      <c r="J650" s="170" t="n">
        <f aca="false">ROUND(I650*H650,2)</f>
        <v>0</v>
      </c>
      <c r="K650" s="166" t="s">
        <v>314</v>
      </c>
      <c r="L650" s="23"/>
      <c r="M650" s="171"/>
      <c r="N650" s="172" t="s">
        <v>47</v>
      </c>
      <c r="P650" s="173" t="n">
        <f aca="false">O650*H650</f>
        <v>0</v>
      </c>
      <c r="Q650" s="173" t="n">
        <v>0</v>
      </c>
      <c r="R650" s="173" t="n">
        <f aca="false">Q650*H650</f>
        <v>0</v>
      </c>
      <c r="S650" s="173" t="n">
        <v>0</v>
      </c>
      <c r="T650" s="174" t="n">
        <f aca="false">S650*H650</f>
        <v>0</v>
      </c>
      <c r="AR650" s="175" t="s">
        <v>414</v>
      </c>
      <c r="AT650" s="175" t="s">
        <v>310</v>
      </c>
      <c r="AU650" s="175" t="s">
        <v>91</v>
      </c>
      <c r="AY650" s="3" t="s">
        <v>308</v>
      </c>
      <c r="BE650" s="176" t="n">
        <f aca="false">IF(N650="základní",J650,0)</f>
        <v>0</v>
      </c>
      <c r="BF650" s="176" t="n">
        <f aca="false">IF(N650="snížená",J650,0)</f>
        <v>0</v>
      </c>
      <c r="BG650" s="176" t="n">
        <f aca="false">IF(N650="zákl. přenesená",J650,0)</f>
        <v>0</v>
      </c>
      <c r="BH650" s="176" t="n">
        <f aca="false">IF(N650="sníž. přenesená",J650,0)</f>
        <v>0</v>
      </c>
      <c r="BI650" s="176" t="n">
        <f aca="false">IF(N650="nulová",J650,0)</f>
        <v>0</v>
      </c>
      <c r="BJ650" s="3" t="s">
        <v>89</v>
      </c>
      <c r="BK650" s="176" t="n">
        <f aca="false">ROUND(I650*H650,2)</f>
        <v>0</v>
      </c>
      <c r="BL650" s="3" t="s">
        <v>414</v>
      </c>
      <c r="BM650" s="175" t="s">
        <v>2937</v>
      </c>
    </row>
    <row r="651" s="177" customFormat="true" ht="10.2" hidden="false" customHeight="false" outlineLevel="0" collapsed="false">
      <c r="B651" s="178"/>
      <c r="D651" s="179" t="s">
        <v>317</v>
      </c>
      <c r="E651" s="180"/>
      <c r="F651" s="181" t="s">
        <v>318</v>
      </c>
      <c r="H651" s="180"/>
      <c r="I651" s="182"/>
      <c r="L651" s="178"/>
      <c r="M651" s="183"/>
      <c r="T651" s="184"/>
      <c r="AT651" s="180" t="s">
        <v>317</v>
      </c>
      <c r="AU651" s="180" t="s">
        <v>91</v>
      </c>
      <c r="AV651" s="177" t="s">
        <v>89</v>
      </c>
      <c r="AW651" s="177" t="s">
        <v>35</v>
      </c>
      <c r="AX651" s="177" t="s">
        <v>82</v>
      </c>
      <c r="AY651" s="180" t="s">
        <v>308</v>
      </c>
    </row>
    <row r="652" s="177" customFormat="true" ht="10.2" hidden="false" customHeight="false" outlineLevel="0" collapsed="false">
      <c r="B652" s="178"/>
      <c r="D652" s="179" t="s">
        <v>317</v>
      </c>
      <c r="E652" s="180"/>
      <c r="F652" s="181" t="s">
        <v>1150</v>
      </c>
      <c r="H652" s="180"/>
      <c r="I652" s="182"/>
      <c r="L652" s="178"/>
      <c r="M652" s="183"/>
      <c r="T652" s="184"/>
      <c r="AT652" s="180" t="s">
        <v>317</v>
      </c>
      <c r="AU652" s="180" t="s">
        <v>91</v>
      </c>
      <c r="AV652" s="177" t="s">
        <v>89</v>
      </c>
      <c r="AW652" s="177" t="s">
        <v>35</v>
      </c>
      <c r="AX652" s="177" t="s">
        <v>82</v>
      </c>
      <c r="AY652" s="180" t="s">
        <v>308</v>
      </c>
    </row>
    <row r="653" s="185" customFormat="true" ht="10.2" hidden="false" customHeight="false" outlineLevel="0" collapsed="false">
      <c r="B653" s="186"/>
      <c r="D653" s="179" t="s">
        <v>317</v>
      </c>
      <c r="E653" s="187"/>
      <c r="F653" s="188" t="s">
        <v>1151</v>
      </c>
      <c r="H653" s="189" t="n">
        <v>62.576</v>
      </c>
      <c r="I653" s="190"/>
      <c r="L653" s="186"/>
      <c r="M653" s="191"/>
      <c r="T653" s="192"/>
      <c r="AT653" s="187" t="s">
        <v>317</v>
      </c>
      <c r="AU653" s="187" t="s">
        <v>91</v>
      </c>
      <c r="AV653" s="185" t="s">
        <v>91</v>
      </c>
      <c r="AW653" s="185" t="s">
        <v>35</v>
      </c>
      <c r="AX653" s="185" t="s">
        <v>82</v>
      </c>
      <c r="AY653" s="187" t="s">
        <v>308</v>
      </c>
    </row>
    <row r="654" s="193" customFormat="true" ht="10.2" hidden="false" customHeight="false" outlineLevel="0" collapsed="false">
      <c r="B654" s="194"/>
      <c r="D654" s="179" t="s">
        <v>317</v>
      </c>
      <c r="E654" s="195"/>
      <c r="F654" s="196" t="s">
        <v>321</v>
      </c>
      <c r="H654" s="197" t="n">
        <v>62.576</v>
      </c>
      <c r="I654" s="198"/>
      <c r="L654" s="194"/>
      <c r="M654" s="199"/>
      <c r="T654" s="200"/>
      <c r="AT654" s="195" t="s">
        <v>317</v>
      </c>
      <c r="AU654" s="195" t="s">
        <v>91</v>
      </c>
      <c r="AV654" s="193" t="s">
        <v>315</v>
      </c>
      <c r="AW654" s="193" t="s">
        <v>35</v>
      </c>
      <c r="AX654" s="193" t="s">
        <v>89</v>
      </c>
      <c r="AY654" s="195" t="s">
        <v>308</v>
      </c>
    </row>
    <row r="655" s="22" customFormat="true" ht="16.5" hidden="false" customHeight="true" outlineLevel="0" collapsed="false">
      <c r="B655" s="23"/>
      <c r="C655" s="201" t="s">
        <v>760</v>
      </c>
      <c r="D655" s="201" t="s">
        <v>487</v>
      </c>
      <c r="E655" s="202" t="s">
        <v>1152</v>
      </c>
      <c r="F655" s="203" t="s">
        <v>1153</v>
      </c>
      <c r="G655" s="204" t="s">
        <v>1154</v>
      </c>
      <c r="H655" s="205" t="n">
        <v>106.29</v>
      </c>
      <c r="I655" s="206"/>
      <c r="J655" s="207" t="n">
        <f aca="false">ROUND(I655*H655,2)</f>
        <v>0</v>
      </c>
      <c r="K655" s="203" t="s">
        <v>314</v>
      </c>
      <c r="L655" s="208"/>
      <c r="M655" s="209"/>
      <c r="N655" s="210" t="s">
        <v>47</v>
      </c>
      <c r="P655" s="173" t="n">
        <f aca="false">O655*H655</f>
        <v>0</v>
      </c>
      <c r="Q655" s="173" t="n">
        <v>0.001</v>
      </c>
      <c r="R655" s="173" t="n">
        <f aca="false">Q655*H655</f>
        <v>0.10629</v>
      </c>
      <c r="S655" s="173" t="n">
        <v>0</v>
      </c>
      <c r="T655" s="174" t="n">
        <f aca="false">S655*H655</f>
        <v>0</v>
      </c>
      <c r="AR655" s="175" t="s">
        <v>508</v>
      </c>
      <c r="AT655" s="175" t="s">
        <v>487</v>
      </c>
      <c r="AU655" s="175" t="s">
        <v>91</v>
      </c>
      <c r="AY655" s="3" t="s">
        <v>308</v>
      </c>
      <c r="BE655" s="176" t="n">
        <f aca="false">IF(N655="základní",J655,0)</f>
        <v>0</v>
      </c>
      <c r="BF655" s="176" t="n">
        <f aca="false">IF(N655="snížená",J655,0)</f>
        <v>0</v>
      </c>
      <c r="BG655" s="176" t="n">
        <f aca="false">IF(N655="zákl. přenesená",J655,0)</f>
        <v>0</v>
      </c>
      <c r="BH655" s="176" t="n">
        <f aca="false">IF(N655="sníž. přenesená",J655,0)</f>
        <v>0</v>
      </c>
      <c r="BI655" s="176" t="n">
        <f aca="false">IF(N655="nulová",J655,0)</f>
        <v>0</v>
      </c>
      <c r="BJ655" s="3" t="s">
        <v>89</v>
      </c>
      <c r="BK655" s="176" t="n">
        <f aca="false">ROUND(I655*H655,2)</f>
        <v>0</v>
      </c>
      <c r="BL655" s="3" t="s">
        <v>414</v>
      </c>
      <c r="BM655" s="175" t="s">
        <v>2938</v>
      </c>
    </row>
    <row r="656" s="185" customFormat="true" ht="10.2" hidden="false" customHeight="false" outlineLevel="0" collapsed="false">
      <c r="B656" s="186"/>
      <c r="D656" s="179" t="s">
        <v>317</v>
      </c>
      <c r="F656" s="188" t="s">
        <v>2939</v>
      </c>
      <c r="H656" s="189" t="n">
        <v>106.29</v>
      </c>
      <c r="I656" s="190"/>
      <c r="L656" s="186"/>
      <c r="M656" s="191"/>
      <c r="T656" s="192"/>
      <c r="AT656" s="187" t="s">
        <v>317</v>
      </c>
      <c r="AU656" s="187" t="s">
        <v>91</v>
      </c>
      <c r="AV656" s="185" t="s">
        <v>91</v>
      </c>
      <c r="AW656" s="185" t="s">
        <v>3</v>
      </c>
      <c r="AX656" s="185" t="s">
        <v>89</v>
      </c>
      <c r="AY656" s="187" t="s">
        <v>308</v>
      </c>
    </row>
    <row r="657" s="22" customFormat="true" ht="24.15" hidden="false" customHeight="true" outlineLevel="0" collapsed="false">
      <c r="B657" s="23"/>
      <c r="C657" s="164" t="s">
        <v>762</v>
      </c>
      <c r="D657" s="164" t="s">
        <v>310</v>
      </c>
      <c r="E657" s="165" t="s">
        <v>1157</v>
      </c>
      <c r="F657" s="166" t="s">
        <v>1158</v>
      </c>
      <c r="G657" s="167" t="s">
        <v>313</v>
      </c>
      <c r="H657" s="168" t="n">
        <v>241.11</v>
      </c>
      <c r="I657" s="169"/>
      <c r="J657" s="170" t="n">
        <f aca="false">ROUND(I657*H657,2)</f>
        <v>0</v>
      </c>
      <c r="K657" s="166" t="s">
        <v>314</v>
      </c>
      <c r="L657" s="23"/>
      <c r="M657" s="171"/>
      <c r="N657" s="172" t="s">
        <v>47</v>
      </c>
      <c r="P657" s="173" t="n">
        <f aca="false">O657*H657</f>
        <v>0</v>
      </c>
      <c r="Q657" s="173" t="n">
        <v>0.0004</v>
      </c>
      <c r="R657" s="173" t="n">
        <f aca="false">Q657*H657</f>
        <v>0.096444</v>
      </c>
      <c r="S657" s="173" t="n">
        <v>0</v>
      </c>
      <c r="T657" s="174" t="n">
        <f aca="false">S657*H657</f>
        <v>0</v>
      </c>
      <c r="AR657" s="175" t="s">
        <v>414</v>
      </c>
      <c r="AT657" s="175" t="s">
        <v>310</v>
      </c>
      <c r="AU657" s="175" t="s">
        <v>91</v>
      </c>
      <c r="AY657" s="3" t="s">
        <v>308</v>
      </c>
      <c r="BE657" s="176" t="n">
        <f aca="false">IF(N657="základní",J657,0)</f>
        <v>0</v>
      </c>
      <c r="BF657" s="176" t="n">
        <f aca="false">IF(N657="snížená",J657,0)</f>
        <v>0</v>
      </c>
      <c r="BG657" s="176" t="n">
        <f aca="false">IF(N657="zákl. přenesená",J657,0)</f>
        <v>0</v>
      </c>
      <c r="BH657" s="176" t="n">
        <f aca="false">IF(N657="sníž. přenesená",J657,0)</f>
        <v>0</v>
      </c>
      <c r="BI657" s="176" t="n">
        <f aca="false">IF(N657="nulová",J657,0)</f>
        <v>0</v>
      </c>
      <c r="BJ657" s="3" t="s">
        <v>89</v>
      </c>
      <c r="BK657" s="176" t="n">
        <f aca="false">ROUND(I657*H657,2)</f>
        <v>0</v>
      </c>
      <c r="BL657" s="3" t="s">
        <v>414</v>
      </c>
      <c r="BM657" s="175" t="s">
        <v>2940</v>
      </c>
    </row>
    <row r="658" s="177" customFormat="true" ht="10.2" hidden="false" customHeight="false" outlineLevel="0" collapsed="false">
      <c r="B658" s="178"/>
      <c r="D658" s="179" t="s">
        <v>317</v>
      </c>
      <c r="E658" s="180"/>
      <c r="F658" s="181" t="s">
        <v>318</v>
      </c>
      <c r="H658" s="180"/>
      <c r="I658" s="182"/>
      <c r="L658" s="178"/>
      <c r="M658" s="183"/>
      <c r="T658" s="184"/>
      <c r="AT658" s="180" t="s">
        <v>317</v>
      </c>
      <c r="AU658" s="180" t="s">
        <v>91</v>
      </c>
      <c r="AV658" s="177" t="s">
        <v>89</v>
      </c>
      <c r="AW658" s="177" t="s">
        <v>35</v>
      </c>
      <c r="AX658" s="177" t="s">
        <v>82</v>
      </c>
      <c r="AY658" s="180" t="s">
        <v>308</v>
      </c>
    </row>
    <row r="659" s="177" customFormat="true" ht="10.2" hidden="false" customHeight="false" outlineLevel="0" collapsed="false">
      <c r="B659" s="178"/>
      <c r="D659" s="179" t="s">
        <v>317</v>
      </c>
      <c r="E659" s="180"/>
      <c r="F659" s="181" t="s">
        <v>2941</v>
      </c>
      <c r="H659" s="180"/>
      <c r="I659" s="182"/>
      <c r="L659" s="178"/>
      <c r="M659" s="183"/>
      <c r="T659" s="184"/>
      <c r="AT659" s="180" t="s">
        <v>317</v>
      </c>
      <c r="AU659" s="180" t="s">
        <v>91</v>
      </c>
      <c r="AV659" s="177" t="s">
        <v>89</v>
      </c>
      <c r="AW659" s="177" t="s">
        <v>35</v>
      </c>
      <c r="AX659" s="177" t="s">
        <v>82</v>
      </c>
      <c r="AY659" s="180" t="s">
        <v>308</v>
      </c>
    </row>
    <row r="660" s="185" customFormat="true" ht="10.2" hidden="false" customHeight="false" outlineLevel="0" collapsed="false">
      <c r="B660" s="186"/>
      <c r="D660" s="179" t="s">
        <v>317</v>
      </c>
      <c r="E660" s="187"/>
      <c r="F660" s="188" t="s">
        <v>2546</v>
      </c>
      <c r="H660" s="189" t="n">
        <v>241.11</v>
      </c>
      <c r="I660" s="190"/>
      <c r="L660" s="186"/>
      <c r="M660" s="191"/>
      <c r="T660" s="192"/>
      <c r="AT660" s="187" t="s">
        <v>317</v>
      </c>
      <c r="AU660" s="187" t="s">
        <v>91</v>
      </c>
      <c r="AV660" s="185" t="s">
        <v>91</v>
      </c>
      <c r="AW660" s="185" t="s">
        <v>35</v>
      </c>
      <c r="AX660" s="185" t="s">
        <v>82</v>
      </c>
      <c r="AY660" s="187" t="s">
        <v>308</v>
      </c>
    </row>
    <row r="661" s="193" customFormat="true" ht="10.2" hidden="false" customHeight="false" outlineLevel="0" collapsed="false">
      <c r="B661" s="194"/>
      <c r="D661" s="179" t="s">
        <v>317</v>
      </c>
      <c r="E661" s="195" t="s">
        <v>1020</v>
      </c>
      <c r="F661" s="196" t="s">
        <v>321</v>
      </c>
      <c r="H661" s="197" t="n">
        <v>241.11</v>
      </c>
      <c r="I661" s="198"/>
      <c r="L661" s="194"/>
      <c r="M661" s="199"/>
      <c r="T661" s="200"/>
      <c r="AT661" s="195" t="s">
        <v>317</v>
      </c>
      <c r="AU661" s="195" t="s">
        <v>91</v>
      </c>
      <c r="AV661" s="193" t="s">
        <v>315</v>
      </c>
      <c r="AW661" s="193" t="s">
        <v>35</v>
      </c>
      <c r="AX661" s="193" t="s">
        <v>89</v>
      </c>
      <c r="AY661" s="195" t="s">
        <v>308</v>
      </c>
    </row>
    <row r="662" s="22" customFormat="true" ht="24.15" hidden="false" customHeight="true" outlineLevel="0" collapsed="false">
      <c r="B662" s="23"/>
      <c r="C662" s="164" t="s">
        <v>764</v>
      </c>
      <c r="D662" s="164" t="s">
        <v>310</v>
      </c>
      <c r="E662" s="165" t="s">
        <v>1162</v>
      </c>
      <c r="F662" s="166" t="s">
        <v>1163</v>
      </c>
      <c r="G662" s="167" t="s">
        <v>313</v>
      </c>
      <c r="H662" s="168" t="n">
        <v>62.576</v>
      </c>
      <c r="I662" s="169"/>
      <c r="J662" s="170" t="n">
        <f aca="false">ROUND(I662*H662,2)</f>
        <v>0</v>
      </c>
      <c r="K662" s="166" t="s">
        <v>314</v>
      </c>
      <c r="L662" s="23"/>
      <c r="M662" s="171"/>
      <c r="N662" s="172" t="s">
        <v>47</v>
      </c>
      <c r="P662" s="173" t="n">
        <f aca="false">O662*H662</f>
        <v>0</v>
      </c>
      <c r="Q662" s="173" t="n">
        <v>0.0004</v>
      </c>
      <c r="R662" s="173" t="n">
        <f aca="false">Q662*H662</f>
        <v>0.0250304</v>
      </c>
      <c r="S662" s="173" t="n">
        <v>0</v>
      </c>
      <c r="T662" s="174" t="n">
        <f aca="false">S662*H662</f>
        <v>0</v>
      </c>
      <c r="AR662" s="175" t="s">
        <v>414</v>
      </c>
      <c r="AT662" s="175" t="s">
        <v>310</v>
      </c>
      <c r="AU662" s="175" t="s">
        <v>91</v>
      </c>
      <c r="AY662" s="3" t="s">
        <v>308</v>
      </c>
      <c r="BE662" s="176" t="n">
        <f aca="false">IF(N662="základní",J662,0)</f>
        <v>0</v>
      </c>
      <c r="BF662" s="176" t="n">
        <f aca="false">IF(N662="snížená",J662,0)</f>
        <v>0</v>
      </c>
      <c r="BG662" s="176" t="n">
        <f aca="false">IF(N662="zákl. přenesená",J662,0)</f>
        <v>0</v>
      </c>
      <c r="BH662" s="176" t="n">
        <f aca="false">IF(N662="sníž. přenesená",J662,0)</f>
        <v>0</v>
      </c>
      <c r="BI662" s="176" t="n">
        <f aca="false">IF(N662="nulová",J662,0)</f>
        <v>0</v>
      </c>
      <c r="BJ662" s="3" t="s">
        <v>89</v>
      </c>
      <c r="BK662" s="176" t="n">
        <f aca="false">ROUND(I662*H662,2)</f>
        <v>0</v>
      </c>
      <c r="BL662" s="3" t="s">
        <v>414</v>
      </c>
      <c r="BM662" s="175" t="s">
        <v>2942</v>
      </c>
    </row>
    <row r="663" s="177" customFormat="true" ht="10.2" hidden="false" customHeight="false" outlineLevel="0" collapsed="false">
      <c r="B663" s="178"/>
      <c r="D663" s="179" t="s">
        <v>317</v>
      </c>
      <c r="E663" s="180"/>
      <c r="F663" s="181" t="s">
        <v>318</v>
      </c>
      <c r="H663" s="180"/>
      <c r="I663" s="182"/>
      <c r="L663" s="178"/>
      <c r="M663" s="183"/>
      <c r="T663" s="184"/>
      <c r="AT663" s="180" t="s">
        <v>317</v>
      </c>
      <c r="AU663" s="180" t="s">
        <v>91</v>
      </c>
      <c r="AV663" s="177" t="s">
        <v>89</v>
      </c>
      <c r="AW663" s="177" t="s">
        <v>35</v>
      </c>
      <c r="AX663" s="177" t="s">
        <v>82</v>
      </c>
      <c r="AY663" s="180" t="s">
        <v>308</v>
      </c>
    </row>
    <row r="664" s="177" customFormat="true" ht="10.2" hidden="false" customHeight="false" outlineLevel="0" collapsed="false">
      <c r="B664" s="178"/>
      <c r="D664" s="179" t="s">
        <v>317</v>
      </c>
      <c r="E664" s="180"/>
      <c r="F664" s="181" t="s">
        <v>1165</v>
      </c>
      <c r="H664" s="180"/>
      <c r="I664" s="182"/>
      <c r="L664" s="178"/>
      <c r="M664" s="183"/>
      <c r="T664" s="184"/>
      <c r="AT664" s="180" t="s">
        <v>317</v>
      </c>
      <c r="AU664" s="180" t="s">
        <v>91</v>
      </c>
      <c r="AV664" s="177" t="s">
        <v>89</v>
      </c>
      <c r="AW664" s="177" t="s">
        <v>35</v>
      </c>
      <c r="AX664" s="177" t="s">
        <v>82</v>
      </c>
      <c r="AY664" s="180" t="s">
        <v>308</v>
      </c>
    </row>
    <row r="665" s="185" customFormat="true" ht="10.2" hidden="false" customHeight="false" outlineLevel="0" collapsed="false">
      <c r="B665" s="186"/>
      <c r="D665" s="179" t="s">
        <v>317</v>
      </c>
      <c r="E665" s="187"/>
      <c r="F665" s="188" t="s">
        <v>2943</v>
      </c>
      <c r="H665" s="189" t="n">
        <v>62.576</v>
      </c>
      <c r="I665" s="190"/>
      <c r="L665" s="186"/>
      <c r="M665" s="191"/>
      <c r="T665" s="192"/>
      <c r="AT665" s="187" t="s">
        <v>317</v>
      </c>
      <c r="AU665" s="187" t="s">
        <v>91</v>
      </c>
      <c r="AV665" s="185" t="s">
        <v>91</v>
      </c>
      <c r="AW665" s="185" t="s">
        <v>35</v>
      </c>
      <c r="AX665" s="185" t="s">
        <v>82</v>
      </c>
      <c r="AY665" s="187" t="s">
        <v>308</v>
      </c>
    </row>
    <row r="666" s="193" customFormat="true" ht="10.2" hidden="false" customHeight="false" outlineLevel="0" collapsed="false">
      <c r="B666" s="194"/>
      <c r="D666" s="179" t="s">
        <v>317</v>
      </c>
      <c r="E666" s="195" t="s">
        <v>1019</v>
      </c>
      <c r="F666" s="196" t="s">
        <v>321</v>
      </c>
      <c r="H666" s="197" t="n">
        <v>62.576</v>
      </c>
      <c r="I666" s="198"/>
      <c r="L666" s="194"/>
      <c r="M666" s="199"/>
      <c r="T666" s="200"/>
      <c r="AT666" s="195" t="s">
        <v>317</v>
      </c>
      <c r="AU666" s="195" t="s">
        <v>91</v>
      </c>
      <c r="AV666" s="193" t="s">
        <v>315</v>
      </c>
      <c r="AW666" s="193" t="s">
        <v>35</v>
      </c>
      <c r="AX666" s="193" t="s">
        <v>89</v>
      </c>
      <c r="AY666" s="195" t="s">
        <v>308</v>
      </c>
    </row>
    <row r="667" s="22" customFormat="true" ht="44.25" hidden="false" customHeight="true" outlineLevel="0" collapsed="false">
      <c r="B667" s="23"/>
      <c r="C667" s="201" t="s">
        <v>766</v>
      </c>
      <c r="D667" s="201" t="s">
        <v>487</v>
      </c>
      <c r="E667" s="202" t="s">
        <v>1166</v>
      </c>
      <c r="F667" s="203" t="s">
        <v>1167</v>
      </c>
      <c r="G667" s="204" t="s">
        <v>313</v>
      </c>
      <c r="H667" s="205" t="n">
        <v>334.055</v>
      </c>
      <c r="I667" s="206"/>
      <c r="J667" s="207" t="n">
        <f aca="false">ROUND(I667*H667,2)</f>
        <v>0</v>
      </c>
      <c r="K667" s="203" t="s">
        <v>314</v>
      </c>
      <c r="L667" s="208"/>
      <c r="M667" s="209"/>
      <c r="N667" s="210" t="s">
        <v>47</v>
      </c>
      <c r="P667" s="173" t="n">
        <f aca="false">O667*H667</f>
        <v>0</v>
      </c>
      <c r="Q667" s="173" t="n">
        <v>0.0054</v>
      </c>
      <c r="R667" s="173" t="n">
        <f aca="false">Q667*H667</f>
        <v>1.803897</v>
      </c>
      <c r="S667" s="173" t="n">
        <v>0</v>
      </c>
      <c r="T667" s="174" t="n">
        <f aca="false">S667*H667</f>
        <v>0</v>
      </c>
      <c r="AR667" s="175" t="s">
        <v>508</v>
      </c>
      <c r="AT667" s="175" t="s">
        <v>487</v>
      </c>
      <c r="AU667" s="175" t="s">
        <v>91</v>
      </c>
      <c r="AY667" s="3" t="s">
        <v>308</v>
      </c>
      <c r="BE667" s="176" t="n">
        <f aca="false">IF(N667="základní",J667,0)</f>
        <v>0</v>
      </c>
      <c r="BF667" s="176" t="n">
        <f aca="false">IF(N667="snížená",J667,0)</f>
        <v>0</v>
      </c>
      <c r="BG667" s="176" t="n">
        <f aca="false">IF(N667="zákl. přenesená",J667,0)</f>
        <v>0</v>
      </c>
      <c r="BH667" s="176" t="n">
        <f aca="false">IF(N667="sníž. přenesená",J667,0)</f>
        <v>0</v>
      </c>
      <c r="BI667" s="176" t="n">
        <f aca="false">IF(N667="nulová",J667,0)</f>
        <v>0</v>
      </c>
      <c r="BJ667" s="3" t="s">
        <v>89</v>
      </c>
      <c r="BK667" s="176" t="n">
        <f aca="false">ROUND(I667*H667,2)</f>
        <v>0</v>
      </c>
      <c r="BL667" s="3" t="s">
        <v>414</v>
      </c>
      <c r="BM667" s="175" t="s">
        <v>2944</v>
      </c>
    </row>
    <row r="668" s="185" customFormat="true" ht="10.2" hidden="false" customHeight="false" outlineLevel="0" collapsed="false">
      <c r="B668" s="186"/>
      <c r="D668" s="179" t="s">
        <v>317</v>
      </c>
      <c r="F668" s="188" t="s">
        <v>2945</v>
      </c>
      <c r="H668" s="189" t="n">
        <v>334.055</v>
      </c>
      <c r="I668" s="190"/>
      <c r="L668" s="186"/>
      <c r="M668" s="191"/>
      <c r="T668" s="192"/>
      <c r="AT668" s="187" t="s">
        <v>317</v>
      </c>
      <c r="AU668" s="187" t="s">
        <v>91</v>
      </c>
      <c r="AV668" s="185" t="s">
        <v>91</v>
      </c>
      <c r="AW668" s="185" t="s">
        <v>3</v>
      </c>
      <c r="AX668" s="185" t="s">
        <v>89</v>
      </c>
      <c r="AY668" s="187" t="s">
        <v>308</v>
      </c>
    </row>
    <row r="669" s="22" customFormat="true" ht="55.5" hidden="false" customHeight="true" outlineLevel="0" collapsed="false">
      <c r="B669" s="23"/>
      <c r="C669" s="164" t="s">
        <v>768</v>
      </c>
      <c r="D669" s="164" t="s">
        <v>310</v>
      </c>
      <c r="E669" s="165" t="s">
        <v>1170</v>
      </c>
      <c r="F669" s="166" t="s">
        <v>1171</v>
      </c>
      <c r="G669" s="167" t="s">
        <v>313</v>
      </c>
      <c r="H669" s="168" t="n">
        <v>78.22</v>
      </c>
      <c r="I669" s="169"/>
      <c r="J669" s="170" t="n">
        <f aca="false">ROUND(I669*H669,2)</f>
        <v>0</v>
      </c>
      <c r="K669" s="166" t="s">
        <v>314</v>
      </c>
      <c r="L669" s="23"/>
      <c r="M669" s="171"/>
      <c r="N669" s="172" t="s">
        <v>47</v>
      </c>
      <c r="P669" s="173" t="n">
        <f aca="false">O669*H669</f>
        <v>0</v>
      </c>
      <c r="Q669" s="173" t="n">
        <v>0.00064</v>
      </c>
      <c r="R669" s="173" t="n">
        <f aca="false">Q669*H669</f>
        <v>0.0500608</v>
      </c>
      <c r="S669" s="173" t="n">
        <v>0</v>
      </c>
      <c r="T669" s="174" t="n">
        <f aca="false">S669*H669</f>
        <v>0</v>
      </c>
      <c r="AR669" s="175" t="s">
        <v>414</v>
      </c>
      <c r="AT669" s="175" t="s">
        <v>310</v>
      </c>
      <c r="AU669" s="175" t="s">
        <v>91</v>
      </c>
      <c r="AY669" s="3" t="s">
        <v>308</v>
      </c>
      <c r="BE669" s="176" t="n">
        <f aca="false">IF(N669="základní",J669,0)</f>
        <v>0</v>
      </c>
      <c r="BF669" s="176" t="n">
        <f aca="false">IF(N669="snížená",J669,0)</f>
        <v>0</v>
      </c>
      <c r="BG669" s="176" t="n">
        <f aca="false">IF(N669="zákl. přenesená",J669,0)</f>
        <v>0</v>
      </c>
      <c r="BH669" s="176" t="n">
        <f aca="false">IF(N669="sníž. přenesená",J669,0)</f>
        <v>0</v>
      </c>
      <c r="BI669" s="176" t="n">
        <f aca="false">IF(N669="nulová",J669,0)</f>
        <v>0</v>
      </c>
      <c r="BJ669" s="3" t="s">
        <v>89</v>
      </c>
      <c r="BK669" s="176" t="n">
        <f aca="false">ROUND(I669*H669,2)</f>
        <v>0</v>
      </c>
      <c r="BL669" s="3" t="s">
        <v>414</v>
      </c>
      <c r="BM669" s="175" t="s">
        <v>2946</v>
      </c>
    </row>
    <row r="670" s="177" customFormat="true" ht="10.2" hidden="false" customHeight="false" outlineLevel="0" collapsed="false">
      <c r="B670" s="178"/>
      <c r="D670" s="179" t="s">
        <v>317</v>
      </c>
      <c r="E670" s="180"/>
      <c r="F670" s="181" t="s">
        <v>318</v>
      </c>
      <c r="H670" s="180"/>
      <c r="I670" s="182"/>
      <c r="L670" s="178"/>
      <c r="M670" s="183"/>
      <c r="T670" s="184"/>
      <c r="AT670" s="180" t="s">
        <v>317</v>
      </c>
      <c r="AU670" s="180" t="s">
        <v>91</v>
      </c>
      <c r="AV670" s="177" t="s">
        <v>89</v>
      </c>
      <c r="AW670" s="177" t="s">
        <v>35</v>
      </c>
      <c r="AX670" s="177" t="s">
        <v>82</v>
      </c>
      <c r="AY670" s="180" t="s">
        <v>308</v>
      </c>
    </row>
    <row r="671" s="177" customFormat="true" ht="10.2" hidden="false" customHeight="false" outlineLevel="0" collapsed="false">
      <c r="B671" s="178"/>
      <c r="D671" s="179" t="s">
        <v>317</v>
      </c>
      <c r="E671" s="180"/>
      <c r="F671" s="181" t="s">
        <v>1173</v>
      </c>
      <c r="H671" s="180"/>
      <c r="I671" s="182"/>
      <c r="L671" s="178"/>
      <c r="M671" s="183"/>
      <c r="T671" s="184"/>
      <c r="AT671" s="180" t="s">
        <v>317</v>
      </c>
      <c r="AU671" s="180" t="s">
        <v>91</v>
      </c>
      <c r="AV671" s="177" t="s">
        <v>89</v>
      </c>
      <c r="AW671" s="177" t="s">
        <v>35</v>
      </c>
      <c r="AX671" s="177" t="s">
        <v>82</v>
      </c>
      <c r="AY671" s="180" t="s">
        <v>308</v>
      </c>
    </row>
    <row r="672" s="185" customFormat="true" ht="10.2" hidden="false" customHeight="false" outlineLevel="0" collapsed="false">
      <c r="B672" s="186"/>
      <c r="D672" s="179" t="s">
        <v>317</v>
      </c>
      <c r="E672" s="187"/>
      <c r="F672" s="188" t="s">
        <v>2947</v>
      </c>
      <c r="H672" s="189" t="n">
        <v>78.22</v>
      </c>
      <c r="I672" s="190"/>
      <c r="L672" s="186"/>
      <c r="M672" s="191"/>
      <c r="T672" s="192"/>
      <c r="AT672" s="187" t="s">
        <v>317</v>
      </c>
      <c r="AU672" s="187" t="s">
        <v>91</v>
      </c>
      <c r="AV672" s="185" t="s">
        <v>91</v>
      </c>
      <c r="AW672" s="185" t="s">
        <v>35</v>
      </c>
      <c r="AX672" s="185" t="s">
        <v>82</v>
      </c>
      <c r="AY672" s="187" t="s">
        <v>308</v>
      </c>
    </row>
    <row r="673" s="193" customFormat="true" ht="10.2" hidden="false" customHeight="false" outlineLevel="0" collapsed="false">
      <c r="B673" s="194"/>
      <c r="D673" s="179" t="s">
        <v>317</v>
      </c>
      <c r="E673" s="195"/>
      <c r="F673" s="196" t="s">
        <v>321</v>
      </c>
      <c r="H673" s="197" t="n">
        <v>78.22</v>
      </c>
      <c r="I673" s="198"/>
      <c r="L673" s="194"/>
      <c r="M673" s="199"/>
      <c r="T673" s="200"/>
      <c r="AT673" s="195" t="s">
        <v>317</v>
      </c>
      <c r="AU673" s="195" t="s">
        <v>91</v>
      </c>
      <c r="AV673" s="193" t="s">
        <v>315</v>
      </c>
      <c r="AW673" s="193" t="s">
        <v>35</v>
      </c>
      <c r="AX673" s="193" t="s">
        <v>89</v>
      </c>
      <c r="AY673" s="195" t="s">
        <v>308</v>
      </c>
    </row>
    <row r="674" s="22" customFormat="true" ht="24.15" hidden="false" customHeight="true" outlineLevel="0" collapsed="false">
      <c r="B674" s="23"/>
      <c r="C674" s="164" t="s">
        <v>770</v>
      </c>
      <c r="D674" s="164" t="s">
        <v>310</v>
      </c>
      <c r="E674" s="165" t="s">
        <v>1175</v>
      </c>
      <c r="F674" s="166" t="s">
        <v>1176</v>
      </c>
      <c r="G674" s="167" t="s">
        <v>494</v>
      </c>
      <c r="H674" s="168" t="n">
        <v>78.22</v>
      </c>
      <c r="I674" s="169"/>
      <c r="J674" s="170" t="n">
        <f aca="false">ROUND(I674*H674,2)</f>
        <v>0</v>
      </c>
      <c r="K674" s="166" t="s">
        <v>314</v>
      </c>
      <c r="L674" s="23"/>
      <c r="M674" s="171"/>
      <c r="N674" s="172" t="s">
        <v>47</v>
      </c>
      <c r="P674" s="173" t="n">
        <f aca="false">O674*H674</f>
        <v>0</v>
      </c>
      <c r="Q674" s="173" t="n">
        <v>0.00016</v>
      </c>
      <c r="R674" s="173" t="n">
        <f aca="false">Q674*H674</f>
        <v>0.0125152</v>
      </c>
      <c r="S674" s="173" t="n">
        <v>0</v>
      </c>
      <c r="T674" s="174" t="n">
        <f aca="false">S674*H674</f>
        <v>0</v>
      </c>
      <c r="AR674" s="175" t="s">
        <v>414</v>
      </c>
      <c r="AT674" s="175" t="s">
        <v>310</v>
      </c>
      <c r="AU674" s="175" t="s">
        <v>91</v>
      </c>
      <c r="AY674" s="3" t="s">
        <v>308</v>
      </c>
      <c r="BE674" s="176" t="n">
        <f aca="false">IF(N674="základní",J674,0)</f>
        <v>0</v>
      </c>
      <c r="BF674" s="176" t="n">
        <f aca="false">IF(N674="snížená",J674,0)</f>
        <v>0</v>
      </c>
      <c r="BG674" s="176" t="n">
        <f aca="false">IF(N674="zákl. přenesená",J674,0)</f>
        <v>0</v>
      </c>
      <c r="BH674" s="176" t="n">
        <f aca="false">IF(N674="sníž. přenesená",J674,0)</f>
        <v>0</v>
      </c>
      <c r="BI674" s="176" t="n">
        <f aca="false">IF(N674="nulová",J674,0)</f>
        <v>0</v>
      </c>
      <c r="BJ674" s="3" t="s">
        <v>89</v>
      </c>
      <c r="BK674" s="176" t="n">
        <f aca="false">ROUND(I674*H674,2)</f>
        <v>0</v>
      </c>
      <c r="BL674" s="3" t="s">
        <v>414</v>
      </c>
      <c r="BM674" s="175" t="s">
        <v>2948</v>
      </c>
    </row>
    <row r="675" s="177" customFormat="true" ht="10.2" hidden="false" customHeight="false" outlineLevel="0" collapsed="false">
      <c r="B675" s="178"/>
      <c r="D675" s="179" t="s">
        <v>317</v>
      </c>
      <c r="E675" s="180"/>
      <c r="F675" s="181" t="s">
        <v>318</v>
      </c>
      <c r="H675" s="180"/>
      <c r="I675" s="182"/>
      <c r="L675" s="178"/>
      <c r="M675" s="183"/>
      <c r="T675" s="184"/>
      <c r="AT675" s="180" t="s">
        <v>317</v>
      </c>
      <c r="AU675" s="180" t="s">
        <v>91</v>
      </c>
      <c r="AV675" s="177" t="s">
        <v>89</v>
      </c>
      <c r="AW675" s="177" t="s">
        <v>35</v>
      </c>
      <c r="AX675" s="177" t="s">
        <v>82</v>
      </c>
      <c r="AY675" s="180" t="s">
        <v>308</v>
      </c>
    </row>
    <row r="676" s="177" customFormat="true" ht="10.2" hidden="false" customHeight="false" outlineLevel="0" collapsed="false">
      <c r="B676" s="178"/>
      <c r="D676" s="179" t="s">
        <v>317</v>
      </c>
      <c r="E676" s="180"/>
      <c r="F676" s="181" t="s">
        <v>1178</v>
      </c>
      <c r="H676" s="180"/>
      <c r="I676" s="182"/>
      <c r="L676" s="178"/>
      <c r="M676" s="183"/>
      <c r="T676" s="184"/>
      <c r="AT676" s="180" t="s">
        <v>317</v>
      </c>
      <c r="AU676" s="180" t="s">
        <v>91</v>
      </c>
      <c r="AV676" s="177" t="s">
        <v>89</v>
      </c>
      <c r="AW676" s="177" t="s">
        <v>35</v>
      </c>
      <c r="AX676" s="177" t="s">
        <v>82</v>
      </c>
      <c r="AY676" s="180" t="s">
        <v>308</v>
      </c>
    </row>
    <row r="677" s="185" customFormat="true" ht="10.2" hidden="false" customHeight="false" outlineLevel="0" collapsed="false">
      <c r="B677" s="186"/>
      <c r="D677" s="179" t="s">
        <v>317</v>
      </c>
      <c r="E677" s="187"/>
      <c r="F677" s="188" t="s">
        <v>2949</v>
      </c>
      <c r="H677" s="189" t="n">
        <v>78.22</v>
      </c>
      <c r="I677" s="190"/>
      <c r="L677" s="186"/>
      <c r="M677" s="191"/>
      <c r="T677" s="192"/>
      <c r="AT677" s="187" t="s">
        <v>317</v>
      </c>
      <c r="AU677" s="187" t="s">
        <v>91</v>
      </c>
      <c r="AV677" s="185" t="s">
        <v>91</v>
      </c>
      <c r="AW677" s="185" t="s">
        <v>35</v>
      </c>
      <c r="AX677" s="185" t="s">
        <v>82</v>
      </c>
      <c r="AY677" s="187" t="s">
        <v>308</v>
      </c>
    </row>
    <row r="678" s="193" customFormat="true" ht="10.2" hidden="false" customHeight="false" outlineLevel="0" collapsed="false">
      <c r="B678" s="194"/>
      <c r="D678" s="179" t="s">
        <v>317</v>
      </c>
      <c r="E678" s="195"/>
      <c r="F678" s="196" t="s">
        <v>321</v>
      </c>
      <c r="H678" s="197" t="n">
        <v>78.22</v>
      </c>
      <c r="I678" s="198"/>
      <c r="L678" s="194"/>
      <c r="M678" s="199"/>
      <c r="T678" s="200"/>
      <c r="AT678" s="195" t="s">
        <v>317</v>
      </c>
      <c r="AU678" s="195" t="s">
        <v>91</v>
      </c>
      <c r="AV678" s="193" t="s">
        <v>315</v>
      </c>
      <c r="AW678" s="193" t="s">
        <v>35</v>
      </c>
      <c r="AX678" s="193" t="s">
        <v>89</v>
      </c>
      <c r="AY678" s="195" t="s">
        <v>308</v>
      </c>
    </row>
    <row r="679" s="22" customFormat="true" ht="49.2" hidden="false" customHeight="true" outlineLevel="0" collapsed="false">
      <c r="B679" s="23"/>
      <c r="C679" s="164" t="s">
        <v>772</v>
      </c>
      <c r="D679" s="164" t="s">
        <v>310</v>
      </c>
      <c r="E679" s="165" t="s">
        <v>1180</v>
      </c>
      <c r="F679" s="166" t="s">
        <v>1181</v>
      </c>
      <c r="G679" s="167" t="s">
        <v>370</v>
      </c>
      <c r="H679" s="168" t="n">
        <v>2.094</v>
      </c>
      <c r="I679" s="169"/>
      <c r="J679" s="170" t="n">
        <f aca="false">ROUND(I679*H679,2)</f>
        <v>0</v>
      </c>
      <c r="K679" s="166" t="s">
        <v>314</v>
      </c>
      <c r="L679" s="23"/>
      <c r="M679" s="171"/>
      <c r="N679" s="172" t="s">
        <v>47</v>
      </c>
      <c r="P679" s="173" t="n">
        <f aca="false">O679*H679</f>
        <v>0</v>
      </c>
      <c r="Q679" s="173" t="n">
        <v>0</v>
      </c>
      <c r="R679" s="173" t="n">
        <f aca="false">Q679*H679</f>
        <v>0</v>
      </c>
      <c r="S679" s="173" t="n">
        <v>0</v>
      </c>
      <c r="T679" s="174" t="n">
        <f aca="false">S679*H679</f>
        <v>0</v>
      </c>
      <c r="AR679" s="175" t="s">
        <v>414</v>
      </c>
      <c r="AT679" s="175" t="s">
        <v>310</v>
      </c>
      <c r="AU679" s="175" t="s">
        <v>91</v>
      </c>
      <c r="AY679" s="3" t="s">
        <v>308</v>
      </c>
      <c r="BE679" s="176" t="n">
        <f aca="false">IF(N679="základní",J679,0)</f>
        <v>0</v>
      </c>
      <c r="BF679" s="176" t="n">
        <f aca="false">IF(N679="snížená",J679,0)</f>
        <v>0</v>
      </c>
      <c r="BG679" s="176" t="n">
        <f aca="false">IF(N679="zákl. přenesená",J679,0)</f>
        <v>0</v>
      </c>
      <c r="BH679" s="176" t="n">
        <f aca="false">IF(N679="sníž. přenesená",J679,0)</f>
        <v>0</v>
      </c>
      <c r="BI679" s="176" t="n">
        <f aca="false">IF(N679="nulová",J679,0)</f>
        <v>0</v>
      </c>
      <c r="BJ679" s="3" t="s">
        <v>89</v>
      </c>
      <c r="BK679" s="176" t="n">
        <f aca="false">ROUND(I679*H679,2)</f>
        <v>0</v>
      </c>
      <c r="BL679" s="3" t="s">
        <v>414</v>
      </c>
      <c r="BM679" s="175" t="s">
        <v>2950</v>
      </c>
    </row>
    <row r="680" s="152" customFormat="true" ht="22.95" hidden="false" customHeight="true" outlineLevel="0" collapsed="false">
      <c r="B680" s="153"/>
      <c r="D680" s="154" t="s">
        <v>81</v>
      </c>
      <c r="E680" s="162" t="s">
        <v>1183</v>
      </c>
      <c r="F680" s="162" t="s">
        <v>1184</v>
      </c>
      <c r="I680" s="156"/>
      <c r="J680" s="163" t="n">
        <f aca="false">BK680</f>
        <v>0</v>
      </c>
      <c r="L680" s="153"/>
      <c r="M680" s="157"/>
      <c r="P680" s="158" t="n">
        <f aca="false">SUM(P681:P740)</f>
        <v>0</v>
      </c>
      <c r="R680" s="158" t="n">
        <f aca="false">SUM(R681:R740)</f>
        <v>9.41456455</v>
      </c>
      <c r="T680" s="159" t="n">
        <f aca="false">SUM(T681:T740)</f>
        <v>0</v>
      </c>
      <c r="AR680" s="154" t="s">
        <v>91</v>
      </c>
      <c r="AT680" s="160" t="s">
        <v>81</v>
      </c>
      <c r="AU680" s="160" t="s">
        <v>89</v>
      </c>
      <c r="AY680" s="154" t="s">
        <v>308</v>
      </c>
      <c r="BK680" s="161" t="n">
        <f aca="false">SUM(BK681:BK740)</f>
        <v>0</v>
      </c>
    </row>
    <row r="681" s="22" customFormat="true" ht="33" hidden="false" customHeight="true" outlineLevel="0" collapsed="false">
      <c r="B681" s="23"/>
      <c r="C681" s="164" t="s">
        <v>775</v>
      </c>
      <c r="D681" s="164" t="s">
        <v>310</v>
      </c>
      <c r="E681" s="165" t="s">
        <v>1195</v>
      </c>
      <c r="F681" s="166" t="s">
        <v>1196</v>
      </c>
      <c r="G681" s="167" t="s">
        <v>313</v>
      </c>
      <c r="H681" s="168" t="n">
        <v>108.162</v>
      </c>
      <c r="I681" s="169"/>
      <c r="J681" s="170" t="n">
        <f aca="false">ROUND(I681*H681,2)</f>
        <v>0</v>
      </c>
      <c r="K681" s="166" t="s">
        <v>314</v>
      </c>
      <c r="L681" s="23"/>
      <c r="M681" s="171"/>
      <c r="N681" s="172" t="s">
        <v>47</v>
      </c>
      <c r="P681" s="173" t="n">
        <f aca="false">O681*H681</f>
        <v>0</v>
      </c>
      <c r="Q681" s="173" t="n">
        <v>0</v>
      </c>
      <c r="R681" s="173" t="n">
        <f aca="false">Q681*H681</f>
        <v>0</v>
      </c>
      <c r="S681" s="173" t="n">
        <v>0</v>
      </c>
      <c r="T681" s="174" t="n">
        <f aca="false">S681*H681</f>
        <v>0</v>
      </c>
      <c r="AR681" s="175" t="s">
        <v>414</v>
      </c>
      <c r="AT681" s="175" t="s">
        <v>310</v>
      </c>
      <c r="AU681" s="175" t="s">
        <v>91</v>
      </c>
      <c r="AY681" s="3" t="s">
        <v>308</v>
      </c>
      <c r="BE681" s="176" t="n">
        <f aca="false">IF(N681="základní",J681,0)</f>
        <v>0</v>
      </c>
      <c r="BF681" s="176" t="n">
        <f aca="false">IF(N681="snížená",J681,0)</f>
        <v>0</v>
      </c>
      <c r="BG681" s="176" t="n">
        <f aca="false">IF(N681="zákl. přenesená",J681,0)</f>
        <v>0</v>
      </c>
      <c r="BH681" s="176" t="n">
        <f aca="false">IF(N681="sníž. přenesená",J681,0)</f>
        <v>0</v>
      </c>
      <c r="BI681" s="176" t="n">
        <f aca="false">IF(N681="nulová",J681,0)</f>
        <v>0</v>
      </c>
      <c r="BJ681" s="3" t="s">
        <v>89</v>
      </c>
      <c r="BK681" s="176" t="n">
        <f aca="false">ROUND(I681*H681,2)</f>
        <v>0</v>
      </c>
      <c r="BL681" s="3" t="s">
        <v>414</v>
      </c>
      <c r="BM681" s="175" t="s">
        <v>2951</v>
      </c>
    </row>
    <row r="682" s="177" customFormat="true" ht="10.2" hidden="false" customHeight="false" outlineLevel="0" collapsed="false">
      <c r="B682" s="178"/>
      <c r="D682" s="179" t="s">
        <v>317</v>
      </c>
      <c r="E682" s="180"/>
      <c r="F682" s="181" t="s">
        <v>318</v>
      </c>
      <c r="H682" s="180"/>
      <c r="I682" s="182"/>
      <c r="L682" s="178"/>
      <c r="M682" s="183"/>
      <c r="T682" s="184"/>
      <c r="AT682" s="180" t="s">
        <v>317</v>
      </c>
      <c r="AU682" s="180" t="s">
        <v>91</v>
      </c>
      <c r="AV682" s="177" t="s">
        <v>89</v>
      </c>
      <c r="AW682" s="177" t="s">
        <v>35</v>
      </c>
      <c r="AX682" s="177" t="s">
        <v>82</v>
      </c>
      <c r="AY682" s="180" t="s">
        <v>308</v>
      </c>
    </row>
    <row r="683" s="177" customFormat="true" ht="10.2" hidden="false" customHeight="false" outlineLevel="0" collapsed="false">
      <c r="B683" s="178"/>
      <c r="D683" s="179" t="s">
        <v>317</v>
      </c>
      <c r="E683" s="180"/>
      <c r="F683" s="181" t="s">
        <v>1198</v>
      </c>
      <c r="H683" s="180"/>
      <c r="I683" s="182"/>
      <c r="L683" s="178"/>
      <c r="M683" s="183"/>
      <c r="T683" s="184"/>
      <c r="AT683" s="180" t="s">
        <v>317</v>
      </c>
      <c r="AU683" s="180" t="s">
        <v>91</v>
      </c>
      <c r="AV683" s="177" t="s">
        <v>89</v>
      </c>
      <c r="AW683" s="177" t="s">
        <v>35</v>
      </c>
      <c r="AX683" s="177" t="s">
        <v>82</v>
      </c>
      <c r="AY683" s="180" t="s">
        <v>308</v>
      </c>
    </row>
    <row r="684" s="177" customFormat="true" ht="10.2" hidden="false" customHeight="false" outlineLevel="0" collapsed="false">
      <c r="B684" s="178"/>
      <c r="D684" s="179" t="s">
        <v>317</v>
      </c>
      <c r="E684" s="180"/>
      <c r="F684" s="181" t="s">
        <v>2952</v>
      </c>
      <c r="H684" s="180"/>
      <c r="I684" s="182"/>
      <c r="L684" s="178"/>
      <c r="M684" s="183"/>
      <c r="T684" s="184"/>
      <c r="AT684" s="180" t="s">
        <v>317</v>
      </c>
      <c r="AU684" s="180" t="s">
        <v>91</v>
      </c>
      <c r="AV684" s="177" t="s">
        <v>89</v>
      </c>
      <c r="AW684" s="177" t="s">
        <v>35</v>
      </c>
      <c r="AX684" s="177" t="s">
        <v>82</v>
      </c>
      <c r="AY684" s="180" t="s">
        <v>308</v>
      </c>
    </row>
    <row r="685" s="185" customFormat="true" ht="10.2" hidden="false" customHeight="false" outlineLevel="0" collapsed="false">
      <c r="B685" s="186"/>
      <c r="D685" s="179" t="s">
        <v>317</v>
      </c>
      <c r="E685" s="187"/>
      <c r="F685" s="188" t="s">
        <v>2953</v>
      </c>
      <c r="H685" s="189" t="n">
        <v>84.25</v>
      </c>
      <c r="I685" s="190"/>
      <c r="L685" s="186"/>
      <c r="M685" s="191"/>
      <c r="T685" s="192"/>
      <c r="AT685" s="187" t="s">
        <v>317</v>
      </c>
      <c r="AU685" s="187" t="s">
        <v>91</v>
      </c>
      <c r="AV685" s="185" t="s">
        <v>91</v>
      </c>
      <c r="AW685" s="185" t="s">
        <v>35</v>
      </c>
      <c r="AX685" s="185" t="s">
        <v>82</v>
      </c>
      <c r="AY685" s="187" t="s">
        <v>308</v>
      </c>
    </row>
    <row r="686" s="177" customFormat="true" ht="10.2" hidden="false" customHeight="false" outlineLevel="0" collapsed="false">
      <c r="B686" s="178"/>
      <c r="D686" s="179" t="s">
        <v>317</v>
      </c>
      <c r="E686" s="180"/>
      <c r="F686" s="181" t="s">
        <v>2216</v>
      </c>
      <c r="H686" s="180"/>
      <c r="I686" s="182"/>
      <c r="L686" s="178"/>
      <c r="M686" s="183"/>
      <c r="T686" s="184"/>
      <c r="AT686" s="180" t="s">
        <v>317</v>
      </c>
      <c r="AU686" s="180" t="s">
        <v>91</v>
      </c>
      <c r="AV686" s="177" t="s">
        <v>89</v>
      </c>
      <c r="AW686" s="177" t="s">
        <v>35</v>
      </c>
      <c r="AX686" s="177" t="s">
        <v>82</v>
      </c>
      <c r="AY686" s="180" t="s">
        <v>308</v>
      </c>
    </row>
    <row r="687" s="185" customFormat="true" ht="10.2" hidden="false" customHeight="false" outlineLevel="0" collapsed="false">
      <c r="B687" s="186"/>
      <c r="D687" s="179" t="s">
        <v>317</v>
      </c>
      <c r="E687" s="187"/>
      <c r="F687" s="188" t="s">
        <v>2217</v>
      </c>
      <c r="H687" s="189" t="n">
        <v>23.912</v>
      </c>
      <c r="I687" s="190"/>
      <c r="L687" s="186"/>
      <c r="M687" s="191"/>
      <c r="T687" s="192"/>
      <c r="AT687" s="187" t="s">
        <v>317</v>
      </c>
      <c r="AU687" s="187" t="s">
        <v>91</v>
      </c>
      <c r="AV687" s="185" t="s">
        <v>91</v>
      </c>
      <c r="AW687" s="185" t="s">
        <v>35</v>
      </c>
      <c r="AX687" s="185" t="s">
        <v>82</v>
      </c>
      <c r="AY687" s="187" t="s">
        <v>308</v>
      </c>
    </row>
    <row r="688" s="193" customFormat="true" ht="10.2" hidden="false" customHeight="false" outlineLevel="0" collapsed="false">
      <c r="B688" s="194"/>
      <c r="D688" s="179" t="s">
        <v>317</v>
      </c>
      <c r="E688" s="195"/>
      <c r="F688" s="196" t="s">
        <v>321</v>
      </c>
      <c r="H688" s="197" t="n">
        <v>108.162</v>
      </c>
      <c r="I688" s="198"/>
      <c r="L688" s="194"/>
      <c r="M688" s="199"/>
      <c r="T688" s="200"/>
      <c r="AT688" s="195" t="s">
        <v>317</v>
      </c>
      <c r="AU688" s="195" t="s">
        <v>91</v>
      </c>
      <c r="AV688" s="193" t="s">
        <v>315</v>
      </c>
      <c r="AW688" s="193" t="s">
        <v>35</v>
      </c>
      <c r="AX688" s="193" t="s">
        <v>89</v>
      </c>
      <c r="AY688" s="195" t="s">
        <v>308</v>
      </c>
    </row>
    <row r="689" s="22" customFormat="true" ht="24.15" hidden="false" customHeight="true" outlineLevel="0" collapsed="false">
      <c r="B689" s="23"/>
      <c r="C689" s="201" t="s">
        <v>777</v>
      </c>
      <c r="D689" s="201" t="s">
        <v>487</v>
      </c>
      <c r="E689" s="202" t="s">
        <v>852</v>
      </c>
      <c r="F689" s="203" t="s">
        <v>853</v>
      </c>
      <c r="G689" s="204" t="s">
        <v>313</v>
      </c>
      <c r="H689" s="205" t="n">
        <v>108.162</v>
      </c>
      <c r="I689" s="206"/>
      <c r="J689" s="207" t="n">
        <f aca="false">ROUND(I689*H689,2)</f>
        <v>0</v>
      </c>
      <c r="K689" s="203" t="s">
        <v>314</v>
      </c>
      <c r="L689" s="208"/>
      <c r="M689" s="209"/>
      <c r="N689" s="210" t="s">
        <v>47</v>
      </c>
      <c r="P689" s="173" t="n">
        <f aca="false">O689*H689</f>
        <v>0</v>
      </c>
      <c r="Q689" s="173" t="n">
        <v>0.0003</v>
      </c>
      <c r="R689" s="173" t="n">
        <f aca="false">Q689*H689</f>
        <v>0.0324486</v>
      </c>
      <c r="S689" s="173" t="n">
        <v>0</v>
      </c>
      <c r="T689" s="174" t="n">
        <f aca="false">S689*H689</f>
        <v>0</v>
      </c>
      <c r="AR689" s="175" t="s">
        <v>508</v>
      </c>
      <c r="AT689" s="175" t="s">
        <v>487</v>
      </c>
      <c r="AU689" s="175" t="s">
        <v>91</v>
      </c>
      <c r="AY689" s="3" t="s">
        <v>308</v>
      </c>
      <c r="BE689" s="176" t="n">
        <f aca="false">IF(N689="základní",J689,0)</f>
        <v>0</v>
      </c>
      <c r="BF689" s="176" t="n">
        <f aca="false">IF(N689="snížená",J689,0)</f>
        <v>0</v>
      </c>
      <c r="BG689" s="176" t="n">
        <f aca="false">IF(N689="zákl. přenesená",J689,0)</f>
        <v>0</v>
      </c>
      <c r="BH689" s="176" t="n">
        <f aca="false">IF(N689="sníž. přenesená",J689,0)</f>
        <v>0</v>
      </c>
      <c r="BI689" s="176" t="n">
        <f aca="false">IF(N689="nulová",J689,0)</f>
        <v>0</v>
      </c>
      <c r="BJ689" s="3" t="s">
        <v>89</v>
      </c>
      <c r="BK689" s="176" t="n">
        <f aca="false">ROUND(I689*H689,2)</f>
        <v>0</v>
      </c>
      <c r="BL689" s="3" t="s">
        <v>414</v>
      </c>
      <c r="BM689" s="175" t="s">
        <v>2954</v>
      </c>
    </row>
    <row r="690" s="22" customFormat="true" ht="49.2" hidden="false" customHeight="true" outlineLevel="0" collapsed="false">
      <c r="B690" s="23"/>
      <c r="C690" s="164" t="s">
        <v>779</v>
      </c>
      <c r="D690" s="164" t="s">
        <v>310</v>
      </c>
      <c r="E690" s="165" t="s">
        <v>1201</v>
      </c>
      <c r="F690" s="166" t="s">
        <v>1202</v>
      </c>
      <c r="G690" s="167" t="s">
        <v>313</v>
      </c>
      <c r="H690" s="168" t="n">
        <v>108.162</v>
      </c>
      <c r="I690" s="169"/>
      <c r="J690" s="170" t="n">
        <f aca="false">ROUND(I690*H690,2)</f>
        <v>0</v>
      </c>
      <c r="K690" s="166"/>
      <c r="L690" s="23"/>
      <c r="M690" s="171"/>
      <c r="N690" s="172" t="s">
        <v>47</v>
      </c>
      <c r="P690" s="173" t="n">
        <f aca="false">O690*H690</f>
        <v>0</v>
      </c>
      <c r="Q690" s="173" t="n">
        <v>0</v>
      </c>
      <c r="R690" s="173" t="n">
        <f aca="false">Q690*H690</f>
        <v>0</v>
      </c>
      <c r="S690" s="173" t="n">
        <v>0</v>
      </c>
      <c r="T690" s="174" t="n">
        <f aca="false">S690*H690</f>
        <v>0</v>
      </c>
      <c r="AR690" s="175" t="s">
        <v>414</v>
      </c>
      <c r="AT690" s="175" t="s">
        <v>310</v>
      </c>
      <c r="AU690" s="175" t="s">
        <v>91</v>
      </c>
      <c r="AY690" s="3" t="s">
        <v>308</v>
      </c>
      <c r="BE690" s="176" t="n">
        <f aca="false">IF(N690="základní",J690,0)</f>
        <v>0</v>
      </c>
      <c r="BF690" s="176" t="n">
        <f aca="false">IF(N690="snížená",J690,0)</f>
        <v>0</v>
      </c>
      <c r="BG690" s="176" t="n">
        <f aca="false">IF(N690="zákl. přenesená",J690,0)</f>
        <v>0</v>
      </c>
      <c r="BH690" s="176" t="n">
        <f aca="false">IF(N690="sníž. přenesená",J690,0)</f>
        <v>0</v>
      </c>
      <c r="BI690" s="176" t="n">
        <f aca="false">IF(N690="nulová",J690,0)</f>
        <v>0</v>
      </c>
      <c r="BJ690" s="3" t="s">
        <v>89</v>
      </c>
      <c r="BK690" s="176" t="n">
        <f aca="false">ROUND(I690*H690,2)</f>
        <v>0</v>
      </c>
      <c r="BL690" s="3" t="s">
        <v>414</v>
      </c>
      <c r="BM690" s="175" t="s">
        <v>2955</v>
      </c>
    </row>
    <row r="691" s="177" customFormat="true" ht="10.2" hidden="false" customHeight="false" outlineLevel="0" collapsed="false">
      <c r="B691" s="178"/>
      <c r="D691" s="179" t="s">
        <v>317</v>
      </c>
      <c r="E691" s="180"/>
      <c r="F691" s="181" t="s">
        <v>318</v>
      </c>
      <c r="H691" s="180"/>
      <c r="I691" s="182"/>
      <c r="L691" s="178"/>
      <c r="M691" s="183"/>
      <c r="T691" s="184"/>
      <c r="AT691" s="180" t="s">
        <v>317</v>
      </c>
      <c r="AU691" s="180" t="s">
        <v>91</v>
      </c>
      <c r="AV691" s="177" t="s">
        <v>89</v>
      </c>
      <c r="AW691" s="177" t="s">
        <v>35</v>
      </c>
      <c r="AX691" s="177" t="s">
        <v>82</v>
      </c>
      <c r="AY691" s="180" t="s">
        <v>308</v>
      </c>
    </row>
    <row r="692" s="177" customFormat="true" ht="10.2" hidden="false" customHeight="false" outlineLevel="0" collapsed="false">
      <c r="B692" s="178"/>
      <c r="D692" s="179" t="s">
        <v>317</v>
      </c>
      <c r="E692" s="180"/>
      <c r="F692" s="181" t="s">
        <v>1204</v>
      </c>
      <c r="H692" s="180"/>
      <c r="I692" s="182"/>
      <c r="L692" s="178"/>
      <c r="M692" s="183"/>
      <c r="T692" s="184"/>
      <c r="AT692" s="180" t="s">
        <v>317</v>
      </c>
      <c r="AU692" s="180" t="s">
        <v>91</v>
      </c>
      <c r="AV692" s="177" t="s">
        <v>89</v>
      </c>
      <c r="AW692" s="177" t="s">
        <v>35</v>
      </c>
      <c r="AX692" s="177" t="s">
        <v>82</v>
      </c>
      <c r="AY692" s="180" t="s">
        <v>308</v>
      </c>
    </row>
    <row r="693" s="177" customFormat="true" ht="10.2" hidden="false" customHeight="false" outlineLevel="0" collapsed="false">
      <c r="B693" s="178"/>
      <c r="D693" s="179" t="s">
        <v>317</v>
      </c>
      <c r="E693" s="180"/>
      <c r="F693" s="181" t="s">
        <v>2952</v>
      </c>
      <c r="H693" s="180"/>
      <c r="I693" s="182"/>
      <c r="L693" s="178"/>
      <c r="M693" s="183"/>
      <c r="T693" s="184"/>
      <c r="AT693" s="180" t="s">
        <v>317</v>
      </c>
      <c r="AU693" s="180" t="s">
        <v>91</v>
      </c>
      <c r="AV693" s="177" t="s">
        <v>89</v>
      </c>
      <c r="AW693" s="177" t="s">
        <v>35</v>
      </c>
      <c r="AX693" s="177" t="s">
        <v>82</v>
      </c>
      <c r="AY693" s="180" t="s">
        <v>308</v>
      </c>
    </row>
    <row r="694" s="185" customFormat="true" ht="10.2" hidden="false" customHeight="false" outlineLevel="0" collapsed="false">
      <c r="B694" s="186"/>
      <c r="D694" s="179" t="s">
        <v>317</v>
      </c>
      <c r="E694" s="187"/>
      <c r="F694" s="188" t="s">
        <v>2956</v>
      </c>
      <c r="H694" s="189" t="n">
        <v>84.25</v>
      </c>
      <c r="I694" s="190"/>
      <c r="L694" s="186"/>
      <c r="M694" s="191"/>
      <c r="T694" s="192"/>
      <c r="AT694" s="187" t="s">
        <v>317</v>
      </c>
      <c r="AU694" s="187" t="s">
        <v>91</v>
      </c>
      <c r="AV694" s="185" t="s">
        <v>91</v>
      </c>
      <c r="AW694" s="185" t="s">
        <v>35</v>
      </c>
      <c r="AX694" s="185" t="s">
        <v>82</v>
      </c>
      <c r="AY694" s="187" t="s">
        <v>308</v>
      </c>
    </row>
    <row r="695" s="227" customFormat="true" ht="10.2" hidden="false" customHeight="false" outlineLevel="0" collapsed="false">
      <c r="B695" s="228"/>
      <c r="D695" s="179" t="s">
        <v>317</v>
      </c>
      <c r="E695" s="229" t="s">
        <v>2563</v>
      </c>
      <c r="F695" s="230" t="s">
        <v>2957</v>
      </c>
      <c r="H695" s="231" t="n">
        <v>84.25</v>
      </c>
      <c r="I695" s="232"/>
      <c r="L695" s="228"/>
      <c r="M695" s="233"/>
      <c r="T695" s="234"/>
      <c r="AT695" s="229" t="s">
        <v>317</v>
      </c>
      <c r="AU695" s="229" t="s">
        <v>91</v>
      </c>
      <c r="AV695" s="227" t="s">
        <v>327</v>
      </c>
      <c r="AW695" s="227" t="s">
        <v>35</v>
      </c>
      <c r="AX695" s="227" t="s">
        <v>82</v>
      </c>
      <c r="AY695" s="229" t="s">
        <v>308</v>
      </c>
    </row>
    <row r="696" s="177" customFormat="true" ht="10.2" hidden="false" customHeight="false" outlineLevel="0" collapsed="false">
      <c r="B696" s="178"/>
      <c r="D696" s="179" t="s">
        <v>317</v>
      </c>
      <c r="E696" s="180"/>
      <c r="F696" s="181" t="s">
        <v>2216</v>
      </c>
      <c r="H696" s="180"/>
      <c r="I696" s="182"/>
      <c r="L696" s="178"/>
      <c r="M696" s="183"/>
      <c r="T696" s="184"/>
      <c r="AT696" s="180" t="s">
        <v>317</v>
      </c>
      <c r="AU696" s="180" t="s">
        <v>91</v>
      </c>
      <c r="AV696" s="177" t="s">
        <v>89</v>
      </c>
      <c r="AW696" s="177" t="s">
        <v>35</v>
      </c>
      <c r="AX696" s="177" t="s">
        <v>82</v>
      </c>
      <c r="AY696" s="180" t="s">
        <v>308</v>
      </c>
    </row>
    <row r="697" s="185" customFormat="true" ht="10.2" hidden="false" customHeight="false" outlineLevel="0" collapsed="false">
      <c r="B697" s="186"/>
      <c r="D697" s="179" t="s">
        <v>317</v>
      </c>
      <c r="E697" s="187"/>
      <c r="F697" s="188" t="s">
        <v>2958</v>
      </c>
      <c r="H697" s="189" t="n">
        <v>23.912</v>
      </c>
      <c r="I697" s="190"/>
      <c r="L697" s="186"/>
      <c r="M697" s="191"/>
      <c r="T697" s="192"/>
      <c r="AT697" s="187" t="s">
        <v>317</v>
      </c>
      <c r="AU697" s="187" t="s">
        <v>91</v>
      </c>
      <c r="AV697" s="185" t="s">
        <v>91</v>
      </c>
      <c r="AW697" s="185" t="s">
        <v>35</v>
      </c>
      <c r="AX697" s="185" t="s">
        <v>82</v>
      </c>
      <c r="AY697" s="187" t="s">
        <v>308</v>
      </c>
    </row>
    <row r="698" s="227" customFormat="true" ht="10.2" hidden="false" customHeight="false" outlineLevel="0" collapsed="false">
      <c r="B698" s="228"/>
      <c r="D698" s="179" t="s">
        <v>317</v>
      </c>
      <c r="E698" s="229" t="s">
        <v>2183</v>
      </c>
      <c r="F698" s="230" t="s">
        <v>2957</v>
      </c>
      <c r="H698" s="231" t="n">
        <v>23.912</v>
      </c>
      <c r="I698" s="232"/>
      <c r="L698" s="228"/>
      <c r="M698" s="233"/>
      <c r="T698" s="234"/>
      <c r="AT698" s="229" t="s">
        <v>317</v>
      </c>
      <c r="AU698" s="229" t="s">
        <v>91</v>
      </c>
      <c r="AV698" s="227" t="s">
        <v>327</v>
      </c>
      <c r="AW698" s="227" t="s">
        <v>35</v>
      </c>
      <c r="AX698" s="227" t="s">
        <v>82</v>
      </c>
      <c r="AY698" s="229" t="s">
        <v>308</v>
      </c>
    </row>
    <row r="699" s="193" customFormat="true" ht="10.2" hidden="false" customHeight="false" outlineLevel="0" collapsed="false">
      <c r="B699" s="194"/>
      <c r="D699" s="179" t="s">
        <v>317</v>
      </c>
      <c r="E699" s="195"/>
      <c r="F699" s="196" t="s">
        <v>321</v>
      </c>
      <c r="H699" s="197" t="n">
        <v>108.162</v>
      </c>
      <c r="I699" s="198"/>
      <c r="L699" s="194"/>
      <c r="M699" s="199"/>
      <c r="T699" s="200"/>
      <c r="AT699" s="195" t="s">
        <v>317</v>
      </c>
      <c r="AU699" s="195" t="s">
        <v>91</v>
      </c>
      <c r="AV699" s="193" t="s">
        <v>315</v>
      </c>
      <c r="AW699" s="193" t="s">
        <v>35</v>
      </c>
      <c r="AX699" s="193" t="s">
        <v>89</v>
      </c>
      <c r="AY699" s="195" t="s">
        <v>308</v>
      </c>
    </row>
    <row r="700" s="22" customFormat="true" ht="49.2" hidden="false" customHeight="true" outlineLevel="0" collapsed="false">
      <c r="B700" s="23"/>
      <c r="C700" s="164" t="s">
        <v>781</v>
      </c>
      <c r="D700" s="164" t="s">
        <v>310</v>
      </c>
      <c r="E700" s="165" t="s">
        <v>1206</v>
      </c>
      <c r="F700" s="166" t="s">
        <v>1207</v>
      </c>
      <c r="G700" s="167" t="s">
        <v>313</v>
      </c>
      <c r="H700" s="168" t="n">
        <v>8.481</v>
      </c>
      <c r="I700" s="169"/>
      <c r="J700" s="170" t="n">
        <f aca="false">ROUND(I700*H700,2)</f>
        <v>0</v>
      </c>
      <c r="K700" s="166" t="s">
        <v>314</v>
      </c>
      <c r="L700" s="23"/>
      <c r="M700" s="171"/>
      <c r="N700" s="172" t="s">
        <v>47</v>
      </c>
      <c r="P700" s="173" t="n">
        <f aca="false">O700*H700</f>
        <v>0</v>
      </c>
      <c r="Q700" s="173" t="n">
        <v>3E-005</v>
      </c>
      <c r="R700" s="173" t="n">
        <f aca="false">Q700*H700</f>
        <v>0.00025443</v>
      </c>
      <c r="S700" s="173" t="n">
        <v>0</v>
      </c>
      <c r="T700" s="174" t="n">
        <f aca="false">S700*H700</f>
        <v>0</v>
      </c>
      <c r="AR700" s="175" t="s">
        <v>414</v>
      </c>
      <c r="AT700" s="175" t="s">
        <v>310</v>
      </c>
      <c r="AU700" s="175" t="s">
        <v>91</v>
      </c>
      <c r="AY700" s="3" t="s">
        <v>308</v>
      </c>
      <c r="BE700" s="176" t="n">
        <f aca="false">IF(N700="základní",J700,0)</f>
        <v>0</v>
      </c>
      <c r="BF700" s="176" t="n">
        <f aca="false">IF(N700="snížená",J700,0)</f>
        <v>0</v>
      </c>
      <c r="BG700" s="176" t="n">
        <f aca="false">IF(N700="zákl. přenesená",J700,0)</f>
        <v>0</v>
      </c>
      <c r="BH700" s="176" t="n">
        <f aca="false">IF(N700="sníž. přenesená",J700,0)</f>
        <v>0</v>
      </c>
      <c r="BI700" s="176" t="n">
        <f aca="false">IF(N700="nulová",J700,0)</f>
        <v>0</v>
      </c>
      <c r="BJ700" s="3" t="s">
        <v>89</v>
      </c>
      <c r="BK700" s="176" t="n">
        <f aca="false">ROUND(I700*H700,2)</f>
        <v>0</v>
      </c>
      <c r="BL700" s="3" t="s">
        <v>414</v>
      </c>
      <c r="BM700" s="175" t="s">
        <v>2959</v>
      </c>
    </row>
    <row r="701" s="177" customFormat="true" ht="10.2" hidden="false" customHeight="false" outlineLevel="0" collapsed="false">
      <c r="B701" s="178"/>
      <c r="D701" s="179" t="s">
        <v>317</v>
      </c>
      <c r="E701" s="180"/>
      <c r="F701" s="181" t="s">
        <v>318</v>
      </c>
      <c r="H701" s="180"/>
      <c r="I701" s="182"/>
      <c r="L701" s="178"/>
      <c r="M701" s="183"/>
      <c r="T701" s="184"/>
      <c r="AT701" s="180" t="s">
        <v>317</v>
      </c>
      <c r="AU701" s="180" t="s">
        <v>91</v>
      </c>
      <c r="AV701" s="177" t="s">
        <v>89</v>
      </c>
      <c r="AW701" s="177" t="s">
        <v>35</v>
      </c>
      <c r="AX701" s="177" t="s">
        <v>82</v>
      </c>
      <c r="AY701" s="180" t="s">
        <v>308</v>
      </c>
    </row>
    <row r="702" s="177" customFormat="true" ht="10.2" hidden="false" customHeight="false" outlineLevel="0" collapsed="false">
      <c r="B702" s="178"/>
      <c r="D702" s="179" t="s">
        <v>317</v>
      </c>
      <c r="E702" s="180"/>
      <c r="F702" s="181" t="s">
        <v>1209</v>
      </c>
      <c r="H702" s="180"/>
      <c r="I702" s="182"/>
      <c r="L702" s="178"/>
      <c r="M702" s="183"/>
      <c r="T702" s="184"/>
      <c r="AT702" s="180" t="s">
        <v>317</v>
      </c>
      <c r="AU702" s="180" t="s">
        <v>91</v>
      </c>
      <c r="AV702" s="177" t="s">
        <v>89</v>
      </c>
      <c r="AW702" s="177" t="s">
        <v>35</v>
      </c>
      <c r="AX702" s="177" t="s">
        <v>82</v>
      </c>
      <c r="AY702" s="180" t="s">
        <v>308</v>
      </c>
    </row>
    <row r="703" s="177" customFormat="true" ht="10.2" hidden="false" customHeight="false" outlineLevel="0" collapsed="false">
      <c r="B703" s="178"/>
      <c r="D703" s="179" t="s">
        <v>317</v>
      </c>
      <c r="E703" s="180"/>
      <c r="F703" s="181" t="s">
        <v>2952</v>
      </c>
      <c r="H703" s="180"/>
      <c r="I703" s="182"/>
      <c r="L703" s="178"/>
      <c r="M703" s="183"/>
      <c r="T703" s="184"/>
      <c r="AT703" s="180" t="s">
        <v>317</v>
      </c>
      <c r="AU703" s="180" t="s">
        <v>91</v>
      </c>
      <c r="AV703" s="177" t="s">
        <v>89</v>
      </c>
      <c r="AW703" s="177" t="s">
        <v>35</v>
      </c>
      <c r="AX703" s="177" t="s">
        <v>82</v>
      </c>
      <c r="AY703" s="180" t="s">
        <v>308</v>
      </c>
    </row>
    <row r="704" s="185" customFormat="true" ht="10.2" hidden="false" customHeight="false" outlineLevel="0" collapsed="false">
      <c r="B704" s="186"/>
      <c r="D704" s="179" t="s">
        <v>317</v>
      </c>
      <c r="E704" s="187"/>
      <c r="F704" s="188" t="s">
        <v>2960</v>
      </c>
      <c r="H704" s="189" t="n">
        <v>6.477</v>
      </c>
      <c r="I704" s="190"/>
      <c r="L704" s="186"/>
      <c r="M704" s="191"/>
      <c r="T704" s="192"/>
      <c r="AT704" s="187" t="s">
        <v>317</v>
      </c>
      <c r="AU704" s="187" t="s">
        <v>91</v>
      </c>
      <c r="AV704" s="185" t="s">
        <v>91</v>
      </c>
      <c r="AW704" s="185" t="s">
        <v>35</v>
      </c>
      <c r="AX704" s="185" t="s">
        <v>82</v>
      </c>
      <c r="AY704" s="187" t="s">
        <v>308</v>
      </c>
    </row>
    <row r="705" s="177" customFormat="true" ht="10.2" hidden="false" customHeight="false" outlineLevel="0" collapsed="false">
      <c r="B705" s="178"/>
      <c r="D705" s="179" t="s">
        <v>317</v>
      </c>
      <c r="E705" s="180"/>
      <c r="F705" s="181" t="s">
        <v>2216</v>
      </c>
      <c r="H705" s="180"/>
      <c r="I705" s="182"/>
      <c r="L705" s="178"/>
      <c r="M705" s="183"/>
      <c r="T705" s="184"/>
      <c r="AT705" s="180" t="s">
        <v>317</v>
      </c>
      <c r="AU705" s="180" t="s">
        <v>91</v>
      </c>
      <c r="AV705" s="177" t="s">
        <v>89</v>
      </c>
      <c r="AW705" s="177" t="s">
        <v>35</v>
      </c>
      <c r="AX705" s="177" t="s">
        <v>82</v>
      </c>
      <c r="AY705" s="180" t="s">
        <v>308</v>
      </c>
    </row>
    <row r="706" s="185" customFormat="true" ht="10.2" hidden="false" customHeight="false" outlineLevel="0" collapsed="false">
      <c r="B706" s="186"/>
      <c r="D706" s="179" t="s">
        <v>317</v>
      </c>
      <c r="E706" s="187"/>
      <c r="F706" s="188" t="s">
        <v>2961</v>
      </c>
      <c r="H706" s="189" t="n">
        <v>2.004</v>
      </c>
      <c r="I706" s="190"/>
      <c r="L706" s="186"/>
      <c r="M706" s="191"/>
      <c r="T706" s="192"/>
      <c r="AT706" s="187" t="s">
        <v>317</v>
      </c>
      <c r="AU706" s="187" t="s">
        <v>91</v>
      </c>
      <c r="AV706" s="185" t="s">
        <v>91</v>
      </c>
      <c r="AW706" s="185" t="s">
        <v>35</v>
      </c>
      <c r="AX706" s="185" t="s">
        <v>82</v>
      </c>
      <c r="AY706" s="187" t="s">
        <v>308</v>
      </c>
    </row>
    <row r="707" s="193" customFormat="true" ht="10.2" hidden="false" customHeight="false" outlineLevel="0" collapsed="false">
      <c r="B707" s="194"/>
      <c r="D707" s="179" t="s">
        <v>317</v>
      </c>
      <c r="E707" s="195"/>
      <c r="F707" s="196" t="s">
        <v>321</v>
      </c>
      <c r="H707" s="197" t="n">
        <v>8.481</v>
      </c>
      <c r="I707" s="198"/>
      <c r="L707" s="194"/>
      <c r="M707" s="199"/>
      <c r="T707" s="200"/>
      <c r="AT707" s="195" t="s">
        <v>317</v>
      </c>
      <c r="AU707" s="195" t="s">
        <v>91</v>
      </c>
      <c r="AV707" s="193" t="s">
        <v>315</v>
      </c>
      <c r="AW707" s="193" t="s">
        <v>35</v>
      </c>
      <c r="AX707" s="193" t="s">
        <v>89</v>
      </c>
      <c r="AY707" s="195" t="s">
        <v>308</v>
      </c>
    </row>
    <row r="708" s="22" customFormat="true" ht="33" hidden="false" customHeight="true" outlineLevel="0" collapsed="false">
      <c r="B708" s="23"/>
      <c r="C708" s="201" t="s">
        <v>783</v>
      </c>
      <c r="D708" s="201" t="s">
        <v>487</v>
      </c>
      <c r="E708" s="202" t="s">
        <v>1211</v>
      </c>
      <c r="F708" s="203" t="s">
        <v>1212</v>
      </c>
      <c r="G708" s="204" t="s">
        <v>313</v>
      </c>
      <c r="H708" s="205" t="n">
        <v>128.307</v>
      </c>
      <c r="I708" s="206"/>
      <c r="J708" s="207" t="n">
        <f aca="false">ROUND(I708*H708,2)</f>
        <v>0</v>
      </c>
      <c r="K708" s="203" t="s">
        <v>314</v>
      </c>
      <c r="L708" s="208"/>
      <c r="M708" s="209"/>
      <c r="N708" s="210" t="s">
        <v>47</v>
      </c>
      <c r="P708" s="173" t="n">
        <f aca="false">O708*H708</f>
        <v>0</v>
      </c>
      <c r="Q708" s="173" t="n">
        <v>0.0025</v>
      </c>
      <c r="R708" s="173" t="n">
        <f aca="false">Q708*H708</f>
        <v>0.3207675</v>
      </c>
      <c r="S708" s="173" t="n">
        <v>0</v>
      </c>
      <c r="T708" s="174" t="n">
        <f aca="false">S708*H708</f>
        <v>0</v>
      </c>
      <c r="AR708" s="175" t="s">
        <v>508</v>
      </c>
      <c r="AT708" s="175" t="s">
        <v>487</v>
      </c>
      <c r="AU708" s="175" t="s">
        <v>91</v>
      </c>
      <c r="AY708" s="3" t="s">
        <v>308</v>
      </c>
      <c r="BE708" s="176" t="n">
        <f aca="false">IF(N708="základní",J708,0)</f>
        <v>0</v>
      </c>
      <c r="BF708" s="176" t="n">
        <f aca="false">IF(N708="snížená",J708,0)</f>
        <v>0</v>
      </c>
      <c r="BG708" s="176" t="n">
        <f aca="false">IF(N708="zákl. přenesená",J708,0)</f>
        <v>0</v>
      </c>
      <c r="BH708" s="176" t="n">
        <f aca="false">IF(N708="sníž. přenesená",J708,0)</f>
        <v>0</v>
      </c>
      <c r="BI708" s="176" t="n">
        <f aca="false">IF(N708="nulová",J708,0)</f>
        <v>0</v>
      </c>
      <c r="BJ708" s="3" t="s">
        <v>89</v>
      </c>
      <c r="BK708" s="176" t="n">
        <f aca="false">ROUND(I708*H708,2)</f>
        <v>0</v>
      </c>
      <c r="BL708" s="3" t="s">
        <v>414</v>
      </c>
      <c r="BM708" s="175" t="s">
        <v>2962</v>
      </c>
    </row>
    <row r="709" s="185" customFormat="true" ht="10.2" hidden="false" customHeight="false" outlineLevel="0" collapsed="false">
      <c r="B709" s="186"/>
      <c r="D709" s="179" t="s">
        <v>317</v>
      </c>
      <c r="F709" s="188" t="s">
        <v>2963</v>
      </c>
      <c r="H709" s="189" t="n">
        <v>128.307</v>
      </c>
      <c r="I709" s="190"/>
      <c r="L709" s="186"/>
      <c r="M709" s="191"/>
      <c r="T709" s="192"/>
      <c r="AT709" s="187" t="s">
        <v>317</v>
      </c>
      <c r="AU709" s="187" t="s">
        <v>91</v>
      </c>
      <c r="AV709" s="185" t="s">
        <v>91</v>
      </c>
      <c r="AW709" s="185" t="s">
        <v>3</v>
      </c>
      <c r="AX709" s="185" t="s">
        <v>89</v>
      </c>
      <c r="AY709" s="187" t="s">
        <v>308</v>
      </c>
    </row>
    <row r="710" s="22" customFormat="true" ht="16.5" hidden="false" customHeight="true" outlineLevel="0" collapsed="false">
      <c r="B710" s="23"/>
      <c r="C710" s="201" t="s">
        <v>785</v>
      </c>
      <c r="D710" s="201" t="s">
        <v>487</v>
      </c>
      <c r="E710" s="202" t="s">
        <v>1215</v>
      </c>
      <c r="F710" s="203" t="s">
        <v>1216</v>
      </c>
      <c r="G710" s="204" t="s">
        <v>478</v>
      </c>
      <c r="H710" s="205" t="n">
        <v>1</v>
      </c>
      <c r="I710" s="206"/>
      <c r="J710" s="207" t="n">
        <f aca="false">ROUND(I710*H710,2)</f>
        <v>0</v>
      </c>
      <c r="K710" s="203"/>
      <c r="L710" s="208"/>
      <c r="M710" s="209"/>
      <c r="N710" s="210" t="s">
        <v>47</v>
      </c>
      <c r="P710" s="173" t="n">
        <f aca="false">O710*H710</f>
        <v>0</v>
      </c>
      <c r="Q710" s="173" t="n">
        <v>0.00181</v>
      </c>
      <c r="R710" s="173" t="n">
        <f aca="false">Q710*H710</f>
        <v>0.00181</v>
      </c>
      <c r="S710" s="173" t="n">
        <v>0</v>
      </c>
      <c r="T710" s="174" t="n">
        <f aca="false">S710*H710</f>
        <v>0</v>
      </c>
      <c r="AR710" s="175" t="s">
        <v>508</v>
      </c>
      <c r="AT710" s="175" t="s">
        <v>487</v>
      </c>
      <c r="AU710" s="175" t="s">
        <v>91</v>
      </c>
      <c r="AY710" s="3" t="s">
        <v>308</v>
      </c>
      <c r="BE710" s="176" t="n">
        <f aca="false">IF(N710="základní",J710,0)</f>
        <v>0</v>
      </c>
      <c r="BF710" s="176" t="n">
        <f aca="false">IF(N710="snížená",J710,0)</f>
        <v>0</v>
      </c>
      <c r="BG710" s="176" t="n">
        <f aca="false">IF(N710="zákl. přenesená",J710,0)</f>
        <v>0</v>
      </c>
      <c r="BH710" s="176" t="n">
        <f aca="false">IF(N710="sníž. přenesená",J710,0)</f>
        <v>0</v>
      </c>
      <c r="BI710" s="176" t="n">
        <f aca="false">IF(N710="nulová",J710,0)</f>
        <v>0</v>
      </c>
      <c r="BJ710" s="3" t="s">
        <v>89</v>
      </c>
      <c r="BK710" s="176" t="n">
        <f aca="false">ROUND(I710*H710,2)</f>
        <v>0</v>
      </c>
      <c r="BL710" s="3" t="s">
        <v>414</v>
      </c>
      <c r="BM710" s="175" t="s">
        <v>2964</v>
      </c>
    </row>
    <row r="711" s="22" customFormat="true" ht="57.6" hidden="false" customHeight="false" outlineLevel="0" collapsed="false">
      <c r="B711" s="23"/>
      <c r="D711" s="179" t="s">
        <v>1218</v>
      </c>
      <c r="F711" s="225" t="s">
        <v>1219</v>
      </c>
      <c r="I711" s="226"/>
      <c r="L711" s="23"/>
      <c r="M711" s="211"/>
      <c r="T711" s="57"/>
      <c r="AT711" s="3" t="s">
        <v>1218</v>
      </c>
      <c r="AU711" s="3" t="s">
        <v>91</v>
      </c>
    </row>
    <row r="712" s="22" customFormat="true" ht="33" hidden="false" customHeight="true" outlineLevel="0" collapsed="false">
      <c r="B712" s="23"/>
      <c r="C712" s="164" t="s">
        <v>787</v>
      </c>
      <c r="D712" s="164" t="s">
        <v>310</v>
      </c>
      <c r="E712" s="165" t="s">
        <v>1220</v>
      </c>
      <c r="F712" s="166" t="s">
        <v>1221</v>
      </c>
      <c r="G712" s="167" t="s">
        <v>313</v>
      </c>
      <c r="H712" s="168" t="n">
        <v>108.162</v>
      </c>
      <c r="I712" s="169"/>
      <c r="J712" s="170" t="n">
        <f aca="false">ROUND(I712*H712,2)</f>
        <v>0</v>
      </c>
      <c r="K712" s="166" t="s">
        <v>314</v>
      </c>
      <c r="L712" s="23"/>
      <c r="M712" s="171"/>
      <c r="N712" s="172" t="s">
        <v>47</v>
      </c>
      <c r="P712" s="173" t="n">
        <f aca="false">O712*H712</f>
        <v>0</v>
      </c>
      <c r="Q712" s="173" t="n">
        <v>0</v>
      </c>
      <c r="R712" s="173" t="n">
        <f aca="false">Q712*H712</f>
        <v>0</v>
      </c>
      <c r="S712" s="173" t="n">
        <v>0</v>
      </c>
      <c r="T712" s="174" t="n">
        <f aca="false">S712*H712</f>
        <v>0</v>
      </c>
      <c r="AR712" s="175" t="s">
        <v>414</v>
      </c>
      <c r="AT712" s="175" t="s">
        <v>310</v>
      </c>
      <c r="AU712" s="175" t="s">
        <v>91</v>
      </c>
      <c r="AY712" s="3" t="s">
        <v>308</v>
      </c>
      <c r="BE712" s="176" t="n">
        <f aca="false">IF(N712="základní",J712,0)</f>
        <v>0</v>
      </c>
      <c r="BF712" s="176" t="n">
        <f aca="false">IF(N712="snížená",J712,0)</f>
        <v>0</v>
      </c>
      <c r="BG712" s="176" t="n">
        <f aca="false">IF(N712="zákl. přenesená",J712,0)</f>
        <v>0</v>
      </c>
      <c r="BH712" s="176" t="n">
        <f aca="false">IF(N712="sníž. přenesená",J712,0)</f>
        <v>0</v>
      </c>
      <c r="BI712" s="176" t="n">
        <f aca="false">IF(N712="nulová",J712,0)</f>
        <v>0</v>
      </c>
      <c r="BJ712" s="3" t="s">
        <v>89</v>
      </c>
      <c r="BK712" s="176" t="n">
        <f aca="false">ROUND(I712*H712,2)</f>
        <v>0</v>
      </c>
      <c r="BL712" s="3" t="s">
        <v>414</v>
      </c>
      <c r="BM712" s="175" t="s">
        <v>2965</v>
      </c>
    </row>
    <row r="713" s="177" customFormat="true" ht="10.2" hidden="false" customHeight="false" outlineLevel="0" collapsed="false">
      <c r="B713" s="178"/>
      <c r="D713" s="179" t="s">
        <v>317</v>
      </c>
      <c r="E713" s="180"/>
      <c r="F713" s="181" t="s">
        <v>318</v>
      </c>
      <c r="H713" s="180"/>
      <c r="I713" s="182"/>
      <c r="L713" s="178"/>
      <c r="M713" s="183"/>
      <c r="T713" s="184"/>
      <c r="AT713" s="180" t="s">
        <v>317</v>
      </c>
      <c r="AU713" s="180" t="s">
        <v>91</v>
      </c>
      <c r="AV713" s="177" t="s">
        <v>89</v>
      </c>
      <c r="AW713" s="177" t="s">
        <v>35</v>
      </c>
      <c r="AX713" s="177" t="s">
        <v>82</v>
      </c>
      <c r="AY713" s="180" t="s">
        <v>308</v>
      </c>
    </row>
    <row r="714" s="177" customFormat="true" ht="10.2" hidden="false" customHeight="false" outlineLevel="0" collapsed="false">
      <c r="B714" s="178"/>
      <c r="D714" s="179" t="s">
        <v>317</v>
      </c>
      <c r="E714" s="180"/>
      <c r="F714" s="181" t="s">
        <v>1198</v>
      </c>
      <c r="H714" s="180"/>
      <c r="I714" s="182"/>
      <c r="L714" s="178"/>
      <c r="M714" s="183"/>
      <c r="T714" s="184"/>
      <c r="AT714" s="180" t="s">
        <v>317</v>
      </c>
      <c r="AU714" s="180" t="s">
        <v>91</v>
      </c>
      <c r="AV714" s="177" t="s">
        <v>89</v>
      </c>
      <c r="AW714" s="177" t="s">
        <v>35</v>
      </c>
      <c r="AX714" s="177" t="s">
        <v>82</v>
      </c>
      <c r="AY714" s="180" t="s">
        <v>308</v>
      </c>
    </row>
    <row r="715" s="177" customFormat="true" ht="10.2" hidden="false" customHeight="false" outlineLevel="0" collapsed="false">
      <c r="B715" s="178"/>
      <c r="D715" s="179" t="s">
        <v>317</v>
      </c>
      <c r="E715" s="180"/>
      <c r="F715" s="181" t="s">
        <v>2952</v>
      </c>
      <c r="H715" s="180"/>
      <c r="I715" s="182"/>
      <c r="L715" s="178"/>
      <c r="M715" s="183"/>
      <c r="T715" s="184"/>
      <c r="AT715" s="180" t="s">
        <v>317</v>
      </c>
      <c r="AU715" s="180" t="s">
        <v>91</v>
      </c>
      <c r="AV715" s="177" t="s">
        <v>89</v>
      </c>
      <c r="AW715" s="177" t="s">
        <v>35</v>
      </c>
      <c r="AX715" s="177" t="s">
        <v>82</v>
      </c>
      <c r="AY715" s="180" t="s">
        <v>308</v>
      </c>
    </row>
    <row r="716" s="185" customFormat="true" ht="10.2" hidden="false" customHeight="false" outlineLevel="0" collapsed="false">
      <c r="B716" s="186"/>
      <c r="D716" s="179" t="s">
        <v>317</v>
      </c>
      <c r="E716" s="187"/>
      <c r="F716" s="188" t="s">
        <v>2953</v>
      </c>
      <c r="H716" s="189" t="n">
        <v>84.25</v>
      </c>
      <c r="I716" s="190"/>
      <c r="L716" s="186"/>
      <c r="M716" s="191"/>
      <c r="T716" s="192"/>
      <c r="AT716" s="187" t="s">
        <v>317</v>
      </c>
      <c r="AU716" s="187" t="s">
        <v>91</v>
      </c>
      <c r="AV716" s="185" t="s">
        <v>91</v>
      </c>
      <c r="AW716" s="185" t="s">
        <v>35</v>
      </c>
      <c r="AX716" s="185" t="s">
        <v>82</v>
      </c>
      <c r="AY716" s="187" t="s">
        <v>308</v>
      </c>
    </row>
    <row r="717" s="177" customFormat="true" ht="10.2" hidden="false" customHeight="false" outlineLevel="0" collapsed="false">
      <c r="B717" s="178"/>
      <c r="D717" s="179" t="s">
        <v>317</v>
      </c>
      <c r="E717" s="180"/>
      <c r="F717" s="181" t="s">
        <v>2216</v>
      </c>
      <c r="H717" s="180"/>
      <c r="I717" s="182"/>
      <c r="L717" s="178"/>
      <c r="M717" s="183"/>
      <c r="T717" s="184"/>
      <c r="AT717" s="180" t="s">
        <v>317</v>
      </c>
      <c r="AU717" s="180" t="s">
        <v>91</v>
      </c>
      <c r="AV717" s="177" t="s">
        <v>89</v>
      </c>
      <c r="AW717" s="177" t="s">
        <v>35</v>
      </c>
      <c r="AX717" s="177" t="s">
        <v>82</v>
      </c>
      <c r="AY717" s="180" t="s">
        <v>308</v>
      </c>
    </row>
    <row r="718" s="185" customFormat="true" ht="10.2" hidden="false" customHeight="false" outlineLevel="0" collapsed="false">
      <c r="B718" s="186"/>
      <c r="D718" s="179" t="s">
        <v>317</v>
      </c>
      <c r="E718" s="187"/>
      <c r="F718" s="188" t="s">
        <v>2217</v>
      </c>
      <c r="H718" s="189" t="n">
        <v>23.912</v>
      </c>
      <c r="I718" s="190"/>
      <c r="L718" s="186"/>
      <c r="M718" s="191"/>
      <c r="T718" s="192"/>
      <c r="AT718" s="187" t="s">
        <v>317</v>
      </c>
      <c r="AU718" s="187" t="s">
        <v>91</v>
      </c>
      <c r="AV718" s="185" t="s">
        <v>91</v>
      </c>
      <c r="AW718" s="185" t="s">
        <v>35</v>
      </c>
      <c r="AX718" s="185" t="s">
        <v>82</v>
      </c>
      <c r="AY718" s="187" t="s">
        <v>308</v>
      </c>
    </row>
    <row r="719" s="193" customFormat="true" ht="10.2" hidden="false" customHeight="false" outlineLevel="0" collapsed="false">
      <c r="B719" s="194"/>
      <c r="D719" s="179" t="s">
        <v>317</v>
      </c>
      <c r="E719" s="195"/>
      <c r="F719" s="196" t="s">
        <v>321</v>
      </c>
      <c r="H719" s="197" t="n">
        <v>108.162</v>
      </c>
      <c r="I719" s="198"/>
      <c r="L719" s="194"/>
      <c r="M719" s="199"/>
      <c r="T719" s="200"/>
      <c r="AT719" s="195" t="s">
        <v>317</v>
      </c>
      <c r="AU719" s="195" t="s">
        <v>91</v>
      </c>
      <c r="AV719" s="193" t="s">
        <v>315</v>
      </c>
      <c r="AW719" s="193" t="s">
        <v>35</v>
      </c>
      <c r="AX719" s="193" t="s">
        <v>89</v>
      </c>
      <c r="AY719" s="195" t="s">
        <v>308</v>
      </c>
    </row>
    <row r="720" s="22" customFormat="true" ht="24.15" hidden="false" customHeight="true" outlineLevel="0" collapsed="false">
      <c r="B720" s="23"/>
      <c r="C720" s="201" t="s">
        <v>789</v>
      </c>
      <c r="D720" s="201" t="s">
        <v>487</v>
      </c>
      <c r="E720" s="202" t="s">
        <v>1089</v>
      </c>
      <c r="F720" s="203" t="s">
        <v>1090</v>
      </c>
      <c r="G720" s="204" t="s">
        <v>313</v>
      </c>
      <c r="H720" s="205" t="n">
        <v>118.978</v>
      </c>
      <c r="I720" s="206"/>
      <c r="J720" s="207" t="n">
        <f aca="false">ROUND(I720*H720,2)</f>
        <v>0</v>
      </c>
      <c r="K720" s="203" t="s">
        <v>314</v>
      </c>
      <c r="L720" s="208"/>
      <c r="M720" s="209"/>
      <c r="N720" s="210" t="s">
        <v>47</v>
      </c>
      <c r="P720" s="173" t="n">
        <f aca="false">O720*H720</f>
        <v>0</v>
      </c>
      <c r="Q720" s="173" t="n">
        <v>0.0005</v>
      </c>
      <c r="R720" s="173" t="n">
        <f aca="false">Q720*H720</f>
        <v>0.059489</v>
      </c>
      <c r="S720" s="173" t="n">
        <v>0</v>
      </c>
      <c r="T720" s="174" t="n">
        <f aca="false">S720*H720</f>
        <v>0</v>
      </c>
      <c r="AR720" s="175" t="s">
        <v>508</v>
      </c>
      <c r="AT720" s="175" t="s">
        <v>487</v>
      </c>
      <c r="AU720" s="175" t="s">
        <v>91</v>
      </c>
      <c r="AY720" s="3" t="s">
        <v>308</v>
      </c>
      <c r="BE720" s="176" t="n">
        <f aca="false">IF(N720="základní",J720,0)</f>
        <v>0</v>
      </c>
      <c r="BF720" s="176" t="n">
        <f aca="false">IF(N720="snížená",J720,0)</f>
        <v>0</v>
      </c>
      <c r="BG720" s="176" t="n">
        <f aca="false">IF(N720="zákl. přenesená",J720,0)</f>
        <v>0</v>
      </c>
      <c r="BH720" s="176" t="n">
        <f aca="false">IF(N720="sníž. přenesená",J720,0)</f>
        <v>0</v>
      </c>
      <c r="BI720" s="176" t="n">
        <f aca="false">IF(N720="nulová",J720,0)</f>
        <v>0</v>
      </c>
      <c r="BJ720" s="3" t="s">
        <v>89</v>
      </c>
      <c r="BK720" s="176" t="n">
        <f aca="false">ROUND(I720*H720,2)</f>
        <v>0</v>
      </c>
      <c r="BL720" s="3" t="s">
        <v>414</v>
      </c>
      <c r="BM720" s="175" t="s">
        <v>2966</v>
      </c>
    </row>
    <row r="721" s="185" customFormat="true" ht="10.2" hidden="false" customHeight="false" outlineLevel="0" collapsed="false">
      <c r="B721" s="186"/>
      <c r="D721" s="179" t="s">
        <v>317</v>
      </c>
      <c r="F721" s="188" t="s">
        <v>2967</v>
      </c>
      <c r="H721" s="189" t="n">
        <v>118.978</v>
      </c>
      <c r="I721" s="190"/>
      <c r="L721" s="186"/>
      <c r="M721" s="191"/>
      <c r="T721" s="192"/>
      <c r="AT721" s="187" t="s">
        <v>317</v>
      </c>
      <c r="AU721" s="187" t="s">
        <v>91</v>
      </c>
      <c r="AV721" s="185" t="s">
        <v>91</v>
      </c>
      <c r="AW721" s="185" t="s">
        <v>3</v>
      </c>
      <c r="AX721" s="185" t="s">
        <v>89</v>
      </c>
      <c r="AY721" s="187" t="s">
        <v>308</v>
      </c>
    </row>
    <row r="722" s="22" customFormat="true" ht="55.5" hidden="false" customHeight="true" outlineLevel="0" collapsed="false">
      <c r="B722" s="23"/>
      <c r="C722" s="164" t="s">
        <v>791</v>
      </c>
      <c r="D722" s="164" t="s">
        <v>310</v>
      </c>
      <c r="E722" s="165" t="s">
        <v>1224</v>
      </c>
      <c r="F722" s="166" t="s">
        <v>1225</v>
      </c>
      <c r="G722" s="167" t="s">
        <v>313</v>
      </c>
      <c r="H722" s="168" t="n">
        <v>108.162</v>
      </c>
      <c r="I722" s="169"/>
      <c r="J722" s="170" t="n">
        <f aca="false">ROUND(I722*H722,2)</f>
        <v>0</v>
      </c>
      <c r="K722" s="166" t="s">
        <v>314</v>
      </c>
      <c r="L722" s="23"/>
      <c r="M722" s="171"/>
      <c r="N722" s="172" t="s">
        <v>47</v>
      </c>
      <c r="P722" s="173" t="n">
        <f aca="false">O722*H722</f>
        <v>0</v>
      </c>
      <c r="Q722" s="173" t="n">
        <v>0.00071</v>
      </c>
      <c r="R722" s="173" t="n">
        <f aca="false">Q722*H722</f>
        <v>0.07679502</v>
      </c>
      <c r="S722" s="173" t="n">
        <v>0</v>
      </c>
      <c r="T722" s="174" t="n">
        <f aca="false">S722*H722</f>
        <v>0</v>
      </c>
      <c r="AR722" s="175" t="s">
        <v>414</v>
      </c>
      <c r="AT722" s="175" t="s">
        <v>310</v>
      </c>
      <c r="AU722" s="175" t="s">
        <v>91</v>
      </c>
      <c r="AY722" s="3" t="s">
        <v>308</v>
      </c>
      <c r="BE722" s="176" t="n">
        <f aca="false">IF(N722="základní",J722,0)</f>
        <v>0</v>
      </c>
      <c r="BF722" s="176" t="n">
        <f aca="false">IF(N722="snížená",J722,0)</f>
        <v>0</v>
      </c>
      <c r="BG722" s="176" t="n">
        <f aca="false">IF(N722="zákl. přenesená",J722,0)</f>
        <v>0</v>
      </c>
      <c r="BH722" s="176" t="n">
        <f aca="false">IF(N722="sníž. přenesená",J722,0)</f>
        <v>0</v>
      </c>
      <c r="BI722" s="176" t="n">
        <f aca="false">IF(N722="nulová",J722,0)</f>
        <v>0</v>
      </c>
      <c r="BJ722" s="3" t="s">
        <v>89</v>
      </c>
      <c r="BK722" s="176" t="n">
        <f aca="false">ROUND(I722*H722,2)</f>
        <v>0</v>
      </c>
      <c r="BL722" s="3" t="s">
        <v>414</v>
      </c>
      <c r="BM722" s="175" t="s">
        <v>2968</v>
      </c>
    </row>
    <row r="723" s="177" customFormat="true" ht="10.2" hidden="false" customHeight="false" outlineLevel="0" collapsed="false">
      <c r="B723" s="178"/>
      <c r="D723" s="179" t="s">
        <v>317</v>
      </c>
      <c r="E723" s="180"/>
      <c r="F723" s="181" t="s">
        <v>318</v>
      </c>
      <c r="H723" s="180"/>
      <c r="I723" s="182"/>
      <c r="L723" s="178"/>
      <c r="M723" s="183"/>
      <c r="T723" s="184"/>
      <c r="AT723" s="180" t="s">
        <v>317</v>
      </c>
      <c r="AU723" s="180" t="s">
        <v>91</v>
      </c>
      <c r="AV723" s="177" t="s">
        <v>89</v>
      </c>
      <c r="AW723" s="177" t="s">
        <v>35</v>
      </c>
      <c r="AX723" s="177" t="s">
        <v>82</v>
      </c>
      <c r="AY723" s="180" t="s">
        <v>308</v>
      </c>
    </row>
    <row r="724" s="177" customFormat="true" ht="10.2" hidden="false" customHeight="false" outlineLevel="0" collapsed="false">
      <c r="B724" s="178"/>
      <c r="D724" s="179" t="s">
        <v>317</v>
      </c>
      <c r="E724" s="180"/>
      <c r="F724" s="181" t="s">
        <v>1227</v>
      </c>
      <c r="H724" s="180"/>
      <c r="I724" s="182"/>
      <c r="L724" s="178"/>
      <c r="M724" s="183"/>
      <c r="T724" s="184"/>
      <c r="AT724" s="180" t="s">
        <v>317</v>
      </c>
      <c r="AU724" s="180" t="s">
        <v>91</v>
      </c>
      <c r="AV724" s="177" t="s">
        <v>89</v>
      </c>
      <c r="AW724" s="177" t="s">
        <v>35</v>
      </c>
      <c r="AX724" s="177" t="s">
        <v>82</v>
      </c>
      <c r="AY724" s="180" t="s">
        <v>308</v>
      </c>
    </row>
    <row r="725" s="177" customFormat="true" ht="10.2" hidden="false" customHeight="false" outlineLevel="0" collapsed="false">
      <c r="B725" s="178"/>
      <c r="D725" s="179" t="s">
        <v>317</v>
      </c>
      <c r="E725" s="180"/>
      <c r="F725" s="181" t="s">
        <v>2952</v>
      </c>
      <c r="H725" s="180"/>
      <c r="I725" s="182"/>
      <c r="L725" s="178"/>
      <c r="M725" s="183"/>
      <c r="T725" s="184"/>
      <c r="AT725" s="180" t="s">
        <v>317</v>
      </c>
      <c r="AU725" s="180" t="s">
        <v>91</v>
      </c>
      <c r="AV725" s="177" t="s">
        <v>89</v>
      </c>
      <c r="AW725" s="177" t="s">
        <v>35</v>
      </c>
      <c r="AX725" s="177" t="s">
        <v>82</v>
      </c>
      <c r="AY725" s="180" t="s">
        <v>308</v>
      </c>
    </row>
    <row r="726" s="185" customFormat="true" ht="10.2" hidden="false" customHeight="false" outlineLevel="0" collapsed="false">
      <c r="B726" s="186"/>
      <c r="D726" s="179" t="s">
        <v>317</v>
      </c>
      <c r="E726" s="187"/>
      <c r="F726" s="188" t="s">
        <v>2953</v>
      </c>
      <c r="H726" s="189" t="n">
        <v>84.25</v>
      </c>
      <c r="I726" s="190"/>
      <c r="L726" s="186"/>
      <c r="M726" s="191"/>
      <c r="T726" s="192"/>
      <c r="AT726" s="187" t="s">
        <v>317</v>
      </c>
      <c r="AU726" s="187" t="s">
        <v>91</v>
      </c>
      <c r="AV726" s="185" t="s">
        <v>91</v>
      </c>
      <c r="AW726" s="185" t="s">
        <v>35</v>
      </c>
      <c r="AX726" s="185" t="s">
        <v>82</v>
      </c>
      <c r="AY726" s="187" t="s">
        <v>308</v>
      </c>
    </row>
    <row r="727" s="177" customFormat="true" ht="10.2" hidden="false" customHeight="false" outlineLevel="0" collapsed="false">
      <c r="B727" s="178"/>
      <c r="D727" s="179" t="s">
        <v>317</v>
      </c>
      <c r="E727" s="180"/>
      <c r="F727" s="181" t="s">
        <v>2216</v>
      </c>
      <c r="H727" s="180"/>
      <c r="I727" s="182"/>
      <c r="L727" s="178"/>
      <c r="M727" s="183"/>
      <c r="T727" s="184"/>
      <c r="AT727" s="180" t="s">
        <v>317</v>
      </c>
      <c r="AU727" s="180" t="s">
        <v>91</v>
      </c>
      <c r="AV727" s="177" t="s">
        <v>89</v>
      </c>
      <c r="AW727" s="177" t="s">
        <v>35</v>
      </c>
      <c r="AX727" s="177" t="s">
        <v>82</v>
      </c>
      <c r="AY727" s="180" t="s">
        <v>308</v>
      </c>
    </row>
    <row r="728" s="185" customFormat="true" ht="10.2" hidden="false" customHeight="false" outlineLevel="0" collapsed="false">
      <c r="B728" s="186"/>
      <c r="D728" s="179" t="s">
        <v>317</v>
      </c>
      <c r="E728" s="187"/>
      <c r="F728" s="188" t="s">
        <v>2217</v>
      </c>
      <c r="H728" s="189" t="n">
        <v>23.912</v>
      </c>
      <c r="I728" s="190"/>
      <c r="L728" s="186"/>
      <c r="M728" s="191"/>
      <c r="T728" s="192"/>
      <c r="AT728" s="187" t="s">
        <v>317</v>
      </c>
      <c r="AU728" s="187" t="s">
        <v>91</v>
      </c>
      <c r="AV728" s="185" t="s">
        <v>91</v>
      </c>
      <c r="AW728" s="185" t="s">
        <v>35</v>
      </c>
      <c r="AX728" s="185" t="s">
        <v>82</v>
      </c>
      <c r="AY728" s="187" t="s">
        <v>308</v>
      </c>
    </row>
    <row r="729" s="193" customFormat="true" ht="10.2" hidden="false" customHeight="false" outlineLevel="0" collapsed="false">
      <c r="B729" s="194"/>
      <c r="D729" s="179" t="s">
        <v>317</v>
      </c>
      <c r="E729" s="195"/>
      <c r="F729" s="196" t="s">
        <v>321</v>
      </c>
      <c r="H729" s="197" t="n">
        <v>108.162</v>
      </c>
      <c r="I729" s="198"/>
      <c r="L729" s="194"/>
      <c r="M729" s="199"/>
      <c r="T729" s="200"/>
      <c r="AT729" s="195" t="s">
        <v>317</v>
      </c>
      <c r="AU729" s="195" t="s">
        <v>91</v>
      </c>
      <c r="AV729" s="193" t="s">
        <v>315</v>
      </c>
      <c r="AW729" s="193" t="s">
        <v>35</v>
      </c>
      <c r="AX729" s="193" t="s">
        <v>89</v>
      </c>
      <c r="AY729" s="195" t="s">
        <v>308</v>
      </c>
    </row>
    <row r="730" s="22" customFormat="true" ht="37.95" hidden="false" customHeight="true" outlineLevel="0" collapsed="false">
      <c r="B730" s="23"/>
      <c r="C730" s="164" t="s">
        <v>793</v>
      </c>
      <c r="D730" s="164" t="s">
        <v>310</v>
      </c>
      <c r="E730" s="165" t="s">
        <v>1228</v>
      </c>
      <c r="F730" s="166" t="s">
        <v>1229</v>
      </c>
      <c r="G730" s="167" t="s">
        <v>313</v>
      </c>
      <c r="H730" s="168" t="n">
        <v>108.162</v>
      </c>
      <c r="I730" s="169"/>
      <c r="J730" s="170" t="n">
        <f aca="false">ROUND(I730*H730,2)</f>
        <v>0</v>
      </c>
      <c r="K730" s="166" t="s">
        <v>314</v>
      </c>
      <c r="L730" s="23"/>
      <c r="M730" s="171"/>
      <c r="N730" s="172" t="s">
        <v>47</v>
      </c>
      <c r="P730" s="173" t="n">
        <f aca="false">O730*H730</f>
        <v>0</v>
      </c>
      <c r="Q730" s="173" t="n">
        <v>0</v>
      </c>
      <c r="R730" s="173" t="n">
        <f aca="false">Q730*H730</f>
        <v>0</v>
      </c>
      <c r="S730" s="173" t="n">
        <v>0</v>
      </c>
      <c r="T730" s="174" t="n">
        <f aca="false">S730*H730</f>
        <v>0</v>
      </c>
      <c r="AR730" s="175" t="s">
        <v>414</v>
      </c>
      <c r="AT730" s="175" t="s">
        <v>310</v>
      </c>
      <c r="AU730" s="175" t="s">
        <v>91</v>
      </c>
      <c r="AY730" s="3" t="s">
        <v>308</v>
      </c>
      <c r="BE730" s="176" t="n">
        <f aca="false">IF(N730="základní",J730,0)</f>
        <v>0</v>
      </c>
      <c r="BF730" s="176" t="n">
        <f aca="false">IF(N730="snížená",J730,0)</f>
        <v>0</v>
      </c>
      <c r="BG730" s="176" t="n">
        <f aca="false">IF(N730="zákl. přenesená",J730,0)</f>
        <v>0</v>
      </c>
      <c r="BH730" s="176" t="n">
        <f aca="false">IF(N730="sníž. přenesená",J730,0)</f>
        <v>0</v>
      </c>
      <c r="BI730" s="176" t="n">
        <f aca="false">IF(N730="nulová",J730,0)</f>
        <v>0</v>
      </c>
      <c r="BJ730" s="3" t="s">
        <v>89</v>
      </c>
      <c r="BK730" s="176" t="n">
        <f aca="false">ROUND(I730*H730,2)</f>
        <v>0</v>
      </c>
      <c r="BL730" s="3" t="s">
        <v>414</v>
      </c>
      <c r="BM730" s="175" t="s">
        <v>2969</v>
      </c>
    </row>
    <row r="731" s="177" customFormat="true" ht="10.2" hidden="false" customHeight="false" outlineLevel="0" collapsed="false">
      <c r="B731" s="178"/>
      <c r="D731" s="179" t="s">
        <v>317</v>
      </c>
      <c r="E731" s="180"/>
      <c r="F731" s="181" t="s">
        <v>318</v>
      </c>
      <c r="H731" s="180"/>
      <c r="I731" s="182"/>
      <c r="L731" s="178"/>
      <c r="M731" s="183"/>
      <c r="T731" s="184"/>
      <c r="AT731" s="180" t="s">
        <v>317</v>
      </c>
      <c r="AU731" s="180" t="s">
        <v>91</v>
      </c>
      <c r="AV731" s="177" t="s">
        <v>89</v>
      </c>
      <c r="AW731" s="177" t="s">
        <v>35</v>
      </c>
      <c r="AX731" s="177" t="s">
        <v>82</v>
      </c>
      <c r="AY731" s="180" t="s">
        <v>308</v>
      </c>
    </row>
    <row r="732" s="177" customFormat="true" ht="10.2" hidden="false" customHeight="false" outlineLevel="0" collapsed="false">
      <c r="B732" s="178"/>
      <c r="D732" s="179" t="s">
        <v>317</v>
      </c>
      <c r="E732" s="180"/>
      <c r="F732" s="181" t="s">
        <v>1231</v>
      </c>
      <c r="H732" s="180"/>
      <c r="I732" s="182"/>
      <c r="L732" s="178"/>
      <c r="M732" s="183"/>
      <c r="T732" s="184"/>
      <c r="AT732" s="180" t="s">
        <v>317</v>
      </c>
      <c r="AU732" s="180" t="s">
        <v>91</v>
      </c>
      <c r="AV732" s="177" t="s">
        <v>89</v>
      </c>
      <c r="AW732" s="177" t="s">
        <v>35</v>
      </c>
      <c r="AX732" s="177" t="s">
        <v>82</v>
      </c>
      <c r="AY732" s="180" t="s">
        <v>308</v>
      </c>
    </row>
    <row r="733" s="177" customFormat="true" ht="10.2" hidden="false" customHeight="false" outlineLevel="0" collapsed="false">
      <c r="B733" s="178"/>
      <c r="D733" s="179" t="s">
        <v>317</v>
      </c>
      <c r="E733" s="180"/>
      <c r="F733" s="181" t="s">
        <v>2952</v>
      </c>
      <c r="H733" s="180"/>
      <c r="I733" s="182"/>
      <c r="L733" s="178"/>
      <c r="M733" s="183"/>
      <c r="T733" s="184"/>
      <c r="AT733" s="180" t="s">
        <v>317</v>
      </c>
      <c r="AU733" s="180" t="s">
        <v>91</v>
      </c>
      <c r="AV733" s="177" t="s">
        <v>89</v>
      </c>
      <c r="AW733" s="177" t="s">
        <v>35</v>
      </c>
      <c r="AX733" s="177" t="s">
        <v>82</v>
      </c>
      <c r="AY733" s="180" t="s">
        <v>308</v>
      </c>
    </row>
    <row r="734" s="185" customFormat="true" ht="10.2" hidden="false" customHeight="false" outlineLevel="0" collapsed="false">
      <c r="B734" s="186"/>
      <c r="D734" s="179" t="s">
        <v>317</v>
      </c>
      <c r="E734" s="187"/>
      <c r="F734" s="188" t="s">
        <v>2953</v>
      </c>
      <c r="H734" s="189" t="n">
        <v>84.25</v>
      </c>
      <c r="I734" s="190"/>
      <c r="L734" s="186"/>
      <c r="M734" s="191"/>
      <c r="T734" s="192"/>
      <c r="AT734" s="187" t="s">
        <v>317</v>
      </c>
      <c r="AU734" s="187" t="s">
        <v>91</v>
      </c>
      <c r="AV734" s="185" t="s">
        <v>91</v>
      </c>
      <c r="AW734" s="185" t="s">
        <v>35</v>
      </c>
      <c r="AX734" s="185" t="s">
        <v>82</v>
      </c>
      <c r="AY734" s="187" t="s">
        <v>308</v>
      </c>
    </row>
    <row r="735" s="177" customFormat="true" ht="10.2" hidden="false" customHeight="false" outlineLevel="0" collapsed="false">
      <c r="B735" s="178"/>
      <c r="D735" s="179" t="s">
        <v>317</v>
      </c>
      <c r="E735" s="180"/>
      <c r="F735" s="181" t="s">
        <v>2216</v>
      </c>
      <c r="H735" s="180"/>
      <c r="I735" s="182"/>
      <c r="L735" s="178"/>
      <c r="M735" s="183"/>
      <c r="T735" s="184"/>
      <c r="AT735" s="180" t="s">
        <v>317</v>
      </c>
      <c r="AU735" s="180" t="s">
        <v>91</v>
      </c>
      <c r="AV735" s="177" t="s">
        <v>89</v>
      </c>
      <c r="AW735" s="177" t="s">
        <v>35</v>
      </c>
      <c r="AX735" s="177" t="s">
        <v>82</v>
      </c>
      <c r="AY735" s="180" t="s">
        <v>308</v>
      </c>
    </row>
    <row r="736" s="185" customFormat="true" ht="10.2" hidden="false" customHeight="false" outlineLevel="0" collapsed="false">
      <c r="B736" s="186"/>
      <c r="D736" s="179" t="s">
        <v>317</v>
      </c>
      <c r="E736" s="187"/>
      <c r="F736" s="188" t="s">
        <v>2217</v>
      </c>
      <c r="H736" s="189" t="n">
        <v>23.912</v>
      </c>
      <c r="I736" s="190"/>
      <c r="L736" s="186"/>
      <c r="M736" s="191"/>
      <c r="T736" s="192"/>
      <c r="AT736" s="187" t="s">
        <v>317</v>
      </c>
      <c r="AU736" s="187" t="s">
        <v>91</v>
      </c>
      <c r="AV736" s="185" t="s">
        <v>91</v>
      </c>
      <c r="AW736" s="185" t="s">
        <v>35</v>
      </c>
      <c r="AX736" s="185" t="s">
        <v>82</v>
      </c>
      <c r="AY736" s="187" t="s">
        <v>308</v>
      </c>
    </row>
    <row r="737" s="193" customFormat="true" ht="10.2" hidden="false" customHeight="false" outlineLevel="0" collapsed="false">
      <c r="B737" s="194"/>
      <c r="D737" s="179" t="s">
        <v>317</v>
      </c>
      <c r="E737" s="195"/>
      <c r="F737" s="196" t="s">
        <v>321</v>
      </c>
      <c r="H737" s="197" t="n">
        <v>108.162</v>
      </c>
      <c r="I737" s="198"/>
      <c r="L737" s="194"/>
      <c r="M737" s="199"/>
      <c r="T737" s="200"/>
      <c r="AT737" s="195" t="s">
        <v>317</v>
      </c>
      <c r="AU737" s="195" t="s">
        <v>91</v>
      </c>
      <c r="AV737" s="193" t="s">
        <v>315</v>
      </c>
      <c r="AW737" s="193" t="s">
        <v>35</v>
      </c>
      <c r="AX737" s="193" t="s">
        <v>89</v>
      </c>
      <c r="AY737" s="195" t="s">
        <v>308</v>
      </c>
    </row>
    <row r="738" s="22" customFormat="true" ht="16.5" hidden="false" customHeight="true" outlineLevel="0" collapsed="false">
      <c r="B738" s="23"/>
      <c r="C738" s="201" t="s">
        <v>795</v>
      </c>
      <c r="D738" s="201" t="s">
        <v>487</v>
      </c>
      <c r="E738" s="202" t="s">
        <v>1232</v>
      </c>
      <c r="F738" s="203" t="s">
        <v>1233</v>
      </c>
      <c r="G738" s="204" t="s">
        <v>370</v>
      </c>
      <c r="H738" s="205" t="n">
        <v>8.923</v>
      </c>
      <c r="I738" s="206"/>
      <c r="J738" s="207" t="n">
        <f aca="false">ROUND(I738*H738,2)</f>
        <v>0</v>
      </c>
      <c r="K738" s="203" t="s">
        <v>314</v>
      </c>
      <c r="L738" s="208"/>
      <c r="M738" s="209"/>
      <c r="N738" s="210" t="s">
        <v>47</v>
      </c>
      <c r="P738" s="173" t="n">
        <f aca="false">O738*H738</f>
        <v>0</v>
      </c>
      <c r="Q738" s="173" t="n">
        <v>1</v>
      </c>
      <c r="R738" s="173" t="n">
        <f aca="false">Q738*H738</f>
        <v>8.923</v>
      </c>
      <c r="S738" s="173" t="n">
        <v>0</v>
      </c>
      <c r="T738" s="174" t="n">
        <f aca="false">S738*H738</f>
        <v>0</v>
      </c>
      <c r="AR738" s="175" t="s">
        <v>508</v>
      </c>
      <c r="AT738" s="175" t="s">
        <v>487</v>
      </c>
      <c r="AU738" s="175" t="s">
        <v>91</v>
      </c>
      <c r="AY738" s="3" t="s">
        <v>308</v>
      </c>
      <c r="BE738" s="176" t="n">
        <f aca="false">IF(N738="základní",J738,0)</f>
        <v>0</v>
      </c>
      <c r="BF738" s="176" t="n">
        <f aca="false">IF(N738="snížená",J738,0)</f>
        <v>0</v>
      </c>
      <c r="BG738" s="176" t="n">
        <f aca="false">IF(N738="zákl. přenesená",J738,0)</f>
        <v>0</v>
      </c>
      <c r="BH738" s="176" t="n">
        <f aca="false">IF(N738="sníž. přenesená",J738,0)</f>
        <v>0</v>
      </c>
      <c r="BI738" s="176" t="n">
        <f aca="false">IF(N738="nulová",J738,0)</f>
        <v>0</v>
      </c>
      <c r="BJ738" s="3" t="s">
        <v>89</v>
      </c>
      <c r="BK738" s="176" t="n">
        <f aca="false">ROUND(I738*H738,2)</f>
        <v>0</v>
      </c>
      <c r="BL738" s="3" t="s">
        <v>414</v>
      </c>
      <c r="BM738" s="175" t="s">
        <v>2970</v>
      </c>
    </row>
    <row r="739" s="185" customFormat="true" ht="10.2" hidden="false" customHeight="false" outlineLevel="0" collapsed="false">
      <c r="B739" s="186"/>
      <c r="D739" s="179" t="s">
        <v>317</v>
      </c>
      <c r="F739" s="188" t="s">
        <v>2971</v>
      </c>
      <c r="H739" s="189" t="n">
        <v>8.923</v>
      </c>
      <c r="I739" s="190"/>
      <c r="L739" s="186"/>
      <c r="M739" s="191"/>
      <c r="T739" s="192"/>
      <c r="AT739" s="187" t="s">
        <v>317</v>
      </c>
      <c r="AU739" s="187" t="s">
        <v>91</v>
      </c>
      <c r="AV739" s="185" t="s">
        <v>91</v>
      </c>
      <c r="AW739" s="185" t="s">
        <v>3</v>
      </c>
      <c r="AX739" s="185" t="s">
        <v>89</v>
      </c>
      <c r="AY739" s="187" t="s">
        <v>308</v>
      </c>
    </row>
    <row r="740" s="22" customFormat="true" ht="44.25" hidden="false" customHeight="true" outlineLevel="0" collapsed="false">
      <c r="B740" s="23"/>
      <c r="C740" s="164" t="s">
        <v>797</v>
      </c>
      <c r="D740" s="164" t="s">
        <v>310</v>
      </c>
      <c r="E740" s="165" t="s">
        <v>1236</v>
      </c>
      <c r="F740" s="166" t="s">
        <v>1237</v>
      </c>
      <c r="G740" s="167" t="s">
        <v>370</v>
      </c>
      <c r="H740" s="168" t="n">
        <v>9.415</v>
      </c>
      <c r="I740" s="169"/>
      <c r="J740" s="170" t="n">
        <f aca="false">ROUND(I740*H740,2)</f>
        <v>0</v>
      </c>
      <c r="K740" s="166" t="s">
        <v>314</v>
      </c>
      <c r="L740" s="23"/>
      <c r="M740" s="171"/>
      <c r="N740" s="172" t="s">
        <v>47</v>
      </c>
      <c r="P740" s="173" t="n">
        <f aca="false">O740*H740</f>
        <v>0</v>
      </c>
      <c r="Q740" s="173" t="n">
        <v>0</v>
      </c>
      <c r="R740" s="173" t="n">
        <f aca="false">Q740*H740</f>
        <v>0</v>
      </c>
      <c r="S740" s="173" t="n">
        <v>0</v>
      </c>
      <c r="T740" s="174" t="n">
        <f aca="false">S740*H740</f>
        <v>0</v>
      </c>
      <c r="AR740" s="175" t="s">
        <v>414</v>
      </c>
      <c r="AT740" s="175" t="s">
        <v>310</v>
      </c>
      <c r="AU740" s="175" t="s">
        <v>91</v>
      </c>
      <c r="AY740" s="3" t="s">
        <v>308</v>
      </c>
      <c r="BE740" s="176" t="n">
        <f aca="false">IF(N740="základní",J740,0)</f>
        <v>0</v>
      </c>
      <c r="BF740" s="176" t="n">
        <f aca="false">IF(N740="snížená",J740,0)</f>
        <v>0</v>
      </c>
      <c r="BG740" s="176" t="n">
        <f aca="false">IF(N740="zákl. přenesená",J740,0)</f>
        <v>0</v>
      </c>
      <c r="BH740" s="176" t="n">
        <f aca="false">IF(N740="sníž. přenesená",J740,0)</f>
        <v>0</v>
      </c>
      <c r="BI740" s="176" t="n">
        <f aca="false">IF(N740="nulová",J740,0)</f>
        <v>0</v>
      </c>
      <c r="BJ740" s="3" t="s">
        <v>89</v>
      </c>
      <c r="BK740" s="176" t="n">
        <f aca="false">ROUND(I740*H740,2)</f>
        <v>0</v>
      </c>
      <c r="BL740" s="3" t="s">
        <v>414</v>
      </c>
      <c r="BM740" s="175" t="s">
        <v>2972</v>
      </c>
    </row>
    <row r="741" s="152" customFormat="true" ht="22.95" hidden="false" customHeight="true" outlineLevel="0" collapsed="false">
      <c r="B741" s="153"/>
      <c r="D741" s="154" t="s">
        <v>81</v>
      </c>
      <c r="E741" s="162" t="s">
        <v>1239</v>
      </c>
      <c r="F741" s="162" t="s">
        <v>1240</v>
      </c>
      <c r="I741" s="156"/>
      <c r="J741" s="163" t="n">
        <f aca="false">BK741</f>
        <v>0</v>
      </c>
      <c r="L741" s="153"/>
      <c r="M741" s="157"/>
      <c r="P741" s="158" t="n">
        <f aca="false">SUM(P742:P822)</f>
        <v>0</v>
      </c>
      <c r="R741" s="158" t="n">
        <f aca="false">SUM(R742:R822)</f>
        <v>4.62556987</v>
      </c>
      <c r="T741" s="159" t="n">
        <f aca="false">SUM(T742:T822)</f>
        <v>0</v>
      </c>
      <c r="AR741" s="154" t="s">
        <v>91</v>
      </c>
      <c r="AT741" s="160" t="s">
        <v>81</v>
      </c>
      <c r="AU741" s="160" t="s">
        <v>89</v>
      </c>
      <c r="AY741" s="154" t="s">
        <v>308</v>
      </c>
      <c r="BK741" s="161" t="n">
        <f aca="false">SUM(BK742:BK822)</f>
        <v>0</v>
      </c>
    </row>
    <row r="742" s="22" customFormat="true" ht="37.95" hidden="false" customHeight="true" outlineLevel="0" collapsed="false">
      <c r="B742" s="23"/>
      <c r="C742" s="164" t="s">
        <v>799</v>
      </c>
      <c r="D742" s="164" t="s">
        <v>310</v>
      </c>
      <c r="E742" s="165" t="s">
        <v>1248</v>
      </c>
      <c r="F742" s="166" t="s">
        <v>1249</v>
      </c>
      <c r="G742" s="167" t="s">
        <v>313</v>
      </c>
      <c r="H742" s="168" t="n">
        <v>397.98</v>
      </c>
      <c r="I742" s="169"/>
      <c r="J742" s="170" t="n">
        <f aca="false">ROUND(I742*H742,2)</f>
        <v>0</v>
      </c>
      <c r="K742" s="166" t="s">
        <v>314</v>
      </c>
      <c r="L742" s="23"/>
      <c r="M742" s="171"/>
      <c r="N742" s="172" t="s">
        <v>47</v>
      </c>
      <c r="P742" s="173" t="n">
        <f aca="false">O742*H742</f>
        <v>0</v>
      </c>
      <c r="Q742" s="173" t="n">
        <v>0</v>
      </c>
      <c r="R742" s="173" t="n">
        <f aca="false">Q742*H742</f>
        <v>0</v>
      </c>
      <c r="S742" s="173" t="n">
        <v>0</v>
      </c>
      <c r="T742" s="174" t="n">
        <f aca="false">S742*H742</f>
        <v>0</v>
      </c>
      <c r="AR742" s="175" t="s">
        <v>414</v>
      </c>
      <c r="AT742" s="175" t="s">
        <v>310</v>
      </c>
      <c r="AU742" s="175" t="s">
        <v>91</v>
      </c>
      <c r="AY742" s="3" t="s">
        <v>308</v>
      </c>
      <c r="BE742" s="176" t="n">
        <f aca="false">IF(N742="základní",J742,0)</f>
        <v>0</v>
      </c>
      <c r="BF742" s="176" t="n">
        <f aca="false">IF(N742="snížená",J742,0)</f>
        <v>0</v>
      </c>
      <c r="BG742" s="176" t="n">
        <f aca="false">IF(N742="zákl. přenesená",J742,0)</f>
        <v>0</v>
      </c>
      <c r="BH742" s="176" t="n">
        <f aca="false">IF(N742="sníž. přenesená",J742,0)</f>
        <v>0</v>
      </c>
      <c r="BI742" s="176" t="n">
        <f aca="false">IF(N742="nulová",J742,0)</f>
        <v>0</v>
      </c>
      <c r="BJ742" s="3" t="s">
        <v>89</v>
      </c>
      <c r="BK742" s="176" t="n">
        <f aca="false">ROUND(I742*H742,2)</f>
        <v>0</v>
      </c>
      <c r="BL742" s="3" t="s">
        <v>414</v>
      </c>
      <c r="BM742" s="175" t="s">
        <v>2973</v>
      </c>
    </row>
    <row r="743" s="22" customFormat="true" ht="24.15" hidden="false" customHeight="true" outlineLevel="0" collapsed="false">
      <c r="B743" s="23"/>
      <c r="C743" s="201" t="s">
        <v>801</v>
      </c>
      <c r="D743" s="201" t="s">
        <v>487</v>
      </c>
      <c r="E743" s="202" t="s">
        <v>2974</v>
      </c>
      <c r="F743" s="203" t="s">
        <v>2975</v>
      </c>
      <c r="G743" s="204" t="s">
        <v>313</v>
      </c>
      <c r="H743" s="205" t="n">
        <v>57.651</v>
      </c>
      <c r="I743" s="206"/>
      <c r="J743" s="207" t="n">
        <f aca="false">ROUND(I743*H743,2)</f>
        <v>0</v>
      </c>
      <c r="K743" s="203" t="s">
        <v>314</v>
      </c>
      <c r="L743" s="208"/>
      <c r="M743" s="209"/>
      <c r="N743" s="210" t="s">
        <v>47</v>
      </c>
      <c r="P743" s="173" t="n">
        <f aca="false">O743*H743</f>
        <v>0</v>
      </c>
      <c r="Q743" s="173" t="n">
        <v>0.0024</v>
      </c>
      <c r="R743" s="173" t="n">
        <f aca="false">Q743*H743</f>
        <v>0.1383624</v>
      </c>
      <c r="S743" s="173" t="n">
        <v>0</v>
      </c>
      <c r="T743" s="174" t="n">
        <f aca="false">S743*H743</f>
        <v>0</v>
      </c>
      <c r="AR743" s="175" t="s">
        <v>508</v>
      </c>
      <c r="AT743" s="175" t="s">
        <v>487</v>
      </c>
      <c r="AU743" s="175" t="s">
        <v>91</v>
      </c>
      <c r="AY743" s="3" t="s">
        <v>308</v>
      </c>
      <c r="BE743" s="176" t="n">
        <f aca="false">IF(N743="základní",J743,0)</f>
        <v>0</v>
      </c>
      <c r="BF743" s="176" t="n">
        <f aca="false">IF(N743="snížená",J743,0)</f>
        <v>0</v>
      </c>
      <c r="BG743" s="176" t="n">
        <f aca="false">IF(N743="zákl. přenesená",J743,0)</f>
        <v>0</v>
      </c>
      <c r="BH743" s="176" t="n">
        <f aca="false">IF(N743="sníž. přenesená",J743,0)</f>
        <v>0</v>
      </c>
      <c r="BI743" s="176" t="n">
        <f aca="false">IF(N743="nulová",J743,0)</f>
        <v>0</v>
      </c>
      <c r="BJ743" s="3" t="s">
        <v>89</v>
      </c>
      <c r="BK743" s="176" t="n">
        <f aca="false">ROUND(I743*H743,2)</f>
        <v>0</v>
      </c>
      <c r="BL743" s="3" t="s">
        <v>414</v>
      </c>
      <c r="BM743" s="175" t="s">
        <v>2976</v>
      </c>
    </row>
    <row r="744" s="177" customFormat="true" ht="10.2" hidden="false" customHeight="false" outlineLevel="0" collapsed="false">
      <c r="B744" s="178"/>
      <c r="D744" s="179" t="s">
        <v>317</v>
      </c>
      <c r="E744" s="180"/>
      <c r="F744" s="181" t="s">
        <v>318</v>
      </c>
      <c r="H744" s="180"/>
      <c r="I744" s="182"/>
      <c r="L744" s="178"/>
      <c r="M744" s="183"/>
      <c r="T744" s="184"/>
      <c r="AT744" s="180" t="s">
        <v>317</v>
      </c>
      <c r="AU744" s="180" t="s">
        <v>91</v>
      </c>
      <c r="AV744" s="177" t="s">
        <v>89</v>
      </c>
      <c r="AW744" s="177" t="s">
        <v>35</v>
      </c>
      <c r="AX744" s="177" t="s">
        <v>82</v>
      </c>
      <c r="AY744" s="180" t="s">
        <v>308</v>
      </c>
    </row>
    <row r="745" s="177" customFormat="true" ht="10.2" hidden="false" customHeight="false" outlineLevel="0" collapsed="false">
      <c r="B745" s="178"/>
      <c r="D745" s="179" t="s">
        <v>317</v>
      </c>
      <c r="E745" s="180"/>
      <c r="F745" s="181" t="s">
        <v>1254</v>
      </c>
      <c r="H745" s="180"/>
      <c r="I745" s="182"/>
      <c r="L745" s="178"/>
      <c r="M745" s="183"/>
      <c r="T745" s="184"/>
      <c r="AT745" s="180" t="s">
        <v>317</v>
      </c>
      <c r="AU745" s="180" t="s">
        <v>91</v>
      </c>
      <c r="AV745" s="177" t="s">
        <v>89</v>
      </c>
      <c r="AW745" s="177" t="s">
        <v>35</v>
      </c>
      <c r="AX745" s="177" t="s">
        <v>82</v>
      </c>
      <c r="AY745" s="180" t="s">
        <v>308</v>
      </c>
    </row>
    <row r="746" s="177" customFormat="true" ht="10.2" hidden="false" customHeight="false" outlineLevel="0" collapsed="false">
      <c r="B746" s="178"/>
      <c r="D746" s="179" t="s">
        <v>317</v>
      </c>
      <c r="E746" s="180"/>
      <c r="F746" s="181" t="s">
        <v>2910</v>
      </c>
      <c r="H746" s="180"/>
      <c r="I746" s="182"/>
      <c r="L746" s="178"/>
      <c r="M746" s="183"/>
      <c r="T746" s="184"/>
      <c r="AT746" s="180" t="s">
        <v>317</v>
      </c>
      <c r="AU746" s="180" t="s">
        <v>91</v>
      </c>
      <c r="AV746" s="177" t="s">
        <v>89</v>
      </c>
      <c r="AW746" s="177" t="s">
        <v>35</v>
      </c>
      <c r="AX746" s="177" t="s">
        <v>82</v>
      </c>
      <c r="AY746" s="180" t="s">
        <v>308</v>
      </c>
    </row>
    <row r="747" s="177" customFormat="true" ht="10.2" hidden="false" customHeight="false" outlineLevel="0" collapsed="false">
      <c r="B747" s="178"/>
      <c r="D747" s="179" t="s">
        <v>317</v>
      </c>
      <c r="E747" s="180"/>
      <c r="F747" s="181" t="s">
        <v>2911</v>
      </c>
      <c r="H747" s="180"/>
      <c r="I747" s="182"/>
      <c r="L747" s="178"/>
      <c r="M747" s="183"/>
      <c r="T747" s="184"/>
      <c r="AT747" s="180" t="s">
        <v>317</v>
      </c>
      <c r="AU747" s="180" t="s">
        <v>91</v>
      </c>
      <c r="AV747" s="177" t="s">
        <v>89</v>
      </c>
      <c r="AW747" s="177" t="s">
        <v>35</v>
      </c>
      <c r="AX747" s="177" t="s">
        <v>82</v>
      </c>
      <c r="AY747" s="180" t="s">
        <v>308</v>
      </c>
    </row>
    <row r="748" s="185" customFormat="true" ht="10.2" hidden="false" customHeight="false" outlineLevel="0" collapsed="false">
      <c r="B748" s="186"/>
      <c r="D748" s="179" t="s">
        <v>317</v>
      </c>
      <c r="E748" s="187"/>
      <c r="F748" s="188" t="s">
        <v>2912</v>
      </c>
      <c r="H748" s="189" t="n">
        <v>52.41</v>
      </c>
      <c r="I748" s="190"/>
      <c r="L748" s="186"/>
      <c r="M748" s="191"/>
      <c r="T748" s="192"/>
      <c r="AT748" s="187" t="s">
        <v>317</v>
      </c>
      <c r="AU748" s="187" t="s">
        <v>91</v>
      </c>
      <c r="AV748" s="185" t="s">
        <v>91</v>
      </c>
      <c r="AW748" s="185" t="s">
        <v>35</v>
      </c>
      <c r="AX748" s="185" t="s">
        <v>82</v>
      </c>
      <c r="AY748" s="187" t="s">
        <v>308</v>
      </c>
    </row>
    <row r="749" s="193" customFormat="true" ht="10.2" hidden="false" customHeight="false" outlineLevel="0" collapsed="false">
      <c r="B749" s="194"/>
      <c r="D749" s="179" t="s">
        <v>317</v>
      </c>
      <c r="E749" s="195"/>
      <c r="F749" s="196" t="s">
        <v>321</v>
      </c>
      <c r="H749" s="197" t="n">
        <v>52.41</v>
      </c>
      <c r="I749" s="198"/>
      <c r="L749" s="194"/>
      <c r="M749" s="199"/>
      <c r="T749" s="200"/>
      <c r="AT749" s="195" t="s">
        <v>317</v>
      </c>
      <c r="AU749" s="195" t="s">
        <v>91</v>
      </c>
      <c r="AV749" s="193" t="s">
        <v>315</v>
      </c>
      <c r="AW749" s="193" t="s">
        <v>35</v>
      </c>
      <c r="AX749" s="193" t="s">
        <v>89</v>
      </c>
      <c r="AY749" s="195" t="s">
        <v>308</v>
      </c>
    </row>
    <row r="750" s="185" customFormat="true" ht="10.2" hidden="false" customHeight="false" outlineLevel="0" collapsed="false">
      <c r="B750" s="186"/>
      <c r="D750" s="179" t="s">
        <v>317</v>
      </c>
      <c r="F750" s="188" t="s">
        <v>2977</v>
      </c>
      <c r="H750" s="189" t="n">
        <v>57.651</v>
      </c>
      <c r="I750" s="190"/>
      <c r="L750" s="186"/>
      <c r="M750" s="191"/>
      <c r="T750" s="192"/>
      <c r="AT750" s="187" t="s">
        <v>317</v>
      </c>
      <c r="AU750" s="187" t="s">
        <v>91</v>
      </c>
      <c r="AV750" s="185" t="s">
        <v>91</v>
      </c>
      <c r="AW750" s="185" t="s">
        <v>3</v>
      </c>
      <c r="AX750" s="185" t="s">
        <v>89</v>
      </c>
      <c r="AY750" s="187" t="s">
        <v>308</v>
      </c>
    </row>
    <row r="751" s="22" customFormat="true" ht="24.15" hidden="false" customHeight="true" outlineLevel="0" collapsed="false">
      <c r="B751" s="23"/>
      <c r="C751" s="201" t="s">
        <v>805</v>
      </c>
      <c r="D751" s="201" t="s">
        <v>487</v>
      </c>
      <c r="E751" s="202" t="s">
        <v>2978</v>
      </c>
      <c r="F751" s="203" t="s">
        <v>2979</v>
      </c>
      <c r="G751" s="204" t="s">
        <v>313</v>
      </c>
      <c r="H751" s="205" t="n">
        <v>322.476</v>
      </c>
      <c r="I751" s="206"/>
      <c r="J751" s="207" t="n">
        <f aca="false">ROUND(I751*H751,2)</f>
        <v>0</v>
      </c>
      <c r="K751" s="203" t="s">
        <v>314</v>
      </c>
      <c r="L751" s="208"/>
      <c r="M751" s="209"/>
      <c r="N751" s="210" t="s">
        <v>47</v>
      </c>
      <c r="P751" s="173" t="n">
        <f aca="false">O751*H751</f>
        <v>0</v>
      </c>
      <c r="Q751" s="173" t="n">
        <v>0.0029</v>
      </c>
      <c r="R751" s="173" t="n">
        <f aca="false">Q751*H751</f>
        <v>0.9351804</v>
      </c>
      <c r="S751" s="173" t="n">
        <v>0</v>
      </c>
      <c r="T751" s="174" t="n">
        <f aca="false">S751*H751</f>
        <v>0</v>
      </c>
      <c r="AR751" s="175" t="s">
        <v>508</v>
      </c>
      <c r="AT751" s="175" t="s">
        <v>487</v>
      </c>
      <c r="AU751" s="175" t="s">
        <v>91</v>
      </c>
      <c r="AY751" s="3" t="s">
        <v>308</v>
      </c>
      <c r="BE751" s="176" t="n">
        <f aca="false">IF(N751="základní",J751,0)</f>
        <v>0</v>
      </c>
      <c r="BF751" s="176" t="n">
        <f aca="false">IF(N751="snížená",J751,0)</f>
        <v>0</v>
      </c>
      <c r="BG751" s="176" t="n">
        <f aca="false">IF(N751="zákl. přenesená",J751,0)</f>
        <v>0</v>
      </c>
      <c r="BH751" s="176" t="n">
        <f aca="false">IF(N751="sníž. přenesená",J751,0)</f>
        <v>0</v>
      </c>
      <c r="BI751" s="176" t="n">
        <f aca="false">IF(N751="nulová",J751,0)</f>
        <v>0</v>
      </c>
      <c r="BJ751" s="3" t="s">
        <v>89</v>
      </c>
      <c r="BK751" s="176" t="n">
        <f aca="false">ROUND(I751*H751,2)</f>
        <v>0</v>
      </c>
      <c r="BL751" s="3" t="s">
        <v>414</v>
      </c>
      <c r="BM751" s="175" t="s">
        <v>2980</v>
      </c>
    </row>
    <row r="752" s="177" customFormat="true" ht="10.2" hidden="false" customHeight="false" outlineLevel="0" collapsed="false">
      <c r="B752" s="178"/>
      <c r="D752" s="179" t="s">
        <v>317</v>
      </c>
      <c r="E752" s="180"/>
      <c r="F752" s="181" t="s">
        <v>318</v>
      </c>
      <c r="H752" s="180"/>
      <c r="I752" s="182"/>
      <c r="L752" s="178"/>
      <c r="M752" s="183"/>
      <c r="T752" s="184"/>
      <c r="AT752" s="180" t="s">
        <v>317</v>
      </c>
      <c r="AU752" s="180" t="s">
        <v>91</v>
      </c>
      <c r="AV752" s="177" t="s">
        <v>89</v>
      </c>
      <c r="AW752" s="177" t="s">
        <v>35</v>
      </c>
      <c r="AX752" s="177" t="s">
        <v>82</v>
      </c>
      <c r="AY752" s="180" t="s">
        <v>308</v>
      </c>
    </row>
    <row r="753" s="177" customFormat="true" ht="10.2" hidden="false" customHeight="false" outlineLevel="0" collapsed="false">
      <c r="B753" s="178"/>
      <c r="D753" s="179" t="s">
        <v>317</v>
      </c>
      <c r="E753" s="180"/>
      <c r="F753" s="181" t="s">
        <v>2981</v>
      </c>
      <c r="H753" s="180"/>
      <c r="I753" s="182"/>
      <c r="L753" s="178"/>
      <c r="M753" s="183"/>
      <c r="T753" s="184"/>
      <c r="AT753" s="180" t="s">
        <v>317</v>
      </c>
      <c r="AU753" s="180" t="s">
        <v>91</v>
      </c>
      <c r="AV753" s="177" t="s">
        <v>89</v>
      </c>
      <c r="AW753" s="177" t="s">
        <v>35</v>
      </c>
      <c r="AX753" s="177" t="s">
        <v>82</v>
      </c>
      <c r="AY753" s="180" t="s">
        <v>308</v>
      </c>
    </row>
    <row r="754" s="177" customFormat="true" ht="10.2" hidden="false" customHeight="false" outlineLevel="0" collapsed="false">
      <c r="B754" s="178"/>
      <c r="D754" s="179" t="s">
        <v>317</v>
      </c>
      <c r="E754" s="180"/>
      <c r="F754" s="181" t="s">
        <v>2908</v>
      </c>
      <c r="H754" s="180"/>
      <c r="I754" s="182"/>
      <c r="L754" s="178"/>
      <c r="M754" s="183"/>
      <c r="T754" s="184"/>
      <c r="AT754" s="180" t="s">
        <v>317</v>
      </c>
      <c r="AU754" s="180" t="s">
        <v>91</v>
      </c>
      <c r="AV754" s="177" t="s">
        <v>89</v>
      </c>
      <c r="AW754" s="177" t="s">
        <v>35</v>
      </c>
      <c r="AX754" s="177" t="s">
        <v>82</v>
      </c>
      <c r="AY754" s="180" t="s">
        <v>308</v>
      </c>
    </row>
    <row r="755" s="177" customFormat="true" ht="20.4" hidden="false" customHeight="false" outlineLevel="0" collapsed="false">
      <c r="B755" s="178"/>
      <c r="D755" s="179" t="s">
        <v>317</v>
      </c>
      <c r="E755" s="180"/>
      <c r="F755" s="181" t="s">
        <v>2816</v>
      </c>
      <c r="H755" s="180"/>
      <c r="I755" s="182"/>
      <c r="L755" s="178"/>
      <c r="M755" s="183"/>
      <c r="T755" s="184"/>
      <c r="AT755" s="180" t="s">
        <v>317</v>
      </c>
      <c r="AU755" s="180" t="s">
        <v>91</v>
      </c>
      <c r="AV755" s="177" t="s">
        <v>89</v>
      </c>
      <c r="AW755" s="177" t="s">
        <v>35</v>
      </c>
      <c r="AX755" s="177" t="s">
        <v>82</v>
      </c>
      <c r="AY755" s="180" t="s">
        <v>308</v>
      </c>
    </row>
    <row r="756" s="185" customFormat="true" ht="10.2" hidden="false" customHeight="false" outlineLevel="0" collapsed="false">
      <c r="B756" s="186"/>
      <c r="D756" s="179" t="s">
        <v>317</v>
      </c>
      <c r="E756" s="187"/>
      <c r="F756" s="188" t="s">
        <v>2982</v>
      </c>
      <c r="H756" s="189" t="n">
        <v>293.16</v>
      </c>
      <c r="I756" s="190"/>
      <c r="L756" s="186"/>
      <c r="M756" s="191"/>
      <c r="T756" s="192"/>
      <c r="AT756" s="187" t="s">
        <v>317</v>
      </c>
      <c r="AU756" s="187" t="s">
        <v>91</v>
      </c>
      <c r="AV756" s="185" t="s">
        <v>91</v>
      </c>
      <c r="AW756" s="185" t="s">
        <v>35</v>
      </c>
      <c r="AX756" s="185" t="s">
        <v>82</v>
      </c>
      <c r="AY756" s="187" t="s">
        <v>308</v>
      </c>
    </row>
    <row r="757" s="193" customFormat="true" ht="10.2" hidden="false" customHeight="false" outlineLevel="0" collapsed="false">
      <c r="B757" s="194"/>
      <c r="D757" s="179" t="s">
        <v>317</v>
      </c>
      <c r="E757" s="195"/>
      <c r="F757" s="196" t="s">
        <v>321</v>
      </c>
      <c r="H757" s="197" t="n">
        <v>293.16</v>
      </c>
      <c r="I757" s="198"/>
      <c r="L757" s="194"/>
      <c r="M757" s="199"/>
      <c r="T757" s="200"/>
      <c r="AT757" s="195" t="s">
        <v>317</v>
      </c>
      <c r="AU757" s="195" t="s">
        <v>91</v>
      </c>
      <c r="AV757" s="193" t="s">
        <v>315</v>
      </c>
      <c r="AW757" s="193" t="s">
        <v>35</v>
      </c>
      <c r="AX757" s="193" t="s">
        <v>89</v>
      </c>
      <c r="AY757" s="195" t="s">
        <v>308</v>
      </c>
    </row>
    <row r="758" s="185" customFormat="true" ht="10.2" hidden="false" customHeight="false" outlineLevel="0" collapsed="false">
      <c r="B758" s="186"/>
      <c r="D758" s="179" t="s">
        <v>317</v>
      </c>
      <c r="F758" s="188" t="s">
        <v>2983</v>
      </c>
      <c r="H758" s="189" t="n">
        <v>322.476</v>
      </c>
      <c r="I758" s="190"/>
      <c r="L758" s="186"/>
      <c r="M758" s="191"/>
      <c r="T758" s="192"/>
      <c r="AT758" s="187" t="s">
        <v>317</v>
      </c>
      <c r="AU758" s="187" t="s">
        <v>91</v>
      </c>
      <c r="AV758" s="185" t="s">
        <v>91</v>
      </c>
      <c r="AW758" s="185" t="s">
        <v>3</v>
      </c>
      <c r="AX758" s="185" t="s">
        <v>89</v>
      </c>
      <c r="AY758" s="187" t="s">
        <v>308</v>
      </c>
    </row>
    <row r="759" s="22" customFormat="true" ht="24.15" hidden="false" customHeight="true" outlineLevel="0" collapsed="false">
      <c r="B759" s="23"/>
      <c r="C759" s="201" t="s">
        <v>809</v>
      </c>
      <c r="D759" s="201" t="s">
        <v>487</v>
      </c>
      <c r="E759" s="202" t="s">
        <v>2984</v>
      </c>
      <c r="F759" s="203" t="s">
        <v>2985</v>
      </c>
      <c r="G759" s="204" t="s">
        <v>313</v>
      </c>
      <c r="H759" s="205" t="n">
        <v>57.651</v>
      </c>
      <c r="I759" s="206"/>
      <c r="J759" s="207" t="n">
        <f aca="false">ROUND(I759*H759,2)</f>
        <v>0</v>
      </c>
      <c r="K759" s="203" t="s">
        <v>314</v>
      </c>
      <c r="L759" s="208"/>
      <c r="M759" s="209"/>
      <c r="N759" s="210" t="s">
        <v>47</v>
      </c>
      <c r="P759" s="173" t="n">
        <f aca="false">O759*H759</f>
        <v>0</v>
      </c>
      <c r="Q759" s="173" t="n">
        <v>0.0032</v>
      </c>
      <c r="R759" s="173" t="n">
        <f aca="false">Q759*H759</f>
        <v>0.1844832</v>
      </c>
      <c r="S759" s="173" t="n">
        <v>0</v>
      </c>
      <c r="T759" s="174" t="n">
        <f aca="false">S759*H759</f>
        <v>0</v>
      </c>
      <c r="AR759" s="175" t="s">
        <v>508</v>
      </c>
      <c r="AT759" s="175" t="s">
        <v>487</v>
      </c>
      <c r="AU759" s="175" t="s">
        <v>91</v>
      </c>
      <c r="AY759" s="3" t="s">
        <v>308</v>
      </c>
      <c r="BE759" s="176" t="n">
        <f aca="false">IF(N759="základní",J759,0)</f>
        <v>0</v>
      </c>
      <c r="BF759" s="176" t="n">
        <f aca="false">IF(N759="snížená",J759,0)</f>
        <v>0</v>
      </c>
      <c r="BG759" s="176" t="n">
        <f aca="false">IF(N759="zákl. přenesená",J759,0)</f>
        <v>0</v>
      </c>
      <c r="BH759" s="176" t="n">
        <f aca="false">IF(N759="sníž. přenesená",J759,0)</f>
        <v>0</v>
      </c>
      <c r="BI759" s="176" t="n">
        <f aca="false">IF(N759="nulová",J759,0)</f>
        <v>0</v>
      </c>
      <c r="BJ759" s="3" t="s">
        <v>89</v>
      </c>
      <c r="BK759" s="176" t="n">
        <f aca="false">ROUND(I759*H759,2)</f>
        <v>0</v>
      </c>
      <c r="BL759" s="3" t="s">
        <v>414</v>
      </c>
      <c r="BM759" s="175" t="s">
        <v>2986</v>
      </c>
    </row>
    <row r="760" s="177" customFormat="true" ht="10.2" hidden="false" customHeight="false" outlineLevel="0" collapsed="false">
      <c r="B760" s="178"/>
      <c r="D760" s="179" t="s">
        <v>317</v>
      </c>
      <c r="E760" s="180"/>
      <c r="F760" s="181" t="s">
        <v>318</v>
      </c>
      <c r="H760" s="180"/>
      <c r="I760" s="182"/>
      <c r="L760" s="178"/>
      <c r="M760" s="183"/>
      <c r="T760" s="184"/>
      <c r="AT760" s="180" t="s">
        <v>317</v>
      </c>
      <c r="AU760" s="180" t="s">
        <v>91</v>
      </c>
      <c r="AV760" s="177" t="s">
        <v>89</v>
      </c>
      <c r="AW760" s="177" t="s">
        <v>35</v>
      </c>
      <c r="AX760" s="177" t="s">
        <v>82</v>
      </c>
      <c r="AY760" s="180" t="s">
        <v>308</v>
      </c>
    </row>
    <row r="761" s="177" customFormat="true" ht="10.2" hidden="false" customHeight="false" outlineLevel="0" collapsed="false">
      <c r="B761" s="178"/>
      <c r="D761" s="179" t="s">
        <v>317</v>
      </c>
      <c r="E761" s="180"/>
      <c r="F761" s="181" t="s">
        <v>1254</v>
      </c>
      <c r="H761" s="180"/>
      <c r="I761" s="182"/>
      <c r="L761" s="178"/>
      <c r="M761" s="183"/>
      <c r="T761" s="184"/>
      <c r="AT761" s="180" t="s">
        <v>317</v>
      </c>
      <c r="AU761" s="180" t="s">
        <v>91</v>
      </c>
      <c r="AV761" s="177" t="s">
        <v>89</v>
      </c>
      <c r="AW761" s="177" t="s">
        <v>35</v>
      </c>
      <c r="AX761" s="177" t="s">
        <v>82</v>
      </c>
      <c r="AY761" s="180" t="s">
        <v>308</v>
      </c>
    </row>
    <row r="762" s="177" customFormat="true" ht="10.2" hidden="false" customHeight="false" outlineLevel="0" collapsed="false">
      <c r="B762" s="178"/>
      <c r="D762" s="179" t="s">
        <v>317</v>
      </c>
      <c r="E762" s="180"/>
      <c r="F762" s="181" t="s">
        <v>2910</v>
      </c>
      <c r="H762" s="180"/>
      <c r="I762" s="182"/>
      <c r="L762" s="178"/>
      <c r="M762" s="183"/>
      <c r="T762" s="184"/>
      <c r="AT762" s="180" t="s">
        <v>317</v>
      </c>
      <c r="AU762" s="180" t="s">
        <v>91</v>
      </c>
      <c r="AV762" s="177" t="s">
        <v>89</v>
      </c>
      <c r="AW762" s="177" t="s">
        <v>35</v>
      </c>
      <c r="AX762" s="177" t="s">
        <v>82</v>
      </c>
      <c r="AY762" s="180" t="s">
        <v>308</v>
      </c>
    </row>
    <row r="763" s="177" customFormat="true" ht="10.2" hidden="false" customHeight="false" outlineLevel="0" collapsed="false">
      <c r="B763" s="178"/>
      <c r="D763" s="179" t="s">
        <v>317</v>
      </c>
      <c r="E763" s="180"/>
      <c r="F763" s="181" t="s">
        <v>2911</v>
      </c>
      <c r="H763" s="180"/>
      <c r="I763" s="182"/>
      <c r="L763" s="178"/>
      <c r="M763" s="183"/>
      <c r="T763" s="184"/>
      <c r="AT763" s="180" t="s">
        <v>317</v>
      </c>
      <c r="AU763" s="180" t="s">
        <v>91</v>
      </c>
      <c r="AV763" s="177" t="s">
        <v>89</v>
      </c>
      <c r="AW763" s="177" t="s">
        <v>35</v>
      </c>
      <c r="AX763" s="177" t="s">
        <v>82</v>
      </c>
      <c r="AY763" s="180" t="s">
        <v>308</v>
      </c>
    </row>
    <row r="764" s="185" customFormat="true" ht="10.2" hidden="false" customHeight="false" outlineLevel="0" collapsed="false">
      <c r="B764" s="186"/>
      <c r="D764" s="179" t="s">
        <v>317</v>
      </c>
      <c r="E764" s="187"/>
      <c r="F764" s="188" t="s">
        <v>2912</v>
      </c>
      <c r="H764" s="189" t="n">
        <v>52.41</v>
      </c>
      <c r="I764" s="190"/>
      <c r="L764" s="186"/>
      <c r="M764" s="191"/>
      <c r="T764" s="192"/>
      <c r="AT764" s="187" t="s">
        <v>317</v>
      </c>
      <c r="AU764" s="187" t="s">
        <v>91</v>
      </c>
      <c r="AV764" s="185" t="s">
        <v>91</v>
      </c>
      <c r="AW764" s="185" t="s">
        <v>35</v>
      </c>
      <c r="AX764" s="185" t="s">
        <v>82</v>
      </c>
      <c r="AY764" s="187" t="s">
        <v>308</v>
      </c>
    </row>
    <row r="765" s="193" customFormat="true" ht="10.2" hidden="false" customHeight="false" outlineLevel="0" collapsed="false">
      <c r="B765" s="194"/>
      <c r="D765" s="179" t="s">
        <v>317</v>
      </c>
      <c r="E765" s="195"/>
      <c r="F765" s="196" t="s">
        <v>321</v>
      </c>
      <c r="H765" s="197" t="n">
        <v>52.41</v>
      </c>
      <c r="I765" s="198"/>
      <c r="L765" s="194"/>
      <c r="M765" s="199"/>
      <c r="T765" s="200"/>
      <c r="AT765" s="195" t="s">
        <v>317</v>
      </c>
      <c r="AU765" s="195" t="s">
        <v>91</v>
      </c>
      <c r="AV765" s="193" t="s">
        <v>315</v>
      </c>
      <c r="AW765" s="193" t="s">
        <v>35</v>
      </c>
      <c r="AX765" s="193" t="s">
        <v>89</v>
      </c>
      <c r="AY765" s="195" t="s">
        <v>308</v>
      </c>
    </row>
    <row r="766" s="185" customFormat="true" ht="10.2" hidden="false" customHeight="false" outlineLevel="0" collapsed="false">
      <c r="B766" s="186"/>
      <c r="D766" s="179" t="s">
        <v>317</v>
      </c>
      <c r="F766" s="188" t="s">
        <v>2977</v>
      </c>
      <c r="H766" s="189" t="n">
        <v>57.651</v>
      </c>
      <c r="I766" s="190"/>
      <c r="L766" s="186"/>
      <c r="M766" s="191"/>
      <c r="T766" s="192"/>
      <c r="AT766" s="187" t="s">
        <v>317</v>
      </c>
      <c r="AU766" s="187" t="s">
        <v>91</v>
      </c>
      <c r="AV766" s="185" t="s">
        <v>91</v>
      </c>
      <c r="AW766" s="185" t="s">
        <v>3</v>
      </c>
      <c r="AX766" s="185" t="s">
        <v>89</v>
      </c>
      <c r="AY766" s="187" t="s">
        <v>308</v>
      </c>
    </row>
    <row r="767" s="22" customFormat="true" ht="37.95" hidden="false" customHeight="true" outlineLevel="0" collapsed="false">
      <c r="B767" s="23"/>
      <c r="C767" s="164" t="s">
        <v>813</v>
      </c>
      <c r="D767" s="164" t="s">
        <v>310</v>
      </c>
      <c r="E767" s="165" t="s">
        <v>1257</v>
      </c>
      <c r="F767" s="166" t="s">
        <v>1258</v>
      </c>
      <c r="G767" s="167" t="s">
        <v>313</v>
      </c>
      <c r="H767" s="168" t="n">
        <v>112.567</v>
      </c>
      <c r="I767" s="169"/>
      <c r="J767" s="170" t="n">
        <f aca="false">ROUND(I767*H767,2)</f>
        <v>0</v>
      </c>
      <c r="K767" s="166" t="s">
        <v>314</v>
      </c>
      <c r="L767" s="23"/>
      <c r="M767" s="171"/>
      <c r="N767" s="172" t="s">
        <v>47</v>
      </c>
      <c r="P767" s="173" t="n">
        <f aca="false">O767*H767</f>
        <v>0</v>
      </c>
      <c r="Q767" s="173" t="n">
        <v>0.006</v>
      </c>
      <c r="R767" s="173" t="n">
        <f aca="false">Q767*H767</f>
        <v>0.675402</v>
      </c>
      <c r="S767" s="173" t="n">
        <v>0</v>
      </c>
      <c r="T767" s="174" t="n">
        <f aca="false">S767*H767</f>
        <v>0</v>
      </c>
      <c r="AR767" s="175" t="s">
        <v>414</v>
      </c>
      <c r="AT767" s="175" t="s">
        <v>310</v>
      </c>
      <c r="AU767" s="175" t="s">
        <v>91</v>
      </c>
      <c r="AY767" s="3" t="s">
        <v>308</v>
      </c>
      <c r="BE767" s="176" t="n">
        <f aca="false">IF(N767="základní",J767,0)</f>
        <v>0</v>
      </c>
      <c r="BF767" s="176" t="n">
        <f aca="false">IF(N767="snížená",J767,0)</f>
        <v>0</v>
      </c>
      <c r="BG767" s="176" t="n">
        <f aca="false">IF(N767="zákl. přenesená",J767,0)</f>
        <v>0</v>
      </c>
      <c r="BH767" s="176" t="n">
        <f aca="false">IF(N767="sníž. přenesená",J767,0)</f>
        <v>0</v>
      </c>
      <c r="BI767" s="176" t="n">
        <f aca="false">IF(N767="nulová",J767,0)</f>
        <v>0</v>
      </c>
      <c r="BJ767" s="3" t="s">
        <v>89</v>
      </c>
      <c r="BK767" s="176" t="n">
        <f aca="false">ROUND(I767*H767,2)</f>
        <v>0</v>
      </c>
      <c r="BL767" s="3" t="s">
        <v>414</v>
      </c>
      <c r="BM767" s="175" t="s">
        <v>2987</v>
      </c>
    </row>
    <row r="768" s="22" customFormat="true" ht="24.15" hidden="false" customHeight="true" outlineLevel="0" collapsed="false">
      <c r="B768" s="23"/>
      <c r="C768" s="201" t="s">
        <v>818</v>
      </c>
      <c r="D768" s="201" t="s">
        <v>487</v>
      </c>
      <c r="E768" s="202" t="s">
        <v>2988</v>
      </c>
      <c r="F768" s="203" t="s">
        <v>2989</v>
      </c>
      <c r="G768" s="204" t="s">
        <v>313</v>
      </c>
      <c r="H768" s="205" t="n">
        <v>123.824</v>
      </c>
      <c r="I768" s="206"/>
      <c r="J768" s="207" t="n">
        <f aca="false">ROUND(I768*H768,2)</f>
        <v>0</v>
      </c>
      <c r="K768" s="203" t="s">
        <v>314</v>
      </c>
      <c r="L768" s="208"/>
      <c r="M768" s="209"/>
      <c r="N768" s="210" t="s">
        <v>47</v>
      </c>
      <c r="P768" s="173" t="n">
        <f aca="false">O768*H768</f>
        <v>0</v>
      </c>
      <c r="Q768" s="173" t="n">
        <v>0.0021</v>
      </c>
      <c r="R768" s="173" t="n">
        <f aca="false">Q768*H768</f>
        <v>0.2600304</v>
      </c>
      <c r="S768" s="173" t="n">
        <v>0</v>
      </c>
      <c r="T768" s="174" t="n">
        <f aca="false">S768*H768</f>
        <v>0</v>
      </c>
      <c r="AR768" s="175" t="s">
        <v>508</v>
      </c>
      <c r="AT768" s="175" t="s">
        <v>487</v>
      </c>
      <c r="AU768" s="175" t="s">
        <v>91</v>
      </c>
      <c r="AY768" s="3" t="s">
        <v>308</v>
      </c>
      <c r="BE768" s="176" t="n">
        <f aca="false">IF(N768="základní",J768,0)</f>
        <v>0</v>
      </c>
      <c r="BF768" s="176" t="n">
        <f aca="false">IF(N768="snížená",J768,0)</f>
        <v>0</v>
      </c>
      <c r="BG768" s="176" t="n">
        <f aca="false">IF(N768="zákl. přenesená",J768,0)</f>
        <v>0</v>
      </c>
      <c r="BH768" s="176" t="n">
        <f aca="false">IF(N768="sníž. přenesená",J768,0)</f>
        <v>0</v>
      </c>
      <c r="BI768" s="176" t="n">
        <f aca="false">IF(N768="nulová",J768,0)</f>
        <v>0</v>
      </c>
      <c r="BJ768" s="3" t="s">
        <v>89</v>
      </c>
      <c r="BK768" s="176" t="n">
        <f aca="false">ROUND(I768*H768,2)</f>
        <v>0</v>
      </c>
      <c r="BL768" s="3" t="s">
        <v>414</v>
      </c>
      <c r="BM768" s="175" t="s">
        <v>2990</v>
      </c>
    </row>
    <row r="769" s="177" customFormat="true" ht="10.2" hidden="false" customHeight="false" outlineLevel="0" collapsed="false">
      <c r="B769" s="178"/>
      <c r="D769" s="179" t="s">
        <v>317</v>
      </c>
      <c r="E769" s="180"/>
      <c r="F769" s="181" t="s">
        <v>318</v>
      </c>
      <c r="H769" s="180"/>
      <c r="I769" s="182"/>
      <c r="L769" s="178"/>
      <c r="M769" s="183"/>
      <c r="T769" s="184"/>
      <c r="AT769" s="180" t="s">
        <v>317</v>
      </c>
      <c r="AU769" s="180" t="s">
        <v>91</v>
      </c>
      <c r="AV769" s="177" t="s">
        <v>89</v>
      </c>
      <c r="AW769" s="177" t="s">
        <v>35</v>
      </c>
      <c r="AX769" s="177" t="s">
        <v>82</v>
      </c>
      <c r="AY769" s="180" t="s">
        <v>308</v>
      </c>
    </row>
    <row r="770" s="177" customFormat="true" ht="10.2" hidden="false" customHeight="false" outlineLevel="0" collapsed="false">
      <c r="B770" s="178"/>
      <c r="D770" s="179" t="s">
        <v>317</v>
      </c>
      <c r="E770" s="180"/>
      <c r="F770" s="181" t="s">
        <v>1263</v>
      </c>
      <c r="H770" s="180"/>
      <c r="I770" s="182"/>
      <c r="L770" s="178"/>
      <c r="M770" s="183"/>
      <c r="T770" s="184"/>
      <c r="AT770" s="180" t="s">
        <v>317</v>
      </c>
      <c r="AU770" s="180" t="s">
        <v>91</v>
      </c>
      <c r="AV770" s="177" t="s">
        <v>89</v>
      </c>
      <c r="AW770" s="177" t="s">
        <v>35</v>
      </c>
      <c r="AX770" s="177" t="s">
        <v>82</v>
      </c>
      <c r="AY770" s="180" t="s">
        <v>308</v>
      </c>
    </row>
    <row r="771" s="185" customFormat="true" ht="20.4" hidden="false" customHeight="false" outlineLevel="0" collapsed="false">
      <c r="B771" s="186"/>
      <c r="D771" s="179" t="s">
        <v>317</v>
      </c>
      <c r="E771" s="187"/>
      <c r="F771" s="188" t="s">
        <v>2991</v>
      </c>
      <c r="H771" s="189" t="n">
        <v>112.567</v>
      </c>
      <c r="I771" s="190"/>
      <c r="L771" s="186"/>
      <c r="M771" s="191"/>
      <c r="T771" s="192"/>
      <c r="AT771" s="187" t="s">
        <v>317</v>
      </c>
      <c r="AU771" s="187" t="s">
        <v>91</v>
      </c>
      <c r="AV771" s="185" t="s">
        <v>91</v>
      </c>
      <c r="AW771" s="185" t="s">
        <v>35</v>
      </c>
      <c r="AX771" s="185" t="s">
        <v>82</v>
      </c>
      <c r="AY771" s="187" t="s">
        <v>308</v>
      </c>
    </row>
    <row r="772" s="193" customFormat="true" ht="10.2" hidden="false" customHeight="false" outlineLevel="0" collapsed="false">
      <c r="B772" s="194"/>
      <c r="D772" s="179" t="s">
        <v>317</v>
      </c>
      <c r="E772" s="195"/>
      <c r="F772" s="196" t="s">
        <v>321</v>
      </c>
      <c r="H772" s="197" t="n">
        <v>112.567</v>
      </c>
      <c r="I772" s="198"/>
      <c r="L772" s="194"/>
      <c r="M772" s="199"/>
      <c r="T772" s="200"/>
      <c r="AT772" s="195" t="s">
        <v>317</v>
      </c>
      <c r="AU772" s="195" t="s">
        <v>91</v>
      </c>
      <c r="AV772" s="193" t="s">
        <v>315</v>
      </c>
      <c r="AW772" s="193" t="s">
        <v>35</v>
      </c>
      <c r="AX772" s="193" t="s">
        <v>89</v>
      </c>
      <c r="AY772" s="195" t="s">
        <v>308</v>
      </c>
    </row>
    <row r="773" s="185" customFormat="true" ht="10.2" hidden="false" customHeight="false" outlineLevel="0" collapsed="false">
      <c r="B773" s="186"/>
      <c r="D773" s="179" t="s">
        <v>317</v>
      </c>
      <c r="F773" s="188" t="s">
        <v>2992</v>
      </c>
      <c r="H773" s="189" t="n">
        <v>123.824</v>
      </c>
      <c r="I773" s="190"/>
      <c r="L773" s="186"/>
      <c r="M773" s="191"/>
      <c r="T773" s="192"/>
      <c r="AT773" s="187" t="s">
        <v>317</v>
      </c>
      <c r="AU773" s="187" t="s">
        <v>91</v>
      </c>
      <c r="AV773" s="185" t="s">
        <v>91</v>
      </c>
      <c r="AW773" s="185" t="s">
        <v>3</v>
      </c>
      <c r="AX773" s="185" t="s">
        <v>89</v>
      </c>
      <c r="AY773" s="187" t="s">
        <v>308</v>
      </c>
    </row>
    <row r="774" s="22" customFormat="true" ht="37.95" hidden="false" customHeight="true" outlineLevel="0" collapsed="false">
      <c r="B774" s="23"/>
      <c r="C774" s="164" t="s">
        <v>822</v>
      </c>
      <c r="D774" s="164" t="s">
        <v>310</v>
      </c>
      <c r="E774" s="165" t="s">
        <v>2993</v>
      </c>
      <c r="F774" s="166" t="s">
        <v>2994</v>
      </c>
      <c r="G774" s="167" t="s">
        <v>313</v>
      </c>
      <c r="H774" s="168" t="n">
        <v>42.7</v>
      </c>
      <c r="I774" s="169"/>
      <c r="J774" s="170" t="n">
        <f aca="false">ROUND(I774*H774,2)</f>
        <v>0</v>
      </c>
      <c r="K774" s="166" t="s">
        <v>314</v>
      </c>
      <c r="L774" s="23"/>
      <c r="M774" s="171"/>
      <c r="N774" s="172" t="s">
        <v>47</v>
      </c>
      <c r="P774" s="173" t="n">
        <f aca="false">O774*H774</f>
        <v>0</v>
      </c>
      <c r="Q774" s="173" t="n">
        <v>0</v>
      </c>
      <c r="R774" s="173" t="n">
        <f aca="false">Q774*H774</f>
        <v>0</v>
      </c>
      <c r="S774" s="173" t="n">
        <v>0</v>
      </c>
      <c r="T774" s="174" t="n">
        <f aca="false">S774*H774</f>
        <v>0</v>
      </c>
      <c r="AR774" s="175" t="s">
        <v>414</v>
      </c>
      <c r="AT774" s="175" t="s">
        <v>310</v>
      </c>
      <c r="AU774" s="175" t="s">
        <v>91</v>
      </c>
      <c r="AY774" s="3" t="s">
        <v>308</v>
      </c>
      <c r="BE774" s="176" t="n">
        <f aca="false">IF(N774="základní",J774,0)</f>
        <v>0</v>
      </c>
      <c r="BF774" s="176" t="n">
        <f aca="false">IF(N774="snížená",J774,0)</f>
        <v>0</v>
      </c>
      <c r="BG774" s="176" t="n">
        <f aca="false">IF(N774="zákl. přenesená",J774,0)</f>
        <v>0</v>
      </c>
      <c r="BH774" s="176" t="n">
        <f aca="false">IF(N774="sníž. přenesená",J774,0)</f>
        <v>0</v>
      </c>
      <c r="BI774" s="176" t="n">
        <f aca="false">IF(N774="nulová",J774,0)</f>
        <v>0</v>
      </c>
      <c r="BJ774" s="3" t="s">
        <v>89</v>
      </c>
      <c r="BK774" s="176" t="n">
        <f aca="false">ROUND(I774*H774,2)</f>
        <v>0</v>
      </c>
      <c r="BL774" s="3" t="s">
        <v>414</v>
      </c>
      <c r="BM774" s="175" t="s">
        <v>2995</v>
      </c>
    </row>
    <row r="775" s="177" customFormat="true" ht="10.2" hidden="false" customHeight="false" outlineLevel="0" collapsed="false">
      <c r="B775" s="178"/>
      <c r="D775" s="179" t="s">
        <v>317</v>
      </c>
      <c r="E775" s="180"/>
      <c r="F775" s="181" t="s">
        <v>318</v>
      </c>
      <c r="H775" s="180"/>
      <c r="I775" s="182"/>
      <c r="L775" s="178"/>
      <c r="M775" s="183"/>
      <c r="T775" s="184"/>
      <c r="AT775" s="180" t="s">
        <v>317</v>
      </c>
      <c r="AU775" s="180" t="s">
        <v>91</v>
      </c>
      <c r="AV775" s="177" t="s">
        <v>89</v>
      </c>
      <c r="AW775" s="177" t="s">
        <v>35</v>
      </c>
      <c r="AX775" s="177" t="s">
        <v>82</v>
      </c>
      <c r="AY775" s="180" t="s">
        <v>308</v>
      </c>
    </row>
    <row r="776" s="177" customFormat="true" ht="10.2" hidden="false" customHeight="false" outlineLevel="0" collapsed="false">
      <c r="B776" s="178"/>
      <c r="D776" s="179" t="s">
        <v>317</v>
      </c>
      <c r="E776" s="180"/>
      <c r="F776" s="181" t="s">
        <v>2996</v>
      </c>
      <c r="H776" s="180"/>
      <c r="I776" s="182"/>
      <c r="L776" s="178"/>
      <c r="M776" s="183"/>
      <c r="T776" s="184"/>
      <c r="AT776" s="180" t="s">
        <v>317</v>
      </c>
      <c r="AU776" s="180" t="s">
        <v>91</v>
      </c>
      <c r="AV776" s="177" t="s">
        <v>89</v>
      </c>
      <c r="AW776" s="177" t="s">
        <v>35</v>
      </c>
      <c r="AX776" s="177" t="s">
        <v>82</v>
      </c>
      <c r="AY776" s="180" t="s">
        <v>308</v>
      </c>
    </row>
    <row r="777" s="177" customFormat="true" ht="10.2" hidden="false" customHeight="false" outlineLevel="0" collapsed="false">
      <c r="B777" s="178"/>
      <c r="D777" s="179" t="s">
        <v>317</v>
      </c>
      <c r="E777" s="180"/>
      <c r="F777" s="181" t="s">
        <v>2657</v>
      </c>
      <c r="H777" s="180"/>
      <c r="I777" s="182"/>
      <c r="L777" s="178"/>
      <c r="M777" s="183"/>
      <c r="T777" s="184"/>
      <c r="AT777" s="180" t="s">
        <v>317</v>
      </c>
      <c r="AU777" s="180" t="s">
        <v>91</v>
      </c>
      <c r="AV777" s="177" t="s">
        <v>89</v>
      </c>
      <c r="AW777" s="177" t="s">
        <v>35</v>
      </c>
      <c r="AX777" s="177" t="s">
        <v>82</v>
      </c>
      <c r="AY777" s="180" t="s">
        <v>308</v>
      </c>
    </row>
    <row r="778" s="185" customFormat="true" ht="20.4" hidden="false" customHeight="false" outlineLevel="0" collapsed="false">
      <c r="B778" s="186"/>
      <c r="D778" s="179" t="s">
        <v>317</v>
      </c>
      <c r="E778" s="187"/>
      <c r="F778" s="188" t="s">
        <v>2997</v>
      </c>
      <c r="H778" s="189" t="n">
        <v>38.1</v>
      </c>
      <c r="I778" s="190"/>
      <c r="L778" s="186"/>
      <c r="M778" s="191"/>
      <c r="T778" s="192"/>
      <c r="AT778" s="187" t="s">
        <v>317</v>
      </c>
      <c r="AU778" s="187" t="s">
        <v>91</v>
      </c>
      <c r="AV778" s="185" t="s">
        <v>91</v>
      </c>
      <c r="AW778" s="185" t="s">
        <v>35</v>
      </c>
      <c r="AX778" s="185" t="s">
        <v>82</v>
      </c>
      <c r="AY778" s="187" t="s">
        <v>308</v>
      </c>
    </row>
    <row r="779" s="177" customFormat="true" ht="10.2" hidden="false" customHeight="false" outlineLevel="0" collapsed="false">
      <c r="B779" s="178"/>
      <c r="D779" s="179" t="s">
        <v>317</v>
      </c>
      <c r="E779" s="180"/>
      <c r="F779" s="181" t="s">
        <v>2673</v>
      </c>
      <c r="H779" s="180"/>
      <c r="I779" s="182"/>
      <c r="L779" s="178"/>
      <c r="M779" s="183"/>
      <c r="T779" s="184"/>
      <c r="AT779" s="180" t="s">
        <v>317</v>
      </c>
      <c r="AU779" s="180" t="s">
        <v>91</v>
      </c>
      <c r="AV779" s="177" t="s">
        <v>89</v>
      </c>
      <c r="AW779" s="177" t="s">
        <v>35</v>
      </c>
      <c r="AX779" s="177" t="s">
        <v>82</v>
      </c>
      <c r="AY779" s="180" t="s">
        <v>308</v>
      </c>
    </row>
    <row r="780" s="185" customFormat="true" ht="10.2" hidden="false" customHeight="false" outlineLevel="0" collapsed="false">
      <c r="B780" s="186"/>
      <c r="D780" s="179" t="s">
        <v>317</v>
      </c>
      <c r="E780" s="187"/>
      <c r="F780" s="188" t="s">
        <v>2998</v>
      </c>
      <c r="H780" s="189" t="n">
        <v>4.6</v>
      </c>
      <c r="I780" s="190"/>
      <c r="L780" s="186"/>
      <c r="M780" s="191"/>
      <c r="T780" s="192"/>
      <c r="AT780" s="187" t="s">
        <v>317</v>
      </c>
      <c r="AU780" s="187" t="s">
        <v>91</v>
      </c>
      <c r="AV780" s="185" t="s">
        <v>91</v>
      </c>
      <c r="AW780" s="185" t="s">
        <v>35</v>
      </c>
      <c r="AX780" s="185" t="s">
        <v>82</v>
      </c>
      <c r="AY780" s="187" t="s">
        <v>308</v>
      </c>
    </row>
    <row r="781" s="193" customFormat="true" ht="10.2" hidden="false" customHeight="false" outlineLevel="0" collapsed="false">
      <c r="B781" s="194"/>
      <c r="D781" s="179" t="s">
        <v>317</v>
      </c>
      <c r="E781" s="195"/>
      <c r="F781" s="196" t="s">
        <v>321</v>
      </c>
      <c r="H781" s="197" t="n">
        <v>42.7</v>
      </c>
      <c r="I781" s="198"/>
      <c r="L781" s="194"/>
      <c r="M781" s="199"/>
      <c r="T781" s="200"/>
      <c r="AT781" s="195" t="s">
        <v>317</v>
      </c>
      <c r="AU781" s="195" t="s">
        <v>91</v>
      </c>
      <c r="AV781" s="193" t="s">
        <v>315</v>
      </c>
      <c r="AW781" s="193" t="s">
        <v>35</v>
      </c>
      <c r="AX781" s="193" t="s">
        <v>89</v>
      </c>
      <c r="AY781" s="195" t="s">
        <v>308</v>
      </c>
    </row>
    <row r="782" s="22" customFormat="true" ht="16.5" hidden="false" customHeight="true" outlineLevel="0" collapsed="false">
      <c r="B782" s="23"/>
      <c r="C782" s="201" t="s">
        <v>826</v>
      </c>
      <c r="D782" s="201" t="s">
        <v>487</v>
      </c>
      <c r="E782" s="202" t="s">
        <v>2839</v>
      </c>
      <c r="F782" s="203" t="s">
        <v>2840</v>
      </c>
      <c r="G782" s="204" t="s">
        <v>313</v>
      </c>
      <c r="H782" s="205" t="n">
        <v>46.97</v>
      </c>
      <c r="I782" s="206"/>
      <c r="J782" s="207" t="n">
        <f aca="false">ROUND(I782*H782,2)</f>
        <v>0</v>
      </c>
      <c r="K782" s="203" t="s">
        <v>314</v>
      </c>
      <c r="L782" s="208"/>
      <c r="M782" s="209"/>
      <c r="N782" s="210" t="s">
        <v>47</v>
      </c>
      <c r="P782" s="173" t="n">
        <f aca="false">O782*H782</f>
        <v>0</v>
      </c>
      <c r="Q782" s="173" t="n">
        <v>0.0023</v>
      </c>
      <c r="R782" s="173" t="n">
        <f aca="false">Q782*H782</f>
        <v>0.108031</v>
      </c>
      <c r="S782" s="173" t="n">
        <v>0</v>
      </c>
      <c r="T782" s="174" t="n">
        <f aca="false">S782*H782</f>
        <v>0</v>
      </c>
      <c r="AR782" s="175" t="s">
        <v>508</v>
      </c>
      <c r="AT782" s="175" t="s">
        <v>487</v>
      </c>
      <c r="AU782" s="175" t="s">
        <v>91</v>
      </c>
      <c r="AY782" s="3" t="s">
        <v>308</v>
      </c>
      <c r="BE782" s="176" t="n">
        <f aca="false">IF(N782="základní",J782,0)</f>
        <v>0</v>
      </c>
      <c r="BF782" s="176" t="n">
        <f aca="false">IF(N782="snížená",J782,0)</f>
        <v>0</v>
      </c>
      <c r="BG782" s="176" t="n">
        <f aca="false">IF(N782="zákl. přenesená",J782,0)</f>
        <v>0</v>
      </c>
      <c r="BH782" s="176" t="n">
        <f aca="false">IF(N782="sníž. přenesená",J782,0)</f>
        <v>0</v>
      </c>
      <c r="BI782" s="176" t="n">
        <f aca="false">IF(N782="nulová",J782,0)</f>
        <v>0</v>
      </c>
      <c r="BJ782" s="3" t="s">
        <v>89</v>
      </c>
      <c r="BK782" s="176" t="n">
        <f aca="false">ROUND(I782*H782,2)</f>
        <v>0</v>
      </c>
      <c r="BL782" s="3" t="s">
        <v>414</v>
      </c>
      <c r="BM782" s="175" t="s">
        <v>2999</v>
      </c>
    </row>
    <row r="783" s="185" customFormat="true" ht="10.2" hidden="false" customHeight="false" outlineLevel="0" collapsed="false">
      <c r="B783" s="186"/>
      <c r="D783" s="179" t="s">
        <v>317</v>
      </c>
      <c r="F783" s="188" t="s">
        <v>3000</v>
      </c>
      <c r="H783" s="189" t="n">
        <v>46.97</v>
      </c>
      <c r="I783" s="190"/>
      <c r="L783" s="186"/>
      <c r="M783" s="191"/>
      <c r="T783" s="192"/>
      <c r="AT783" s="187" t="s">
        <v>317</v>
      </c>
      <c r="AU783" s="187" t="s">
        <v>91</v>
      </c>
      <c r="AV783" s="185" t="s">
        <v>91</v>
      </c>
      <c r="AW783" s="185" t="s">
        <v>3</v>
      </c>
      <c r="AX783" s="185" t="s">
        <v>89</v>
      </c>
      <c r="AY783" s="187" t="s">
        <v>308</v>
      </c>
    </row>
    <row r="784" s="22" customFormat="true" ht="37.95" hidden="false" customHeight="true" outlineLevel="0" collapsed="false">
      <c r="B784" s="23"/>
      <c r="C784" s="164" t="s">
        <v>830</v>
      </c>
      <c r="D784" s="164" t="s">
        <v>310</v>
      </c>
      <c r="E784" s="165" t="s">
        <v>1266</v>
      </c>
      <c r="F784" s="166" t="s">
        <v>1267</v>
      </c>
      <c r="G784" s="167" t="s">
        <v>313</v>
      </c>
      <c r="H784" s="168" t="n">
        <v>23.912</v>
      </c>
      <c r="I784" s="169"/>
      <c r="J784" s="170" t="n">
        <f aca="false">ROUND(I784*H784,2)</f>
        <v>0</v>
      </c>
      <c r="K784" s="166" t="s">
        <v>314</v>
      </c>
      <c r="L784" s="23"/>
      <c r="M784" s="171"/>
      <c r="N784" s="172" t="s">
        <v>47</v>
      </c>
      <c r="P784" s="173" t="n">
        <f aca="false">O784*H784</f>
        <v>0</v>
      </c>
      <c r="Q784" s="173" t="n">
        <v>0.00012</v>
      </c>
      <c r="R784" s="173" t="n">
        <f aca="false">Q784*H784</f>
        <v>0.00286944</v>
      </c>
      <c r="S784" s="173" t="n">
        <v>0</v>
      </c>
      <c r="T784" s="174" t="n">
        <f aca="false">S784*H784</f>
        <v>0</v>
      </c>
      <c r="AR784" s="175" t="s">
        <v>414</v>
      </c>
      <c r="AT784" s="175" t="s">
        <v>310</v>
      </c>
      <c r="AU784" s="175" t="s">
        <v>91</v>
      </c>
      <c r="AY784" s="3" t="s">
        <v>308</v>
      </c>
      <c r="BE784" s="176" t="n">
        <f aca="false">IF(N784="základní",J784,0)</f>
        <v>0</v>
      </c>
      <c r="BF784" s="176" t="n">
        <f aca="false">IF(N784="snížená",J784,0)</f>
        <v>0</v>
      </c>
      <c r="BG784" s="176" t="n">
        <f aca="false">IF(N784="zákl. přenesená",J784,0)</f>
        <v>0</v>
      </c>
      <c r="BH784" s="176" t="n">
        <f aca="false">IF(N784="sníž. přenesená",J784,0)</f>
        <v>0</v>
      </c>
      <c r="BI784" s="176" t="n">
        <f aca="false">IF(N784="nulová",J784,0)</f>
        <v>0</v>
      </c>
      <c r="BJ784" s="3" t="s">
        <v>89</v>
      </c>
      <c r="BK784" s="176" t="n">
        <f aca="false">ROUND(I784*H784,2)</f>
        <v>0</v>
      </c>
      <c r="BL784" s="3" t="s">
        <v>414</v>
      </c>
      <c r="BM784" s="175" t="s">
        <v>3001</v>
      </c>
    </row>
    <row r="785" s="177" customFormat="true" ht="10.2" hidden="false" customHeight="false" outlineLevel="0" collapsed="false">
      <c r="B785" s="178"/>
      <c r="D785" s="179" t="s">
        <v>317</v>
      </c>
      <c r="E785" s="180"/>
      <c r="F785" s="181" t="s">
        <v>318</v>
      </c>
      <c r="H785" s="180"/>
      <c r="I785" s="182"/>
      <c r="L785" s="178"/>
      <c r="M785" s="183"/>
      <c r="T785" s="184"/>
      <c r="AT785" s="180" t="s">
        <v>317</v>
      </c>
      <c r="AU785" s="180" t="s">
        <v>91</v>
      </c>
      <c r="AV785" s="177" t="s">
        <v>89</v>
      </c>
      <c r="AW785" s="177" t="s">
        <v>35</v>
      </c>
      <c r="AX785" s="177" t="s">
        <v>82</v>
      </c>
      <c r="AY785" s="180" t="s">
        <v>308</v>
      </c>
    </row>
    <row r="786" s="177" customFormat="true" ht="10.2" hidden="false" customHeight="false" outlineLevel="0" collapsed="false">
      <c r="B786" s="178"/>
      <c r="D786" s="179" t="s">
        <v>317</v>
      </c>
      <c r="E786" s="180"/>
      <c r="F786" s="181" t="s">
        <v>1269</v>
      </c>
      <c r="H786" s="180"/>
      <c r="I786" s="182"/>
      <c r="L786" s="178"/>
      <c r="M786" s="183"/>
      <c r="T786" s="184"/>
      <c r="AT786" s="180" t="s">
        <v>317</v>
      </c>
      <c r="AU786" s="180" t="s">
        <v>91</v>
      </c>
      <c r="AV786" s="177" t="s">
        <v>89</v>
      </c>
      <c r="AW786" s="177" t="s">
        <v>35</v>
      </c>
      <c r="AX786" s="177" t="s">
        <v>82</v>
      </c>
      <c r="AY786" s="180" t="s">
        <v>308</v>
      </c>
    </row>
    <row r="787" s="177" customFormat="true" ht="10.2" hidden="false" customHeight="false" outlineLevel="0" collapsed="false">
      <c r="B787" s="178"/>
      <c r="D787" s="179" t="s">
        <v>317</v>
      </c>
      <c r="E787" s="180"/>
      <c r="F787" s="181" t="s">
        <v>2216</v>
      </c>
      <c r="H787" s="180"/>
      <c r="I787" s="182"/>
      <c r="L787" s="178"/>
      <c r="M787" s="183"/>
      <c r="T787" s="184"/>
      <c r="AT787" s="180" t="s">
        <v>317</v>
      </c>
      <c r="AU787" s="180" t="s">
        <v>91</v>
      </c>
      <c r="AV787" s="177" t="s">
        <v>89</v>
      </c>
      <c r="AW787" s="177" t="s">
        <v>35</v>
      </c>
      <c r="AX787" s="177" t="s">
        <v>82</v>
      </c>
      <c r="AY787" s="180" t="s">
        <v>308</v>
      </c>
    </row>
    <row r="788" s="185" customFormat="true" ht="10.2" hidden="false" customHeight="false" outlineLevel="0" collapsed="false">
      <c r="B788" s="186"/>
      <c r="D788" s="179" t="s">
        <v>317</v>
      </c>
      <c r="E788" s="187"/>
      <c r="F788" s="188" t="s">
        <v>2217</v>
      </c>
      <c r="H788" s="189" t="n">
        <v>23.912</v>
      </c>
      <c r="I788" s="190"/>
      <c r="L788" s="186"/>
      <c r="M788" s="191"/>
      <c r="T788" s="192"/>
      <c r="AT788" s="187" t="s">
        <v>317</v>
      </c>
      <c r="AU788" s="187" t="s">
        <v>91</v>
      </c>
      <c r="AV788" s="185" t="s">
        <v>91</v>
      </c>
      <c r="AW788" s="185" t="s">
        <v>35</v>
      </c>
      <c r="AX788" s="185" t="s">
        <v>82</v>
      </c>
      <c r="AY788" s="187" t="s">
        <v>308</v>
      </c>
    </row>
    <row r="789" s="193" customFormat="true" ht="10.2" hidden="false" customHeight="false" outlineLevel="0" collapsed="false">
      <c r="B789" s="194"/>
      <c r="D789" s="179" t="s">
        <v>317</v>
      </c>
      <c r="E789" s="195"/>
      <c r="F789" s="196" t="s">
        <v>321</v>
      </c>
      <c r="H789" s="197" t="n">
        <v>23.912</v>
      </c>
      <c r="I789" s="198"/>
      <c r="L789" s="194"/>
      <c r="M789" s="199"/>
      <c r="T789" s="200"/>
      <c r="AT789" s="195" t="s">
        <v>317</v>
      </c>
      <c r="AU789" s="195" t="s">
        <v>91</v>
      </c>
      <c r="AV789" s="193" t="s">
        <v>315</v>
      </c>
      <c r="AW789" s="193" t="s">
        <v>35</v>
      </c>
      <c r="AX789" s="193" t="s">
        <v>89</v>
      </c>
      <c r="AY789" s="195" t="s">
        <v>308</v>
      </c>
    </row>
    <row r="790" s="22" customFormat="true" ht="24.15" hidden="false" customHeight="true" outlineLevel="0" collapsed="false">
      <c r="B790" s="23"/>
      <c r="C790" s="201" t="s">
        <v>834</v>
      </c>
      <c r="D790" s="201" t="s">
        <v>487</v>
      </c>
      <c r="E790" s="202" t="s">
        <v>1270</v>
      </c>
      <c r="F790" s="203" t="s">
        <v>1271</v>
      </c>
      <c r="G790" s="204" t="s">
        <v>324</v>
      </c>
      <c r="H790" s="205" t="n">
        <v>2.582</v>
      </c>
      <c r="I790" s="206"/>
      <c r="J790" s="207" t="n">
        <f aca="false">ROUND(I790*H790,2)</f>
        <v>0</v>
      </c>
      <c r="K790" s="203" t="s">
        <v>314</v>
      </c>
      <c r="L790" s="208"/>
      <c r="M790" s="209"/>
      <c r="N790" s="210" t="s">
        <v>47</v>
      </c>
      <c r="P790" s="173" t="n">
        <f aca="false">O790*H790</f>
        <v>0</v>
      </c>
      <c r="Q790" s="173" t="n">
        <v>0.025</v>
      </c>
      <c r="R790" s="173" t="n">
        <f aca="false">Q790*H790</f>
        <v>0.06455</v>
      </c>
      <c r="S790" s="173" t="n">
        <v>0</v>
      </c>
      <c r="T790" s="174" t="n">
        <f aca="false">S790*H790</f>
        <v>0</v>
      </c>
      <c r="AR790" s="175" t="s">
        <v>508</v>
      </c>
      <c r="AT790" s="175" t="s">
        <v>487</v>
      </c>
      <c r="AU790" s="175" t="s">
        <v>91</v>
      </c>
      <c r="AY790" s="3" t="s">
        <v>308</v>
      </c>
      <c r="BE790" s="176" t="n">
        <f aca="false">IF(N790="základní",J790,0)</f>
        <v>0</v>
      </c>
      <c r="BF790" s="176" t="n">
        <f aca="false">IF(N790="snížená",J790,0)</f>
        <v>0</v>
      </c>
      <c r="BG790" s="176" t="n">
        <f aca="false">IF(N790="zákl. přenesená",J790,0)</f>
        <v>0</v>
      </c>
      <c r="BH790" s="176" t="n">
        <f aca="false">IF(N790="sníž. přenesená",J790,0)</f>
        <v>0</v>
      </c>
      <c r="BI790" s="176" t="n">
        <f aca="false">IF(N790="nulová",J790,0)</f>
        <v>0</v>
      </c>
      <c r="BJ790" s="3" t="s">
        <v>89</v>
      </c>
      <c r="BK790" s="176" t="n">
        <f aca="false">ROUND(I790*H790,2)</f>
        <v>0</v>
      </c>
      <c r="BL790" s="3" t="s">
        <v>414</v>
      </c>
      <c r="BM790" s="175" t="s">
        <v>3002</v>
      </c>
    </row>
    <row r="791" s="177" customFormat="true" ht="10.2" hidden="false" customHeight="false" outlineLevel="0" collapsed="false">
      <c r="B791" s="178"/>
      <c r="D791" s="179" t="s">
        <v>317</v>
      </c>
      <c r="E791" s="180"/>
      <c r="F791" s="181" t="s">
        <v>318</v>
      </c>
      <c r="H791" s="180"/>
      <c r="I791" s="182"/>
      <c r="L791" s="178"/>
      <c r="M791" s="183"/>
      <c r="T791" s="184"/>
      <c r="AT791" s="180" t="s">
        <v>317</v>
      </c>
      <c r="AU791" s="180" t="s">
        <v>91</v>
      </c>
      <c r="AV791" s="177" t="s">
        <v>89</v>
      </c>
      <c r="AW791" s="177" t="s">
        <v>35</v>
      </c>
      <c r="AX791" s="177" t="s">
        <v>82</v>
      </c>
      <c r="AY791" s="180" t="s">
        <v>308</v>
      </c>
    </row>
    <row r="792" s="177" customFormat="true" ht="10.2" hidden="false" customHeight="false" outlineLevel="0" collapsed="false">
      <c r="B792" s="178"/>
      <c r="D792" s="179" t="s">
        <v>317</v>
      </c>
      <c r="E792" s="180"/>
      <c r="F792" s="181" t="s">
        <v>1273</v>
      </c>
      <c r="H792" s="180"/>
      <c r="I792" s="182"/>
      <c r="L792" s="178"/>
      <c r="M792" s="183"/>
      <c r="T792" s="184"/>
      <c r="AT792" s="180" t="s">
        <v>317</v>
      </c>
      <c r="AU792" s="180" t="s">
        <v>91</v>
      </c>
      <c r="AV792" s="177" t="s">
        <v>89</v>
      </c>
      <c r="AW792" s="177" t="s">
        <v>35</v>
      </c>
      <c r="AX792" s="177" t="s">
        <v>82</v>
      </c>
      <c r="AY792" s="180" t="s">
        <v>308</v>
      </c>
    </row>
    <row r="793" s="177" customFormat="true" ht="10.2" hidden="false" customHeight="false" outlineLevel="0" collapsed="false">
      <c r="B793" s="178"/>
      <c r="D793" s="179" t="s">
        <v>317</v>
      </c>
      <c r="E793" s="180"/>
      <c r="F793" s="181" t="s">
        <v>2216</v>
      </c>
      <c r="H793" s="180"/>
      <c r="I793" s="182"/>
      <c r="L793" s="178"/>
      <c r="M793" s="183"/>
      <c r="T793" s="184"/>
      <c r="AT793" s="180" t="s">
        <v>317</v>
      </c>
      <c r="AU793" s="180" t="s">
        <v>91</v>
      </c>
      <c r="AV793" s="177" t="s">
        <v>89</v>
      </c>
      <c r="AW793" s="177" t="s">
        <v>35</v>
      </c>
      <c r="AX793" s="177" t="s">
        <v>82</v>
      </c>
      <c r="AY793" s="180" t="s">
        <v>308</v>
      </c>
    </row>
    <row r="794" s="185" customFormat="true" ht="10.2" hidden="false" customHeight="false" outlineLevel="0" collapsed="false">
      <c r="B794" s="186"/>
      <c r="D794" s="179" t="s">
        <v>317</v>
      </c>
      <c r="E794" s="187"/>
      <c r="F794" s="188" t="s">
        <v>2237</v>
      </c>
      <c r="H794" s="189" t="n">
        <v>2.152</v>
      </c>
      <c r="I794" s="190"/>
      <c r="L794" s="186"/>
      <c r="M794" s="191"/>
      <c r="T794" s="192"/>
      <c r="AT794" s="187" t="s">
        <v>317</v>
      </c>
      <c r="AU794" s="187" t="s">
        <v>91</v>
      </c>
      <c r="AV794" s="185" t="s">
        <v>91</v>
      </c>
      <c r="AW794" s="185" t="s">
        <v>35</v>
      </c>
      <c r="AX794" s="185" t="s">
        <v>82</v>
      </c>
      <c r="AY794" s="187" t="s">
        <v>308</v>
      </c>
    </row>
    <row r="795" s="193" customFormat="true" ht="10.2" hidden="false" customHeight="false" outlineLevel="0" collapsed="false">
      <c r="B795" s="194"/>
      <c r="D795" s="179" t="s">
        <v>317</v>
      </c>
      <c r="E795" s="195"/>
      <c r="F795" s="196" t="s">
        <v>321</v>
      </c>
      <c r="H795" s="197" t="n">
        <v>2.152</v>
      </c>
      <c r="I795" s="198"/>
      <c r="L795" s="194"/>
      <c r="M795" s="199"/>
      <c r="T795" s="200"/>
      <c r="AT795" s="195" t="s">
        <v>317</v>
      </c>
      <c r="AU795" s="195" t="s">
        <v>91</v>
      </c>
      <c r="AV795" s="193" t="s">
        <v>315</v>
      </c>
      <c r="AW795" s="193" t="s">
        <v>35</v>
      </c>
      <c r="AX795" s="193" t="s">
        <v>89</v>
      </c>
      <c r="AY795" s="195" t="s">
        <v>308</v>
      </c>
    </row>
    <row r="796" s="185" customFormat="true" ht="10.2" hidden="false" customHeight="false" outlineLevel="0" collapsed="false">
      <c r="B796" s="186"/>
      <c r="D796" s="179" t="s">
        <v>317</v>
      </c>
      <c r="F796" s="188" t="s">
        <v>3003</v>
      </c>
      <c r="H796" s="189" t="n">
        <v>2.582</v>
      </c>
      <c r="I796" s="190"/>
      <c r="L796" s="186"/>
      <c r="M796" s="191"/>
      <c r="T796" s="192"/>
      <c r="AT796" s="187" t="s">
        <v>317</v>
      </c>
      <c r="AU796" s="187" t="s">
        <v>91</v>
      </c>
      <c r="AV796" s="185" t="s">
        <v>91</v>
      </c>
      <c r="AW796" s="185" t="s">
        <v>3</v>
      </c>
      <c r="AX796" s="185" t="s">
        <v>89</v>
      </c>
      <c r="AY796" s="187" t="s">
        <v>308</v>
      </c>
    </row>
    <row r="797" s="22" customFormat="true" ht="37.95" hidden="false" customHeight="true" outlineLevel="0" collapsed="false">
      <c r="B797" s="23"/>
      <c r="C797" s="164" t="s">
        <v>1481</v>
      </c>
      <c r="D797" s="164" t="s">
        <v>310</v>
      </c>
      <c r="E797" s="165" t="s">
        <v>3004</v>
      </c>
      <c r="F797" s="166" t="s">
        <v>3005</v>
      </c>
      <c r="G797" s="167" t="s">
        <v>313</v>
      </c>
      <c r="H797" s="168" t="n">
        <v>304.264</v>
      </c>
      <c r="I797" s="169"/>
      <c r="J797" s="170" t="n">
        <f aca="false">ROUND(I797*H797,2)</f>
        <v>0</v>
      </c>
      <c r="K797" s="166" t="s">
        <v>314</v>
      </c>
      <c r="L797" s="23"/>
      <c r="M797" s="171"/>
      <c r="N797" s="172" t="s">
        <v>47</v>
      </c>
      <c r="P797" s="173" t="n">
        <f aca="false">O797*H797</f>
        <v>0</v>
      </c>
      <c r="Q797" s="173" t="n">
        <v>0</v>
      </c>
      <c r="R797" s="173" t="n">
        <f aca="false">Q797*H797</f>
        <v>0</v>
      </c>
      <c r="S797" s="173" t="n">
        <v>0</v>
      </c>
      <c r="T797" s="174" t="n">
        <f aca="false">S797*H797</f>
        <v>0</v>
      </c>
      <c r="AR797" s="175" t="s">
        <v>414</v>
      </c>
      <c r="AT797" s="175" t="s">
        <v>310</v>
      </c>
      <c r="AU797" s="175" t="s">
        <v>91</v>
      </c>
      <c r="AY797" s="3" t="s">
        <v>308</v>
      </c>
      <c r="BE797" s="176" t="n">
        <f aca="false">IF(N797="základní",J797,0)</f>
        <v>0</v>
      </c>
      <c r="BF797" s="176" t="n">
        <f aca="false">IF(N797="snížená",J797,0)</f>
        <v>0</v>
      </c>
      <c r="BG797" s="176" t="n">
        <f aca="false">IF(N797="zákl. přenesená",J797,0)</f>
        <v>0</v>
      </c>
      <c r="BH797" s="176" t="n">
        <f aca="false">IF(N797="sníž. přenesená",J797,0)</f>
        <v>0</v>
      </c>
      <c r="BI797" s="176" t="n">
        <f aca="false">IF(N797="nulová",J797,0)</f>
        <v>0</v>
      </c>
      <c r="BJ797" s="3" t="s">
        <v>89</v>
      </c>
      <c r="BK797" s="176" t="n">
        <f aca="false">ROUND(I797*H797,2)</f>
        <v>0</v>
      </c>
      <c r="BL797" s="3" t="s">
        <v>414</v>
      </c>
      <c r="BM797" s="175" t="s">
        <v>3006</v>
      </c>
    </row>
    <row r="798" s="177" customFormat="true" ht="10.2" hidden="false" customHeight="false" outlineLevel="0" collapsed="false">
      <c r="B798" s="178"/>
      <c r="D798" s="179" t="s">
        <v>317</v>
      </c>
      <c r="E798" s="180"/>
      <c r="F798" s="181" t="s">
        <v>318</v>
      </c>
      <c r="H798" s="180"/>
      <c r="I798" s="182"/>
      <c r="L798" s="178"/>
      <c r="M798" s="183"/>
      <c r="T798" s="184"/>
      <c r="AT798" s="180" t="s">
        <v>317</v>
      </c>
      <c r="AU798" s="180" t="s">
        <v>91</v>
      </c>
      <c r="AV798" s="177" t="s">
        <v>89</v>
      </c>
      <c r="AW798" s="177" t="s">
        <v>35</v>
      </c>
      <c r="AX798" s="177" t="s">
        <v>82</v>
      </c>
      <c r="AY798" s="180" t="s">
        <v>308</v>
      </c>
    </row>
    <row r="799" s="177" customFormat="true" ht="10.2" hidden="false" customHeight="false" outlineLevel="0" collapsed="false">
      <c r="B799" s="178"/>
      <c r="D799" s="179" t="s">
        <v>317</v>
      </c>
      <c r="E799" s="180"/>
      <c r="F799" s="181" t="s">
        <v>1247</v>
      </c>
      <c r="H799" s="180"/>
      <c r="I799" s="182"/>
      <c r="L799" s="178"/>
      <c r="M799" s="183"/>
      <c r="T799" s="184"/>
      <c r="AT799" s="180" t="s">
        <v>317</v>
      </c>
      <c r="AU799" s="180" t="s">
        <v>91</v>
      </c>
      <c r="AV799" s="177" t="s">
        <v>89</v>
      </c>
      <c r="AW799" s="177" t="s">
        <v>35</v>
      </c>
      <c r="AX799" s="177" t="s">
        <v>82</v>
      </c>
      <c r="AY799" s="180" t="s">
        <v>308</v>
      </c>
    </row>
    <row r="800" s="177" customFormat="true" ht="10.2" hidden="false" customHeight="false" outlineLevel="0" collapsed="false">
      <c r="B800" s="178"/>
      <c r="D800" s="179" t="s">
        <v>317</v>
      </c>
      <c r="E800" s="180"/>
      <c r="F800" s="181" t="s">
        <v>3007</v>
      </c>
      <c r="H800" s="180"/>
      <c r="I800" s="182"/>
      <c r="L800" s="178"/>
      <c r="M800" s="183"/>
      <c r="T800" s="184"/>
      <c r="AT800" s="180" t="s">
        <v>317</v>
      </c>
      <c r="AU800" s="180" t="s">
        <v>91</v>
      </c>
      <c r="AV800" s="177" t="s">
        <v>89</v>
      </c>
      <c r="AW800" s="177" t="s">
        <v>35</v>
      </c>
      <c r="AX800" s="177" t="s">
        <v>82</v>
      </c>
      <c r="AY800" s="180" t="s">
        <v>308</v>
      </c>
    </row>
    <row r="801" s="185" customFormat="true" ht="10.2" hidden="false" customHeight="false" outlineLevel="0" collapsed="false">
      <c r="B801" s="186"/>
      <c r="D801" s="179" t="s">
        <v>317</v>
      </c>
      <c r="E801" s="187"/>
      <c r="F801" s="188" t="s">
        <v>3008</v>
      </c>
      <c r="H801" s="189" t="n">
        <v>304.264</v>
      </c>
      <c r="I801" s="190"/>
      <c r="L801" s="186"/>
      <c r="M801" s="191"/>
      <c r="T801" s="192"/>
      <c r="AT801" s="187" t="s">
        <v>317</v>
      </c>
      <c r="AU801" s="187" t="s">
        <v>91</v>
      </c>
      <c r="AV801" s="185" t="s">
        <v>91</v>
      </c>
      <c r="AW801" s="185" t="s">
        <v>35</v>
      </c>
      <c r="AX801" s="185" t="s">
        <v>82</v>
      </c>
      <c r="AY801" s="187" t="s">
        <v>308</v>
      </c>
    </row>
    <row r="802" s="193" customFormat="true" ht="10.2" hidden="false" customHeight="false" outlineLevel="0" collapsed="false">
      <c r="B802" s="194"/>
      <c r="D802" s="179" t="s">
        <v>317</v>
      </c>
      <c r="E802" s="195"/>
      <c r="F802" s="196" t="s">
        <v>321</v>
      </c>
      <c r="H802" s="197" t="n">
        <v>304.264</v>
      </c>
      <c r="I802" s="198"/>
      <c r="L802" s="194"/>
      <c r="M802" s="199"/>
      <c r="T802" s="200"/>
      <c r="AT802" s="195" t="s">
        <v>317</v>
      </c>
      <c r="AU802" s="195" t="s">
        <v>91</v>
      </c>
      <c r="AV802" s="193" t="s">
        <v>315</v>
      </c>
      <c r="AW802" s="193" t="s">
        <v>35</v>
      </c>
      <c r="AX802" s="193" t="s">
        <v>89</v>
      </c>
      <c r="AY802" s="195" t="s">
        <v>308</v>
      </c>
    </row>
    <row r="803" s="22" customFormat="true" ht="24.15" hidden="false" customHeight="true" outlineLevel="0" collapsed="false">
      <c r="B803" s="23"/>
      <c r="C803" s="201" t="s">
        <v>1487</v>
      </c>
      <c r="D803" s="201" t="s">
        <v>487</v>
      </c>
      <c r="E803" s="202" t="s">
        <v>3009</v>
      </c>
      <c r="F803" s="203" t="s">
        <v>3010</v>
      </c>
      <c r="G803" s="204" t="s">
        <v>313</v>
      </c>
      <c r="H803" s="205" t="n">
        <v>334.69</v>
      </c>
      <c r="I803" s="206"/>
      <c r="J803" s="207" t="n">
        <f aca="false">ROUND(I803*H803,2)</f>
        <v>0</v>
      </c>
      <c r="K803" s="203" t="s">
        <v>314</v>
      </c>
      <c r="L803" s="208"/>
      <c r="M803" s="209"/>
      <c r="N803" s="210" t="s">
        <v>47</v>
      </c>
      <c r="P803" s="173" t="n">
        <f aca="false">O803*H803</f>
        <v>0</v>
      </c>
      <c r="Q803" s="173" t="n">
        <v>0.00262</v>
      </c>
      <c r="R803" s="173" t="n">
        <f aca="false">Q803*H803</f>
        <v>0.8768878</v>
      </c>
      <c r="S803" s="173" t="n">
        <v>0</v>
      </c>
      <c r="T803" s="174" t="n">
        <f aca="false">S803*H803</f>
        <v>0</v>
      </c>
      <c r="AR803" s="175" t="s">
        <v>508</v>
      </c>
      <c r="AT803" s="175" t="s">
        <v>487</v>
      </c>
      <c r="AU803" s="175" t="s">
        <v>91</v>
      </c>
      <c r="AY803" s="3" t="s">
        <v>308</v>
      </c>
      <c r="BE803" s="176" t="n">
        <f aca="false">IF(N803="základní",J803,0)</f>
        <v>0</v>
      </c>
      <c r="BF803" s="176" t="n">
        <f aca="false">IF(N803="snížená",J803,0)</f>
        <v>0</v>
      </c>
      <c r="BG803" s="176" t="n">
        <f aca="false">IF(N803="zákl. přenesená",J803,0)</f>
        <v>0</v>
      </c>
      <c r="BH803" s="176" t="n">
        <f aca="false">IF(N803="sníž. přenesená",J803,0)</f>
        <v>0</v>
      </c>
      <c r="BI803" s="176" t="n">
        <f aca="false">IF(N803="nulová",J803,0)</f>
        <v>0</v>
      </c>
      <c r="BJ803" s="3" t="s">
        <v>89</v>
      </c>
      <c r="BK803" s="176" t="n">
        <f aca="false">ROUND(I803*H803,2)</f>
        <v>0</v>
      </c>
      <c r="BL803" s="3" t="s">
        <v>414</v>
      </c>
      <c r="BM803" s="175" t="s">
        <v>3011</v>
      </c>
    </row>
    <row r="804" s="185" customFormat="true" ht="10.2" hidden="false" customHeight="false" outlineLevel="0" collapsed="false">
      <c r="B804" s="186"/>
      <c r="D804" s="179" t="s">
        <v>317</v>
      </c>
      <c r="F804" s="188" t="s">
        <v>3012</v>
      </c>
      <c r="H804" s="189" t="n">
        <v>334.69</v>
      </c>
      <c r="I804" s="190"/>
      <c r="L804" s="186"/>
      <c r="M804" s="191"/>
      <c r="T804" s="192"/>
      <c r="AT804" s="187" t="s">
        <v>317</v>
      </c>
      <c r="AU804" s="187" t="s">
        <v>91</v>
      </c>
      <c r="AV804" s="185" t="s">
        <v>91</v>
      </c>
      <c r="AW804" s="185" t="s">
        <v>3</v>
      </c>
      <c r="AX804" s="185" t="s">
        <v>89</v>
      </c>
      <c r="AY804" s="187" t="s">
        <v>308</v>
      </c>
    </row>
    <row r="805" s="22" customFormat="true" ht="44.25" hidden="false" customHeight="true" outlineLevel="0" collapsed="false">
      <c r="B805" s="23"/>
      <c r="C805" s="164" t="s">
        <v>1493</v>
      </c>
      <c r="D805" s="164" t="s">
        <v>310</v>
      </c>
      <c r="E805" s="165" t="s">
        <v>3013</v>
      </c>
      <c r="F805" s="166" t="s">
        <v>3014</v>
      </c>
      <c r="G805" s="167" t="s">
        <v>313</v>
      </c>
      <c r="H805" s="168" t="n">
        <v>608.528</v>
      </c>
      <c r="I805" s="169"/>
      <c r="J805" s="170" t="n">
        <f aca="false">ROUND(I805*H805,2)</f>
        <v>0</v>
      </c>
      <c r="K805" s="166" t="s">
        <v>314</v>
      </c>
      <c r="L805" s="23"/>
      <c r="M805" s="171"/>
      <c r="N805" s="172" t="s">
        <v>47</v>
      </c>
      <c r="P805" s="173" t="n">
        <f aca="false">O805*H805</f>
        <v>0</v>
      </c>
      <c r="Q805" s="173" t="n">
        <v>0.0003</v>
      </c>
      <c r="R805" s="173" t="n">
        <f aca="false">Q805*H805</f>
        <v>0.1825584</v>
      </c>
      <c r="S805" s="173" t="n">
        <v>0</v>
      </c>
      <c r="T805" s="174" t="n">
        <f aca="false">S805*H805</f>
        <v>0</v>
      </c>
      <c r="AR805" s="175" t="s">
        <v>414</v>
      </c>
      <c r="AT805" s="175" t="s">
        <v>310</v>
      </c>
      <c r="AU805" s="175" t="s">
        <v>91</v>
      </c>
      <c r="AY805" s="3" t="s">
        <v>308</v>
      </c>
      <c r="BE805" s="176" t="n">
        <f aca="false">IF(N805="základní",J805,0)</f>
        <v>0</v>
      </c>
      <c r="BF805" s="176" t="n">
        <f aca="false">IF(N805="snížená",J805,0)</f>
        <v>0</v>
      </c>
      <c r="BG805" s="176" t="n">
        <f aca="false">IF(N805="zákl. přenesená",J805,0)</f>
        <v>0</v>
      </c>
      <c r="BH805" s="176" t="n">
        <f aca="false">IF(N805="sníž. přenesená",J805,0)</f>
        <v>0</v>
      </c>
      <c r="BI805" s="176" t="n">
        <f aca="false">IF(N805="nulová",J805,0)</f>
        <v>0</v>
      </c>
      <c r="BJ805" s="3" t="s">
        <v>89</v>
      </c>
      <c r="BK805" s="176" t="n">
        <f aca="false">ROUND(I805*H805,2)</f>
        <v>0</v>
      </c>
      <c r="BL805" s="3" t="s">
        <v>414</v>
      </c>
      <c r="BM805" s="175" t="s">
        <v>3015</v>
      </c>
    </row>
    <row r="806" s="177" customFormat="true" ht="10.2" hidden="false" customHeight="false" outlineLevel="0" collapsed="false">
      <c r="B806" s="178"/>
      <c r="D806" s="179" t="s">
        <v>317</v>
      </c>
      <c r="E806" s="180"/>
      <c r="F806" s="181" t="s">
        <v>318</v>
      </c>
      <c r="H806" s="180"/>
      <c r="I806" s="182"/>
      <c r="L806" s="178"/>
      <c r="M806" s="183"/>
      <c r="T806" s="184"/>
      <c r="AT806" s="180" t="s">
        <v>317</v>
      </c>
      <c r="AU806" s="180" t="s">
        <v>91</v>
      </c>
      <c r="AV806" s="177" t="s">
        <v>89</v>
      </c>
      <c r="AW806" s="177" t="s">
        <v>35</v>
      </c>
      <c r="AX806" s="177" t="s">
        <v>82</v>
      </c>
      <c r="AY806" s="180" t="s">
        <v>308</v>
      </c>
    </row>
    <row r="807" s="177" customFormat="true" ht="10.2" hidden="false" customHeight="false" outlineLevel="0" collapsed="false">
      <c r="B807" s="178"/>
      <c r="D807" s="179" t="s">
        <v>317</v>
      </c>
      <c r="E807" s="180"/>
      <c r="F807" s="181" t="s">
        <v>3016</v>
      </c>
      <c r="H807" s="180"/>
      <c r="I807" s="182"/>
      <c r="L807" s="178"/>
      <c r="M807" s="183"/>
      <c r="T807" s="184"/>
      <c r="AT807" s="180" t="s">
        <v>317</v>
      </c>
      <c r="AU807" s="180" t="s">
        <v>91</v>
      </c>
      <c r="AV807" s="177" t="s">
        <v>89</v>
      </c>
      <c r="AW807" s="177" t="s">
        <v>35</v>
      </c>
      <c r="AX807" s="177" t="s">
        <v>82</v>
      </c>
      <c r="AY807" s="180" t="s">
        <v>308</v>
      </c>
    </row>
    <row r="808" s="177" customFormat="true" ht="10.2" hidden="false" customHeight="false" outlineLevel="0" collapsed="false">
      <c r="B808" s="178"/>
      <c r="D808" s="179" t="s">
        <v>317</v>
      </c>
      <c r="E808" s="180"/>
      <c r="F808" s="181" t="s">
        <v>3017</v>
      </c>
      <c r="H808" s="180"/>
      <c r="I808" s="182"/>
      <c r="L808" s="178"/>
      <c r="M808" s="183"/>
      <c r="T808" s="184"/>
      <c r="AT808" s="180" t="s">
        <v>317</v>
      </c>
      <c r="AU808" s="180" t="s">
        <v>91</v>
      </c>
      <c r="AV808" s="177" t="s">
        <v>89</v>
      </c>
      <c r="AW808" s="177" t="s">
        <v>35</v>
      </c>
      <c r="AX808" s="177" t="s">
        <v>82</v>
      </c>
      <c r="AY808" s="180" t="s">
        <v>308</v>
      </c>
    </row>
    <row r="809" s="185" customFormat="true" ht="10.2" hidden="false" customHeight="false" outlineLevel="0" collapsed="false">
      <c r="B809" s="186"/>
      <c r="D809" s="179" t="s">
        <v>317</v>
      </c>
      <c r="E809" s="187"/>
      <c r="F809" s="188" t="s">
        <v>3018</v>
      </c>
      <c r="H809" s="189" t="n">
        <v>608.528</v>
      </c>
      <c r="I809" s="190"/>
      <c r="L809" s="186"/>
      <c r="M809" s="191"/>
      <c r="T809" s="192"/>
      <c r="AT809" s="187" t="s">
        <v>317</v>
      </c>
      <c r="AU809" s="187" t="s">
        <v>91</v>
      </c>
      <c r="AV809" s="185" t="s">
        <v>91</v>
      </c>
      <c r="AW809" s="185" t="s">
        <v>35</v>
      </c>
      <c r="AX809" s="185" t="s">
        <v>82</v>
      </c>
      <c r="AY809" s="187" t="s">
        <v>308</v>
      </c>
    </row>
    <row r="810" s="193" customFormat="true" ht="10.2" hidden="false" customHeight="false" outlineLevel="0" collapsed="false">
      <c r="B810" s="194"/>
      <c r="D810" s="179" t="s">
        <v>317</v>
      </c>
      <c r="E810" s="195"/>
      <c r="F810" s="196" t="s">
        <v>321</v>
      </c>
      <c r="H810" s="197" t="n">
        <v>608.528</v>
      </c>
      <c r="I810" s="198"/>
      <c r="L810" s="194"/>
      <c r="M810" s="199"/>
      <c r="T810" s="200"/>
      <c r="AT810" s="195" t="s">
        <v>317</v>
      </c>
      <c r="AU810" s="195" t="s">
        <v>91</v>
      </c>
      <c r="AV810" s="193" t="s">
        <v>315</v>
      </c>
      <c r="AW810" s="193" t="s">
        <v>35</v>
      </c>
      <c r="AX810" s="193" t="s">
        <v>89</v>
      </c>
      <c r="AY810" s="195" t="s">
        <v>308</v>
      </c>
    </row>
    <row r="811" s="22" customFormat="true" ht="24.15" hidden="false" customHeight="true" outlineLevel="0" collapsed="false">
      <c r="B811" s="23"/>
      <c r="C811" s="201" t="s">
        <v>1498</v>
      </c>
      <c r="D811" s="201" t="s">
        <v>487</v>
      </c>
      <c r="E811" s="202" t="s">
        <v>3019</v>
      </c>
      <c r="F811" s="203" t="s">
        <v>3020</v>
      </c>
      <c r="G811" s="204" t="s">
        <v>313</v>
      </c>
      <c r="H811" s="205" t="n">
        <v>669.381</v>
      </c>
      <c r="I811" s="206"/>
      <c r="J811" s="207" t="n">
        <f aca="false">ROUND(I811*H811,2)</f>
        <v>0</v>
      </c>
      <c r="K811" s="203" t="s">
        <v>314</v>
      </c>
      <c r="L811" s="208"/>
      <c r="M811" s="209"/>
      <c r="N811" s="210" t="s">
        <v>47</v>
      </c>
      <c r="P811" s="173" t="n">
        <f aca="false">O811*H811</f>
        <v>0</v>
      </c>
      <c r="Q811" s="173" t="n">
        <v>0.00175</v>
      </c>
      <c r="R811" s="173" t="n">
        <f aca="false">Q811*H811</f>
        <v>1.17141675</v>
      </c>
      <c r="S811" s="173" t="n">
        <v>0</v>
      </c>
      <c r="T811" s="174" t="n">
        <f aca="false">S811*H811</f>
        <v>0</v>
      </c>
      <c r="AR811" s="175" t="s">
        <v>508</v>
      </c>
      <c r="AT811" s="175" t="s">
        <v>487</v>
      </c>
      <c r="AU811" s="175" t="s">
        <v>91</v>
      </c>
      <c r="AY811" s="3" t="s">
        <v>308</v>
      </c>
      <c r="BE811" s="176" t="n">
        <f aca="false">IF(N811="základní",J811,0)</f>
        <v>0</v>
      </c>
      <c r="BF811" s="176" t="n">
        <f aca="false">IF(N811="snížená",J811,0)</f>
        <v>0</v>
      </c>
      <c r="BG811" s="176" t="n">
        <f aca="false">IF(N811="zákl. přenesená",J811,0)</f>
        <v>0</v>
      </c>
      <c r="BH811" s="176" t="n">
        <f aca="false">IF(N811="sníž. přenesená",J811,0)</f>
        <v>0</v>
      </c>
      <c r="BI811" s="176" t="n">
        <f aca="false">IF(N811="nulová",J811,0)</f>
        <v>0</v>
      </c>
      <c r="BJ811" s="3" t="s">
        <v>89</v>
      </c>
      <c r="BK811" s="176" t="n">
        <f aca="false">ROUND(I811*H811,2)</f>
        <v>0</v>
      </c>
      <c r="BL811" s="3" t="s">
        <v>414</v>
      </c>
      <c r="BM811" s="175" t="s">
        <v>3021</v>
      </c>
    </row>
    <row r="812" s="185" customFormat="true" ht="10.2" hidden="false" customHeight="false" outlineLevel="0" collapsed="false">
      <c r="B812" s="186"/>
      <c r="D812" s="179" t="s">
        <v>317</v>
      </c>
      <c r="F812" s="188" t="s">
        <v>3022</v>
      </c>
      <c r="H812" s="189" t="n">
        <v>669.381</v>
      </c>
      <c r="I812" s="190"/>
      <c r="L812" s="186"/>
      <c r="M812" s="191"/>
      <c r="T812" s="192"/>
      <c r="AT812" s="187" t="s">
        <v>317</v>
      </c>
      <c r="AU812" s="187" t="s">
        <v>91</v>
      </c>
      <c r="AV812" s="185" t="s">
        <v>91</v>
      </c>
      <c r="AW812" s="185" t="s">
        <v>3</v>
      </c>
      <c r="AX812" s="185" t="s">
        <v>89</v>
      </c>
      <c r="AY812" s="187" t="s">
        <v>308</v>
      </c>
    </row>
    <row r="813" s="22" customFormat="true" ht="44.25" hidden="false" customHeight="true" outlineLevel="0" collapsed="false">
      <c r="B813" s="23"/>
      <c r="C813" s="164" t="s">
        <v>1503</v>
      </c>
      <c r="D813" s="164" t="s">
        <v>310</v>
      </c>
      <c r="E813" s="165" t="s">
        <v>3023</v>
      </c>
      <c r="F813" s="166" t="s">
        <v>3024</v>
      </c>
      <c r="G813" s="167" t="s">
        <v>313</v>
      </c>
      <c r="H813" s="168" t="n">
        <v>146.58</v>
      </c>
      <c r="I813" s="169"/>
      <c r="J813" s="170" t="n">
        <f aca="false">ROUND(I813*H813,2)</f>
        <v>0</v>
      </c>
      <c r="K813" s="166" t="s">
        <v>314</v>
      </c>
      <c r="L813" s="23"/>
      <c r="M813" s="171"/>
      <c r="N813" s="172" t="s">
        <v>47</v>
      </c>
      <c r="P813" s="173" t="n">
        <f aca="false">O813*H813</f>
        <v>0</v>
      </c>
      <c r="Q813" s="173" t="n">
        <v>0</v>
      </c>
      <c r="R813" s="173" t="n">
        <f aca="false">Q813*H813</f>
        <v>0</v>
      </c>
      <c r="S813" s="173" t="n">
        <v>0</v>
      </c>
      <c r="T813" s="174" t="n">
        <f aca="false">S813*H813</f>
        <v>0</v>
      </c>
      <c r="AR813" s="175" t="s">
        <v>414</v>
      </c>
      <c r="AT813" s="175" t="s">
        <v>310</v>
      </c>
      <c r="AU813" s="175" t="s">
        <v>91</v>
      </c>
      <c r="AY813" s="3" t="s">
        <v>308</v>
      </c>
      <c r="BE813" s="176" t="n">
        <f aca="false">IF(N813="základní",J813,0)</f>
        <v>0</v>
      </c>
      <c r="BF813" s="176" t="n">
        <f aca="false">IF(N813="snížená",J813,0)</f>
        <v>0</v>
      </c>
      <c r="BG813" s="176" t="n">
        <f aca="false">IF(N813="zákl. přenesená",J813,0)</f>
        <v>0</v>
      </c>
      <c r="BH813" s="176" t="n">
        <f aca="false">IF(N813="sníž. přenesená",J813,0)</f>
        <v>0</v>
      </c>
      <c r="BI813" s="176" t="n">
        <f aca="false">IF(N813="nulová",J813,0)</f>
        <v>0</v>
      </c>
      <c r="BJ813" s="3" t="s">
        <v>89</v>
      </c>
      <c r="BK813" s="176" t="n">
        <f aca="false">ROUND(I813*H813,2)</f>
        <v>0</v>
      </c>
      <c r="BL813" s="3" t="s">
        <v>414</v>
      </c>
      <c r="BM813" s="175" t="s">
        <v>3025</v>
      </c>
    </row>
    <row r="814" s="177" customFormat="true" ht="10.2" hidden="false" customHeight="false" outlineLevel="0" collapsed="false">
      <c r="B814" s="178"/>
      <c r="D814" s="179" t="s">
        <v>317</v>
      </c>
      <c r="E814" s="180"/>
      <c r="F814" s="181" t="s">
        <v>318</v>
      </c>
      <c r="H814" s="180"/>
      <c r="I814" s="182"/>
      <c r="L814" s="178"/>
      <c r="M814" s="183"/>
      <c r="T814" s="184"/>
      <c r="AT814" s="180" t="s">
        <v>317</v>
      </c>
      <c r="AU814" s="180" t="s">
        <v>91</v>
      </c>
      <c r="AV814" s="177" t="s">
        <v>89</v>
      </c>
      <c r="AW814" s="177" t="s">
        <v>35</v>
      </c>
      <c r="AX814" s="177" t="s">
        <v>82</v>
      </c>
      <c r="AY814" s="180" t="s">
        <v>308</v>
      </c>
    </row>
    <row r="815" s="177" customFormat="true" ht="10.2" hidden="false" customHeight="false" outlineLevel="0" collapsed="false">
      <c r="B815" s="178"/>
      <c r="D815" s="179" t="s">
        <v>317</v>
      </c>
      <c r="E815" s="180"/>
      <c r="F815" s="181" t="s">
        <v>2914</v>
      </c>
      <c r="H815" s="180"/>
      <c r="I815" s="182"/>
      <c r="L815" s="178"/>
      <c r="M815" s="183"/>
      <c r="T815" s="184"/>
      <c r="AT815" s="180" t="s">
        <v>317</v>
      </c>
      <c r="AU815" s="180" t="s">
        <v>91</v>
      </c>
      <c r="AV815" s="177" t="s">
        <v>89</v>
      </c>
      <c r="AW815" s="177" t="s">
        <v>35</v>
      </c>
      <c r="AX815" s="177" t="s">
        <v>82</v>
      </c>
      <c r="AY815" s="180" t="s">
        <v>308</v>
      </c>
    </row>
    <row r="816" s="177" customFormat="true" ht="10.2" hidden="false" customHeight="false" outlineLevel="0" collapsed="false">
      <c r="B816" s="178"/>
      <c r="D816" s="179" t="s">
        <v>317</v>
      </c>
      <c r="E816" s="180"/>
      <c r="F816" s="181" t="s">
        <v>2908</v>
      </c>
      <c r="H816" s="180"/>
      <c r="I816" s="182"/>
      <c r="L816" s="178"/>
      <c r="M816" s="183"/>
      <c r="T816" s="184"/>
      <c r="AT816" s="180" t="s">
        <v>317</v>
      </c>
      <c r="AU816" s="180" t="s">
        <v>91</v>
      </c>
      <c r="AV816" s="177" t="s">
        <v>89</v>
      </c>
      <c r="AW816" s="177" t="s">
        <v>35</v>
      </c>
      <c r="AX816" s="177" t="s">
        <v>82</v>
      </c>
      <c r="AY816" s="180" t="s">
        <v>308</v>
      </c>
    </row>
    <row r="817" s="177" customFormat="true" ht="20.4" hidden="false" customHeight="false" outlineLevel="0" collapsed="false">
      <c r="B817" s="178"/>
      <c r="D817" s="179" t="s">
        <v>317</v>
      </c>
      <c r="E817" s="180"/>
      <c r="F817" s="181" t="s">
        <v>2816</v>
      </c>
      <c r="H817" s="180"/>
      <c r="I817" s="182"/>
      <c r="L817" s="178"/>
      <c r="M817" s="183"/>
      <c r="T817" s="184"/>
      <c r="AT817" s="180" t="s">
        <v>317</v>
      </c>
      <c r="AU817" s="180" t="s">
        <v>91</v>
      </c>
      <c r="AV817" s="177" t="s">
        <v>89</v>
      </c>
      <c r="AW817" s="177" t="s">
        <v>35</v>
      </c>
      <c r="AX817" s="177" t="s">
        <v>82</v>
      </c>
      <c r="AY817" s="180" t="s">
        <v>308</v>
      </c>
    </row>
    <row r="818" s="185" customFormat="true" ht="10.2" hidden="false" customHeight="false" outlineLevel="0" collapsed="false">
      <c r="B818" s="186"/>
      <c r="D818" s="179" t="s">
        <v>317</v>
      </c>
      <c r="E818" s="187"/>
      <c r="F818" s="188" t="s">
        <v>2909</v>
      </c>
      <c r="H818" s="189" t="n">
        <v>146.58</v>
      </c>
      <c r="I818" s="190"/>
      <c r="L818" s="186"/>
      <c r="M818" s="191"/>
      <c r="T818" s="192"/>
      <c r="AT818" s="187" t="s">
        <v>317</v>
      </c>
      <c r="AU818" s="187" t="s">
        <v>91</v>
      </c>
      <c r="AV818" s="185" t="s">
        <v>91</v>
      </c>
      <c r="AW818" s="185" t="s">
        <v>35</v>
      </c>
      <c r="AX818" s="185" t="s">
        <v>82</v>
      </c>
      <c r="AY818" s="187" t="s">
        <v>308</v>
      </c>
    </row>
    <row r="819" s="193" customFormat="true" ht="10.2" hidden="false" customHeight="false" outlineLevel="0" collapsed="false">
      <c r="B819" s="194"/>
      <c r="D819" s="179" t="s">
        <v>317</v>
      </c>
      <c r="E819" s="195"/>
      <c r="F819" s="196" t="s">
        <v>321</v>
      </c>
      <c r="H819" s="197" t="n">
        <v>146.58</v>
      </c>
      <c r="I819" s="198"/>
      <c r="L819" s="194"/>
      <c r="M819" s="199"/>
      <c r="T819" s="200"/>
      <c r="AT819" s="195" t="s">
        <v>317</v>
      </c>
      <c r="AU819" s="195" t="s">
        <v>91</v>
      </c>
      <c r="AV819" s="193" t="s">
        <v>315</v>
      </c>
      <c r="AW819" s="193" t="s">
        <v>35</v>
      </c>
      <c r="AX819" s="193" t="s">
        <v>89</v>
      </c>
      <c r="AY819" s="195" t="s">
        <v>308</v>
      </c>
    </row>
    <row r="820" s="22" customFormat="true" ht="24.15" hidden="false" customHeight="true" outlineLevel="0" collapsed="false">
      <c r="B820" s="23"/>
      <c r="C820" s="201" t="s">
        <v>1509</v>
      </c>
      <c r="D820" s="201" t="s">
        <v>487</v>
      </c>
      <c r="E820" s="202" t="s">
        <v>3026</v>
      </c>
      <c r="F820" s="203" t="s">
        <v>3027</v>
      </c>
      <c r="G820" s="204" t="s">
        <v>313</v>
      </c>
      <c r="H820" s="205" t="n">
        <v>161.238</v>
      </c>
      <c r="I820" s="206"/>
      <c r="J820" s="207" t="n">
        <f aca="false">ROUND(I820*H820,2)</f>
        <v>0</v>
      </c>
      <c r="K820" s="203" t="s">
        <v>314</v>
      </c>
      <c r="L820" s="208"/>
      <c r="M820" s="209"/>
      <c r="N820" s="210" t="s">
        <v>47</v>
      </c>
      <c r="P820" s="173" t="n">
        <f aca="false">O820*H820</f>
        <v>0</v>
      </c>
      <c r="Q820" s="173" t="n">
        <v>0.00016</v>
      </c>
      <c r="R820" s="173" t="n">
        <f aca="false">Q820*H820</f>
        <v>0.02579808</v>
      </c>
      <c r="S820" s="173" t="n">
        <v>0</v>
      </c>
      <c r="T820" s="174" t="n">
        <f aca="false">S820*H820</f>
        <v>0</v>
      </c>
      <c r="AR820" s="175" t="s">
        <v>508</v>
      </c>
      <c r="AT820" s="175" t="s">
        <v>487</v>
      </c>
      <c r="AU820" s="175" t="s">
        <v>91</v>
      </c>
      <c r="AY820" s="3" t="s">
        <v>308</v>
      </c>
      <c r="BE820" s="176" t="n">
        <f aca="false">IF(N820="základní",J820,0)</f>
        <v>0</v>
      </c>
      <c r="BF820" s="176" t="n">
        <f aca="false">IF(N820="snížená",J820,0)</f>
        <v>0</v>
      </c>
      <c r="BG820" s="176" t="n">
        <f aca="false">IF(N820="zákl. přenesená",J820,0)</f>
        <v>0</v>
      </c>
      <c r="BH820" s="176" t="n">
        <f aca="false">IF(N820="sníž. přenesená",J820,0)</f>
        <v>0</v>
      </c>
      <c r="BI820" s="176" t="n">
        <f aca="false">IF(N820="nulová",J820,0)</f>
        <v>0</v>
      </c>
      <c r="BJ820" s="3" t="s">
        <v>89</v>
      </c>
      <c r="BK820" s="176" t="n">
        <f aca="false">ROUND(I820*H820,2)</f>
        <v>0</v>
      </c>
      <c r="BL820" s="3" t="s">
        <v>414</v>
      </c>
      <c r="BM820" s="175" t="s">
        <v>3028</v>
      </c>
    </row>
    <row r="821" s="185" customFormat="true" ht="10.2" hidden="false" customHeight="false" outlineLevel="0" collapsed="false">
      <c r="B821" s="186"/>
      <c r="D821" s="179" t="s">
        <v>317</v>
      </c>
      <c r="F821" s="188" t="s">
        <v>3029</v>
      </c>
      <c r="H821" s="189" t="n">
        <v>161.238</v>
      </c>
      <c r="I821" s="190"/>
      <c r="L821" s="186"/>
      <c r="M821" s="191"/>
      <c r="T821" s="192"/>
      <c r="AT821" s="187" t="s">
        <v>317</v>
      </c>
      <c r="AU821" s="187" t="s">
        <v>91</v>
      </c>
      <c r="AV821" s="185" t="s">
        <v>91</v>
      </c>
      <c r="AW821" s="185" t="s">
        <v>3</v>
      </c>
      <c r="AX821" s="185" t="s">
        <v>89</v>
      </c>
      <c r="AY821" s="187" t="s">
        <v>308</v>
      </c>
    </row>
    <row r="822" s="22" customFormat="true" ht="44.25" hidden="false" customHeight="true" outlineLevel="0" collapsed="false">
      <c r="B822" s="23"/>
      <c r="C822" s="164" t="s">
        <v>1516</v>
      </c>
      <c r="D822" s="164" t="s">
        <v>310</v>
      </c>
      <c r="E822" s="165" t="s">
        <v>1276</v>
      </c>
      <c r="F822" s="166" t="s">
        <v>1277</v>
      </c>
      <c r="G822" s="167" t="s">
        <v>370</v>
      </c>
      <c r="H822" s="168" t="n">
        <v>4.626</v>
      </c>
      <c r="I822" s="169"/>
      <c r="J822" s="170" t="n">
        <f aca="false">ROUND(I822*H822,2)</f>
        <v>0</v>
      </c>
      <c r="K822" s="166" t="s">
        <v>314</v>
      </c>
      <c r="L822" s="23"/>
      <c r="M822" s="171"/>
      <c r="N822" s="172" t="s">
        <v>47</v>
      </c>
      <c r="P822" s="173" t="n">
        <f aca="false">O822*H822</f>
        <v>0</v>
      </c>
      <c r="Q822" s="173" t="n">
        <v>0</v>
      </c>
      <c r="R822" s="173" t="n">
        <f aca="false">Q822*H822</f>
        <v>0</v>
      </c>
      <c r="S822" s="173" t="n">
        <v>0</v>
      </c>
      <c r="T822" s="174" t="n">
        <f aca="false">S822*H822</f>
        <v>0</v>
      </c>
      <c r="AR822" s="175" t="s">
        <v>414</v>
      </c>
      <c r="AT822" s="175" t="s">
        <v>310</v>
      </c>
      <c r="AU822" s="175" t="s">
        <v>91</v>
      </c>
      <c r="AY822" s="3" t="s">
        <v>308</v>
      </c>
      <c r="BE822" s="176" t="n">
        <f aca="false">IF(N822="základní",J822,0)</f>
        <v>0</v>
      </c>
      <c r="BF822" s="176" t="n">
        <f aca="false">IF(N822="snížená",J822,0)</f>
        <v>0</v>
      </c>
      <c r="BG822" s="176" t="n">
        <f aca="false">IF(N822="zákl. přenesená",J822,0)</f>
        <v>0</v>
      </c>
      <c r="BH822" s="176" t="n">
        <f aca="false">IF(N822="sníž. přenesená",J822,0)</f>
        <v>0</v>
      </c>
      <c r="BI822" s="176" t="n">
        <f aca="false">IF(N822="nulová",J822,0)</f>
        <v>0</v>
      </c>
      <c r="BJ822" s="3" t="s">
        <v>89</v>
      </c>
      <c r="BK822" s="176" t="n">
        <f aca="false">ROUND(I822*H822,2)</f>
        <v>0</v>
      </c>
      <c r="BL822" s="3" t="s">
        <v>414</v>
      </c>
      <c r="BM822" s="175" t="s">
        <v>3030</v>
      </c>
    </row>
    <row r="823" s="152" customFormat="true" ht="22.95" hidden="false" customHeight="true" outlineLevel="0" collapsed="false">
      <c r="B823" s="153"/>
      <c r="D823" s="154" t="s">
        <v>81</v>
      </c>
      <c r="E823" s="162" t="s">
        <v>990</v>
      </c>
      <c r="F823" s="162" t="s">
        <v>991</v>
      </c>
      <c r="I823" s="156"/>
      <c r="J823" s="163" t="n">
        <f aca="false">BK823</f>
        <v>0</v>
      </c>
      <c r="L823" s="153"/>
      <c r="M823" s="157"/>
      <c r="P823" s="158" t="n">
        <f aca="false">SUM(P824:P913)</f>
        <v>0</v>
      </c>
      <c r="R823" s="158" t="n">
        <f aca="false">SUM(R824:R913)</f>
        <v>10.55809322</v>
      </c>
      <c r="T823" s="159" t="n">
        <f aca="false">SUM(T824:T913)</f>
        <v>0</v>
      </c>
      <c r="AR823" s="154" t="s">
        <v>91</v>
      </c>
      <c r="AT823" s="160" t="s">
        <v>81</v>
      </c>
      <c r="AU823" s="160" t="s">
        <v>89</v>
      </c>
      <c r="AY823" s="154" t="s">
        <v>308</v>
      </c>
      <c r="BK823" s="161" t="n">
        <f aca="false">SUM(BK824:BK913)</f>
        <v>0</v>
      </c>
    </row>
    <row r="824" s="22" customFormat="true" ht="24.15" hidden="false" customHeight="true" outlineLevel="0" collapsed="false">
      <c r="B824" s="23"/>
      <c r="C824" s="164" t="s">
        <v>1520</v>
      </c>
      <c r="D824" s="164" t="s">
        <v>310</v>
      </c>
      <c r="E824" s="165" t="s">
        <v>1279</v>
      </c>
      <c r="F824" s="166" t="s">
        <v>3031</v>
      </c>
      <c r="G824" s="167" t="s">
        <v>324</v>
      </c>
      <c r="H824" s="168" t="n">
        <v>7.7</v>
      </c>
      <c r="I824" s="169"/>
      <c r="J824" s="170" t="n">
        <f aca="false">ROUND(I824*H824,2)</f>
        <v>0</v>
      </c>
      <c r="K824" s="166"/>
      <c r="L824" s="23"/>
      <c r="M824" s="171"/>
      <c r="N824" s="172" t="s">
        <v>47</v>
      </c>
      <c r="P824" s="173" t="n">
        <f aca="false">O824*H824</f>
        <v>0</v>
      </c>
      <c r="Q824" s="173" t="n">
        <v>0</v>
      </c>
      <c r="R824" s="173" t="n">
        <f aca="false">Q824*H824</f>
        <v>0</v>
      </c>
      <c r="S824" s="173" t="n">
        <v>0</v>
      </c>
      <c r="T824" s="174" t="n">
        <f aca="false">S824*H824</f>
        <v>0</v>
      </c>
      <c r="AR824" s="175" t="s">
        <v>414</v>
      </c>
      <c r="AT824" s="175" t="s">
        <v>310</v>
      </c>
      <c r="AU824" s="175" t="s">
        <v>91</v>
      </c>
      <c r="AY824" s="3" t="s">
        <v>308</v>
      </c>
      <c r="BE824" s="176" t="n">
        <f aca="false">IF(N824="základní",J824,0)</f>
        <v>0</v>
      </c>
      <c r="BF824" s="176" t="n">
        <f aca="false">IF(N824="snížená",J824,0)</f>
        <v>0</v>
      </c>
      <c r="BG824" s="176" t="n">
        <f aca="false">IF(N824="zákl. přenesená",J824,0)</f>
        <v>0</v>
      </c>
      <c r="BH824" s="176" t="n">
        <f aca="false">IF(N824="sníž. přenesená",J824,0)</f>
        <v>0</v>
      </c>
      <c r="BI824" s="176" t="n">
        <f aca="false">IF(N824="nulová",J824,0)</f>
        <v>0</v>
      </c>
      <c r="BJ824" s="3" t="s">
        <v>89</v>
      </c>
      <c r="BK824" s="176" t="n">
        <f aca="false">ROUND(I824*H824,2)</f>
        <v>0</v>
      </c>
      <c r="BL824" s="3" t="s">
        <v>414</v>
      </c>
      <c r="BM824" s="175" t="s">
        <v>3032</v>
      </c>
    </row>
    <row r="825" s="22" customFormat="true" ht="24.15" hidden="false" customHeight="true" outlineLevel="0" collapsed="false">
      <c r="B825" s="23"/>
      <c r="C825" s="164" t="s">
        <v>1525</v>
      </c>
      <c r="D825" s="164" t="s">
        <v>310</v>
      </c>
      <c r="E825" s="165" t="s">
        <v>1296</v>
      </c>
      <c r="F825" s="166" t="s">
        <v>3031</v>
      </c>
      <c r="G825" s="167" t="s">
        <v>324</v>
      </c>
      <c r="H825" s="168" t="n">
        <v>7.01</v>
      </c>
      <c r="I825" s="169"/>
      <c r="J825" s="170" t="n">
        <f aca="false">ROUND(I825*H825,2)</f>
        <v>0</v>
      </c>
      <c r="K825" s="166"/>
      <c r="L825" s="23"/>
      <c r="M825" s="171"/>
      <c r="N825" s="172" t="s">
        <v>47</v>
      </c>
      <c r="P825" s="173" t="n">
        <f aca="false">O825*H825</f>
        <v>0</v>
      </c>
      <c r="Q825" s="173" t="n">
        <v>0</v>
      </c>
      <c r="R825" s="173" t="n">
        <f aca="false">Q825*H825</f>
        <v>0</v>
      </c>
      <c r="S825" s="173" t="n">
        <v>0</v>
      </c>
      <c r="T825" s="174" t="n">
        <f aca="false">S825*H825</f>
        <v>0</v>
      </c>
      <c r="AR825" s="175" t="s">
        <v>414</v>
      </c>
      <c r="AT825" s="175" t="s">
        <v>310</v>
      </c>
      <c r="AU825" s="175" t="s">
        <v>91</v>
      </c>
      <c r="AY825" s="3" t="s">
        <v>308</v>
      </c>
      <c r="BE825" s="176" t="n">
        <f aca="false">IF(N825="základní",J825,0)</f>
        <v>0</v>
      </c>
      <c r="BF825" s="176" t="n">
        <f aca="false">IF(N825="snížená",J825,0)</f>
        <v>0</v>
      </c>
      <c r="BG825" s="176" t="n">
        <f aca="false">IF(N825="zákl. přenesená",J825,0)</f>
        <v>0</v>
      </c>
      <c r="BH825" s="176" t="n">
        <f aca="false">IF(N825="sníž. přenesená",J825,0)</f>
        <v>0</v>
      </c>
      <c r="BI825" s="176" t="n">
        <f aca="false">IF(N825="nulová",J825,0)</f>
        <v>0</v>
      </c>
      <c r="BJ825" s="3" t="s">
        <v>89</v>
      </c>
      <c r="BK825" s="176" t="n">
        <f aca="false">ROUND(I825*H825,2)</f>
        <v>0</v>
      </c>
      <c r="BL825" s="3" t="s">
        <v>414</v>
      </c>
      <c r="BM825" s="175" t="s">
        <v>3033</v>
      </c>
    </row>
    <row r="826" s="22" customFormat="true" ht="16.5" hidden="false" customHeight="true" outlineLevel="0" collapsed="false">
      <c r="B826" s="23"/>
      <c r="C826" s="164" t="s">
        <v>1530</v>
      </c>
      <c r="D826" s="164" t="s">
        <v>310</v>
      </c>
      <c r="E826" s="165" t="s">
        <v>3034</v>
      </c>
      <c r="F826" s="166" t="s">
        <v>3035</v>
      </c>
      <c r="G826" s="167" t="s">
        <v>494</v>
      </c>
      <c r="H826" s="168" t="n">
        <v>360</v>
      </c>
      <c r="I826" s="169"/>
      <c r="J826" s="170" t="n">
        <f aca="false">ROUND(I826*H826,2)</f>
        <v>0</v>
      </c>
      <c r="K826" s="166" t="s">
        <v>314</v>
      </c>
      <c r="L826" s="23"/>
      <c r="M826" s="171"/>
      <c r="N826" s="172" t="s">
        <v>47</v>
      </c>
      <c r="P826" s="173" t="n">
        <f aca="false">O826*H826</f>
        <v>0</v>
      </c>
      <c r="Q826" s="173" t="n">
        <v>0</v>
      </c>
      <c r="R826" s="173" t="n">
        <f aca="false">Q826*H826</f>
        <v>0</v>
      </c>
      <c r="S826" s="173" t="n">
        <v>0</v>
      </c>
      <c r="T826" s="174" t="n">
        <f aca="false">S826*H826</f>
        <v>0</v>
      </c>
      <c r="AR826" s="175" t="s">
        <v>414</v>
      </c>
      <c r="AT826" s="175" t="s">
        <v>310</v>
      </c>
      <c r="AU826" s="175" t="s">
        <v>91</v>
      </c>
      <c r="AY826" s="3" t="s">
        <v>308</v>
      </c>
      <c r="BE826" s="176" t="n">
        <f aca="false">IF(N826="základní",J826,0)</f>
        <v>0</v>
      </c>
      <c r="BF826" s="176" t="n">
        <f aca="false">IF(N826="snížená",J826,0)</f>
        <v>0</v>
      </c>
      <c r="BG826" s="176" t="n">
        <f aca="false">IF(N826="zákl. přenesená",J826,0)</f>
        <v>0</v>
      </c>
      <c r="BH826" s="176" t="n">
        <f aca="false">IF(N826="sníž. přenesená",J826,0)</f>
        <v>0</v>
      </c>
      <c r="BI826" s="176" t="n">
        <f aca="false">IF(N826="nulová",J826,0)</f>
        <v>0</v>
      </c>
      <c r="BJ826" s="3" t="s">
        <v>89</v>
      </c>
      <c r="BK826" s="176" t="n">
        <f aca="false">ROUND(I826*H826,2)</f>
        <v>0</v>
      </c>
      <c r="BL826" s="3" t="s">
        <v>414</v>
      </c>
      <c r="BM826" s="175" t="s">
        <v>3036</v>
      </c>
    </row>
    <row r="827" s="177" customFormat="true" ht="10.2" hidden="false" customHeight="false" outlineLevel="0" collapsed="false">
      <c r="B827" s="178"/>
      <c r="D827" s="179" t="s">
        <v>317</v>
      </c>
      <c r="E827" s="180"/>
      <c r="F827" s="181" t="s">
        <v>318</v>
      </c>
      <c r="H827" s="180"/>
      <c r="I827" s="182"/>
      <c r="L827" s="178"/>
      <c r="M827" s="183"/>
      <c r="T827" s="184"/>
      <c r="AT827" s="180" t="s">
        <v>317</v>
      </c>
      <c r="AU827" s="180" t="s">
        <v>91</v>
      </c>
      <c r="AV827" s="177" t="s">
        <v>89</v>
      </c>
      <c r="AW827" s="177" t="s">
        <v>35</v>
      </c>
      <c r="AX827" s="177" t="s">
        <v>82</v>
      </c>
      <c r="AY827" s="180" t="s">
        <v>308</v>
      </c>
    </row>
    <row r="828" s="177" customFormat="true" ht="10.2" hidden="false" customHeight="false" outlineLevel="0" collapsed="false">
      <c r="B828" s="178"/>
      <c r="D828" s="179" t="s">
        <v>317</v>
      </c>
      <c r="E828" s="180"/>
      <c r="F828" s="181" t="s">
        <v>3037</v>
      </c>
      <c r="H828" s="180"/>
      <c r="I828" s="182"/>
      <c r="L828" s="178"/>
      <c r="M828" s="183"/>
      <c r="T828" s="184"/>
      <c r="AT828" s="180" t="s">
        <v>317</v>
      </c>
      <c r="AU828" s="180" t="s">
        <v>91</v>
      </c>
      <c r="AV828" s="177" t="s">
        <v>89</v>
      </c>
      <c r="AW828" s="177" t="s">
        <v>35</v>
      </c>
      <c r="AX828" s="177" t="s">
        <v>82</v>
      </c>
      <c r="AY828" s="180" t="s">
        <v>308</v>
      </c>
    </row>
    <row r="829" s="177" customFormat="true" ht="10.2" hidden="false" customHeight="false" outlineLevel="0" collapsed="false">
      <c r="B829" s="178"/>
      <c r="D829" s="179" t="s">
        <v>317</v>
      </c>
      <c r="E829" s="180"/>
      <c r="F829" s="181" t="s">
        <v>3017</v>
      </c>
      <c r="H829" s="180"/>
      <c r="I829" s="182"/>
      <c r="L829" s="178"/>
      <c r="M829" s="183"/>
      <c r="T829" s="184"/>
      <c r="AT829" s="180" t="s">
        <v>317</v>
      </c>
      <c r="AU829" s="180" t="s">
        <v>91</v>
      </c>
      <c r="AV829" s="177" t="s">
        <v>89</v>
      </c>
      <c r="AW829" s="177" t="s">
        <v>35</v>
      </c>
      <c r="AX829" s="177" t="s">
        <v>82</v>
      </c>
      <c r="AY829" s="180" t="s">
        <v>308</v>
      </c>
    </row>
    <row r="830" s="185" customFormat="true" ht="10.2" hidden="false" customHeight="false" outlineLevel="0" collapsed="false">
      <c r="B830" s="186"/>
      <c r="D830" s="179" t="s">
        <v>317</v>
      </c>
      <c r="E830" s="187"/>
      <c r="F830" s="188" t="s">
        <v>3038</v>
      </c>
      <c r="H830" s="189" t="n">
        <v>240</v>
      </c>
      <c r="I830" s="190"/>
      <c r="L830" s="186"/>
      <c r="M830" s="191"/>
      <c r="T830" s="192"/>
      <c r="AT830" s="187" t="s">
        <v>317</v>
      </c>
      <c r="AU830" s="187" t="s">
        <v>91</v>
      </c>
      <c r="AV830" s="185" t="s">
        <v>91</v>
      </c>
      <c r="AW830" s="185" t="s">
        <v>35</v>
      </c>
      <c r="AX830" s="185" t="s">
        <v>82</v>
      </c>
      <c r="AY830" s="187" t="s">
        <v>308</v>
      </c>
    </row>
    <row r="831" s="185" customFormat="true" ht="10.2" hidden="false" customHeight="false" outlineLevel="0" collapsed="false">
      <c r="B831" s="186"/>
      <c r="D831" s="179" t="s">
        <v>317</v>
      </c>
      <c r="E831" s="187"/>
      <c r="F831" s="188" t="s">
        <v>3039</v>
      </c>
      <c r="H831" s="189" t="n">
        <v>120</v>
      </c>
      <c r="I831" s="190"/>
      <c r="L831" s="186"/>
      <c r="M831" s="191"/>
      <c r="T831" s="192"/>
      <c r="AT831" s="187" t="s">
        <v>317</v>
      </c>
      <c r="AU831" s="187" t="s">
        <v>91</v>
      </c>
      <c r="AV831" s="185" t="s">
        <v>91</v>
      </c>
      <c r="AW831" s="185" t="s">
        <v>35</v>
      </c>
      <c r="AX831" s="185" t="s">
        <v>82</v>
      </c>
      <c r="AY831" s="187" t="s">
        <v>308</v>
      </c>
    </row>
    <row r="832" s="193" customFormat="true" ht="10.2" hidden="false" customHeight="false" outlineLevel="0" collapsed="false">
      <c r="B832" s="194"/>
      <c r="D832" s="179" t="s">
        <v>317</v>
      </c>
      <c r="E832" s="195"/>
      <c r="F832" s="196" t="s">
        <v>321</v>
      </c>
      <c r="H832" s="197" t="n">
        <v>360</v>
      </c>
      <c r="I832" s="198"/>
      <c r="L832" s="194"/>
      <c r="M832" s="199"/>
      <c r="T832" s="200"/>
      <c r="AT832" s="195" t="s">
        <v>317</v>
      </c>
      <c r="AU832" s="195" t="s">
        <v>91</v>
      </c>
      <c r="AV832" s="193" t="s">
        <v>315</v>
      </c>
      <c r="AW832" s="193" t="s">
        <v>35</v>
      </c>
      <c r="AX832" s="193" t="s">
        <v>89</v>
      </c>
      <c r="AY832" s="195" t="s">
        <v>308</v>
      </c>
    </row>
    <row r="833" s="22" customFormat="true" ht="16.5" hidden="false" customHeight="true" outlineLevel="0" collapsed="false">
      <c r="B833" s="23"/>
      <c r="C833" s="201" t="s">
        <v>1536</v>
      </c>
      <c r="D833" s="201" t="s">
        <v>487</v>
      </c>
      <c r="E833" s="202" t="s">
        <v>1332</v>
      </c>
      <c r="F833" s="203" t="s">
        <v>1333</v>
      </c>
      <c r="G833" s="204" t="s">
        <v>324</v>
      </c>
      <c r="H833" s="205" t="n">
        <v>0.95</v>
      </c>
      <c r="I833" s="206"/>
      <c r="J833" s="207" t="n">
        <f aca="false">ROUND(I833*H833,2)</f>
        <v>0</v>
      </c>
      <c r="K833" s="203" t="s">
        <v>314</v>
      </c>
      <c r="L833" s="208"/>
      <c r="M833" s="209"/>
      <c r="N833" s="210" t="s">
        <v>47</v>
      </c>
      <c r="P833" s="173" t="n">
        <f aca="false">O833*H833</f>
        <v>0</v>
      </c>
      <c r="Q833" s="173" t="n">
        <v>0.55</v>
      </c>
      <c r="R833" s="173" t="n">
        <f aca="false">Q833*H833</f>
        <v>0.5225</v>
      </c>
      <c r="S833" s="173" t="n">
        <v>0</v>
      </c>
      <c r="T833" s="174" t="n">
        <f aca="false">S833*H833</f>
        <v>0</v>
      </c>
      <c r="AR833" s="175" t="s">
        <v>508</v>
      </c>
      <c r="AT833" s="175" t="s">
        <v>487</v>
      </c>
      <c r="AU833" s="175" t="s">
        <v>91</v>
      </c>
      <c r="AY833" s="3" t="s">
        <v>308</v>
      </c>
      <c r="BE833" s="176" t="n">
        <f aca="false">IF(N833="základní",J833,0)</f>
        <v>0</v>
      </c>
      <c r="BF833" s="176" t="n">
        <f aca="false">IF(N833="snížená",J833,0)</f>
        <v>0</v>
      </c>
      <c r="BG833" s="176" t="n">
        <f aca="false">IF(N833="zákl. přenesená",J833,0)</f>
        <v>0</v>
      </c>
      <c r="BH833" s="176" t="n">
        <f aca="false">IF(N833="sníž. přenesená",J833,0)</f>
        <v>0</v>
      </c>
      <c r="BI833" s="176" t="n">
        <f aca="false">IF(N833="nulová",J833,0)</f>
        <v>0</v>
      </c>
      <c r="BJ833" s="3" t="s">
        <v>89</v>
      </c>
      <c r="BK833" s="176" t="n">
        <f aca="false">ROUND(I833*H833,2)</f>
        <v>0</v>
      </c>
      <c r="BL833" s="3" t="s">
        <v>414</v>
      </c>
      <c r="BM833" s="175" t="s">
        <v>3040</v>
      </c>
    </row>
    <row r="834" s="177" customFormat="true" ht="10.2" hidden="false" customHeight="false" outlineLevel="0" collapsed="false">
      <c r="B834" s="178"/>
      <c r="D834" s="179" t="s">
        <v>317</v>
      </c>
      <c r="E834" s="180"/>
      <c r="F834" s="181" t="s">
        <v>318</v>
      </c>
      <c r="H834" s="180"/>
      <c r="I834" s="182"/>
      <c r="L834" s="178"/>
      <c r="M834" s="183"/>
      <c r="T834" s="184"/>
      <c r="AT834" s="180" t="s">
        <v>317</v>
      </c>
      <c r="AU834" s="180" t="s">
        <v>91</v>
      </c>
      <c r="AV834" s="177" t="s">
        <v>89</v>
      </c>
      <c r="AW834" s="177" t="s">
        <v>35</v>
      </c>
      <c r="AX834" s="177" t="s">
        <v>82</v>
      </c>
      <c r="AY834" s="180" t="s">
        <v>308</v>
      </c>
    </row>
    <row r="835" s="177" customFormat="true" ht="10.2" hidden="false" customHeight="false" outlineLevel="0" collapsed="false">
      <c r="B835" s="178"/>
      <c r="D835" s="179" t="s">
        <v>317</v>
      </c>
      <c r="E835" s="180"/>
      <c r="F835" s="181" t="s">
        <v>3041</v>
      </c>
      <c r="H835" s="180"/>
      <c r="I835" s="182"/>
      <c r="L835" s="178"/>
      <c r="M835" s="183"/>
      <c r="T835" s="184"/>
      <c r="AT835" s="180" t="s">
        <v>317</v>
      </c>
      <c r="AU835" s="180" t="s">
        <v>91</v>
      </c>
      <c r="AV835" s="177" t="s">
        <v>89</v>
      </c>
      <c r="AW835" s="177" t="s">
        <v>35</v>
      </c>
      <c r="AX835" s="177" t="s">
        <v>82</v>
      </c>
      <c r="AY835" s="180" t="s">
        <v>308</v>
      </c>
    </row>
    <row r="836" s="177" customFormat="true" ht="10.2" hidden="false" customHeight="false" outlineLevel="0" collapsed="false">
      <c r="B836" s="178"/>
      <c r="D836" s="179" t="s">
        <v>317</v>
      </c>
      <c r="E836" s="180"/>
      <c r="F836" s="181" t="s">
        <v>3017</v>
      </c>
      <c r="H836" s="180"/>
      <c r="I836" s="182"/>
      <c r="L836" s="178"/>
      <c r="M836" s="183"/>
      <c r="T836" s="184"/>
      <c r="AT836" s="180" t="s">
        <v>317</v>
      </c>
      <c r="AU836" s="180" t="s">
        <v>91</v>
      </c>
      <c r="AV836" s="177" t="s">
        <v>89</v>
      </c>
      <c r="AW836" s="177" t="s">
        <v>35</v>
      </c>
      <c r="AX836" s="177" t="s">
        <v>82</v>
      </c>
      <c r="AY836" s="180" t="s">
        <v>308</v>
      </c>
    </row>
    <row r="837" s="185" customFormat="true" ht="10.2" hidden="false" customHeight="false" outlineLevel="0" collapsed="false">
      <c r="B837" s="186"/>
      <c r="D837" s="179" t="s">
        <v>317</v>
      </c>
      <c r="E837" s="187"/>
      <c r="F837" s="188" t="s">
        <v>3042</v>
      </c>
      <c r="H837" s="189" t="n">
        <v>0.576</v>
      </c>
      <c r="I837" s="190"/>
      <c r="L837" s="186"/>
      <c r="M837" s="191"/>
      <c r="T837" s="192"/>
      <c r="AT837" s="187" t="s">
        <v>317</v>
      </c>
      <c r="AU837" s="187" t="s">
        <v>91</v>
      </c>
      <c r="AV837" s="185" t="s">
        <v>91</v>
      </c>
      <c r="AW837" s="185" t="s">
        <v>35</v>
      </c>
      <c r="AX837" s="185" t="s">
        <v>82</v>
      </c>
      <c r="AY837" s="187" t="s">
        <v>308</v>
      </c>
    </row>
    <row r="838" s="185" customFormat="true" ht="10.2" hidden="false" customHeight="false" outlineLevel="0" collapsed="false">
      <c r="B838" s="186"/>
      <c r="D838" s="179" t="s">
        <v>317</v>
      </c>
      <c r="E838" s="187"/>
      <c r="F838" s="188" t="s">
        <v>3043</v>
      </c>
      <c r="H838" s="189" t="n">
        <v>0.288</v>
      </c>
      <c r="I838" s="190"/>
      <c r="L838" s="186"/>
      <c r="M838" s="191"/>
      <c r="T838" s="192"/>
      <c r="AT838" s="187" t="s">
        <v>317</v>
      </c>
      <c r="AU838" s="187" t="s">
        <v>91</v>
      </c>
      <c r="AV838" s="185" t="s">
        <v>91</v>
      </c>
      <c r="AW838" s="185" t="s">
        <v>35</v>
      </c>
      <c r="AX838" s="185" t="s">
        <v>82</v>
      </c>
      <c r="AY838" s="187" t="s">
        <v>308</v>
      </c>
    </row>
    <row r="839" s="193" customFormat="true" ht="10.2" hidden="false" customHeight="false" outlineLevel="0" collapsed="false">
      <c r="B839" s="194"/>
      <c r="D839" s="179" t="s">
        <v>317</v>
      </c>
      <c r="E839" s="195"/>
      <c r="F839" s="196" t="s">
        <v>321</v>
      </c>
      <c r="H839" s="197" t="n">
        <v>0.864</v>
      </c>
      <c r="I839" s="198"/>
      <c r="L839" s="194"/>
      <c r="M839" s="199"/>
      <c r="T839" s="200"/>
      <c r="AT839" s="195" t="s">
        <v>317</v>
      </c>
      <c r="AU839" s="195" t="s">
        <v>91</v>
      </c>
      <c r="AV839" s="193" t="s">
        <v>315</v>
      </c>
      <c r="AW839" s="193" t="s">
        <v>35</v>
      </c>
      <c r="AX839" s="193" t="s">
        <v>89</v>
      </c>
      <c r="AY839" s="195" t="s">
        <v>308</v>
      </c>
    </row>
    <row r="840" s="185" customFormat="true" ht="10.2" hidden="false" customHeight="false" outlineLevel="0" collapsed="false">
      <c r="B840" s="186"/>
      <c r="D840" s="179" t="s">
        <v>317</v>
      </c>
      <c r="F840" s="188" t="s">
        <v>3044</v>
      </c>
      <c r="H840" s="189" t="n">
        <v>0.95</v>
      </c>
      <c r="I840" s="190"/>
      <c r="L840" s="186"/>
      <c r="M840" s="191"/>
      <c r="T840" s="192"/>
      <c r="AT840" s="187" t="s">
        <v>317</v>
      </c>
      <c r="AU840" s="187" t="s">
        <v>91</v>
      </c>
      <c r="AV840" s="185" t="s">
        <v>91</v>
      </c>
      <c r="AW840" s="185" t="s">
        <v>3</v>
      </c>
      <c r="AX840" s="185" t="s">
        <v>89</v>
      </c>
      <c r="AY840" s="187" t="s">
        <v>308</v>
      </c>
    </row>
    <row r="841" s="22" customFormat="true" ht="37.95" hidden="false" customHeight="true" outlineLevel="0" collapsed="false">
      <c r="B841" s="23"/>
      <c r="C841" s="164" t="s">
        <v>1541</v>
      </c>
      <c r="D841" s="164" t="s">
        <v>310</v>
      </c>
      <c r="E841" s="165" t="s">
        <v>1317</v>
      </c>
      <c r="F841" s="166" t="s">
        <v>1318</v>
      </c>
      <c r="G841" s="167" t="s">
        <v>313</v>
      </c>
      <c r="H841" s="168" t="n">
        <v>304.264</v>
      </c>
      <c r="I841" s="169"/>
      <c r="J841" s="170" t="n">
        <f aca="false">ROUND(I841*H841,2)</f>
        <v>0</v>
      </c>
      <c r="K841" s="166" t="s">
        <v>314</v>
      </c>
      <c r="L841" s="23"/>
      <c r="M841" s="171"/>
      <c r="N841" s="172" t="s">
        <v>47</v>
      </c>
      <c r="P841" s="173" t="n">
        <f aca="false">O841*H841</f>
        <v>0</v>
      </c>
      <c r="Q841" s="173" t="n">
        <v>0</v>
      </c>
      <c r="R841" s="173" t="n">
        <f aca="false">Q841*H841</f>
        <v>0</v>
      </c>
      <c r="S841" s="173" t="n">
        <v>0</v>
      </c>
      <c r="T841" s="174" t="n">
        <f aca="false">S841*H841</f>
        <v>0</v>
      </c>
      <c r="AR841" s="175" t="s">
        <v>414</v>
      </c>
      <c r="AT841" s="175" t="s">
        <v>310</v>
      </c>
      <c r="AU841" s="175" t="s">
        <v>91</v>
      </c>
      <c r="AY841" s="3" t="s">
        <v>308</v>
      </c>
      <c r="BE841" s="176" t="n">
        <f aca="false">IF(N841="základní",J841,0)</f>
        <v>0</v>
      </c>
      <c r="BF841" s="176" t="n">
        <f aca="false">IF(N841="snížená",J841,0)</f>
        <v>0</v>
      </c>
      <c r="BG841" s="176" t="n">
        <f aca="false">IF(N841="zákl. přenesená",J841,0)</f>
        <v>0</v>
      </c>
      <c r="BH841" s="176" t="n">
        <f aca="false">IF(N841="sníž. přenesená",J841,0)</f>
        <v>0</v>
      </c>
      <c r="BI841" s="176" t="n">
        <f aca="false">IF(N841="nulová",J841,0)</f>
        <v>0</v>
      </c>
      <c r="BJ841" s="3" t="s">
        <v>89</v>
      </c>
      <c r="BK841" s="176" t="n">
        <f aca="false">ROUND(I841*H841,2)</f>
        <v>0</v>
      </c>
      <c r="BL841" s="3" t="s">
        <v>414</v>
      </c>
      <c r="BM841" s="175" t="s">
        <v>3045</v>
      </c>
    </row>
    <row r="842" s="177" customFormat="true" ht="10.2" hidden="false" customHeight="false" outlineLevel="0" collapsed="false">
      <c r="B842" s="178"/>
      <c r="D842" s="179" t="s">
        <v>317</v>
      </c>
      <c r="E842" s="180"/>
      <c r="F842" s="181" t="s">
        <v>318</v>
      </c>
      <c r="H842" s="180"/>
      <c r="I842" s="182"/>
      <c r="L842" s="178"/>
      <c r="M842" s="183"/>
      <c r="T842" s="184"/>
      <c r="AT842" s="180" t="s">
        <v>317</v>
      </c>
      <c r="AU842" s="180" t="s">
        <v>91</v>
      </c>
      <c r="AV842" s="177" t="s">
        <v>89</v>
      </c>
      <c r="AW842" s="177" t="s">
        <v>35</v>
      </c>
      <c r="AX842" s="177" t="s">
        <v>82</v>
      </c>
      <c r="AY842" s="180" t="s">
        <v>308</v>
      </c>
    </row>
    <row r="843" s="177" customFormat="true" ht="10.2" hidden="false" customHeight="false" outlineLevel="0" collapsed="false">
      <c r="B843" s="178"/>
      <c r="D843" s="179" t="s">
        <v>317</v>
      </c>
      <c r="E843" s="180"/>
      <c r="F843" s="181" t="s">
        <v>3046</v>
      </c>
      <c r="H843" s="180"/>
      <c r="I843" s="182"/>
      <c r="L843" s="178"/>
      <c r="M843" s="183"/>
      <c r="T843" s="184"/>
      <c r="AT843" s="180" t="s">
        <v>317</v>
      </c>
      <c r="AU843" s="180" t="s">
        <v>91</v>
      </c>
      <c r="AV843" s="177" t="s">
        <v>89</v>
      </c>
      <c r="AW843" s="177" t="s">
        <v>35</v>
      </c>
      <c r="AX843" s="177" t="s">
        <v>82</v>
      </c>
      <c r="AY843" s="180" t="s">
        <v>308</v>
      </c>
    </row>
    <row r="844" s="177" customFormat="true" ht="10.2" hidden="false" customHeight="false" outlineLevel="0" collapsed="false">
      <c r="B844" s="178"/>
      <c r="D844" s="179" t="s">
        <v>317</v>
      </c>
      <c r="E844" s="180"/>
      <c r="F844" s="181" t="s">
        <v>3007</v>
      </c>
      <c r="H844" s="180"/>
      <c r="I844" s="182"/>
      <c r="L844" s="178"/>
      <c r="M844" s="183"/>
      <c r="T844" s="184"/>
      <c r="AT844" s="180" t="s">
        <v>317</v>
      </c>
      <c r="AU844" s="180" t="s">
        <v>91</v>
      </c>
      <c r="AV844" s="177" t="s">
        <v>89</v>
      </c>
      <c r="AW844" s="177" t="s">
        <v>35</v>
      </c>
      <c r="AX844" s="177" t="s">
        <v>82</v>
      </c>
      <c r="AY844" s="180" t="s">
        <v>308</v>
      </c>
    </row>
    <row r="845" s="185" customFormat="true" ht="10.2" hidden="false" customHeight="false" outlineLevel="0" collapsed="false">
      <c r="B845" s="186"/>
      <c r="D845" s="179" t="s">
        <v>317</v>
      </c>
      <c r="E845" s="187"/>
      <c r="F845" s="188" t="s">
        <v>3008</v>
      </c>
      <c r="H845" s="189" t="n">
        <v>304.264</v>
      </c>
      <c r="I845" s="190"/>
      <c r="L845" s="186"/>
      <c r="M845" s="191"/>
      <c r="T845" s="192"/>
      <c r="AT845" s="187" t="s">
        <v>317</v>
      </c>
      <c r="AU845" s="187" t="s">
        <v>91</v>
      </c>
      <c r="AV845" s="185" t="s">
        <v>91</v>
      </c>
      <c r="AW845" s="185" t="s">
        <v>35</v>
      </c>
      <c r="AX845" s="185" t="s">
        <v>82</v>
      </c>
      <c r="AY845" s="187" t="s">
        <v>308</v>
      </c>
    </row>
    <row r="846" s="193" customFormat="true" ht="10.2" hidden="false" customHeight="false" outlineLevel="0" collapsed="false">
      <c r="B846" s="194"/>
      <c r="D846" s="179" t="s">
        <v>317</v>
      </c>
      <c r="E846" s="195"/>
      <c r="F846" s="196" t="s">
        <v>321</v>
      </c>
      <c r="H846" s="197" t="n">
        <v>304.264</v>
      </c>
      <c r="I846" s="198"/>
      <c r="L846" s="194"/>
      <c r="M846" s="199"/>
      <c r="T846" s="200"/>
      <c r="AT846" s="195" t="s">
        <v>317</v>
      </c>
      <c r="AU846" s="195" t="s">
        <v>91</v>
      </c>
      <c r="AV846" s="193" t="s">
        <v>315</v>
      </c>
      <c r="AW846" s="193" t="s">
        <v>35</v>
      </c>
      <c r="AX846" s="193" t="s">
        <v>89</v>
      </c>
      <c r="AY846" s="195" t="s">
        <v>308</v>
      </c>
    </row>
    <row r="847" s="22" customFormat="true" ht="21.75" hidden="false" customHeight="true" outlineLevel="0" collapsed="false">
      <c r="B847" s="23"/>
      <c r="C847" s="201" t="s">
        <v>1545</v>
      </c>
      <c r="D847" s="201" t="s">
        <v>487</v>
      </c>
      <c r="E847" s="202" t="s">
        <v>1321</v>
      </c>
      <c r="F847" s="203" t="s">
        <v>1322</v>
      </c>
      <c r="G847" s="204" t="s">
        <v>324</v>
      </c>
      <c r="H847" s="205" t="n">
        <v>8.032</v>
      </c>
      <c r="I847" s="206"/>
      <c r="J847" s="207" t="n">
        <f aca="false">ROUND(I847*H847,2)</f>
        <v>0</v>
      </c>
      <c r="K847" s="203" t="s">
        <v>314</v>
      </c>
      <c r="L847" s="208"/>
      <c r="M847" s="209"/>
      <c r="N847" s="210" t="s">
        <v>47</v>
      </c>
      <c r="P847" s="173" t="n">
        <f aca="false">O847*H847</f>
        <v>0</v>
      </c>
      <c r="Q847" s="173" t="n">
        <v>0.55</v>
      </c>
      <c r="R847" s="173" t="n">
        <f aca="false">Q847*H847</f>
        <v>4.4176</v>
      </c>
      <c r="S847" s="173" t="n">
        <v>0</v>
      </c>
      <c r="T847" s="174" t="n">
        <f aca="false">S847*H847</f>
        <v>0</v>
      </c>
      <c r="AR847" s="175" t="s">
        <v>508</v>
      </c>
      <c r="AT847" s="175" t="s">
        <v>487</v>
      </c>
      <c r="AU847" s="175" t="s">
        <v>91</v>
      </c>
      <c r="AY847" s="3" t="s">
        <v>308</v>
      </c>
      <c r="BE847" s="176" t="n">
        <f aca="false">IF(N847="základní",J847,0)</f>
        <v>0</v>
      </c>
      <c r="BF847" s="176" t="n">
        <f aca="false">IF(N847="snížená",J847,0)</f>
        <v>0</v>
      </c>
      <c r="BG847" s="176" t="n">
        <f aca="false">IF(N847="zákl. přenesená",J847,0)</f>
        <v>0</v>
      </c>
      <c r="BH847" s="176" t="n">
        <f aca="false">IF(N847="sníž. přenesená",J847,0)</f>
        <v>0</v>
      </c>
      <c r="BI847" s="176" t="n">
        <f aca="false">IF(N847="nulová",J847,0)</f>
        <v>0</v>
      </c>
      <c r="BJ847" s="3" t="s">
        <v>89</v>
      </c>
      <c r="BK847" s="176" t="n">
        <f aca="false">ROUND(I847*H847,2)</f>
        <v>0</v>
      </c>
      <c r="BL847" s="3" t="s">
        <v>414</v>
      </c>
      <c r="BM847" s="175" t="s">
        <v>3047</v>
      </c>
    </row>
    <row r="848" s="177" customFormat="true" ht="10.2" hidden="false" customHeight="false" outlineLevel="0" collapsed="false">
      <c r="B848" s="178"/>
      <c r="D848" s="179" t="s">
        <v>317</v>
      </c>
      <c r="E848" s="180"/>
      <c r="F848" s="181" t="s">
        <v>318</v>
      </c>
      <c r="H848" s="180"/>
      <c r="I848" s="182"/>
      <c r="L848" s="178"/>
      <c r="M848" s="183"/>
      <c r="T848" s="184"/>
      <c r="AT848" s="180" t="s">
        <v>317</v>
      </c>
      <c r="AU848" s="180" t="s">
        <v>91</v>
      </c>
      <c r="AV848" s="177" t="s">
        <v>89</v>
      </c>
      <c r="AW848" s="177" t="s">
        <v>35</v>
      </c>
      <c r="AX848" s="177" t="s">
        <v>82</v>
      </c>
      <c r="AY848" s="180" t="s">
        <v>308</v>
      </c>
    </row>
    <row r="849" s="177" customFormat="true" ht="10.2" hidden="false" customHeight="false" outlineLevel="0" collapsed="false">
      <c r="B849" s="178"/>
      <c r="D849" s="179" t="s">
        <v>317</v>
      </c>
      <c r="E849" s="180"/>
      <c r="F849" s="181" t="s">
        <v>3048</v>
      </c>
      <c r="H849" s="180"/>
      <c r="I849" s="182"/>
      <c r="L849" s="178"/>
      <c r="M849" s="183"/>
      <c r="T849" s="184"/>
      <c r="AT849" s="180" t="s">
        <v>317</v>
      </c>
      <c r="AU849" s="180" t="s">
        <v>91</v>
      </c>
      <c r="AV849" s="177" t="s">
        <v>89</v>
      </c>
      <c r="AW849" s="177" t="s">
        <v>35</v>
      </c>
      <c r="AX849" s="177" t="s">
        <v>82</v>
      </c>
      <c r="AY849" s="180" t="s">
        <v>308</v>
      </c>
    </row>
    <row r="850" s="177" customFormat="true" ht="10.2" hidden="false" customHeight="false" outlineLevel="0" collapsed="false">
      <c r="B850" s="178"/>
      <c r="D850" s="179" t="s">
        <v>317</v>
      </c>
      <c r="E850" s="180"/>
      <c r="F850" s="181" t="s">
        <v>3017</v>
      </c>
      <c r="H850" s="180"/>
      <c r="I850" s="182"/>
      <c r="L850" s="178"/>
      <c r="M850" s="183"/>
      <c r="T850" s="184"/>
      <c r="AT850" s="180" t="s">
        <v>317</v>
      </c>
      <c r="AU850" s="180" t="s">
        <v>91</v>
      </c>
      <c r="AV850" s="177" t="s">
        <v>89</v>
      </c>
      <c r="AW850" s="177" t="s">
        <v>35</v>
      </c>
      <c r="AX850" s="177" t="s">
        <v>82</v>
      </c>
      <c r="AY850" s="180" t="s">
        <v>308</v>
      </c>
    </row>
    <row r="851" s="185" customFormat="true" ht="10.2" hidden="false" customHeight="false" outlineLevel="0" collapsed="false">
      <c r="B851" s="186"/>
      <c r="D851" s="179" t="s">
        <v>317</v>
      </c>
      <c r="E851" s="187"/>
      <c r="F851" s="188" t="s">
        <v>3049</v>
      </c>
      <c r="H851" s="189" t="n">
        <v>7.302</v>
      </c>
      <c r="I851" s="190"/>
      <c r="L851" s="186"/>
      <c r="M851" s="191"/>
      <c r="T851" s="192"/>
      <c r="AT851" s="187" t="s">
        <v>317</v>
      </c>
      <c r="AU851" s="187" t="s">
        <v>91</v>
      </c>
      <c r="AV851" s="185" t="s">
        <v>91</v>
      </c>
      <c r="AW851" s="185" t="s">
        <v>35</v>
      </c>
      <c r="AX851" s="185" t="s">
        <v>82</v>
      </c>
      <c r="AY851" s="187" t="s">
        <v>308</v>
      </c>
    </row>
    <row r="852" s="193" customFormat="true" ht="10.2" hidden="false" customHeight="false" outlineLevel="0" collapsed="false">
      <c r="B852" s="194"/>
      <c r="D852" s="179" t="s">
        <v>317</v>
      </c>
      <c r="E852" s="195"/>
      <c r="F852" s="196" t="s">
        <v>321</v>
      </c>
      <c r="H852" s="197" t="n">
        <v>7.302</v>
      </c>
      <c r="I852" s="198"/>
      <c r="L852" s="194"/>
      <c r="M852" s="199"/>
      <c r="T852" s="200"/>
      <c r="AT852" s="195" t="s">
        <v>317</v>
      </c>
      <c r="AU852" s="195" t="s">
        <v>91</v>
      </c>
      <c r="AV852" s="193" t="s">
        <v>315</v>
      </c>
      <c r="AW852" s="193" t="s">
        <v>35</v>
      </c>
      <c r="AX852" s="193" t="s">
        <v>89</v>
      </c>
      <c r="AY852" s="195" t="s">
        <v>308</v>
      </c>
    </row>
    <row r="853" s="185" customFormat="true" ht="10.2" hidden="false" customHeight="false" outlineLevel="0" collapsed="false">
      <c r="B853" s="186"/>
      <c r="D853" s="179" t="s">
        <v>317</v>
      </c>
      <c r="F853" s="188" t="s">
        <v>3050</v>
      </c>
      <c r="H853" s="189" t="n">
        <v>8.032</v>
      </c>
      <c r="I853" s="190"/>
      <c r="L853" s="186"/>
      <c r="M853" s="191"/>
      <c r="T853" s="192"/>
      <c r="AT853" s="187" t="s">
        <v>317</v>
      </c>
      <c r="AU853" s="187" t="s">
        <v>91</v>
      </c>
      <c r="AV853" s="185" t="s">
        <v>91</v>
      </c>
      <c r="AW853" s="185" t="s">
        <v>3</v>
      </c>
      <c r="AX853" s="185" t="s">
        <v>89</v>
      </c>
      <c r="AY853" s="187" t="s">
        <v>308</v>
      </c>
    </row>
    <row r="854" s="22" customFormat="true" ht="37.95" hidden="false" customHeight="true" outlineLevel="0" collapsed="false">
      <c r="B854" s="23"/>
      <c r="C854" s="164" t="s">
        <v>1549</v>
      </c>
      <c r="D854" s="164" t="s">
        <v>310</v>
      </c>
      <c r="E854" s="165" t="s">
        <v>3051</v>
      </c>
      <c r="F854" s="166" t="s">
        <v>3052</v>
      </c>
      <c r="G854" s="167" t="s">
        <v>324</v>
      </c>
      <c r="H854" s="168" t="n">
        <v>8.166</v>
      </c>
      <c r="I854" s="169"/>
      <c r="J854" s="170" t="n">
        <f aca="false">ROUND(I854*H854,2)</f>
        <v>0</v>
      </c>
      <c r="K854" s="166" t="s">
        <v>314</v>
      </c>
      <c r="L854" s="23"/>
      <c r="M854" s="171"/>
      <c r="N854" s="172" t="s">
        <v>47</v>
      </c>
      <c r="P854" s="173" t="n">
        <f aca="false">O854*H854</f>
        <v>0</v>
      </c>
      <c r="Q854" s="173" t="n">
        <v>0.02337</v>
      </c>
      <c r="R854" s="173" t="n">
        <f aca="false">Q854*H854</f>
        <v>0.19083942</v>
      </c>
      <c r="S854" s="173" t="n">
        <v>0</v>
      </c>
      <c r="T854" s="174" t="n">
        <f aca="false">S854*H854</f>
        <v>0</v>
      </c>
      <c r="AR854" s="175" t="s">
        <v>414</v>
      </c>
      <c r="AT854" s="175" t="s">
        <v>310</v>
      </c>
      <c r="AU854" s="175" t="s">
        <v>91</v>
      </c>
      <c r="AY854" s="3" t="s">
        <v>308</v>
      </c>
      <c r="BE854" s="176" t="n">
        <f aca="false">IF(N854="základní",J854,0)</f>
        <v>0</v>
      </c>
      <c r="BF854" s="176" t="n">
        <f aca="false">IF(N854="snížená",J854,0)</f>
        <v>0</v>
      </c>
      <c r="BG854" s="176" t="n">
        <f aca="false">IF(N854="zákl. přenesená",J854,0)</f>
        <v>0</v>
      </c>
      <c r="BH854" s="176" t="n">
        <f aca="false">IF(N854="sníž. přenesená",J854,0)</f>
        <v>0</v>
      </c>
      <c r="BI854" s="176" t="n">
        <f aca="false">IF(N854="nulová",J854,0)</f>
        <v>0</v>
      </c>
      <c r="BJ854" s="3" t="s">
        <v>89</v>
      </c>
      <c r="BK854" s="176" t="n">
        <f aca="false">ROUND(I854*H854,2)</f>
        <v>0</v>
      </c>
      <c r="BL854" s="3" t="s">
        <v>414</v>
      </c>
      <c r="BM854" s="175" t="s">
        <v>3053</v>
      </c>
    </row>
    <row r="855" s="22" customFormat="true" ht="24.15" hidden="false" customHeight="true" outlineLevel="0" collapsed="false">
      <c r="B855" s="23"/>
      <c r="C855" s="164" t="s">
        <v>1553</v>
      </c>
      <c r="D855" s="164" t="s">
        <v>310</v>
      </c>
      <c r="E855" s="165" t="s">
        <v>1327</v>
      </c>
      <c r="F855" s="166" t="s">
        <v>1328</v>
      </c>
      <c r="G855" s="167" t="s">
        <v>494</v>
      </c>
      <c r="H855" s="168" t="n">
        <v>608.528</v>
      </c>
      <c r="I855" s="169"/>
      <c r="J855" s="170" t="n">
        <f aca="false">ROUND(I855*H855,2)</f>
        <v>0</v>
      </c>
      <c r="K855" s="166" t="s">
        <v>314</v>
      </c>
      <c r="L855" s="23"/>
      <c r="M855" s="171"/>
      <c r="N855" s="172" t="s">
        <v>47</v>
      </c>
      <c r="P855" s="173" t="n">
        <f aca="false">O855*H855</f>
        <v>0</v>
      </c>
      <c r="Q855" s="173" t="n">
        <v>1E-005</v>
      </c>
      <c r="R855" s="173" t="n">
        <f aca="false">Q855*H855</f>
        <v>0.00608528</v>
      </c>
      <c r="S855" s="173" t="n">
        <v>0</v>
      </c>
      <c r="T855" s="174" t="n">
        <f aca="false">S855*H855</f>
        <v>0</v>
      </c>
      <c r="AR855" s="175" t="s">
        <v>414</v>
      </c>
      <c r="AT855" s="175" t="s">
        <v>310</v>
      </c>
      <c r="AU855" s="175" t="s">
        <v>91</v>
      </c>
      <c r="AY855" s="3" t="s">
        <v>308</v>
      </c>
      <c r="BE855" s="176" t="n">
        <f aca="false">IF(N855="základní",J855,0)</f>
        <v>0</v>
      </c>
      <c r="BF855" s="176" t="n">
        <f aca="false">IF(N855="snížená",J855,0)</f>
        <v>0</v>
      </c>
      <c r="BG855" s="176" t="n">
        <f aca="false">IF(N855="zákl. přenesená",J855,0)</f>
        <v>0</v>
      </c>
      <c r="BH855" s="176" t="n">
        <f aca="false">IF(N855="sníž. přenesená",J855,0)</f>
        <v>0</v>
      </c>
      <c r="BI855" s="176" t="n">
        <f aca="false">IF(N855="nulová",J855,0)</f>
        <v>0</v>
      </c>
      <c r="BJ855" s="3" t="s">
        <v>89</v>
      </c>
      <c r="BK855" s="176" t="n">
        <f aca="false">ROUND(I855*H855,2)</f>
        <v>0</v>
      </c>
      <c r="BL855" s="3" t="s">
        <v>414</v>
      </c>
      <c r="BM855" s="175" t="s">
        <v>3054</v>
      </c>
    </row>
    <row r="856" s="177" customFormat="true" ht="10.2" hidden="false" customHeight="false" outlineLevel="0" collapsed="false">
      <c r="B856" s="178"/>
      <c r="D856" s="179" t="s">
        <v>317</v>
      </c>
      <c r="E856" s="180"/>
      <c r="F856" s="181" t="s">
        <v>318</v>
      </c>
      <c r="H856" s="180"/>
      <c r="I856" s="182"/>
      <c r="L856" s="178"/>
      <c r="M856" s="183"/>
      <c r="T856" s="184"/>
      <c r="AT856" s="180" t="s">
        <v>317</v>
      </c>
      <c r="AU856" s="180" t="s">
        <v>91</v>
      </c>
      <c r="AV856" s="177" t="s">
        <v>89</v>
      </c>
      <c r="AW856" s="177" t="s">
        <v>35</v>
      </c>
      <c r="AX856" s="177" t="s">
        <v>82</v>
      </c>
      <c r="AY856" s="180" t="s">
        <v>308</v>
      </c>
    </row>
    <row r="857" s="177" customFormat="true" ht="10.2" hidden="false" customHeight="false" outlineLevel="0" collapsed="false">
      <c r="B857" s="178"/>
      <c r="D857" s="179" t="s">
        <v>317</v>
      </c>
      <c r="E857" s="180"/>
      <c r="F857" s="181" t="s">
        <v>3055</v>
      </c>
      <c r="H857" s="180"/>
      <c r="I857" s="182"/>
      <c r="L857" s="178"/>
      <c r="M857" s="183"/>
      <c r="T857" s="184"/>
      <c r="AT857" s="180" t="s">
        <v>317</v>
      </c>
      <c r="AU857" s="180" t="s">
        <v>91</v>
      </c>
      <c r="AV857" s="177" t="s">
        <v>89</v>
      </c>
      <c r="AW857" s="177" t="s">
        <v>35</v>
      </c>
      <c r="AX857" s="177" t="s">
        <v>82</v>
      </c>
      <c r="AY857" s="180" t="s">
        <v>308</v>
      </c>
    </row>
    <row r="858" s="177" customFormat="true" ht="10.2" hidden="false" customHeight="false" outlineLevel="0" collapsed="false">
      <c r="B858" s="178"/>
      <c r="D858" s="179" t="s">
        <v>317</v>
      </c>
      <c r="E858" s="180"/>
      <c r="F858" s="181" t="s">
        <v>3017</v>
      </c>
      <c r="H858" s="180"/>
      <c r="I858" s="182"/>
      <c r="L858" s="178"/>
      <c r="M858" s="183"/>
      <c r="T858" s="184"/>
      <c r="AT858" s="180" t="s">
        <v>317</v>
      </c>
      <c r="AU858" s="180" t="s">
        <v>91</v>
      </c>
      <c r="AV858" s="177" t="s">
        <v>89</v>
      </c>
      <c r="AW858" s="177" t="s">
        <v>35</v>
      </c>
      <c r="AX858" s="177" t="s">
        <v>82</v>
      </c>
      <c r="AY858" s="180" t="s">
        <v>308</v>
      </c>
    </row>
    <row r="859" s="185" customFormat="true" ht="10.2" hidden="false" customHeight="false" outlineLevel="0" collapsed="false">
      <c r="B859" s="186"/>
      <c r="D859" s="179" t="s">
        <v>317</v>
      </c>
      <c r="E859" s="187"/>
      <c r="F859" s="188" t="s">
        <v>3018</v>
      </c>
      <c r="H859" s="189" t="n">
        <v>608.528</v>
      </c>
      <c r="I859" s="190"/>
      <c r="L859" s="186"/>
      <c r="M859" s="191"/>
      <c r="T859" s="192"/>
      <c r="AT859" s="187" t="s">
        <v>317</v>
      </c>
      <c r="AU859" s="187" t="s">
        <v>91</v>
      </c>
      <c r="AV859" s="185" t="s">
        <v>91</v>
      </c>
      <c r="AW859" s="185" t="s">
        <v>35</v>
      </c>
      <c r="AX859" s="185" t="s">
        <v>82</v>
      </c>
      <c r="AY859" s="187" t="s">
        <v>308</v>
      </c>
    </row>
    <row r="860" s="193" customFormat="true" ht="10.2" hidden="false" customHeight="false" outlineLevel="0" collapsed="false">
      <c r="B860" s="194"/>
      <c r="D860" s="179" t="s">
        <v>317</v>
      </c>
      <c r="E860" s="195"/>
      <c r="F860" s="196" t="s">
        <v>321</v>
      </c>
      <c r="H860" s="197" t="n">
        <v>608.528</v>
      </c>
      <c r="I860" s="198"/>
      <c r="L860" s="194"/>
      <c r="M860" s="199"/>
      <c r="T860" s="200"/>
      <c r="AT860" s="195" t="s">
        <v>317</v>
      </c>
      <c r="AU860" s="195" t="s">
        <v>91</v>
      </c>
      <c r="AV860" s="193" t="s">
        <v>315</v>
      </c>
      <c r="AW860" s="193" t="s">
        <v>35</v>
      </c>
      <c r="AX860" s="193" t="s">
        <v>89</v>
      </c>
      <c r="AY860" s="195" t="s">
        <v>308</v>
      </c>
    </row>
    <row r="861" s="22" customFormat="true" ht="16.5" hidden="false" customHeight="true" outlineLevel="0" collapsed="false">
      <c r="B861" s="23"/>
      <c r="C861" s="201" t="s">
        <v>3056</v>
      </c>
      <c r="D861" s="201" t="s">
        <v>487</v>
      </c>
      <c r="E861" s="202" t="s">
        <v>3057</v>
      </c>
      <c r="F861" s="203" t="s">
        <v>3058</v>
      </c>
      <c r="G861" s="204" t="s">
        <v>324</v>
      </c>
      <c r="H861" s="205" t="n">
        <v>1.004</v>
      </c>
      <c r="I861" s="206"/>
      <c r="J861" s="207" t="n">
        <f aca="false">ROUND(I861*H861,2)</f>
        <v>0</v>
      </c>
      <c r="K861" s="203" t="s">
        <v>314</v>
      </c>
      <c r="L861" s="208"/>
      <c r="M861" s="209"/>
      <c r="N861" s="210" t="s">
        <v>47</v>
      </c>
      <c r="P861" s="173" t="n">
        <f aca="false">O861*H861</f>
        <v>0</v>
      </c>
      <c r="Q861" s="173" t="n">
        <v>0.55</v>
      </c>
      <c r="R861" s="173" t="n">
        <f aca="false">Q861*H861</f>
        <v>0.5522</v>
      </c>
      <c r="S861" s="173" t="n">
        <v>0</v>
      </c>
      <c r="T861" s="174" t="n">
        <f aca="false">S861*H861</f>
        <v>0</v>
      </c>
      <c r="AR861" s="175" t="s">
        <v>508</v>
      </c>
      <c r="AT861" s="175" t="s">
        <v>487</v>
      </c>
      <c r="AU861" s="175" t="s">
        <v>91</v>
      </c>
      <c r="AY861" s="3" t="s">
        <v>308</v>
      </c>
      <c r="BE861" s="176" t="n">
        <f aca="false">IF(N861="základní",J861,0)</f>
        <v>0</v>
      </c>
      <c r="BF861" s="176" t="n">
        <f aca="false">IF(N861="snížená",J861,0)</f>
        <v>0</v>
      </c>
      <c r="BG861" s="176" t="n">
        <f aca="false">IF(N861="zákl. přenesená",J861,0)</f>
        <v>0</v>
      </c>
      <c r="BH861" s="176" t="n">
        <f aca="false">IF(N861="sníž. přenesená",J861,0)</f>
        <v>0</v>
      </c>
      <c r="BI861" s="176" t="n">
        <f aca="false">IF(N861="nulová",J861,0)</f>
        <v>0</v>
      </c>
      <c r="BJ861" s="3" t="s">
        <v>89</v>
      </c>
      <c r="BK861" s="176" t="n">
        <f aca="false">ROUND(I861*H861,2)</f>
        <v>0</v>
      </c>
      <c r="BL861" s="3" t="s">
        <v>414</v>
      </c>
      <c r="BM861" s="175" t="s">
        <v>3059</v>
      </c>
    </row>
    <row r="862" s="177" customFormat="true" ht="10.2" hidden="false" customHeight="false" outlineLevel="0" collapsed="false">
      <c r="B862" s="178"/>
      <c r="D862" s="179" t="s">
        <v>317</v>
      </c>
      <c r="E862" s="180"/>
      <c r="F862" s="181" t="s">
        <v>318</v>
      </c>
      <c r="H862" s="180"/>
      <c r="I862" s="182"/>
      <c r="L862" s="178"/>
      <c r="M862" s="183"/>
      <c r="T862" s="184"/>
      <c r="AT862" s="180" t="s">
        <v>317</v>
      </c>
      <c r="AU862" s="180" t="s">
        <v>91</v>
      </c>
      <c r="AV862" s="177" t="s">
        <v>89</v>
      </c>
      <c r="AW862" s="177" t="s">
        <v>35</v>
      </c>
      <c r="AX862" s="177" t="s">
        <v>82</v>
      </c>
      <c r="AY862" s="180" t="s">
        <v>308</v>
      </c>
    </row>
    <row r="863" s="177" customFormat="true" ht="10.2" hidden="false" customHeight="false" outlineLevel="0" collapsed="false">
      <c r="B863" s="178"/>
      <c r="D863" s="179" t="s">
        <v>317</v>
      </c>
      <c r="E863" s="180"/>
      <c r="F863" s="181" t="s">
        <v>3060</v>
      </c>
      <c r="H863" s="180"/>
      <c r="I863" s="182"/>
      <c r="L863" s="178"/>
      <c r="M863" s="183"/>
      <c r="T863" s="184"/>
      <c r="AT863" s="180" t="s">
        <v>317</v>
      </c>
      <c r="AU863" s="180" t="s">
        <v>91</v>
      </c>
      <c r="AV863" s="177" t="s">
        <v>89</v>
      </c>
      <c r="AW863" s="177" t="s">
        <v>35</v>
      </c>
      <c r="AX863" s="177" t="s">
        <v>82</v>
      </c>
      <c r="AY863" s="180" t="s">
        <v>308</v>
      </c>
    </row>
    <row r="864" s="177" customFormat="true" ht="10.2" hidden="false" customHeight="false" outlineLevel="0" collapsed="false">
      <c r="B864" s="178"/>
      <c r="D864" s="179" t="s">
        <v>317</v>
      </c>
      <c r="E864" s="180"/>
      <c r="F864" s="181" t="s">
        <v>3017</v>
      </c>
      <c r="H864" s="180"/>
      <c r="I864" s="182"/>
      <c r="L864" s="178"/>
      <c r="M864" s="183"/>
      <c r="T864" s="184"/>
      <c r="AT864" s="180" t="s">
        <v>317</v>
      </c>
      <c r="AU864" s="180" t="s">
        <v>91</v>
      </c>
      <c r="AV864" s="177" t="s">
        <v>89</v>
      </c>
      <c r="AW864" s="177" t="s">
        <v>35</v>
      </c>
      <c r="AX864" s="177" t="s">
        <v>82</v>
      </c>
      <c r="AY864" s="180" t="s">
        <v>308</v>
      </c>
    </row>
    <row r="865" s="185" customFormat="true" ht="10.2" hidden="false" customHeight="false" outlineLevel="0" collapsed="false">
      <c r="B865" s="186"/>
      <c r="D865" s="179" t="s">
        <v>317</v>
      </c>
      <c r="E865" s="187"/>
      <c r="F865" s="188" t="s">
        <v>3061</v>
      </c>
      <c r="H865" s="189" t="n">
        <v>0.913</v>
      </c>
      <c r="I865" s="190"/>
      <c r="L865" s="186"/>
      <c r="M865" s="191"/>
      <c r="T865" s="192"/>
      <c r="AT865" s="187" t="s">
        <v>317</v>
      </c>
      <c r="AU865" s="187" t="s">
        <v>91</v>
      </c>
      <c r="AV865" s="185" t="s">
        <v>91</v>
      </c>
      <c r="AW865" s="185" t="s">
        <v>35</v>
      </c>
      <c r="AX865" s="185" t="s">
        <v>82</v>
      </c>
      <c r="AY865" s="187" t="s">
        <v>308</v>
      </c>
    </row>
    <row r="866" s="193" customFormat="true" ht="10.2" hidden="false" customHeight="false" outlineLevel="0" collapsed="false">
      <c r="B866" s="194"/>
      <c r="D866" s="179" t="s">
        <v>317</v>
      </c>
      <c r="E866" s="195"/>
      <c r="F866" s="196" t="s">
        <v>321</v>
      </c>
      <c r="H866" s="197" t="n">
        <v>0.913</v>
      </c>
      <c r="I866" s="198"/>
      <c r="L866" s="194"/>
      <c r="M866" s="199"/>
      <c r="T866" s="200"/>
      <c r="AT866" s="195" t="s">
        <v>317</v>
      </c>
      <c r="AU866" s="195" t="s">
        <v>91</v>
      </c>
      <c r="AV866" s="193" t="s">
        <v>315</v>
      </c>
      <c r="AW866" s="193" t="s">
        <v>35</v>
      </c>
      <c r="AX866" s="193" t="s">
        <v>89</v>
      </c>
      <c r="AY866" s="195" t="s">
        <v>308</v>
      </c>
    </row>
    <row r="867" s="185" customFormat="true" ht="10.2" hidden="false" customHeight="false" outlineLevel="0" collapsed="false">
      <c r="B867" s="186"/>
      <c r="D867" s="179" t="s">
        <v>317</v>
      </c>
      <c r="F867" s="188" t="s">
        <v>3062</v>
      </c>
      <c r="H867" s="189" t="n">
        <v>1.004</v>
      </c>
      <c r="I867" s="190"/>
      <c r="L867" s="186"/>
      <c r="M867" s="191"/>
      <c r="T867" s="192"/>
      <c r="AT867" s="187" t="s">
        <v>317</v>
      </c>
      <c r="AU867" s="187" t="s">
        <v>91</v>
      </c>
      <c r="AV867" s="185" t="s">
        <v>91</v>
      </c>
      <c r="AW867" s="185" t="s">
        <v>3</v>
      </c>
      <c r="AX867" s="185" t="s">
        <v>89</v>
      </c>
      <c r="AY867" s="187" t="s">
        <v>308</v>
      </c>
    </row>
    <row r="868" s="22" customFormat="true" ht="24.15" hidden="false" customHeight="true" outlineLevel="0" collapsed="false">
      <c r="B868" s="23"/>
      <c r="C868" s="164" t="s">
        <v>3063</v>
      </c>
      <c r="D868" s="164" t="s">
        <v>310</v>
      </c>
      <c r="E868" s="165" t="s">
        <v>3064</v>
      </c>
      <c r="F868" s="166" t="s">
        <v>3065</v>
      </c>
      <c r="G868" s="167" t="s">
        <v>313</v>
      </c>
      <c r="H868" s="168" t="n">
        <v>304.264</v>
      </c>
      <c r="I868" s="169"/>
      <c r="J868" s="170" t="n">
        <f aca="false">ROUND(I868*H868,2)</f>
        <v>0</v>
      </c>
      <c r="K868" s="166" t="s">
        <v>314</v>
      </c>
      <c r="L868" s="23"/>
      <c r="M868" s="171"/>
      <c r="N868" s="172" t="s">
        <v>47</v>
      </c>
      <c r="P868" s="173" t="n">
        <f aca="false">O868*H868</f>
        <v>0</v>
      </c>
      <c r="Q868" s="173" t="n">
        <v>0</v>
      </c>
      <c r="R868" s="173" t="n">
        <f aca="false">Q868*H868</f>
        <v>0</v>
      </c>
      <c r="S868" s="173" t="n">
        <v>0</v>
      </c>
      <c r="T868" s="174" t="n">
        <f aca="false">S868*H868</f>
        <v>0</v>
      </c>
      <c r="AR868" s="175" t="s">
        <v>414</v>
      </c>
      <c r="AT868" s="175" t="s">
        <v>310</v>
      </c>
      <c r="AU868" s="175" t="s">
        <v>91</v>
      </c>
      <c r="AY868" s="3" t="s">
        <v>308</v>
      </c>
      <c r="BE868" s="176" t="n">
        <f aca="false">IF(N868="základní",J868,0)</f>
        <v>0</v>
      </c>
      <c r="BF868" s="176" t="n">
        <f aca="false">IF(N868="snížená",J868,0)</f>
        <v>0</v>
      </c>
      <c r="BG868" s="176" t="n">
        <f aca="false">IF(N868="zákl. přenesená",J868,0)</f>
        <v>0</v>
      </c>
      <c r="BH868" s="176" t="n">
        <f aca="false">IF(N868="sníž. přenesená",J868,0)</f>
        <v>0</v>
      </c>
      <c r="BI868" s="176" t="n">
        <f aca="false">IF(N868="nulová",J868,0)</f>
        <v>0</v>
      </c>
      <c r="BJ868" s="3" t="s">
        <v>89</v>
      </c>
      <c r="BK868" s="176" t="n">
        <f aca="false">ROUND(I868*H868,2)</f>
        <v>0</v>
      </c>
      <c r="BL868" s="3" t="s">
        <v>414</v>
      </c>
      <c r="BM868" s="175" t="s">
        <v>3066</v>
      </c>
    </row>
    <row r="869" s="177" customFormat="true" ht="10.2" hidden="false" customHeight="false" outlineLevel="0" collapsed="false">
      <c r="B869" s="178"/>
      <c r="D869" s="179" t="s">
        <v>317</v>
      </c>
      <c r="E869" s="180"/>
      <c r="F869" s="181" t="s">
        <v>318</v>
      </c>
      <c r="H869" s="180"/>
      <c r="I869" s="182"/>
      <c r="L869" s="178"/>
      <c r="M869" s="183"/>
      <c r="T869" s="184"/>
      <c r="AT869" s="180" t="s">
        <v>317</v>
      </c>
      <c r="AU869" s="180" t="s">
        <v>91</v>
      </c>
      <c r="AV869" s="177" t="s">
        <v>89</v>
      </c>
      <c r="AW869" s="177" t="s">
        <v>35</v>
      </c>
      <c r="AX869" s="177" t="s">
        <v>82</v>
      </c>
      <c r="AY869" s="180" t="s">
        <v>308</v>
      </c>
    </row>
    <row r="870" s="177" customFormat="true" ht="10.2" hidden="false" customHeight="false" outlineLevel="0" collapsed="false">
      <c r="B870" s="178"/>
      <c r="D870" s="179" t="s">
        <v>317</v>
      </c>
      <c r="E870" s="180"/>
      <c r="F870" s="181" t="s">
        <v>1341</v>
      </c>
      <c r="H870" s="180"/>
      <c r="I870" s="182"/>
      <c r="L870" s="178"/>
      <c r="M870" s="183"/>
      <c r="T870" s="184"/>
      <c r="AT870" s="180" t="s">
        <v>317</v>
      </c>
      <c r="AU870" s="180" t="s">
        <v>91</v>
      </c>
      <c r="AV870" s="177" t="s">
        <v>89</v>
      </c>
      <c r="AW870" s="177" t="s">
        <v>35</v>
      </c>
      <c r="AX870" s="177" t="s">
        <v>82</v>
      </c>
      <c r="AY870" s="180" t="s">
        <v>308</v>
      </c>
    </row>
    <row r="871" s="177" customFormat="true" ht="10.2" hidden="false" customHeight="false" outlineLevel="0" collapsed="false">
      <c r="B871" s="178"/>
      <c r="D871" s="179" t="s">
        <v>317</v>
      </c>
      <c r="E871" s="180"/>
      <c r="F871" s="181" t="s">
        <v>3017</v>
      </c>
      <c r="H871" s="180"/>
      <c r="I871" s="182"/>
      <c r="L871" s="178"/>
      <c r="M871" s="183"/>
      <c r="T871" s="184"/>
      <c r="AT871" s="180" t="s">
        <v>317</v>
      </c>
      <c r="AU871" s="180" t="s">
        <v>91</v>
      </c>
      <c r="AV871" s="177" t="s">
        <v>89</v>
      </c>
      <c r="AW871" s="177" t="s">
        <v>35</v>
      </c>
      <c r="AX871" s="177" t="s">
        <v>82</v>
      </c>
      <c r="AY871" s="180" t="s">
        <v>308</v>
      </c>
    </row>
    <row r="872" s="185" customFormat="true" ht="10.2" hidden="false" customHeight="false" outlineLevel="0" collapsed="false">
      <c r="B872" s="186"/>
      <c r="D872" s="179" t="s">
        <v>317</v>
      </c>
      <c r="E872" s="187"/>
      <c r="F872" s="188" t="s">
        <v>3008</v>
      </c>
      <c r="H872" s="189" t="n">
        <v>304.264</v>
      </c>
      <c r="I872" s="190"/>
      <c r="L872" s="186"/>
      <c r="M872" s="191"/>
      <c r="T872" s="192"/>
      <c r="AT872" s="187" t="s">
        <v>317</v>
      </c>
      <c r="AU872" s="187" t="s">
        <v>91</v>
      </c>
      <c r="AV872" s="185" t="s">
        <v>91</v>
      </c>
      <c r="AW872" s="185" t="s">
        <v>35</v>
      </c>
      <c r="AX872" s="185" t="s">
        <v>82</v>
      </c>
      <c r="AY872" s="187" t="s">
        <v>308</v>
      </c>
    </row>
    <row r="873" s="193" customFormat="true" ht="10.2" hidden="false" customHeight="false" outlineLevel="0" collapsed="false">
      <c r="B873" s="194"/>
      <c r="D873" s="179" t="s">
        <v>317</v>
      </c>
      <c r="E873" s="195"/>
      <c r="F873" s="196" t="s">
        <v>321</v>
      </c>
      <c r="H873" s="197" t="n">
        <v>304.264</v>
      </c>
      <c r="I873" s="198"/>
      <c r="L873" s="194"/>
      <c r="M873" s="199"/>
      <c r="T873" s="200"/>
      <c r="AT873" s="195" t="s">
        <v>317</v>
      </c>
      <c r="AU873" s="195" t="s">
        <v>91</v>
      </c>
      <c r="AV873" s="193" t="s">
        <v>315</v>
      </c>
      <c r="AW873" s="193" t="s">
        <v>35</v>
      </c>
      <c r="AX873" s="193" t="s">
        <v>89</v>
      </c>
      <c r="AY873" s="195" t="s">
        <v>308</v>
      </c>
    </row>
    <row r="874" s="22" customFormat="true" ht="16.5" hidden="false" customHeight="true" outlineLevel="0" collapsed="false">
      <c r="B874" s="23"/>
      <c r="C874" s="201" t="s">
        <v>3067</v>
      </c>
      <c r="D874" s="201" t="s">
        <v>487</v>
      </c>
      <c r="E874" s="202" t="s">
        <v>2262</v>
      </c>
      <c r="F874" s="203" t="s">
        <v>2263</v>
      </c>
      <c r="G874" s="204" t="s">
        <v>313</v>
      </c>
      <c r="H874" s="205" t="n">
        <v>334.69</v>
      </c>
      <c r="I874" s="206"/>
      <c r="J874" s="207" t="n">
        <f aca="false">ROUND(I874*H874,2)</f>
        <v>0</v>
      </c>
      <c r="K874" s="203" t="s">
        <v>314</v>
      </c>
      <c r="L874" s="208"/>
      <c r="M874" s="209"/>
      <c r="N874" s="210" t="s">
        <v>47</v>
      </c>
      <c r="P874" s="173" t="n">
        <f aca="false">O874*H874</f>
        <v>0</v>
      </c>
      <c r="Q874" s="173" t="n">
        <v>0.01023</v>
      </c>
      <c r="R874" s="173" t="n">
        <f aca="false">Q874*H874</f>
        <v>3.4238787</v>
      </c>
      <c r="S874" s="173" t="n">
        <v>0</v>
      </c>
      <c r="T874" s="174" t="n">
        <f aca="false">S874*H874</f>
        <v>0</v>
      </c>
      <c r="AR874" s="175" t="s">
        <v>508</v>
      </c>
      <c r="AT874" s="175" t="s">
        <v>487</v>
      </c>
      <c r="AU874" s="175" t="s">
        <v>91</v>
      </c>
      <c r="AY874" s="3" t="s">
        <v>308</v>
      </c>
      <c r="BE874" s="176" t="n">
        <f aca="false">IF(N874="základní",J874,0)</f>
        <v>0</v>
      </c>
      <c r="BF874" s="176" t="n">
        <f aca="false">IF(N874="snížená",J874,0)</f>
        <v>0</v>
      </c>
      <c r="BG874" s="176" t="n">
        <f aca="false">IF(N874="zákl. přenesená",J874,0)</f>
        <v>0</v>
      </c>
      <c r="BH874" s="176" t="n">
        <f aca="false">IF(N874="sníž. přenesená",J874,0)</f>
        <v>0</v>
      </c>
      <c r="BI874" s="176" t="n">
        <f aca="false">IF(N874="nulová",J874,0)</f>
        <v>0</v>
      </c>
      <c r="BJ874" s="3" t="s">
        <v>89</v>
      </c>
      <c r="BK874" s="176" t="n">
        <f aca="false">ROUND(I874*H874,2)</f>
        <v>0</v>
      </c>
      <c r="BL874" s="3" t="s">
        <v>414</v>
      </c>
      <c r="BM874" s="175" t="s">
        <v>3068</v>
      </c>
    </row>
    <row r="875" s="185" customFormat="true" ht="10.2" hidden="false" customHeight="false" outlineLevel="0" collapsed="false">
      <c r="B875" s="186"/>
      <c r="D875" s="179" t="s">
        <v>317</v>
      </c>
      <c r="F875" s="188" t="s">
        <v>3012</v>
      </c>
      <c r="H875" s="189" t="n">
        <v>334.69</v>
      </c>
      <c r="I875" s="190"/>
      <c r="L875" s="186"/>
      <c r="M875" s="191"/>
      <c r="T875" s="192"/>
      <c r="AT875" s="187" t="s">
        <v>317</v>
      </c>
      <c r="AU875" s="187" t="s">
        <v>91</v>
      </c>
      <c r="AV875" s="185" t="s">
        <v>91</v>
      </c>
      <c r="AW875" s="185" t="s">
        <v>3</v>
      </c>
      <c r="AX875" s="185" t="s">
        <v>89</v>
      </c>
      <c r="AY875" s="187" t="s">
        <v>308</v>
      </c>
    </row>
    <row r="876" s="22" customFormat="true" ht="33" hidden="false" customHeight="true" outlineLevel="0" collapsed="false">
      <c r="B876" s="23"/>
      <c r="C876" s="164" t="s">
        <v>3069</v>
      </c>
      <c r="D876" s="164" t="s">
        <v>310</v>
      </c>
      <c r="E876" s="165" t="s">
        <v>2259</v>
      </c>
      <c r="F876" s="166" t="s">
        <v>2260</v>
      </c>
      <c r="G876" s="167" t="s">
        <v>313</v>
      </c>
      <c r="H876" s="168" t="n">
        <v>108.162</v>
      </c>
      <c r="I876" s="169"/>
      <c r="J876" s="170" t="n">
        <f aca="false">ROUND(I876*H876,2)</f>
        <v>0</v>
      </c>
      <c r="K876" s="166" t="s">
        <v>314</v>
      </c>
      <c r="L876" s="23"/>
      <c r="M876" s="171"/>
      <c r="N876" s="172" t="s">
        <v>47</v>
      </c>
      <c r="P876" s="173" t="n">
        <f aca="false">O876*H876</f>
        <v>0</v>
      </c>
      <c r="Q876" s="173" t="n">
        <v>0</v>
      </c>
      <c r="R876" s="173" t="n">
        <f aca="false">Q876*H876</f>
        <v>0</v>
      </c>
      <c r="S876" s="173" t="n">
        <v>0</v>
      </c>
      <c r="T876" s="174" t="n">
        <f aca="false">S876*H876</f>
        <v>0</v>
      </c>
      <c r="AR876" s="175" t="s">
        <v>414</v>
      </c>
      <c r="AT876" s="175" t="s">
        <v>310</v>
      </c>
      <c r="AU876" s="175" t="s">
        <v>91</v>
      </c>
      <c r="AY876" s="3" t="s">
        <v>308</v>
      </c>
      <c r="BE876" s="176" t="n">
        <f aca="false">IF(N876="základní",J876,0)</f>
        <v>0</v>
      </c>
      <c r="BF876" s="176" t="n">
        <f aca="false">IF(N876="snížená",J876,0)</f>
        <v>0</v>
      </c>
      <c r="BG876" s="176" t="n">
        <f aca="false">IF(N876="zákl. přenesená",J876,0)</f>
        <v>0</v>
      </c>
      <c r="BH876" s="176" t="n">
        <f aca="false">IF(N876="sníž. přenesená",J876,0)</f>
        <v>0</v>
      </c>
      <c r="BI876" s="176" t="n">
        <f aca="false">IF(N876="nulová",J876,0)</f>
        <v>0</v>
      </c>
      <c r="BJ876" s="3" t="s">
        <v>89</v>
      </c>
      <c r="BK876" s="176" t="n">
        <f aca="false">ROUND(I876*H876,2)</f>
        <v>0</v>
      </c>
      <c r="BL876" s="3" t="s">
        <v>414</v>
      </c>
      <c r="BM876" s="175" t="s">
        <v>3070</v>
      </c>
    </row>
    <row r="877" s="177" customFormat="true" ht="10.2" hidden="false" customHeight="false" outlineLevel="0" collapsed="false">
      <c r="B877" s="178"/>
      <c r="D877" s="179" t="s">
        <v>317</v>
      </c>
      <c r="E877" s="180"/>
      <c r="F877" s="181" t="s">
        <v>318</v>
      </c>
      <c r="H877" s="180"/>
      <c r="I877" s="182"/>
      <c r="L877" s="178"/>
      <c r="M877" s="183"/>
      <c r="T877" s="184"/>
      <c r="AT877" s="180" t="s">
        <v>317</v>
      </c>
      <c r="AU877" s="180" t="s">
        <v>91</v>
      </c>
      <c r="AV877" s="177" t="s">
        <v>89</v>
      </c>
      <c r="AW877" s="177" t="s">
        <v>35</v>
      </c>
      <c r="AX877" s="177" t="s">
        <v>82</v>
      </c>
      <c r="AY877" s="180" t="s">
        <v>308</v>
      </c>
    </row>
    <row r="878" s="177" customFormat="true" ht="10.2" hidden="false" customHeight="false" outlineLevel="0" collapsed="false">
      <c r="B878" s="178"/>
      <c r="D878" s="179" t="s">
        <v>317</v>
      </c>
      <c r="E878" s="180"/>
      <c r="F878" s="181" t="s">
        <v>1320</v>
      </c>
      <c r="H878" s="180"/>
      <c r="I878" s="182"/>
      <c r="L878" s="178"/>
      <c r="M878" s="183"/>
      <c r="T878" s="184"/>
      <c r="AT878" s="180" t="s">
        <v>317</v>
      </c>
      <c r="AU878" s="180" t="s">
        <v>91</v>
      </c>
      <c r="AV878" s="177" t="s">
        <v>89</v>
      </c>
      <c r="AW878" s="177" t="s">
        <v>35</v>
      </c>
      <c r="AX878" s="177" t="s">
        <v>82</v>
      </c>
      <c r="AY878" s="180" t="s">
        <v>308</v>
      </c>
    </row>
    <row r="879" s="177" customFormat="true" ht="10.2" hidden="false" customHeight="false" outlineLevel="0" collapsed="false">
      <c r="B879" s="178"/>
      <c r="D879" s="179" t="s">
        <v>317</v>
      </c>
      <c r="E879" s="180"/>
      <c r="F879" s="181" t="s">
        <v>2952</v>
      </c>
      <c r="H879" s="180"/>
      <c r="I879" s="182"/>
      <c r="L879" s="178"/>
      <c r="M879" s="183"/>
      <c r="T879" s="184"/>
      <c r="AT879" s="180" t="s">
        <v>317</v>
      </c>
      <c r="AU879" s="180" t="s">
        <v>91</v>
      </c>
      <c r="AV879" s="177" t="s">
        <v>89</v>
      </c>
      <c r="AW879" s="177" t="s">
        <v>35</v>
      </c>
      <c r="AX879" s="177" t="s">
        <v>82</v>
      </c>
      <c r="AY879" s="180" t="s">
        <v>308</v>
      </c>
    </row>
    <row r="880" s="185" customFormat="true" ht="10.2" hidden="false" customHeight="false" outlineLevel="0" collapsed="false">
      <c r="B880" s="186"/>
      <c r="D880" s="179" t="s">
        <v>317</v>
      </c>
      <c r="E880" s="187"/>
      <c r="F880" s="188" t="s">
        <v>2953</v>
      </c>
      <c r="H880" s="189" t="n">
        <v>84.25</v>
      </c>
      <c r="I880" s="190"/>
      <c r="L880" s="186"/>
      <c r="M880" s="191"/>
      <c r="T880" s="192"/>
      <c r="AT880" s="187" t="s">
        <v>317</v>
      </c>
      <c r="AU880" s="187" t="s">
        <v>91</v>
      </c>
      <c r="AV880" s="185" t="s">
        <v>91</v>
      </c>
      <c r="AW880" s="185" t="s">
        <v>35</v>
      </c>
      <c r="AX880" s="185" t="s">
        <v>82</v>
      </c>
      <c r="AY880" s="187" t="s">
        <v>308</v>
      </c>
    </row>
    <row r="881" s="177" customFormat="true" ht="10.2" hidden="false" customHeight="false" outlineLevel="0" collapsed="false">
      <c r="B881" s="178"/>
      <c r="D881" s="179" t="s">
        <v>317</v>
      </c>
      <c r="E881" s="180"/>
      <c r="F881" s="181" t="s">
        <v>2216</v>
      </c>
      <c r="H881" s="180"/>
      <c r="I881" s="182"/>
      <c r="L881" s="178"/>
      <c r="M881" s="183"/>
      <c r="T881" s="184"/>
      <c r="AT881" s="180" t="s">
        <v>317</v>
      </c>
      <c r="AU881" s="180" t="s">
        <v>91</v>
      </c>
      <c r="AV881" s="177" t="s">
        <v>89</v>
      </c>
      <c r="AW881" s="177" t="s">
        <v>35</v>
      </c>
      <c r="AX881" s="177" t="s">
        <v>82</v>
      </c>
      <c r="AY881" s="180" t="s">
        <v>308</v>
      </c>
    </row>
    <row r="882" s="185" customFormat="true" ht="10.2" hidden="false" customHeight="false" outlineLevel="0" collapsed="false">
      <c r="B882" s="186"/>
      <c r="D882" s="179" t="s">
        <v>317</v>
      </c>
      <c r="E882" s="187"/>
      <c r="F882" s="188" t="s">
        <v>2217</v>
      </c>
      <c r="H882" s="189" t="n">
        <v>23.912</v>
      </c>
      <c r="I882" s="190"/>
      <c r="L882" s="186"/>
      <c r="M882" s="191"/>
      <c r="T882" s="192"/>
      <c r="AT882" s="187" t="s">
        <v>317</v>
      </c>
      <c r="AU882" s="187" t="s">
        <v>91</v>
      </c>
      <c r="AV882" s="185" t="s">
        <v>91</v>
      </c>
      <c r="AW882" s="185" t="s">
        <v>35</v>
      </c>
      <c r="AX882" s="185" t="s">
        <v>82</v>
      </c>
      <c r="AY882" s="187" t="s">
        <v>308</v>
      </c>
    </row>
    <row r="883" s="193" customFormat="true" ht="10.2" hidden="false" customHeight="false" outlineLevel="0" collapsed="false">
      <c r="B883" s="194"/>
      <c r="D883" s="179" t="s">
        <v>317</v>
      </c>
      <c r="E883" s="195"/>
      <c r="F883" s="196" t="s">
        <v>321</v>
      </c>
      <c r="H883" s="197" t="n">
        <v>108.162</v>
      </c>
      <c r="I883" s="198"/>
      <c r="L883" s="194"/>
      <c r="M883" s="199"/>
      <c r="T883" s="200"/>
      <c r="AT883" s="195" t="s">
        <v>317</v>
      </c>
      <c r="AU883" s="195" t="s">
        <v>91</v>
      </c>
      <c r="AV883" s="193" t="s">
        <v>315</v>
      </c>
      <c r="AW883" s="193" t="s">
        <v>35</v>
      </c>
      <c r="AX883" s="193" t="s">
        <v>89</v>
      </c>
      <c r="AY883" s="195" t="s">
        <v>308</v>
      </c>
    </row>
    <row r="884" s="22" customFormat="true" ht="16.5" hidden="false" customHeight="true" outlineLevel="0" collapsed="false">
      <c r="B884" s="23"/>
      <c r="C884" s="201" t="s">
        <v>3071</v>
      </c>
      <c r="D884" s="201" t="s">
        <v>487</v>
      </c>
      <c r="E884" s="202" t="s">
        <v>2262</v>
      </c>
      <c r="F884" s="203" t="s">
        <v>2263</v>
      </c>
      <c r="G884" s="204" t="s">
        <v>313</v>
      </c>
      <c r="H884" s="205" t="n">
        <v>118.978</v>
      </c>
      <c r="I884" s="206"/>
      <c r="J884" s="207" t="n">
        <f aca="false">ROUND(I884*H884,2)</f>
        <v>0</v>
      </c>
      <c r="K884" s="203" t="s">
        <v>314</v>
      </c>
      <c r="L884" s="208"/>
      <c r="M884" s="209"/>
      <c r="N884" s="210" t="s">
        <v>47</v>
      </c>
      <c r="P884" s="173" t="n">
        <f aca="false">O884*H884</f>
        <v>0</v>
      </c>
      <c r="Q884" s="173" t="n">
        <v>0.01023</v>
      </c>
      <c r="R884" s="173" t="n">
        <f aca="false">Q884*H884</f>
        <v>1.21714494</v>
      </c>
      <c r="S884" s="173" t="n">
        <v>0</v>
      </c>
      <c r="T884" s="174" t="n">
        <f aca="false">S884*H884</f>
        <v>0</v>
      </c>
      <c r="AR884" s="175" t="s">
        <v>508</v>
      </c>
      <c r="AT884" s="175" t="s">
        <v>487</v>
      </c>
      <c r="AU884" s="175" t="s">
        <v>91</v>
      </c>
      <c r="AY884" s="3" t="s">
        <v>308</v>
      </c>
      <c r="BE884" s="176" t="n">
        <f aca="false">IF(N884="základní",J884,0)</f>
        <v>0</v>
      </c>
      <c r="BF884" s="176" t="n">
        <f aca="false">IF(N884="snížená",J884,0)</f>
        <v>0</v>
      </c>
      <c r="BG884" s="176" t="n">
        <f aca="false">IF(N884="zákl. přenesená",J884,0)</f>
        <v>0</v>
      </c>
      <c r="BH884" s="176" t="n">
        <f aca="false">IF(N884="sníž. přenesená",J884,0)</f>
        <v>0</v>
      </c>
      <c r="BI884" s="176" t="n">
        <f aca="false">IF(N884="nulová",J884,0)</f>
        <v>0</v>
      </c>
      <c r="BJ884" s="3" t="s">
        <v>89</v>
      </c>
      <c r="BK884" s="176" t="n">
        <f aca="false">ROUND(I884*H884,2)</f>
        <v>0</v>
      </c>
      <c r="BL884" s="3" t="s">
        <v>414</v>
      </c>
      <c r="BM884" s="175" t="s">
        <v>3072</v>
      </c>
    </row>
    <row r="885" s="185" customFormat="true" ht="10.2" hidden="false" customHeight="false" outlineLevel="0" collapsed="false">
      <c r="B885" s="186"/>
      <c r="D885" s="179" t="s">
        <v>317</v>
      </c>
      <c r="F885" s="188" t="s">
        <v>2967</v>
      </c>
      <c r="H885" s="189" t="n">
        <v>118.978</v>
      </c>
      <c r="I885" s="190"/>
      <c r="L885" s="186"/>
      <c r="M885" s="191"/>
      <c r="T885" s="192"/>
      <c r="AT885" s="187" t="s">
        <v>317</v>
      </c>
      <c r="AU885" s="187" t="s">
        <v>91</v>
      </c>
      <c r="AV885" s="185" t="s">
        <v>91</v>
      </c>
      <c r="AW885" s="185" t="s">
        <v>3</v>
      </c>
      <c r="AX885" s="185" t="s">
        <v>89</v>
      </c>
      <c r="AY885" s="187" t="s">
        <v>308</v>
      </c>
    </row>
    <row r="886" s="22" customFormat="true" ht="24.15" hidden="false" customHeight="true" outlineLevel="0" collapsed="false">
      <c r="B886" s="23"/>
      <c r="C886" s="164" t="s">
        <v>3073</v>
      </c>
      <c r="D886" s="164" t="s">
        <v>310</v>
      </c>
      <c r="E886" s="165" t="s">
        <v>1287</v>
      </c>
      <c r="F886" s="166" t="s">
        <v>1288</v>
      </c>
      <c r="G886" s="167" t="s">
        <v>313</v>
      </c>
      <c r="H886" s="168" t="n">
        <v>16.983</v>
      </c>
      <c r="I886" s="169"/>
      <c r="J886" s="170" t="n">
        <f aca="false">ROUND(I886*H886,2)</f>
        <v>0</v>
      </c>
      <c r="K886" s="166"/>
      <c r="L886" s="23"/>
      <c r="M886" s="171"/>
      <c r="N886" s="172" t="s">
        <v>47</v>
      </c>
      <c r="P886" s="173" t="n">
        <f aca="false">O886*H886</f>
        <v>0</v>
      </c>
      <c r="Q886" s="173" t="n">
        <v>0</v>
      </c>
      <c r="R886" s="173" t="n">
        <f aca="false">Q886*H886</f>
        <v>0</v>
      </c>
      <c r="S886" s="173" t="n">
        <v>0</v>
      </c>
      <c r="T886" s="174" t="n">
        <f aca="false">S886*H886</f>
        <v>0</v>
      </c>
      <c r="AR886" s="175" t="s">
        <v>414</v>
      </c>
      <c r="AT886" s="175" t="s">
        <v>310</v>
      </c>
      <c r="AU886" s="175" t="s">
        <v>91</v>
      </c>
      <c r="AY886" s="3" t="s">
        <v>308</v>
      </c>
      <c r="BE886" s="176" t="n">
        <f aca="false">IF(N886="základní",J886,0)</f>
        <v>0</v>
      </c>
      <c r="BF886" s="176" t="n">
        <f aca="false">IF(N886="snížená",J886,0)</f>
        <v>0</v>
      </c>
      <c r="BG886" s="176" t="n">
        <f aca="false">IF(N886="zákl. přenesená",J886,0)</f>
        <v>0</v>
      </c>
      <c r="BH886" s="176" t="n">
        <f aca="false">IF(N886="sníž. přenesená",J886,0)</f>
        <v>0</v>
      </c>
      <c r="BI886" s="176" t="n">
        <f aca="false">IF(N886="nulová",J886,0)</f>
        <v>0</v>
      </c>
      <c r="BJ886" s="3" t="s">
        <v>89</v>
      </c>
      <c r="BK886" s="176" t="n">
        <f aca="false">ROUND(I886*H886,2)</f>
        <v>0</v>
      </c>
      <c r="BL886" s="3" t="s">
        <v>414</v>
      </c>
      <c r="BM886" s="175" t="s">
        <v>3074</v>
      </c>
    </row>
    <row r="887" s="177" customFormat="true" ht="10.2" hidden="false" customHeight="false" outlineLevel="0" collapsed="false">
      <c r="B887" s="178"/>
      <c r="D887" s="179" t="s">
        <v>317</v>
      </c>
      <c r="E887" s="180"/>
      <c r="F887" s="181" t="s">
        <v>318</v>
      </c>
      <c r="H887" s="180"/>
      <c r="I887" s="182"/>
      <c r="L887" s="178"/>
      <c r="M887" s="183"/>
      <c r="T887" s="184"/>
      <c r="AT887" s="180" t="s">
        <v>317</v>
      </c>
      <c r="AU887" s="180" t="s">
        <v>91</v>
      </c>
      <c r="AV887" s="177" t="s">
        <v>89</v>
      </c>
      <c r="AW887" s="177" t="s">
        <v>35</v>
      </c>
      <c r="AX887" s="177" t="s">
        <v>82</v>
      </c>
      <c r="AY887" s="180" t="s">
        <v>308</v>
      </c>
    </row>
    <row r="888" s="177" customFormat="true" ht="10.2" hidden="false" customHeight="false" outlineLevel="0" collapsed="false">
      <c r="B888" s="178"/>
      <c r="D888" s="179" t="s">
        <v>317</v>
      </c>
      <c r="E888" s="180"/>
      <c r="F888" s="181" t="s">
        <v>1290</v>
      </c>
      <c r="H888" s="180"/>
      <c r="I888" s="182"/>
      <c r="L888" s="178"/>
      <c r="M888" s="183"/>
      <c r="T888" s="184"/>
      <c r="AT888" s="180" t="s">
        <v>317</v>
      </c>
      <c r="AU888" s="180" t="s">
        <v>91</v>
      </c>
      <c r="AV888" s="177" t="s">
        <v>89</v>
      </c>
      <c r="AW888" s="177" t="s">
        <v>35</v>
      </c>
      <c r="AX888" s="177" t="s">
        <v>82</v>
      </c>
      <c r="AY888" s="180" t="s">
        <v>308</v>
      </c>
    </row>
    <row r="889" s="177" customFormat="true" ht="10.2" hidden="false" customHeight="false" outlineLevel="0" collapsed="false">
      <c r="B889" s="178"/>
      <c r="D889" s="179" t="s">
        <v>317</v>
      </c>
      <c r="E889" s="180"/>
      <c r="F889" s="181" t="s">
        <v>3075</v>
      </c>
      <c r="H889" s="180"/>
      <c r="I889" s="182"/>
      <c r="L889" s="178"/>
      <c r="M889" s="183"/>
      <c r="T889" s="184"/>
      <c r="AT889" s="180" t="s">
        <v>317</v>
      </c>
      <c r="AU889" s="180" t="s">
        <v>91</v>
      </c>
      <c r="AV889" s="177" t="s">
        <v>89</v>
      </c>
      <c r="AW889" s="177" t="s">
        <v>35</v>
      </c>
      <c r="AX889" s="177" t="s">
        <v>82</v>
      </c>
      <c r="AY889" s="180" t="s">
        <v>308</v>
      </c>
    </row>
    <row r="890" s="185" customFormat="true" ht="10.2" hidden="false" customHeight="false" outlineLevel="0" collapsed="false">
      <c r="B890" s="186"/>
      <c r="D890" s="179" t="s">
        <v>317</v>
      </c>
      <c r="E890" s="187"/>
      <c r="F890" s="188" t="s">
        <v>3076</v>
      </c>
      <c r="H890" s="189" t="n">
        <v>16.983</v>
      </c>
      <c r="I890" s="190"/>
      <c r="L890" s="186"/>
      <c r="M890" s="191"/>
      <c r="T890" s="192"/>
      <c r="AT890" s="187" t="s">
        <v>317</v>
      </c>
      <c r="AU890" s="187" t="s">
        <v>91</v>
      </c>
      <c r="AV890" s="185" t="s">
        <v>91</v>
      </c>
      <c r="AW890" s="185" t="s">
        <v>35</v>
      </c>
      <c r="AX890" s="185" t="s">
        <v>82</v>
      </c>
      <c r="AY890" s="187" t="s">
        <v>308</v>
      </c>
    </row>
    <row r="891" s="193" customFormat="true" ht="10.2" hidden="false" customHeight="false" outlineLevel="0" collapsed="false">
      <c r="B891" s="194"/>
      <c r="D891" s="179" t="s">
        <v>317</v>
      </c>
      <c r="E891" s="195"/>
      <c r="F891" s="196" t="s">
        <v>321</v>
      </c>
      <c r="H891" s="197" t="n">
        <v>16.983</v>
      </c>
      <c r="I891" s="198"/>
      <c r="L891" s="194"/>
      <c r="M891" s="199"/>
      <c r="T891" s="200"/>
      <c r="AT891" s="195" t="s">
        <v>317</v>
      </c>
      <c r="AU891" s="195" t="s">
        <v>91</v>
      </c>
      <c r="AV891" s="193" t="s">
        <v>315</v>
      </c>
      <c r="AW891" s="193" t="s">
        <v>35</v>
      </c>
      <c r="AX891" s="193" t="s">
        <v>89</v>
      </c>
      <c r="AY891" s="195" t="s">
        <v>308</v>
      </c>
    </row>
    <row r="892" s="22" customFormat="true" ht="37.95" hidden="false" customHeight="true" outlineLevel="0" collapsed="false">
      <c r="B892" s="23"/>
      <c r="C892" s="201" t="s">
        <v>3077</v>
      </c>
      <c r="D892" s="201" t="s">
        <v>487</v>
      </c>
      <c r="E892" s="202" t="s">
        <v>3078</v>
      </c>
      <c r="F892" s="203" t="s">
        <v>3079</v>
      </c>
      <c r="G892" s="204" t="s">
        <v>313</v>
      </c>
      <c r="H892" s="205" t="n">
        <v>16.983</v>
      </c>
      <c r="I892" s="206"/>
      <c r="J892" s="207" t="n">
        <f aca="false">ROUND(I892*H892,2)</f>
        <v>0</v>
      </c>
      <c r="K892" s="203"/>
      <c r="L892" s="208"/>
      <c r="M892" s="209"/>
      <c r="N892" s="210" t="s">
        <v>47</v>
      </c>
      <c r="P892" s="173" t="n">
        <f aca="false">O892*H892</f>
        <v>0</v>
      </c>
      <c r="Q892" s="173" t="n">
        <v>0</v>
      </c>
      <c r="R892" s="173" t="n">
        <f aca="false">Q892*H892</f>
        <v>0</v>
      </c>
      <c r="S892" s="173" t="n">
        <v>0</v>
      </c>
      <c r="T892" s="174" t="n">
        <f aca="false">S892*H892</f>
        <v>0</v>
      </c>
      <c r="AR892" s="175" t="s">
        <v>508</v>
      </c>
      <c r="AT892" s="175" t="s">
        <v>487</v>
      </c>
      <c r="AU892" s="175" t="s">
        <v>91</v>
      </c>
      <c r="AY892" s="3" t="s">
        <v>308</v>
      </c>
      <c r="BE892" s="176" t="n">
        <f aca="false">IF(N892="základní",J892,0)</f>
        <v>0</v>
      </c>
      <c r="BF892" s="176" t="n">
        <f aca="false">IF(N892="snížená",J892,0)</f>
        <v>0</v>
      </c>
      <c r="BG892" s="176" t="n">
        <f aca="false">IF(N892="zákl. přenesená",J892,0)</f>
        <v>0</v>
      </c>
      <c r="BH892" s="176" t="n">
        <f aca="false">IF(N892="sníž. přenesená",J892,0)</f>
        <v>0</v>
      </c>
      <c r="BI892" s="176" t="n">
        <f aca="false">IF(N892="nulová",J892,0)</f>
        <v>0</v>
      </c>
      <c r="BJ892" s="3" t="s">
        <v>89</v>
      </c>
      <c r="BK892" s="176" t="n">
        <f aca="false">ROUND(I892*H892,2)</f>
        <v>0</v>
      </c>
      <c r="BL892" s="3" t="s">
        <v>414</v>
      </c>
      <c r="BM892" s="175" t="s">
        <v>3080</v>
      </c>
    </row>
    <row r="893" s="22" customFormat="true" ht="16.5" hidden="false" customHeight="true" outlineLevel="0" collapsed="false">
      <c r="B893" s="23"/>
      <c r="C893" s="164" t="s">
        <v>3081</v>
      </c>
      <c r="D893" s="164" t="s">
        <v>310</v>
      </c>
      <c r="E893" s="165" t="s">
        <v>1359</v>
      </c>
      <c r="F893" s="166" t="s">
        <v>1360</v>
      </c>
      <c r="G893" s="167" t="s">
        <v>494</v>
      </c>
      <c r="H893" s="168" t="n">
        <v>16.983</v>
      </c>
      <c r="I893" s="169"/>
      <c r="J893" s="170" t="n">
        <f aca="false">ROUND(I893*H893,2)</f>
        <v>0</v>
      </c>
      <c r="K893" s="166" t="s">
        <v>314</v>
      </c>
      <c r="L893" s="23"/>
      <c r="M893" s="171"/>
      <c r="N893" s="172" t="s">
        <v>47</v>
      </c>
      <c r="P893" s="173" t="n">
        <f aca="false">O893*H893</f>
        <v>0</v>
      </c>
      <c r="Q893" s="173" t="n">
        <v>1E-005</v>
      </c>
      <c r="R893" s="173" t="n">
        <f aca="false">Q893*H893</f>
        <v>0.00016983</v>
      </c>
      <c r="S893" s="173" t="n">
        <v>0</v>
      </c>
      <c r="T893" s="174" t="n">
        <f aca="false">S893*H893</f>
        <v>0</v>
      </c>
      <c r="AR893" s="175" t="s">
        <v>414</v>
      </c>
      <c r="AT893" s="175" t="s">
        <v>310</v>
      </c>
      <c r="AU893" s="175" t="s">
        <v>91</v>
      </c>
      <c r="AY893" s="3" t="s">
        <v>308</v>
      </c>
      <c r="BE893" s="176" t="n">
        <f aca="false">IF(N893="základní",J893,0)</f>
        <v>0</v>
      </c>
      <c r="BF893" s="176" t="n">
        <f aca="false">IF(N893="snížená",J893,0)</f>
        <v>0</v>
      </c>
      <c r="BG893" s="176" t="n">
        <f aca="false">IF(N893="zákl. přenesená",J893,0)</f>
        <v>0</v>
      </c>
      <c r="BH893" s="176" t="n">
        <f aca="false">IF(N893="sníž. přenesená",J893,0)</f>
        <v>0</v>
      </c>
      <c r="BI893" s="176" t="n">
        <f aca="false">IF(N893="nulová",J893,0)</f>
        <v>0</v>
      </c>
      <c r="BJ893" s="3" t="s">
        <v>89</v>
      </c>
      <c r="BK893" s="176" t="n">
        <f aca="false">ROUND(I893*H893,2)</f>
        <v>0</v>
      </c>
      <c r="BL893" s="3" t="s">
        <v>414</v>
      </c>
      <c r="BM893" s="175" t="s">
        <v>3082</v>
      </c>
    </row>
    <row r="894" s="177" customFormat="true" ht="10.2" hidden="false" customHeight="false" outlineLevel="0" collapsed="false">
      <c r="B894" s="178"/>
      <c r="D894" s="179" t="s">
        <v>317</v>
      </c>
      <c r="E894" s="180"/>
      <c r="F894" s="181" t="s">
        <v>318</v>
      </c>
      <c r="H894" s="180"/>
      <c r="I894" s="182"/>
      <c r="L894" s="178"/>
      <c r="M894" s="183"/>
      <c r="T894" s="184"/>
      <c r="AT894" s="180" t="s">
        <v>317</v>
      </c>
      <c r="AU894" s="180" t="s">
        <v>91</v>
      </c>
      <c r="AV894" s="177" t="s">
        <v>89</v>
      </c>
      <c r="AW894" s="177" t="s">
        <v>35</v>
      </c>
      <c r="AX894" s="177" t="s">
        <v>82</v>
      </c>
      <c r="AY894" s="180" t="s">
        <v>308</v>
      </c>
    </row>
    <row r="895" s="177" customFormat="true" ht="10.2" hidden="false" customHeight="false" outlineLevel="0" collapsed="false">
      <c r="B895" s="178"/>
      <c r="D895" s="179" t="s">
        <v>317</v>
      </c>
      <c r="E895" s="180"/>
      <c r="F895" s="181" t="s">
        <v>3083</v>
      </c>
      <c r="H895" s="180"/>
      <c r="I895" s="182"/>
      <c r="L895" s="178"/>
      <c r="M895" s="183"/>
      <c r="T895" s="184"/>
      <c r="AT895" s="180" t="s">
        <v>317</v>
      </c>
      <c r="AU895" s="180" t="s">
        <v>91</v>
      </c>
      <c r="AV895" s="177" t="s">
        <v>89</v>
      </c>
      <c r="AW895" s="177" t="s">
        <v>35</v>
      </c>
      <c r="AX895" s="177" t="s">
        <v>82</v>
      </c>
      <c r="AY895" s="180" t="s">
        <v>308</v>
      </c>
    </row>
    <row r="896" s="177" customFormat="true" ht="10.2" hidden="false" customHeight="false" outlineLevel="0" collapsed="false">
      <c r="B896" s="178"/>
      <c r="D896" s="179" t="s">
        <v>317</v>
      </c>
      <c r="E896" s="180"/>
      <c r="F896" s="181" t="s">
        <v>3075</v>
      </c>
      <c r="H896" s="180"/>
      <c r="I896" s="182"/>
      <c r="L896" s="178"/>
      <c r="M896" s="183"/>
      <c r="T896" s="184"/>
      <c r="AT896" s="180" t="s">
        <v>317</v>
      </c>
      <c r="AU896" s="180" t="s">
        <v>91</v>
      </c>
      <c r="AV896" s="177" t="s">
        <v>89</v>
      </c>
      <c r="AW896" s="177" t="s">
        <v>35</v>
      </c>
      <c r="AX896" s="177" t="s">
        <v>82</v>
      </c>
      <c r="AY896" s="180" t="s">
        <v>308</v>
      </c>
    </row>
    <row r="897" s="185" customFormat="true" ht="10.2" hidden="false" customHeight="false" outlineLevel="0" collapsed="false">
      <c r="B897" s="186"/>
      <c r="D897" s="179" t="s">
        <v>317</v>
      </c>
      <c r="E897" s="187"/>
      <c r="F897" s="188" t="s">
        <v>3076</v>
      </c>
      <c r="H897" s="189" t="n">
        <v>16.983</v>
      </c>
      <c r="I897" s="190"/>
      <c r="L897" s="186"/>
      <c r="M897" s="191"/>
      <c r="T897" s="192"/>
      <c r="AT897" s="187" t="s">
        <v>317</v>
      </c>
      <c r="AU897" s="187" t="s">
        <v>91</v>
      </c>
      <c r="AV897" s="185" t="s">
        <v>91</v>
      </c>
      <c r="AW897" s="185" t="s">
        <v>35</v>
      </c>
      <c r="AX897" s="185" t="s">
        <v>82</v>
      </c>
      <c r="AY897" s="187" t="s">
        <v>308</v>
      </c>
    </row>
    <row r="898" s="193" customFormat="true" ht="10.2" hidden="false" customHeight="false" outlineLevel="0" collapsed="false">
      <c r="B898" s="194"/>
      <c r="D898" s="179" t="s">
        <v>317</v>
      </c>
      <c r="E898" s="195"/>
      <c r="F898" s="196" t="s">
        <v>321</v>
      </c>
      <c r="H898" s="197" t="n">
        <v>16.983</v>
      </c>
      <c r="I898" s="198"/>
      <c r="L898" s="194"/>
      <c r="M898" s="199"/>
      <c r="T898" s="200"/>
      <c r="AT898" s="195" t="s">
        <v>317</v>
      </c>
      <c r="AU898" s="195" t="s">
        <v>91</v>
      </c>
      <c r="AV898" s="193" t="s">
        <v>315</v>
      </c>
      <c r="AW898" s="193" t="s">
        <v>35</v>
      </c>
      <c r="AX898" s="193" t="s">
        <v>89</v>
      </c>
      <c r="AY898" s="195" t="s">
        <v>308</v>
      </c>
    </row>
    <row r="899" s="22" customFormat="true" ht="21.75" hidden="false" customHeight="true" outlineLevel="0" collapsed="false">
      <c r="B899" s="23"/>
      <c r="C899" s="201" t="s">
        <v>3084</v>
      </c>
      <c r="D899" s="201" t="s">
        <v>487</v>
      </c>
      <c r="E899" s="202" t="s">
        <v>3085</v>
      </c>
      <c r="F899" s="203" t="s">
        <v>3086</v>
      </c>
      <c r="G899" s="204" t="s">
        <v>324</v>
      </c>
      <c r="H899" s="205" t="n">
        <v>0.187</v>
      </c>
      <c r="I899" s="206"/>
      <c r="J899" s="207" t="n">
        <f aca="false">ROUND(I899*H899,2)</f>
        <v>0</v>
      </c>
      <c r="K899" s="203" t="s">
        <v>314</v>
      </c>
      <c r="L899" s="208"/>
      <c r="M899" s="209"/>
      <c r="N899" s="210" t="s">
        <v>47</v>
      </c>
      <c r="P899" s="173" t="n">
        <f aca="false">O899*H899</f>
        <v>0</v>
      </c>
      <c r="Q899" s="173" t="n">
        <v>0.55</v>
      </c>
      <c r="R899" s="173" t="n">
        <f aca="false">Q899*H899</f>
        <v>0.10285</v>
      </c>
      <c r="S899" s="173" t="n">
        <v>0</v>
      </c>
      <c r="T899" s="174" t="n">
        <f aca="false">S899*H899</f>
        <v>0</v>
      </c>
      <c r="AR899" s="175" t="s">
        <v>508</v>
      </c>
      <c r="AT899" s="175" t="s">
        <v>487</v>
      </c>
      <c r="AU899" s="175" t="s">
        <v>91</v>
      </c>
      <c r="AY899" s="3" t="s">
        <v>308</v>
      </c>
      <c r="BE899" s="176" t="n">
        <f aca="false">IF(N899="základní",J899,0)</f>
        <v>0</v>
      </c>
      <c r="BF899" s="176" t="n">
        <f aca="false">IF(N899="snížená",J899,0)</f>
        <v>0</v>
      </c>
      <c r="BG899" s="176" t="n">
        <f aca="false">IF(N899="zákl. přenesená",J899,0)</f>
        <v>0</v>
      </c>
      <c r="BH899" s="176" t="n">
        <f aca="false">IF(N899="sníž. přenesená",J899,0)</f>
        <v>0</v>
      </c>
      <c r="BI899" s="176" t="n">
        <f aca="false">IF(N899="nulová",J899,0)</f>
        <v>0</v>
      </c>
      <c r="BJ899" s="3" t="s">
        <v>89</v>
      </c>
      <c r="BK899" s="176" t="n">
        <f aca="false">ROUND(I899*H899,2)</f>
        <v>0</v>
      </c>
      <c r="BL899" s="3" t="s">
        <v>414</v>
      </c>
      <c r="BM899" s="175" t="s">
        <v>3087</v>
      </c>
    </row>
    <row r="900" s="177" customFormat="true" ht="10.2" hidden="false" customHeight="false" outlineLevel="0" collapsed="false">
      <c r="B900" s="178"/>
      <c r="D900" s="179" t="s">
        <v>317</v>
      </c>
      <c r="E900" s="180"/>
      <c r="F900" s="181" t="s">
        <v>318</v>
      </c>
      <c r="H900" s="180"/>
      <c r="I900" s="182"/>
      <c r="L900" s="178"/>
      <c r="M900" s="183"/>
      <c r="T900" s="184"/>
      <c r="AT900" s="180" t="s">
        <v>317</v>
      </c>
      <c r="AU900" s="180" t="s">
        <v>91</v>
      </c>
      <c r="AV900" s="177" t="s">
        <v>89</v>
      </c>
      <c r="AW900" s="177" t="s">
        <v>35</v>
      </c>
      <c r="AX900" s="177" t="s">
        <v>82</v>
      </c>
      <c r="AY900" s="180" t="s">
        <v>308</v>
      </c>
    </row>
    <row r="901" s="177" customFormat="true" ht="10.2" hidden="false" customHeight="false" outlineLevel="0" collapsed="false">
      <c r="B901" s="178"/>
      <c r="D901" s="179" t="s">
        <v>317</v>
      </c>
      <c r="E901" s="180"/>
      <c r="F901" s="181" t="s">
        <v>3088</v>
      </c>
      <c r="H901" s="180"/>
      <c r="I901" s="182"/>
      <c r="L901" s="178"/>
      <c r="M901" s="183"/>
      <c r="T901" s="184"/>
      <c r="AT901" s="180" t="s">
        <v>317</v>
      </c>
      <c r="AU901" s="180" t="s">
        <v>91</v>
      </c>
      <c r="AV901" s="177" t="s">
        <v>89</v>
      </c>
      <c r="AW901" s="177" t="s">
        <v>35</v>
      </c>
      <c r="AX901" s="177" t="s">
        <v>82</v>
      </c>
      <c r="AY901" s="180" t="s">
        <v>308</v>
      </c>
    </row>
    <row r="902" s="177" customFormat="true" ht="10.2" hidden="false" customHeight="false" outlineLevel="0" collapsed="false">
      <c r="B902" s="178"/>
      <c r="D902" s="179" t="s">
        <v>317</v>
      </c>
      <c r="E902" s="180"/>
      <c r="F902" s="181" t="s">
        <v>3075</v>
      </c>
      <c r="H902" s="180"/>
      <c r="I902" s="182"/>
      <c r="L902" s="178"/>
      <c r="M902" s="183"/>
      <c r="T902" s="184"/>
      <c r="AT902" s="180" t="s">
        <v>317</v>
      </c>
      <c r="AU902" s="180" t="s">
        <v>91</v>
      </c>
      <c r="AV902" s="177" t="s">
        <v>89</v>
      </c>
      <c r="AW902" s="177" t="s">
        <v>35</v>
      </c>
      <c r="AX902" s="177" t="s">
        <v>82</v>
      </c>
      <c r="AY902" s="180" t="s">
        <v>308</v>
      </c>
    </row>
    <row r="903" s="185" customFormat="true" ht="10.2" hidden="false" customHeight="false" outlineLevel="0" collapsed="false">
      <c r="B903" s="186"/>
      <c r="D903" s="179" t="s">
        <v>317</v>
      </c>
      <c r="E903" s="187"/>
      <c r="F903" s="188" t="s">
        <v>3089</v>
      </c>
      <c r="H903" s="189" t="n">
        <v>0.17</v>
      </c>
      <c r="I903" s="190"/>
      <c r="L903" s="186"/>
      <c r="M903" s="191"/>
      <c r="T903" s="192"/>
      <c r="AT903" s="187" t="s">
        <v>317</v>
      </c>
      <c r="AU903" s="187" t="s">
        <v>91</v>
      </c>
      <c r="AV903" s="185" t="s">
        <v>91</v>
      </c>
      <c r="AW903" s="185" t="s">
        <v>35</v>
      </c>
      <c r="AX903" s="185" t="s">
        <v>82</v>
      </c>
      <c r="AY903" s="187" t="s">
        <v>308</v>
      </c>
    </row>
    <row r="904" s="193" customFormat="true" ht="10.2" hidden="false" customHeight="false" outlineLevel="0" collapsed="false">
      <c r="B904" s="194"/>
      <c r="D904" s="179" t="s">
        <v>317</v>
      </c>
      <c r="E904" s="195"/>
      <c r="F904" s="196" t="s">
        <v>321</v>
      </c>
      <c r="H904" s="197" t="n">
        <v>0.17</v>
      </c>
      <c r="I904" s="198"/>
      <c r="L904" s="194"/>
      <c r="M904" s="199"/>
      <c r="T904" s="200"/>
      <c r="AT904" s="195" t="s">
        <v>317</v>
      </c>
      <c r="AU904" s="195" t="s">
        <v>91</v>
      </c>
      <c r="AV904" s="193" t="s">
        <v>315</v>
      </c>
      <c r="AW904" s="193" t="s">
        <v>35</v>
      </c>
      <c r="AX904" s="193" t="s">
        <v>89</v>
      </c>
      <c r="AY904" s="195" t="s">
        <v>308</v>
      </c>
    </row>
    <row r="905" s="185" customFormat="true" ht="10.2" hidden="false" customHeight="false" outlineLevel="0" collapsed="false">
      <c r="B905" s="186"/>
      <c r="D905" s="179" t="s">
        <v>317</v>
      </c>
      <c r="F905" s="188" t="s">
        <v>3090</v>
      </c>
      <c r="H905" s="189" t="n">
        <v>0.187</v>
      </c>
      <c r="I905" s="190"/>
      <c r="L905" s="186"/>
      <c r="M905" s="191"/>
      <c r="T905" s="192"/>
      <c r="AT905" s="187" t="s">
        <v>317</v>
      </c>
      <c r="AU905" s="187" t="s">
        <v>91</v>
      </c>
      <c r="AV905" s="185" t="s">
        <v>91</v>
      </c>
      <c r="AW905" s="185" t="s">
        <v>3</v>
      </c>
      <c r="AX905" s="185" t="s">
        <v>89</v>
      </c>
      <c r="AY905" s="187" t="s">
        <v>308</v>
      </c>
    </row>
    <row r="906" s="22" customFormat="true" ht="33" hidden="false" customHeight="true" outlineLevel="0" collapsed="false">
      <c r="B906" s="23"/>
      <c r="C906" s="164" t="s">
        <v>3091</v>
      </c>
      <c r="D906" s="164" t="s">
        <v>310</v>
      </c>
      <c r="E906" s="165" t="s">
        <v>1368</v>
      </c>
      <c r="F906" s="166" t="s">
        <v>1369</v>
      </c>
      <c r="G906" s="167" t="s">
        <v>313</v>
      </c>
      <c r="H906" s="168" t="n">
        <v>16.983</v>
      </c>
      <c r="I906" s="169"/>
      <c r="J906" s="170" t="n">
        <f aca="false">ROUND(I906*H906,2)</f>
        <v>0</v>
      </c>
      <c r="K906" s="166" t="s">
        <v>314</v>
      </c>
      <c r="L906" s="23"/>
      <c r="M906" s="171"/>
      <c r="N906" s="172" t="s">
        <v>47</v>
      </c>
      <c r="P906" s="173" t="n">
        <f aca="false">O906*H906</f>
        <v>0</v>
      </c>
      <c r="Q906" s="173" t="n">
        <v>0</v>
      </c>
      <c r="R906" s="173" t="n">
        <f aca="false">Q906*H906</f>
        <v>0</v>
      </c>
      <c r="S906" s="173" t="n">
        <v>0</v>
      </c>
      <c r="T906" s="174" t="n">
        <f aca="false">S906*H906</f>
        <v>0</v>
      </c>
      <c r="AR906" s="175" t="s">
        <v>414</v>
      </c>
      <c r="AT906" s="175" t="s">
        <v>310</v>
      </c>
      <c r="AU906" s="175" t="s">
        <v>91</v>
      </c>
      <c r="AY906" s="3" t="s">
        <v>308</v>
      </c>
      <c r="BE906" s="176" t="n">
        <f aca="false">IF(N906="základní",J906,0)</f>
        <v>0</v>
      </c>
      <c r="BF906" s="176" t="n">
        <f aca="false">IF(N906="snížená",J906,0)</f>
        <v>0</v>
      </c>
      <c r="BG906" s="176" t="n">
        <f aca="false">IF(N906="zákl. přenesená",J906,0)</f>
        <v>0</v>
      </c>
      <c r="BH906" s="176" t="n">
        <f aca="false">IF(N906="sníž. přenesená",J906,0)</f>
        <v>0</v>
      </c>
      <c r="BI906" s="176" t="n">
        <f aca="false">IF(N906="nulová",J906,0)</f>
        <v>0</v>
      </c>
      <c r="BJ906" s="3" t="s">
        <v>89</v>
      </c>
      <c r="BK906" s="176" t="n">
        <f aca="false">ROUND(I906*H906,2)</f>
        <v>0</v>
      </c>
      <c r="BL906" s="3" t="s">
        <v>414</v>
      </c>
      <c r="BM906" s="175" t="s">
        <v>3092</v>
      </c>
    </row>
    <row r="907" s="177" customFormat="true" ht="10.2" hidden="false" customHeight="false" outlineLevel="0" collapsed="false">
      <c r="B907" s="178"/>
      <c r="D907" s="179" t="s">
        <v>317</v>
      </c>
      <c r="E907" s="180"/>
      <c r="F907" s="181" t="s">
        <v>318</v>
      </c>
      <c r="H907" s="180"/>
      <c r="I907" s="182"/>
      <c r="L907" s="178"/>
      <c r="M907" s="183"/>
      <c r="T907" s="184"/>
      <c r="AT907" s="180" t="s">
        <v>317</v>
      </c>
      <c r="AU907" s="180" t="s">
        <v>91</v>
      </c>
      <c r="AV907" s="177" t="s">
        <v>89</v>
      </c>
      <c r="AW907" s="177" t="s">
        <v>35</v>
      </c>
      <c r="AX907" s="177" t="s">
        <v>82</v>
      </c>
      <c r="AY907" s="180" t="s">
        <v>308</v>
      </c>
    </row>
    <row r="908" s="177" customFormat="true" ht="10.2" hidden="false" customHeight="false" outlineLevel="0" collapsed="false">
      <c r="B908" s="178"/>
      <c r="D908" s="179" t="s">
        <v>317</v>
      </c>
      <c r="E908" s="180"/>
      <c r="F908" s="181" t="s">
        <v>3093</v>
      </c>
      <c r="H908" s="180"/>
      <c r="I908" s="182"/>
      <c r="L908" s="178"/>
      <c r="M908" s="183"/>
      <c r="T908" s="184"/>
      <c r="AT908" s="180" t="s">
        <v>317</v>
      </c>
      <c r="AU908" s="180" t="s">
        <v>91</v>
      </c>
      <c r="AV908" s="177" t="s">
        <v>89</v>
      </c>
      <c r="AW908" s="177" t="s">
        <v>35</v>
      </c>
      <c r="AX908" s="177" t="s">
        <v>82</v>
      </c>
      <c r="AY908" s="180" t="s">
        <v>308</v>
      </c>
    </row>
    <row r="909" s="177" customFormat="true" ht="10.2" hidden="false" customHeight="false" outlineLevel="0" collapsed="false">
      <c r="B909" s="178"/>
      <c r="D909" s="179" t="s">
        <v>317</v>
      </c>
      <c r="E909" s="180"/>
      <c r="F909" s="181" t="s">
        <v>3075</v>
      </c>
      <c r="H909" s="180"/>
      <c r="I909" s="182"/>
      <c r="L909" s="178"/>
      <c r="M909" s="183"/>
      <c r="T909" s="184"/>
      <c r="AT909" s="180" t="s">
        <v>317</v>
      </c>
      <c r="AU909" s="180" t="s">
        <v>91</v>
      </c>
      <c r="AV909" s="177" t="s">
        <v>89</v>
      </c>
      <c r="AW909" s="177" t="s">
        <v>35</v>
      </c>
      <c r="AX909" s="177" t="s">
        <v>82</v>
      </c>
      <c r="AY909" s="180" t="s">
        <v>308</v>
      </c>
    </row>
    <row r="910" s="185" customFormat="true" ht="10.2" hidden="false" customHeight="false" outlineLevel="0" collapsed="false">
      <c r="B910" s="186"/>
      <c r="D910" s="179" t="s">
        <v>317</v>
      </c>
      <c r="E910" s="187"/>
      <c r="F910" s="188" t="s">
        <v>3076</v>
      </c>
      <c r="H910" s="189" t="n">
        <v>16.983</v>
      </c>
      <c r="I910" s="190"/>
      <c r="L910" s="186"/>
      <c r="M910" s="191"/>
      <c r="T910" s="192"/>
      <c r="AT910" s="187" t="s">
        <v>317</v>
      </c>
      <c r="AU910" s="187" t="s">
        <v>91</v>
      </c>
      <c r="AV910" s="185" t="s">
        <v>91</v>
      </c>
      <c r="AW910" s="185" t="s">
        <v>35</v>
      </c>
      <c r="AX910" s="185" t="s">
        <v>82</v>
      </c>
      <c r="AY910" s="187" t="s">
        <v>308</v>
      </c>
    </row>
    <row r="911" s="193" customFormat="true" ht="10.2" hidden="false" customHeight="false" outlineLevel="0" collapsed="false">
      <c r="B911" s="194"/>
      <c r="D911" s="179" t="s">
        <v>317</v>
      </c>
      <c r="E911" s="195"/>
      <c r="F911" s="196" t="s">
        <v>321</v>
      </c>
      <c r="H911" s="197" t="n">
        <v>16.983</v>
      </c>
      <c r="I911" s="198"/>
      <c r="L911" s="194"/>
      <c r="M911" s="199"/>
      <c r="T911" s="200"/>
      <c r="AT911" s="195" t="s">
        <v>317</v>
      </c>
      <c r="AU911" s="195" t="s">
        <v>91</v>
      </c>
      <c r="AV911" s="193" t="s">
        <v>315</v>
      </c>
      <c r="AW911" s="193" t="s">
        <v>35</v>
      </c>
      <c r="AX911" s="193" t="s">
        <v>89</v>
      </c>
      <c r="AY911" s="195" t="s">
        <v>308</v>
      </c>
    </row>
    <row r="912" s="22" customFormat="true" ht="16.5" hidden="false" customHeight="true" outlineLevel="0" collapsed="false">
      <c r="B912" s="23"/>
      <c r="C912" s="201" t="s">
        <v>3094</v>
      </c>
      <c r="D912" s="201" t="s">
        <v>487</v>
      </c>
      <c r="E912" s="202" t="s">
        <v>1342</v>
      </c>
      <c r="F912" s="203" t="s">
        <v>1343</v>
      </c>
      <c r="G912" s="204" t="s">
        <v>313</v>
      </c>
      <c r="H912" s="205" t="n">
        <v>16.983</v>
      </c>
      <c r="I912" s="206"/>
      <c r="J912" s="207" t="n">
        <f aca="false">ROUND(I912*H912,2)</f>
        <v>0</v>
      </c>
      <c r="K912" s="203"/>
      <c r="L912" s="208"/>
      <c r="M912" s="209"/>
      <c r="N912" s="210" t="s">
        <v>47</v>
      </c>
      <c r="P912" s="173" t="n">
        <f aca="false">O912*H912</f>
        <v>0</v>
      </c>
      <c r="Q912" s="173" t="n">
        <v>0.00735</v>
      </c>
      <c r="R912" s="173" t="n">
        <f aca="false">Q912*H912</f>
        <v>0.12482505</v>
      </c>
      <c r="S912" s="173" t="n">
        <v>0</v>
      </c>
      <c r="T912" s="174" t="n">
        <f aca="false">S912*H912</f>
        <v>0</v>
      </c>
      <c r="AR912" s="175" t="s">
        <v>508</v>
      </c>
      <c r="AT912" s="175" t="s">
        <v>487</v>
      </c>
      <c r="AU912" s="175" t="s">
        <v>91</v>
      </c>
      <c r="AY912" s="3" t="s">
        <v>308</v>
      </c>
      <c r="BE912" s="176" t="n">
        <f aca="false">IF(N912="základní",J912,0)</f>
        <v>0</v>
      </c>
      <c r="BF912" s="176" t="n">
        <f aca="false">IF(N912="snížená",J912,0)</f>
        <v>0</v>
      </c>
      <c r="BG912" s="176" t="n">
        <f aca="false">IF(N912="zákl. přenesená",J912,0)</f>
        <v>0</v>
      </c>
      <c r="BH912" s="176" t="n">
        <f aca="false">IF(N912="sníž. přenesená",J912,0)</f>
        <v>0</v>
      </c>
      <c r="BI912" s="176" t="n">
        <f aca="false">IF(N912="nulová",J912,0)</f>
        <v>0</v>
      </c>
      <c r="BJ912" s="3" t="s">
        <v>89</v>
      </c>
      <c r="BK912" s="176" t="n">
        <f aca="false">ROUND(I912*H912,2)</f>
        <v>0</v>
      </c>
      <c r="BL912" s="3" t="s">
        <v>414</v>
      </c>
      <c r="BM912" s="175" t="s">
        <v>3095</v>
      </c>
    </row>
    <row r="913" s="22" customFormat="true" ht="44.25" hidden="false" customHeight="true" outlineLevel="0" collapsed="false">
      <c r="B913" s="23"/>
      <c r="C913" s="164" t="s">
        <v>3096</v>
      </c>
      <c r="D913" s="164" t="s">
        <v>310</v>
      </c>
      <c r="E913" s="165" t="s">
        <v>1378</v>
      </c>
      <c r="F913" s="166" t="s">
        <v>1379</v>
      </c>
      <c r="G913" s="167" t="s">
        <v>370</v>
      </c>
      <c r="H913" s="168" t="n">
        <v>10.558</v>
      </c>
      <c r="I913" s="169"/>
      <c r="J913" s="170" t="n">
        <f aca="false">ROUND(I913*H913,2)</f>
        <v>0</v>
      </c>
      <c r="K913" s="166" t="s">
        <v>314</v>
      </c>
      <c r="L913" s="23"/>
      <c r="M913" s="171"/>
      <c r="N913" s="172" t="s">
        <v>47</v>
      </c>
      <c r="P913" s="173" t="n">
        <f aca="false">O913*H913</f>
        <v>0</v>
      </c>
      <c r="Q913" s="173" t="n">
        <v>0</v>
      </c>
      <c r="R913" s="173" t="n">
        <f aca="false">Q913*H913</f>
        <v>0</v>
      </c>
      <c r="S913" s="173" t="n">
        <v>0</v>
      </c>
      <c r="T913" s="174" t="n">
        <f aca="false">S913*H913</f>
        <v>0</v>
      </c>
      <c r="AR913" s="175" t="s">
        <v>414</v>
      </c>
      <c r="AT913" s="175" t="s">
        <v>310</v>
      </c>
      <c r="AU913" s="175" t="s">
        <v>91</v>
      </c>
      <c r="AY913" s="3" t="s">
        <v>308</v>
      </c>
      <c r="BE913" s="176" t="n">
        <f aca="false">IF(N913="základní",J913,0)</f>
        <v>0</v>
      </c>
      <c r="BF913" s="176" t="n">
        <f aca="false">IF(N913="snížená",J913,0)</f>
        <v>0</v>
      </c>
      <c r="BG913" s="176" t="n">
        <f aca="false">IF(N913="zákl. přenesená",J913,0)</f>
        <v>0</v>
      </c>
      <c r="BH913" s="176" t="n">
        <f aca="false">IF(N913="sníž. přenesená",J913,0)</f>
        <v>0</v>
      </c>
      <c r="BI913" s="176" t="n">
        <f aca="false">IF(N913="nulová",J913,0)</f>
        <v>0</v>
      </c>
      <c r="BJ913" s="3" t="s">
        <v>89</v>
      </c>
      <c r="BK913" s="176" t="n">
        <f aca="false">ROUND(I913*H913,2)</f>
        <v>0</v>
      </c>
      <c r="BL913" s="3" t="s">
        <v>414</v>
      </c>
      <c r="BM913" s="175" t="s">
        <v>3097</v>
      </c>
    </row>
    <row r="914" s="152" customFormat="true" ht="22.95" hidden="false" customHeight="true" outlineLevel="0" collapsed="false">
      <c r="B914" s="153"/>
      <c r="D914" s="154" t="s">
        <v>81</v>
      </c>
      <c r="E914" s="162" t="s">
        <v>1381</v>
      </c>
      <c r="F914" s="162" t="s">
        <v>1382</v>
      </c>
      <c r="I914" s="156"/>
      <c r="J914" s="163" t="n">
        <f aca="false">BK914</f>
        <v>0</v>
      </c>
      <c r="L914" s="153"/>
      <c r="M914" s="157"/>
      <c r="P914" s="158" t="n">
        <f aca="false">SUM(P915:P931)</f>
        <v>0</v>
      </c>
      <c r="R914" s="158" t="n">
        <f aca="false">SUM(R915:R931)</f>
        <v>0.39628865</v>
      </c>
      <c r="T914" s="159" t="n">
        <f aca="false">SUM(T915:T931)</f>
        <v>0</v>
      </c>
      <c r="AR914" s="154" t="s">
        <v>91</v>
      </c>
      <c r="AT914" s="160" t="s">
        <v>81</v>
      </c>
      <c r="AU914" s="160" t="s">
        <v>89</v>
      </c>
      <c r="AY914" s="154" t="s">
        <v>308</v>
      </c>
      <c r="BK914" s="161" t="n">
        <f aca="false">SUM(BK915:BK931)</f>
        <v>0</v>
      </c>
    </row>
    <row r="915" s="22" customFormat="true" ht="62.7" hidden="false" customHeight="true" outlineLevel="0" collapsed="false">
      <c r="B915" s="23"/>
      <c r="C915" s="164" t="s">
        <v>3098</v>
      </c>
      <c r="D915" s="164" t="s">
        <v>310</v>
      </c>
      <c r="E915" s="165" t="s">
        <v>3099</v>
      </c>
      <c r="F915" s="166" t="s">
        <v>3100</v>
      </c>
      <c r="G915" s="167" t="s">
        <v>313</v>
      </c>
      <c r="H915" s="168" t="n">
        <v>26.335</v>
      </c>
      <c r="I915" s="169"/>
      <c r="J915" s="170" t="n">
        <f aca="false">ROUND(I915*H915,2)</f>
        <v>0</v>
      </c>
      <c r="K915" s="166" t="s">
        <v>314</v>
      </c>
      <c r="L915" s="23"/>
      <c r="M915" s="171"/>
      <c r="N915" s="172" t="s">
        <v>47</v>
      </c>
      <c r="P915" s="173" t="n">
        <f aca="false">O915*H915</f>
        <v>0</v>
      </c>
      <c r="Q915" s="173" t="n">
        <v>0.01355</v>
      </c>
      <c r="R915" s="173" t="n">
        <f aca="false">Q915*H915</f>
        <v>0.35683925</v>
      </c>
      <c r="S915" s="173" t="n">
        <v>0</v>
      </c>
      <c r="T915" s="174" t="n">
        <f aca="false">S915*H915</f>
        <v>0</v>
      </c>
      <c r="AR915" s="175" t="s">
        <v>414</v>
      </c>
      <c r="AT915" s="175" t="s">
        <v>310</v>
      </c>
      <c r="AU915" s="175" t="s">
        <v>91</v>
      </c>
      <c r="AY915" s="3" t="s">
        <v>308</v>
      </c>
      <c r="BE915" s="176" t="n">
        <f aca="false">IF(N915="základní",J915,0)</f>
        <v>0</v>
      </c>
      <c r="BF915" s="176" t="n">
        <f aca="false">IF(N915="snížená",J915,0)</f>
        <v>0</v>
      </c>
      <c r="BG915" s="176" t="n">
        <f aca="false">IF(N915="zákl. přenesená",J915,0)</f>
        <v>0</v>
      </c>
      <c r="BH915" s="176" t="n">
        <f aca="false">IF(N915="sníž. přenesená",J915,0)</f>
        <v>0</v>
      </c>
      <c r="BI915" s="176" t="n">
        <f aca="false">IF(N915="nulová",J915,0)</f>
        <v>0</v>
      </c>
      <c r="BJ915" s="3" t="s">
        <v>89</v>
      </c>
      <c r="BK915" s="176" t="n">
        <f aca="false">ROUND(I915*H915,2)</f>
        <v>0</v>
      </c>
      <c r="BL915" s="3" t="s">
        <v>414</v>
      </c>
      <c r="BM915" s="175" t="s">
        <v>3101</v>
      </c>
    </row>
    <row r="916" s="177" customFormat="true" ht="10.2" hidden="false" customHeight="false" outlineLevel="0" collapsed="false">
      <c r="B916" s="178"/>
      <c r="D916" s="179" t="s">
        <v>317</v>
      </c>
      <c r="E916" s="180"/>
      <c r="F916" s="181" t="s">
        <v>318</v>
      </c>
      <c r="H916" s="180"/>
      <c r="I916" s="182"/>
      <c r="L916" s="178"/>
      <c r="M916" s="183"/>
      <c r="T916" s="184"/>
      <c r="AT916" s="180" t="s">
        <v>317</v>
      </c>
      <c r="AU916" s="180" t="s">
        <v>91</v>
      </c>
      <c r="AV916" s="177" t="s">
        <v>89</v>
      </c>
      <c r="AW916" s="177" t="s">
        <v>35</v>
      </c>
      <c r="AX916" s="177" t="s">
        <v>82</v>
      </c>
      <c r="AY916" s="180" t="s">
        <v>308</v>
      </c>
    </row>
    <row r="917" s="177" customFormat="true" ht="10.2" hidden="false" customHeight="false" outlineLevel="0" collapsed="false">
      <c r="B917" s="178"/>
      <c r="D917" s="179" t="s">
        <v>317</v>
      </c>
      <c r="E917" s="180"/>
      <c r="F917" s="181" t="s">
        <v>3102</v>
      </c>
      <c r="H917" s="180"/>
      <c r="I917" s="182"/>
      <c r="L917" s="178"/>
      <c r="M917" s="183"/>
      <c r="T917" s="184"/>
      <c r="AT917" s="180" t="s">
        <v>317</v>
      </c>
      <c r="AU917" s="180" t="s">
        <v>91</v>
      </c>
      <c r="AV917" s="177" t="s">
        <v>89</v>
      </c>
      <c r="AW917" s="177" t="s">
        <v>35</v>
      </c>
      <c r="AX917" s="177" t="s">
        <v>82</v>
      </c>
      <c r="AY917" s="180" t="s">
        <v>308</v>
      </c>
    </row>
    <row r="918" s="177" customFormat="true" ht="10.2" hidden="false" customHeight="false" outlineLevel="0" collapsed="false">
      <c r="B918" s="178"/>
      <c r="D918" s="179" t="s">
        <v>317</v>
      </c>
      <c r="E918" s="180"/>
      <c r="F918" s="181" t="s">
        <v>2657</v>
      </c>
      <c r="H918" s="180"/>
      <c r="I918" s="182"/>
      <c r="L918" s="178"/>
      <c r="M918" s="183"/>
      <c r="T918" s="184"/>
      <c r="AT918" s="180" t="s">
        <v>317</v>
      </c>
      <c r="AU918" s="180" t="s">
        <v>91</v>
      </c>
      <c r="AV918" s="177" t="s">
        <v>89</v>
      </c>
      <c r="AW918" s="177" t="s">
        <v>35</v>
      </c>
      <c r="AX918" s="177" t="s">
        <v>82</v>
      </c>
      <c r="AY918" s="180" t="s">
        <v>308</v>
      </c>
    </row>
    <row r="919" s="185" customFormat="true" ht="10.2" hidden="false" customHeight="false" outlineLevel="0" collapsed="false">
      <c r="B919" s="186"/>
      <c r="D919" s="179" t="s">
        <v>317</v>
      </c>
      <c r="E919" s="187"/>
      <c r="F919" s="188" t="s">
        <v>3103</v>
      </c>
      <c r="H919" s="189" t="n">
        <v>22.217</v>
      </c>
      <c r="I919" s="190"/>
      <c r="L919" s="186"/>
      <c r="M919" s="191"/>
      <c r="T919" s="192"/>
      <c r="AT919" s="187" t="s">
        <v>317</v>
      </c>
      <c r="AU919" s="187" t="s">
        <v>91</v>
      </c>
      <c r="AV919" s="185" t="s">
        <v>91</v>
      </c>
      <c r="AW919" s="185" t="s">
        <v>35</v>
      </c>
      <c r="AX919" s="185" t="s">
        <v>82</v>
      </c>
      <c r="AY919" s="187" t="s">
        <v>308</v>
      </c>
    </row>
    <row r="920" s="185" customFormat="true" ht="10.2" hidden="false" customHeight="false" outlineLevel="0" collapsed="false">
      <c r="B920" s="186"/>
      <c r="D920" s="179" t="s">
        <v>317</v>
      </c>
      <c r="E920" s="187"/>
      <c r="F920" s="188" t="s">
        <v>3104</v>
      </c>
      <c r="H920" s="189" t="n">
        <v>4.118</v>
      </c>
      <c r="I920" s="190"/>
      <c r="L920" s="186"/>
      <c r="M920" s="191"/>
      <c r="T920" s="192"/>
      <c r="AT920" s="187" t="s">
        <v>317</v>
      </c>
      <c r="AU920" s="187" t="s">
        <v>91</v>
      </c>
      <c r="AV920" s="185" t="s">
        <v>91</v>
      </c>
      <c r="AW920" s="185" t="s">
        <v>35</v>
      </c>
      <c r="AX920" s="185" t="s">
        <v>82</v>
      </c>
      <c r="AY920" s="187" t="s">
        <v>308</v>
      </c>
    </row>
    <row r="921" s="193" customFormat="true" ht="10.2" hidden="false" customHeight="false" outlineLevel="0" collapsed="false">
      <c r="B921" s="194"/>
      <c r="D921" s="179" t="s">
        <v>317</v>
      </c>
      <c r="E921" s="195"/>
      <c r="F921" s="196" t="s">
        <v>321</v>
      </c>
      <c r="H921" s="197" t="n">
        <v>26.335</v>
      </c>
      <c r="I921" s="198"/>
      <c r="L921" s="194"/>
      <c r="M921" s="199"/>
      <c r="T921" s="200"/>
      <c r="AT921" s="195" t="s">
        <v>317</v>
      </c>
      <c r="AU921" s="195" t="s">
        <v>91</v>
      </c>
      <c r="AV921" s="193" t="s">
        <v>315</v>
      </c>
      <c r="AW921" s="193" t="s">
        <v>35</v>
      </c>
      <c r="AX921" s="193" t="s">
        <v>89</v>
      </c>
      <c r="AY921" s="195" t="s">
        <v>308</v>
      </c>
    </row>
    <row r="922" s="22" customFormat="true" ht="44.25" hidden="false" customHeight="true" outlineLevel="0" collapsed="false">
      <c r="B922" s="23"/>
      <c r="C922" s="164" t="s">
        <v>3105</v>
      </c>
      <c r="D922" s="164" t="s">
        <v>310</v>
      </c>
      <c r="E922" s="165" t="s">
        <v>3106</v>
      </c>
      <c r="F922" s="166" t="s">
        <v>3107</v>
      </c>
      <c r="G922" s="167" t="s">
        <v>313</v>
      </c>
      <c r="H922" s="168" t="n">
        <v>26.335</v>
      </c>
      <c r="I922" s="169"/>
      <c r="J922" s="170" t="n">
        <f aca="false">ROUND(I922*H922,2)</f>
        <v>0</v>
      </c>
      <c r="K922" s="166" t="s">
        <v>314</v>
      </c>
      <c r="L922" s="23"/>
      <c r="M922" s="171"/>
      <c r="N922" s="172" t="s">
        <v>47</v>
      </c>
      <c r="P922" s="173" t="n">
        <f aca="false">O922*H922</f>
        <v>0</v>
      </c>
      <c r="Q922" s="173" t="n">
        <v>0.0001</v>
      </c>
      <c r="R922" s="173" t="n">
        <f aca="false">Q922*H922</f>
        <v>0.0026335</v>
      </c>
      <c r="S922" s="173" t="n">
        <v>0</v>
      </c>
      <c r="T922" s="174" t="n">
        <f aca="false">S922*H922</f>
        <v>0</v>
      </c>
      <c r="AR922" s="175" t="s">
        <v>414</v>
      </c>
      <c r="AT922" s="175" t="s">
        <v>310</v>
      </c>
      <c r="AU922" s="175" t="s">
        <v>91</v>
      </c>
      <c r="AY922" s="3" t="s">
        <v>308</v>
      </c>
      <c r="BE922" s="176" t="n">
        <f aca="false">IF(N922="základní",J922,0)</f>
        <v>0</v>
      </c>
      <c r="BF922" s="176" t="n">
        <f aca="false">IF(N922="snížená",J922,0)</f>
        <v>0</v>
      </c>
      <c r="BG922" s="176" t="n">
        <f aca="false">IF(N922="zákl. přenesená",J922,0)</f>
        <v>0</v>
      </c>
      <c r="BH922" s="176" t="n">
        <f aca="false">IF(N922="sníž. přenesená",J922,0)</f>
        <v>0</v>
      </c>
      <c r="BI922" s="176" t="n">
        <f aca="false">IF(N922="nulová",J922,0)</f>
        <v>0</v>
      </c>
      <c r="BJ922" s="3" t="s">
        <v>89</v>
      </c>
      <c r="BK922" s="176" t="n">
        <f aca="false">ROUND(I922*H922,2)</f>
        <v>0</v>
      </c>
      <c r="BL922" s="3" t="s">
        <v>414</v>
      </c>
      <c r="BM922" s="175" t="s">
        <v>3108</v>
      </c>
    </row>
    <row r="923" s="22" customFormat="true" ht="44.25" hidden="false" customHeight="true" outlineLevel="0" collapsed="false">
      <c r="B923" s="23"/>
      <c r="C923" s="164" t="s">
        <v>3109</v>
      </c>
      <c r="D923" s="164" t="s">
        <v>310</v>
      </c>
      <c r="E923" s="165" t="s">
        <v>1383</v>
      </c>
      <c r="F923" s="166" t="s">
        <v>1384</v>
      </c>
      <c r="G923" s="167" t="s">
        <v>313</v>
      </c>
      <c r="H923" s="168" t="n">
        <v>304.264</v>
      </c>
      <c r="I923" s="169"/>
      <c r="J923" s="170" t="n">
        <f aca="false">ROUND(I923*H923,2)</f>
        <v>0</v>
      </c>
      <c r="K923" s="166" t="s">
        <v>314</v>
      </c>
      <c r="L923" s="23"/>
      <c r="M923" s="171"/>
      <c r="N923" s="172" t="s">
        <v>47</v>
      </c>
      <c r="P923" s="173" t="n">
        <f aca="false">O923*H923</f>
        <v>0</v>
      </c>
      <c r="Q923" s="173" t="n">
        <v>0</v>
      </c>
      <c r="R923" s="173" t="n">
        <f aca="false">Q923*H923</f>
        <v>0</v>
      </c>
      <c r="S923" s="173" t="n">
        <v>0</v>
      </c>
      <c r="T923" s="174" t="n">
        <f aca="false">S923*H923</f>
        <v>0</v>
      </c>
      <c r="AR923" s="175" t="s">
        <v>414</v>
      </c>
      <c r="AT923" s="175" t="s">
        <v>310</v>
      </c>
      <c r="AU923" s="175" t="s">
        <v>91</v>
      </c>
      <c r="AY923" s="3" t="s">
        <v>308</v>
      </c>
      <c r="BE923" s="176" t="n">
        <f aca="false">IF(N923="základní",J923,0)</f>
        <v>0</v>
      </c>
      <c r="BF923" s="176" t="n">
        <f aca="false">IF(N923="snížená",J923,0)</f>
        <v>0</v>
      </c>
      <c r="BG923" s="176" t="n">
        <f aca="false">IF(N923="zákl. přenesená",J923,0)</f>
        <v>0</v>
      </c>
      <c r="BH923" s="176" t="n">
        <f aca="false">IF(N923="sníž. přenesená",J923,0)</f>
        <v>0</v>
      </c>
      <c r="BI923" s="176" t="n">
        <f aca="false">IF(N923="nulová",J923,0)</f>
        <v>0</v>
      </c>
      <c r="BJ923" s="3" t="s">
        <v>89</v>
      </c>
      <c r="BK923" s="176" t="n">
        <f aca="false">ROUND(I923*H923,2)</f>
        <v>0</v>
      </c>
      <c r="BL923" s="3" t="s">
        <v>414</v>
      </c>
      <c r="BM923" s="175" t="s">
        <v>3110</v>
      </c>
    </row>
    <row r="924" s="177" customFormat="true" ht="10.2" hidden="false" customHeight="false" outlineLevel="0" collapsed="false">
      <c r="B924" s="178"/>
      <c r="D924" s="179" t="s">
        <v>317</v>
      </c>
      <c r="E924" s="180"/>
      <c r="F924" s="181" t="s">
        <v>318</v>
      </c>
      <c r="H924" s="180"/>
      <c r="I924" s="182"/>
      <c r="L924" s="178"/>
      <c r="M924" s="183"/>
      <c r="T924" s="184"/>
      <c r="AT924" s="180" t="s">
        <v>317</v>
      </c>
      <c r="AU924" s="180" t="s">
        <v>91</v>
      </c>
      <c r="AV924" s="177" t="s">
        <v>89</v>
      </c>
      <c r="AW924" s="177" t="s">
        <v>35</v>
      </c>
      <c r="AX924" s="177" t="s">
        <v>82</v>
      </c>
      <c r="AY924" s="180" t="s">
        <v>308</v>
      </c>
    </row>
    <row r="925" s="177" customFormat="true" ht="10.2" hidden="false" customHeight="false" outlineLevel="0" collapsed="false">
      <c r="B925" s="178"/>
      <c r="D925" s="179" t="s">
        <v>317</v>
      </c>
      <c r="E925" s="180"/>
      <c r="F925" s="181" t="s">
        <v>1386</v>
      </c>
      <c r="H925" s="180"/>
      <c r="I925" s="182"/>
      <c r="L925" s="178"/>
      <c r="M925" s="183"/>
      <c r="T925" s="184"/>
      <c r="AT925" s="180" t="s">
        <v>317</v>
      </c>
      <c r="AU925" s="180" t="s">
        <v>91</v>
      </c>
      <c r="AV925" s="177" t="s">
        <v>89</v>
      </c>
      <c r="AW925" s="177" t="s">
        <v>35</v>
      </c>
      <c r="AX925" s="177" t="s">
        <v>82</v>
      </c>
      <c r="AY925" s="180" t="s">
        <v>308</v>
      </c>
    </row>
    <row r="926" s="177" customFormat="true" ht="10.2" hidden="false" customHeight="false" outlineLevel="0" collapsed="false">
      <c r="B926" s="178"/>
      <c r="D926" s="179" t="s">
        <v>317</v>
      </c>
      <c r="E926" s="180"/>
      <c r="F926" s="181" t="s">
        <v>3017</v>
      </c>
      <c r="H926" s="180"/>
      <c r="I926" s="182"/>
      <c r="L926" s="178"/>
      <c r="M926" s="183"/>
      <c r="T926" s="184"/>
      <c r="AT926" s="180" t="s">
        <v>317</v>
      </c>
      <c r="AU926" s="180" t="s">
        <v>91</v>
      </c>
      <c r="AV926" s="177" t="s">
        <v>89</v>
      </c>
      <c r="AW926" s="177" t="s">
        <v>35</v>
      </c>
      <c r="AX926" s="177" t="s">
        <v>82</v>
      </c>
      <c r="AY926" s="180" t="s">
        <v>308</v>
      </c>
    </row>
    <row r="927" s="185" customFormat="true" ht="10.2" hidden="false" customHeight="false" outlineLevel="0" collapsed="false">
      <c r="B927" s="186"/>
      <c r="D927" s="179" t="s">
        <v>317</v>
      </c>
      <c r="E927" s="187"/>
      <c r="F927" s="188" t="s">
        <v>3008</v>
      </c>
      <c r="H927" s="189" t="n">
        <v>304.264</v>
      </c>
      <c r="I927" s="190"/>
      <c r="L927" s="186"/>
      <c r="M927" s="191"/>
      <c r="T927" s="192"/>
      <c r="AT927" s="187" t="s">
        <v>317</v>
      </c>
      <c r="AU927" s="187" t="s">
        <v>91</v>
      </c>
      <c r="AV927" s="185" t="s">
        <v>91</v>
      </c>
      <c r="AW927" s="185" t="s">
        <v>35</v>
      </c>
      <c r="AX927" s="185" t="s">
        <v>82</v>
      </c>
      <c r="AY927" s="187" t="s">
        <v>308</v>
      </c>
    </row>
    <row r="928" s="193" customFormat="true" ht="10.2" hidden="false" customHeight="false" outlineLevel="0" collapsed="false">
      <c r="B928" s="194"/>
      <c r="D928" s="179" t="s">
        <v>317</v>
      </c>
      <c r="E928" s="195"/>
      <c r="F928" s="196" t="s">
        <v>321</v>
      </c>
      <c r="H928" s="197" t="n">
        <v>304.264</v>
      </c>
      <c r="I928" s="198"/>
      <c r="L928" s="194"/>
      <c r="M928" s="199"/>
      <c r="T928" s="200"/>
      <c r="AT928" s="195" t="s">
        <v>317</v>
      </c>
      <c r="AU928" s="195" t="s">
        <v>91</v>
      </c>
      <c r="AV928" s="193" t="s">
        <v>315</v>
      </c>
      <c r="AW928" s="193" t="s">
        <v>35</v>
      </c>
      <c r="AX928" s="193" t="s">
        <v>89</v>
      </c>
      <c r="AY928" s="195" t="s">
        <v>308</v>
      </c>
    </row>
    <row r="929" s="22" customFormat="true" ht="24.15" hidden="false" customHeight="true" outlineLevel="0" collapsed="false">
      <c r="B929" s="23"/>
      <c r="C929" s="201" t="s">
        <v>3111</v>
      </c>
      <c r="D929" s="201" t="s">
        <v>487</v>
      </c>
      <c r="E929" s="202" t="s">
        <v>1391</v>
      </c>
      <c r="F929" s="203" t="s">
        <v>1392</v>
      </c>
      <c r="G929" s="204" t="s">
        <v>313</v>
      </c>
      <c r="H929" s="205" t="n">
        <v>334.69</v>
      </c>
      <c r="I929" s="206"/>
      <c r="J929" s="207" t="n">
        <f aca="false">ROUND(I929*H929,2)</f>
        <v>0</v>
      </c>
      <c r="K929" s="203" t="s">
        <v>314</v>
      </c>
      <c r="L929" s="208"/>
      <c r="M929" s="209"/>
      <c r="N929" s="210" t="s">
        <v>47</v>
      </c>
      <c r="P929" s="173" t="n">
        <f aca="false">O929*H929</f>
        <v>0</v>
      </c>
      <c r="Q929" s="173" t="n">
        <v>0.00011</v>
      </c>
      <c r="R929" s="173" t="n">
        <f aca="false">Q929*H929</f>
        <v>0.0368159</v>
      </c>
      <c r="S929" s="173" t="n">
        <v>0</v>
      </c>
      <c r="T929" s="174" t="n">
        <f aca="false">S929*H929</f>
        <v>0</v>
      </c>
      <c r="AR929" s="175" t="s">
        <v>508</v>
      </c>
      <c r="AT929" s="175" t="s">
        <v>487</v>
      </c>
      <c r="AU929" s="175" t="s">
        <v>91</v>
      </c>
      <c r="AY929" s="3" t="s">
        <v>308</v>
      </c>
      <c r="BE929" s="176" t="n">
        <f aca="false">IF(N929="základní",J929,0)</f>
        <v>0</v>
      </c>
      <c r="BF929" s="176" t="n">
        <f aca="false">IF(N929="snížená",J929,0)</f>
        <v>0</v>
      </c>
      <c r="BG929" s="176" t="n">
        <f aca="false">IF(N929="zákl. přenesená",J929,0)</f>
        <v>0</v>
      </c>
      <c r="BH929" s="176" t="n">
        <f aca="false">IF(N929="sníž. přenesená",J929,0)</f>
        <v>0</v>
      </c>
      <c r="BI929" s="176" t="n">
        <f aca="false">IF(N929="nulová",J929,0)</f>
        <v>0</v>
      </c>
      <c r="BJ929" s="3" t="s">
        <v>89</v>
      </c>
      <c r="BK929" s="176" t="n">
        <f aca="false">ROUND(I929*H929,2)</f>
        <v>0</v>
      </c>
      <c r="BL929" s="3" t="s">
        <v>414</v>
      </c>
      <c r="BM929" s="175" t="s">
        <v>3112</v>
      </c>
    </row>
    <row r="930" s="185" customFormat="true" ht="10.2" hidden="false" customHeight="false" outlineLevel="0" collapsed="false">
      <c r="B930" s="186"/>
      <c r="D930" s="179" t="s">
        <v>317</v>
      </c>
      <c r="F930" s="188" t="s">
        <v>3012</v>
      </c>
      <c r="H930" s="189" t="n">
        <v>334.69</v>
      </c>
      <c r="I930" s="190"/>
      <c r="L930" s="186"/>
      <c r="M930" s="191"/>
      <c r="T930" s="192"/>
      <c r="AT930" s="187" t="s">
        <v>317</v>
      </c>
      <c r="AU930" s="187" t="s">
        <v>91</v>
      </c>
      <c r="AV930" s="185" t="s">
        <v>91</v>
      </c>
      <c r="AW930" s="185" t="s">
        <v>3</v>
      </c>
      <c r="AX930" s="185" t="s">
        <v>89</v>
      </c>
      <c r="AY930" s="187" t="s">
        <v>308</v>
      </c>
    </row>
    <row r="931" s="22" customFormat="true" ht="66.75" hidden="false" customHeight="true" outlineLevel="0" collapsed="false">
      <c r="B931" s="23"/>
      <c r="C931" s="164" t="s">
        <v>3113</v>
      </c>
      <c r="D931" s="164" t="s">
        <v>310</v>
      </c>
      <c r="E931" s="165" t="s">
        <v>1395</v>
      </c>
      <c r="F931" s="166" t="s">
        <v>1396</v>
      </c>
      <c r="G931" s="167" t="s">
        <v>370</v>
      </c>
      <c r="H931" s="168" t="n">
        <v>0.396</v>
      </c>
      <c r="I931" s="169"/>
      <c r="J931" s="170" t="n">
        <f aca="false">ROUND(I931*H931,2)</f>
        <v>0</v>
      </c>
      <c r="K931" s="166" t="s">
        <v>314</v>
      </c>
      <c r="L931" s="23"/>
      <c r="M931" s="171"/>
      <c r="N931" s="172" t="s">
        <v>47</v>
      </c>
      <c r="P931" s="173" t="n">
        <f aca="false">O931*H931</f>
        <v>0</v>
      </c>
      <c r="Q931" s="173" t="n">
        <v>0</v>
      </c>
      <c r="R931" s="173" t="n">
        <f aca="false">Q931*H931</f>
        <v>0</v>
      </c>
      <c r="S931" s="173" t="n">
        <v>0</v>
      </c>
      <c r="T931" s="174" t="n">
        <f aca="false">S931*H931</f>
        <v>0</v>
      </c>
      <c r="AR931" s="175" t="s">
        <v>414</v>
      </c>
      <c r="AT931" s="175" t="s">
        <v>310</v>
      </c>
      <c r="AU931" s="175" t="s">
        <v>91</v>
      </c>
      <c r="AY931" s="3" t="s">
        <v>308</v>
      </c>
      <c r="BE931" s="176" t="n">
        <f aca="false">IF(N931="základní",J931,0)</f>
        <v>0</v>
      </c>
      <c r="BF931" s="176" t="n">
        <f aca="false">IF(N931="snížená",J931,0)</f>
        <v>0</v>
      </c>
      <c r="BG931" s="176" t="n">
        <f aca="false">IF(N931="zákl. přenesená",J931,0)</f>
        <v>0</v>
      </c>
      <c r="BH931" s="176" t="n">
        <f aca="false">IF(N931="sníž. přenesená",J931,0)</f>
        <v>0</v>
      </c>
      <c r="BI931" s="176" t="n">
        <f aca="false">IF(N931="nulová",J931,0)</f>
        <v>0</v>
      </c>
      <c r="BJ931" s="3" t="s">
        <v>89</v>
      </c>
      <c r="BK931" s="176" t="n">
        <f aca="false">ROUND(I931*H931,2)</f>
        <v>0</v>
      </c>
      <c r="BL931" s="3" t="s">
        <v>414</v>
      </c>
      <c r="BM931" s="175" t="s">
        <v>3114</v>
      </c>
    </row>
    <row r="932" s="152" customFormat="true" ht="22.95" hidden="false" customHeight="true" outlineLevel="0" collapsed="false">
      <c r="B932" s="153"/>
      <c r="D932" s="154" t="s">
        <v>81</v>
      </c>
      <c r="E932" s="162" t="s">
        <v>1398</v>
      </c>
      <c r="F932" s="162" t="s">
        <v>1399</v>
      </c>
      <c r="I932" s="156"/>
      <c r="J932" s="163" t="n">
        <f aca="false">BK932</f>
        <v>0</v>
      </c>
      <c r="L932" s="153"/>
      <c r="M932" s="157"/>
      <c r="P932" s="158" t="n">
        <f aca="false">SUM(P933:P964)</f>
        <v>0</v>
      </c>
      <c r="R932" s="158" t="n">
        <f aca="false">SUM(R933:R964)</f>
        <v>2.19374324</v>
      </c>
      <c r="T932" s="159" t="n">
        <f aca="false">SUM(T933:T964)</f>
        <v>0</v>
      </c>
      <c r="AR932" s="154" t="s">
        <v>91</v>
      </c>
      <c r="AT932" s="160" t="s">
        <v>81</v>
      </c>
      <c r="AU932" s="160" t="s">
        <v>89</v>
      </c>
      <c r="AY932" s="154" t="s">
        <v>308</v>
      </c>
      <c r="BK932" s="161" t="n">
        <f aca="false">SUM(BK933:BK964)</f>
        <v>0</v>
      </c>
    </row>
    <row r="933" s="22" customFormat="true" ht="21.75" hidden="false" customHeight="true" outlineLevel="0" collapsed="false">
      <c r="B933" s="23"/>
      <c r="C933" s="164" t="s">
        <v>3115</v>
      </c>
      <c r="D933" s="164" t="s">
        <v>310</v>
      </c>
      <c r="E933" s="165" t="s">
        <v>3116</v>
      </c>
      <c r="F933" s="166" t="s">
        <v>3117</v>
      </c>
      <c r="G933" s="167" t="s">
        <v>313</v>
      </c>
      <c r="H933" s="168" t="n">
        <v>304.264</v>
      </c>
      <c r="I933" s="169"/>
      <c r="J933" s="170" t="n">
        <f aca="false">ROUND(I933*H933,2)</f>
        <v>0</v>
      </c>
      <c r="K933" s="166" t="s">
        <v>314</v>
      </c>
      <c r="L933" s="23"/>
      <c r="M933" s="171"/>
      <c r="N933" s="172" t="s">
        <v>47</v>
      </c>
      <c r="P933" s="173" t="n">
        <f aca="false">O933*H933</f>
        <v>0</v>
      </c>
      <c r="Q933" s="173" t="n">
        <v>0</v>
      </c>
      <c r="R933" s="173" t="n">
        <f aca="false">Q933*H933</f>
        <v>0</v>
      </c>
      <c r="S933" s="173" t="n">
        <v>0</v>
      </c>
      <c r="T933" s="174" t="n">
        <f aca="false">S933*H933</f>
        <v>0</v>
      </c>
      <c r="AR933" s="175" t="s">
        <v>414</v>
      </c>
      <c r="AT933" s="175" t="s">
        <v>310</v>
      </c>
      <c r="AU933" s="175" t="s">
        <v>91</v>
      </c>
      <c r="AY933" s="3" t="s">
        <v>308</v>
      </c>
      <c r="BE933" s="176" t="n">
        <f aca="false">IF(N933="základní",J933,0)</f>
        <v>0</v>
      </c>
      <c r="BF933" s="176" t="n">
        <f aca="false">IF(N933="snížená",J933,0)</f>
        <v>0</v>
      </c>
      <c r="BG933" s="176" t="n">
        <f aca="false">IF(N933="zákl. přenesená",J933,0)</f>
        <v>0</v>
      </c>
      <c r="BH933" s="176" t="n">
        <f aca="false">IF(N933="sníž. přenesená",J933,0)</f>
        <v>0</v>
      </c>
      <c r="BI933" s="176" t="n">
        <f aca="false">IF(N933="nulová",J933,0)</f>
        <v>0</v>
      </c>
      <c r="BJ933" s="3" t="s">
        <v>89</v>
      </c>
      <c r="BK933" s="176" t="n">
        <f aca="false">ROUND(I933*H933,2)</f>
        <v>0</v>
      </c>
      <c r="BL933" s="3" t="s">
        <v>414</v>
      </c>
      <c r="BM933" s="175" t="s">
        <v>3118</v>
      </c>
    </row>
    <row r="934" s="177" customFormat="true" ht="10.2" hidden="false" customHeight="false" outlineLevel="0" collapsed="false">
      <c r="B934" s="178"/>
      <c r="D934" s="179" t="s">
        <v>317</v>
      </c>
      <c r="E934" s="180"/>
      <c r="F934" s="181" t="s">
        <v>318</v>
      </c>
      <c r="H934" s="180"/>
      <c r="I934" s="182"/>
      <c r="L934" s="178"/>
      <c r="M934" s="183"/>
      <c r="T934" s="184"/>
      <c r="AT934" s="180" t="s">
        <v>317</v>
      </c>
      <c r="AU934" s="180" t="s">
        <v>91</v>
      </c>
      <c r="AV934" s="177" t="s">
        <v>89</v>
      </c>
      <c r="AW934" s="177" t="s">
        <v>35</v>
      </c>
      <c r="AX934" s="177" t="s">
        <v>82</v>
      </c>
      <c r="AY934" s="180" t="s">
        <v>308</v>
      </c>
    </row>
    <row r="935" s="177" customFormat="true" ht="10.2" hidden="false" customHeight="false" outlineLevel="0" collapsed="false">
      <c r="B935" s="178"/>
      <c r="D935" s="179" t="s">
        <v>317</v>
      </c>
      <c r="E935" s="180"/>
      <c r="F935" s="181" t="s">
        <v>3119</v>
      </c>
      <c r="H935" s="180"/>
      <c r="I935" s="182"/>
      <c r="L935" s="178"/>
      <c r="M935" s="183"/>
      <c r="T935" s="184"/>
      <c r="AT935" s="180" t="s">
        <v>317</v>
      </c>
      <c r="AU935" s="180" t="s">
        <v>91</v>
      </c>
      <c r="AV935" s="177" t="s">
        <v>89</v>
      </c>
      <c r="AW935" s="177" t="s">
        <v>35</v>
      </c>
      <c r="AX935" s="177" t="s">
        <v>82</v>
      </c>
      <c r="AY935" s="180" t="s">
        <v>308</v>
      </c>
    </row>
    <row r="936" s="177" customFormat="true" ht="10.2" hidden="false" customHeight="false" outlineLevel="0" collapsed="false">
      <c r="B936" s="178"/>
      <c r="D936" s="179" t="s">
        <v>317</v>
      </c>
      <c r="E936" s="180"/>
      <c r="F936" s="181" t="s">
        <v>3017</v>
      </c>
      <c r="H936" s="180"/>
      <c r="I936" s="182"/>
      <c r="L936" s="178"/>
      <c r="M936" s="183"/>
      <c r="T936" s="184"/>
      <c r="AT936" s="180" t="s">
        <v>317</v>
      </c>
      <c r="AU936" s="180" t="s">
        <v>91</v>
      </c>
      <c r="AV936" s="177" t="s">
        <v>89</v>
      </c>
      <c r="AW936" s="177" t="s">
        <v>35</v>
      </c>
      <c r="AX936" s="177" t="s">
        <v>82</v>
      </c>
      <c r="AY936" s="180" t="s">
        <v>308</v>
      </c>
    </row>
    <row r="937" s="185" customFormat="true" ht="10.2" hidden="false" customHeight="false" outlineLevel="0" collapsed="false">
      <c r="B937" s="186"/>
      <c r="D937" s="179" t="s">
        <v>317</v>
      </c>
      <c r="E937" s="187"/>
      <c r="F937" s="188" t="s">
        <v>3008</v>
      </c>
      <c r="H937" s="189" t="n">
        <v>304.264</v>
      </c>
      <c r="I937" s="190"/>
      <c r="L937" s="186"/>
      <c r="M937" s="191"/>
      <c r="T937" s="192"/>
      <c r="AT937" s="187" t="s">
        <v>317</v>
      </c>
      <c r="AU937" s="187" t="s">
        <v>91</v>
      </c>
      <c r="AV937" s="185" t="s">
        <v>91</v>
      </c>
      <c r="AW937" s="185" t="s">
        <v>35</v>
      </c>
      <c r="AX937" s="185" t="s">
        <v>82</v>
      </c>
      <c r="AY937" s="187" t="s">
        <v>308</v>
      </c>
    </row>
    <row r="938" s="193" customFormat="true" ht="10.2" hidden="false" customHeight="false" outlineLevel="0" collapsed="false">
      <c r="B938" s="194"/>
      <c r="D938" s="179" t="s">
        <v>317</v>
      </c>
      <c r="E938" s="195"/>
      <c r="F938" s="196" t="s">
        <v>321</v>
      </c>
      <c r="H938" s="197" t="n">
        <v>304.264</v>
      </c>
      <c r="I938" s="198"/>
      <c r="L938" s="194"/>
      <c r="M938" s="199"/>
      <c r="T938" s="200"/>
      <c r="AT938" s="195" t="s">
        <v>317</v>
      </c>
      <c r="AU938" s="195" t="s">
        <v>91</v>
      </c>
      <c r="AV938" s="193" t="s">
        <v>315</v>
      </c>
      <c r="AW938" s="193" t="s">
        <v>35</v>
      </c>
      <c r="AX938" s="193" t="s">
        <v>89</v>
      </c>
      <c r="AY938" s="195" t="s">
        <v>308</v>
      </c>
    </row>
    <row r="939" s="22" customFormat="true" ht="33" hidden="false" customHeight="true" outlineLevel="0" collapsed="false">
      <c r="B939" s="23"/>
      <c r="C939" s="201" t="s">
        <v>3120</v>
      </c>
      <c r="D939" s="201" t="s">
        <v>487</v>
      </c>
      <c r="E939" s="202" t="s">
        <v>3121</v>
      </c>
      <c r="F939" s="203" t="s">
        <v>3122</v>
      </c>
      <c r="G939" s="204" t="s">
        <v>313</v>
      </c>
      <c r="H939" s="205" t="n">
        <v>334.69</v>
      </c>
      <c r="I939" s="206"/>
      <c r="J939" s="207" t="n">
        <f aca="false">ROUND(I939*H939,2)</f>
        <v>0</v>
      </c>
      <c r="K939" s="203" t="s">
        <v>314</v>
      </c>
      <c r="L939" s="208"/>
      <c r="M939" s="209"/>
      <c r="N939" s="210" t="s">
        <v>47</v>
      </c>
      <c r="P939" s="173" t="n">
        <f aca="false">O939*H939</f>
        <v>0</v>
      </c>
      <c r="Q939" s="173" t="n">
        <v>0.0005</v>
      </c>
      <c r="R939" s="173" t="n">
        <f aca="false">Q939*H939</f>
        <v>0.167345</v>
      </c>
      <c r="S939" s="173" t="n">
        <v>0</v>
      </c>
      <c r="T939" s="174" t="n">
        <f aca="false">S939*H939</f>
        <v>0</v>
      </c>
      <c r="AR939" s="175" t="s">
        <v>508</v>
      </c>
      <c r="AT939" s="175" t="s">
        <v>487</v>
      </c>
      <c r="AU939" s="175" t="s">
        <v>91</v>
      </c>
      <c r="AY939" s="3" t="s">
        <v>308</v>
      </c>
      <c r="BE939" s="176" t="n">
        <f aca="false">IF(N939="základní",J939,0)</f>
        <v>0</v>
      </c>
      <c r="BF939" s="176" t="n">
        <f aca="false">IF(N939="snížená",J939,0)</f>
        <v>0</v>
      </c>
      <c r="BG939" s="176" t="n">
        <f aca="false">IF(N939="zákl. přenesená",J939,0)</f>
        <v>0</v>
      </c>
      <c r="BH939" s="176" t="n">
        <f aca="false">IF(N939="sníž. přenesená",J939,0)</f>
        <v>0</v>
      </c>
      <c r="BI939" s="176" t="n">
        <f aca="false">IF(N939="nulová",J939,0)</f>
        <v>0</v>
      </c>
      <c r="BJ939" s="3" t="s">
        <v>89</v>
      </c>
      <c r="BK939" s="176" t="n">
        <f aca="false">ROUND(I939*H939,2)</f>
        <v>0</v>
      </c>
      <c r="BL939" s="3" t="s">
        <v>414</v>
      </c>
      <c r="BM939" s="175" t="s">
        <v>3123</v>
      </c>
    </row>
    <row r="940" s="185" customFormat="true" ht="10.2" hidden="false" customHeight="false" outlineLevel="0" collapsed="false">
      <c r="B940" s="186"/>
      <c r="D940" s="179" t="s">
        <v>317</v>
      </c>
      <c r="F940" s="188" t="s">
        <v>3012</v>
      </c>
      <c r="H940" s="189" t="n">
        <v>334.69</v>
      </c>
      <c r="I940" s="190"/>
      <c r="L940" s="186"/>
      <c r="M940" s="191"/>
      <c r="T940" s="192"/>
      <c r="AT940" s="187" t="s">
        <v>317</v>
      </c>
      <c r="AU940" s="187" t="s">
        <v>91</v>
      </c>
      <c r="AV940" s="185" t="s">
        <v>91</v>
      </c>
      <c r="AW940" s="185" t="s">
        <v>3</v>
      </c>
      <c r="AX940" s="185" t="s">
        <v>89</v>
      </c>
      <c r="AY940" s="187" t="s">
        <v>308</v>
      </c>
    </row>
    <row r="941" s="22" customFormat="true" ht="49.2" hidden="false" customHeight="true" outlineLevel="0" collapsed="false">
      <c r="B941" s="23"/>
      <c r="C941" s="164" t="s">
        <v>3124</v>
      </c>
      <c r="D941" s="164" t="s">
        <v>310</v>
      </c>
      <c r="E941" s="165" t="s">
        <v>3125</v>
      </c>
      <c r="F941" s="166" t="s">
        <v>3126</v>
      </c>
      <c r="G941" s="167" t="s">
        <v>313</v>
      </c>
      <c r="H941" s="168" t="n">
        <v>304.264</v>
      </c>
      <c r="I941" s="169"/>
      <c r="J941" s="170" t="n">
        <f aca="false">ROUND(I941*H941,2)</f>
        <v>0</v>
      </c>
      <c r="K941" s="166" t="s">
        <v>314</v>
      </c>
      <c r="L941" s="23"/>
      <c r="M941" s="171"/>
      <c r="N941" s="172" t="s">
        <v>47</v>
      </c>
      <c r="P941" s="173" t="n">
        <f aca="false">O941*H941</f>
        <v>0</v>
      </c>
      <c r="Q941" s="173" t="n">
        <v>0.00666</v>
      </c>
      <c r="R941" s="173" t="n">
        <f aca="false">Q941*H941</f>
        <v>2.02639824</v>
      </c>
      <c r="S941" s="173" t="n">
        <v>0</v>
      </c>
      <c r="T941" s="174" t="n">
        <f aca="false">S941*H941</f>
        <v>0</v>
      </c>
      <c r="AR941" s="175" t="s">
        <v>414</v>
      </c>
      <c r="AT941" s="175" t="s">
        <v>310</v>
      </c>
      <c r="AU941" s="175" t="s">
        <v>91</v>
      </c>
      <c r="AY941" s="3" t="s">
        <v>308</v>
      </c>
      <c r="BE941" s="176" t="n">
        <f aca="false">IF(N941="základní",J941,0)</f>
        <v>0</v>
      </c>
      <c r="BF941" s="176" t="n">
        <f aca="false">IF(N941="snížená",J941,0)</f>
        <v>0</v>
      </c>
      <c r="BG941" s="176" t="n">
        <f aca="false">IF(N941="zákl. přenesená",J941,0)</f>
        <v>0</v>
      </c>
      <c r="BH941" s="176" t="n">
        <f aca="false">IF(N941="sníž. přenesená",J941,0)</f>
        <v>0</v>
      </c>
      <c r="BI941" s="176" t="n">
        <f aca="false">IF(N941="nulová",J941,0)</f>
        <v>0</v>
      </c>
      <c r="BJ941" s="3" t="s">
        <v>89</v>
      </c>
      <c r="BK941" s="176" t="n">
        <f aca="false">ROUND(I941*H941,2)</f>
        <v>0</v>
      </c>
      <c r="BL941" s="3" t="s">
        <v>414</v>
      </c>
      <c r="BM941" s="175" t="s">
        <v>3127</v>
      </c>
    </row>
    <row r="942" s="177" customFormat="true" ht="10.2" hidden="false" customHeight="false" outlineLevel="0" collapsed="false">
      <c r="B942" s="178"/>
      <c r="D942" s="179" t="s">
        <v>317</v>
      </c>
      <c r="E942" s="180"/>
      <c r="F942" s="181" t="s">
        <v>318</v>
      </c>
      <c r="H942" s="180"/>
      <c r="I942" s="182"/>
      <c r="L942" s="178"/>
      <c r="M942" s="183"/>
      <c r="T942" s="184"/>
      <c r="AT942" s="180" t="s">
        <v>317</v>
      </c>
      <c r="AU942" s="180" t="s">
        <v>91</v>
      </c>
      <c r="AV942" s="177" t="s">
        <v>89</v>
      </c>
      <c r="AW942" s="177" t="s">
        <v>35</v>
      </c>
      <c r="AX942" s="177" t="s">
        <v>82</v>
      </c>
      <c r="AY942" s="180" t="s">
        <v>308</v>
      </c>
    </row>
    <row r="943" s="177" customFormat="true" ht="10.2" hidden="false" customHeight="false" outlineLevel="0" collapsed="false">
      <c r="B943" s="178"/>
      <c r="D943" s="179" t="s">
        <v>317</v>
      </c>
      <c r="E943" s="180"/>
      <c r="F943" s="181" t="s">
        <v>3128</v>
      </c>
      <c r="H943" s="180"/>
      <c r="I943" s="182"/>
      <c r="L943" s="178"/>
      <c r="M943" s="183"/>
      <c r="T943" s="184"/>
      <c r="AT943" s="180" t="s">
        <v>317</v>
      </c>
      <c r="AU943" s="180" t="s">
        <v>91</v>
      </c>
      <c r="AV943" s="177" t="s">
        <v>89</v>
      </c>
      <c r="AW943" s="177" t="s">
        <v>35</v>
      </c>
      <c r="AX943" s="177" t="s">
        <v>82</v>
      </c>
      <c r="AY943" s="180" t="s">
        <v>308</v>
      </c>
    </row>
    <row r="944" s="177" customFormat="true" ht="10.2" hidden="false" customHeight="false" outlineLevel="0" collapsed="false">
      <c r="B944" s="178"/>
      <c r="D944" s="179" t="s">
        <v>317</v>
      </c>
      <c r="E944" s="180"/>
      <c r="F944" s="181" t="s">
        <v>3017</v>
      </c>
      <c r="H944" s="180"/>
      <c r="I944" s="182"/>
      <c r="L944" s="178"/>
      <c r="M944" s="183"/>
      <c r="T944" s="184"/>
      <c r="AT944" s="180" t="s">
        <v>317</v>
      </c>
      <c r="AU944" s="180" t="s">
        <v>91</v>
      </c>
      <c r="AV944" s="177" t="s">
        <v>89</v>
      </c>
      <c r="AW944" s="177" t="s">
        <v>35</v>
      </c>
      <c r="AX944" s="177" t="s">
        <v>82</v>
      </c>
      <c r="AY944" s="180" t="s">
        <v>308</v>
      </c>
    </row>
    <row r="945" s="185" customFormat="true" ht="10.2" hidden="false" customHeight="false" outlineLevel="0" collapsed="false">
      <c r="B945" s="186"/>
      <c r="D945" s="179" t="s">
        <v>317</v>
      </c>
      <c r="E945" s="187"/>
      <c r="F945" s="188" t="s">
        <v>3129</v>
      </c>
      <c r="H945" s="189" t="n">
        <v>202.464</v>
      </c>
      <c r="I945" s="190"/>
      <c r="L945" s="186"/>
      <c r="M945" s="191"/>
      <c r="T945" s="192"/>
      <c r="AT945" s="187" t="s">
        <v>317</v>
      </c>
      <c r="AU945" s="187" t="s">
        <v>91</v>
      </c>
      <c r="AV945" s="185" t="s">
        <v>91</v>
      </c>
      <c r="AW945" s="185" t="s">
        <v>35</v>
      </c>
      <c r="AX945" s="185" t="s">
        <v>82</v>
      </c>
      <c r="AY945" s="187" t="s">
        <v>308</v>
      </c>
    </row>
    <row r="946" s="185" customFormat="true" ht="10.2" hidden="false" customHeight="false" outlineLevel="0" collapsed="false">
      <c r="B946" s="186"/>
      <c r="D946" s="179" t="s">
        <v>317</v>
      </c>
      <c r="E946" s="187"/>
      <c r="F946" s="188" t="s">
        <v>3130</v>
      </c>
      <c r="H946" s="189" t="n">
        <v>101.8</v>
      </c>
      <c r="I946" s="190"/>
      <c r="L946" s="186"/>
      <c r="M946" s="191"/>
      <c r="T946" s="192"/>
      <c r="AT946" s="187" t="s">
        <v>317</v>
      </c>
      <c r="AU946" s="187" t="s">
        <v>91</v>
      </c>
      <c r="AV946" s="185" t="s">
        <v>91</v>
      </c>
      <c r="AW946" s="185" t="s">
        <v>35</v>
      </c>
      <c r="AX946" s="185" t="s">
        <v>82</v>
      </c>
      <c r="AY946" s="187" t="s">
        <v>308</v>
      </c>
    </row>
    <row r="947" s="193" customFormat="true" ht="10.2" hidden="false" customHeight="false" outlineLevel="0" collapsed="false">
      <c r="B947" s="194"/>
      <c r="D947" s="179" t="s">
        <v>317</v>
      </c>
      <c r="E947" s="195" t="s">
        <v>2561</v>
      </c>
      <c r="F947" s="196" t="s">
        <v>321</v>
      </c>
      <c r="H947" s="197" t="n">
        <v>304.264</v>
      </c>
      <c r="I947" s="198"/>
      <c r="L947" s="194"/>
      <c r="M947" s="199"/>
      <c r="T947" s="200"/>
      <c r="AT947" s="195" t="s">
        <v>317</v>
      </c>
      <c r="AU947" s="195" t="s">
        <v>91</v>
      </c>
      <c r="AV947" s="193" t="s">
        <v>315</v>
      </c>
      <c r="AW947" s="193" t="s">
        <v>35</v>
      </c>
      <c r="AX947" s="193" t="s">
        <v>89</v>
      </c>
      <c r="AY947" s="195" t="s">
        <v>308</v>
      </c>
    </row>
    <row r="948" s="22" customFormat="true" ht="37.95" hidden="false" customHeight="true" outlineLevel="0" collapsed="false">
      <c r="B948" s="23"/>
      <c r="C948" s="164" t="s">
        <v>3131</v>
      </c>
      <c r="D948" s="164" t="s">
        <v>310</v>
      </c>
      <c r="E948" s="165" t="s">
        <v>3132</v>
      </c>
      <c r="F948" s="166" t="s">
        <v>3133</v>
      </c>
      <c r="G948" s="167" t="s">
        <v>494</v>
      </c>
      <c r="H948" s="168" t="n">
        <v>62.53</v>
      </c>
      <c r="I948" s="169"/>
      <c r="J948" s="170" t="n">
        <f aca="false">ROUND(I948*H948,2)</f>
        <v>0</v>
      </c>
      <c r="K948" s="166"/>
      <c r="L948" s="23"/>
      <c r="M948" s="171"/>
      <c r="N948" s="172" t="s">
        <v>47</v>
      </c>
      <c r="P948" s="173" t="n">
        <f aca="false">O948*H948</f>
        <v>0</v>
      </c>
      <c r="Q948" s="173" t="n">
        <v>0</v>
      </c>
      <c r="R948" s="173" t="n">
        <f aca="false">Q948*H948</f>
        <v>0</v>
      </c>
      <c r="S948" s="173" t="n">
        <v>0</v>
      </c>
      <c r="T948" s="174" t="n">
        <f aca="false">S948*H948</f>
        <v>0</v>
      </c>
      <c r="AR948" s="175" t="s">
        <v>414</v>
      </c>
      <c r="AT948" s="175" t="s">
        <v>310</v>
      </c>
      <c r="AU948" s="175" t="s">
        <v>91</v>
      </c>
      <c r="AY948" s="3" t="s">
        <v>308</v>
      </c>
      <c r="BE948" s="176" t="n">
        <f aca="false">IF(N948="základní",J948,0)</f>
        <v>0</v>
      </c>
      <c r="BF948" s="176" t="n">
        <f aca="false">IF(N948="snížená",J948,0)</f>
        <v>0</v>
      </c>
      <c r="BG948" s="176" t="n">
        <f aca="false">IF(N948="zákl. přenesená",J948,0)</f>
        <v>0</v>
      </c>
      <c r="BH948" s="176" t="n">
        <f aca="false">IF(N948="sníž. přenesená",J948,0)</f>
        <v>0</v>
      </c>
      <c r="BI948" s="176" t="n">
        <f aca="false">IF(N948="nulová",J948,0)</f>
        <v>0</v>
      </c>
      <c r="BJ948" s="3" t="s">
        <v>89</v>
      </c>
      <c r="BK948" s="176" t="n">
        <f aca="false">ROUND(I948*H948,2)</f>
        <v>0</v>
      </c>
      <c r="BL948" s="3" t="s">
        <v>414</v>
      </c>
      <c r="BM948" s="175" t="s">
        <v>3134</v>
      </c>
    </row>
    <row r="949" s="22" customFormat="true" ht="37.95" hidden="false" customHeight="true" outlineLevel="0" collapsed="false">
      <c r="B949" s="23"/>
      <c r="C949" s="164" t="s">
        <v>3135</v>
      </c>
      <c r="D949" s="164" t="s">
        <v>310</v>
      </c>
      <c r="E949" s="165" t="s">
        <v>3136</v>
      </c>
      <c r="F949" s="166" t="s">
        <v>3137</v>
      </c>
      <c r="G949" s="167" t="s">
        <v>494</v>
      </c>
      <c r="H949" s="168" t="n">
        <v>13.82</v>
      </c>
      <c r="I949" s="169"/>
      <c r="J949" s="170" t="n">
        <f aca="false">ROUND(I949*H949,2)</f>
        <v>0</v>
      </c>
      <c r="K949" s="166"/>
      <c r="L949" s="23"/>
      <c r="M949" s="171"/>
      <c r="N949" s="172" t="s">
        <v>47</v>
      </c>
      <c r="P949" s="173" t="n">
        <f aca="false">O949*H949</f>
        <v>0</v>
      </c>
      <c r="Q949" s="173" t="n">
        <v>0</v>
      </c>
      <c r="R949" s="173" t="n">
        <f aca="false">Q949*H949</f>
        <v>0</v>
      </c>
      <c r="S949" s="173" t="n">
        <v>0</v>
      </c>
      <c r="T949" s="174" t="n">
        <f aca="false">S949*H949</f>
        <v>0</v>
      </c>
      <c r="AR949" s="175" t="s">
        <v>414</v>
      </c>
      <c r="AT949" s="175" t="s">
        <v>310</v>
      </c>
      <c r="AU949" s="175" t="s">
        <v>91</v>
      </c>
      <c r="AY949" s="3" t="s">
        <v>308</v>
      </c>
      <c r="BE949" s="176" t="n">
        <f aca="false">IF(N949="základní",J949,0)</f>
        <v>0</v>
      </c>
      <c r="BF949" s="176" t="n">
        <f aca="false">IF(N949="snížená",J949,0)</f>
        <v>0</v>
      </c>
      <c r="BG949" s="176" t="n">
        <f aca="false">IF(N949="zákl. přenesená",J949,0)</f>
        <v>0</v>
      </c>
      <c r="BH949" s="176" t="n">
        <f aca="false">IF(N949="sníž. přenesená",J949,0)</f>
        <v>0</v>
      </c>
      <c r="BI949" s="176" t="n">
        <f aca="false">IF(N949="nulová",J949,0)</f>
        <v>0</v>
      </c>
      <c r="BJ949" s="3" t="s">
        <v>89</v>
      </c>
      <c r="BK949" s="176" t="n">
        <f aca="false">ROUND(I949*H949,2)</f>
        <v>0</v>
      </c>
      <c r="BL949" s="3" t="s">
        <v>414</v>
      </c>
      <c r="BM949" s="175" t="s">
        <v>3138</v>
      </c>
    </row>
    <row r="950" s="22" customFormat="true" ht="49.2" hidden="false" customHeight="true" outlineLevel="0" collapsed="false">
      <c r="B950" s="23"/>
      <c r="C950" s="164" t="s">
        <v>3139</v>
      </c>
      <c r="D950" s="164" t="s">
        <v>310</v>
      </c>
      <c r="E950" s="165" t="s">
        <v>3140</v>
      </c>
      <c r="F950" s="166" t="s">
        <v>3141</v>
      </c>
      <c r="G950" s="167" t="s">
        <v>494</v>
      </c>
      <c r="H950" s="168" t="n">
        <v>62.53</v>
      </c>
      <c r="I950" s="169"/>
      <c r="J950" s="170" t="n">
        <f aca="false">ROUND(I950*H950,2)</f>
        <v>0</v>
      </c>
      <c r="K950" s="166"/>
      <c r="L950" s="23"/>
      <c r="M950" s="171"/>
      <c r="N950" s="172" t="s">
        <v>47</v>
      </c>
      <c r="P950" s="173" t="n">
        <f aca="false">O950*H950</f>
        <v>0</v>
      </c>
      <c r="Q950" s="173" t="n">
        <v>0</v>
      </c>
      <c r="R950" s="173" t="n">
        <f aca="false">Q950*H950</f>
        <v>0</v>
      </c>
      <c r="S950" s="173" t="n">
        <v>0</v>
      </c>
      <c r="T950" s="174" t="n">
        <f aca="false">S950*H950</f>
        <v>0</v>
      </c>
      <c r="AR950" s="175" t="s">
        <v>414</v>
      </c>
      <c r="AT950" s="175" t="s">
        <v>310</v>
      </c>
      <c r="AU950" s="175" t="s">
        <v>91</v>
      </c>
      <c r="AY950" s="3" t="s">
        <v>308</v>
      </c>
      <c r="BE950" s="176" t="n">
        <f aca="false">IF(N950="základní",J950,0)</f>
        <v>0</v>
      </c>
      <c r="BF950" s="176" t="n">
        <f aca="false">IF(N950="snížená",J950,0)</f>
        <v>0</v>
      </c>
      <c r="BG950" s="176" t="n">
        <f aca="false">IF(N950="zákl. přenesená",J950,0)</f>
        <v>0</v>
      </c>
      <c r="BH950" s="176" t="n">
        <f aca="false">IF(N950="sníž. přenesená",J950,0)</f>
        <v>0</v>
      </c>
      <c r="BI950" s="176" t="n">
        <f aca="false">IF(N950="nulová",J950,0)</f>
        <v>0</v>
      </c>
      <c r="BJ950" s="3" t="s">
        <v>89</v>
      </c>
      <c r="BK950" s="176" t="n">
        <f aca="false">ROUND(I950*H950,2)</f>
        <v>0</v>
      </c>
      <c r="BL950" s="3" t="s">
        <v>414</v>
      </c>
      <c r="BM950" s="175" t="s">
        <v>3142</v>
      </c>
    </row>
    <row r="951" s="22" customFormat="true" ht="37.95" hidden="false" customHeight="true" outlineLevel="0" collapsed="false">
      <c r="B951" s="23"/>
      <c r="C951" s="164" t="s">
        <v>3143</v>
      </c>
      <c r="D951" s="164" t="s">
        <v>310</v>
      </c>
      <c r="E951" s="165" t="s">
        <v>3144</v>
      </c>
      <c r="F951" s="166" t="s">
        <v>3145</v>
      </c>
      <c r="G951" s="167" t="s">
        <v>494</v>
      </c>
      <c r="H951" s="168" t="n">
        <v>20.2</v>
      </c>
      <c r="I951" s="169"/>
      <c r="J951" s="170" t="n">
        <f aca="false">ROUND(I951*H951,2)</f>
        <v>0</v>
      </c>
      <c r="K951" s="166"/>
      <c r="L951" s="23"/>
      <c r="M951" s="171"/>
      <c r="N951" s="172" t="s">
        <v>47</v>
      </c>
      <c r="P951" s="173" t="n">
        <f aca="false">O951*H951</f>
        <v>0</v>
      </c>
      <c r="Q951" s="173" t="n">
        <v>0</v>
      </c>
      <c r="R951" s="173" t="n">
        <f aca="false">Q951*H951</f>
        <v>0</v>
      </c>
      <c r="S951" s="173" t="n">
        <v>0</v>
      </c>
      <c r="T951" s="174" t="n">
        <f aca="false">S951*H951</f>
        <v>0</v>
      </c>
      <c r="AR951" s="175" t="s">
        <v>414</v>
      </c>
      <c r="AT951" s="175" t="s">
        <v>310</v>
      </c>
      <c r="AU951" s="175" t="s">
        <v>91</v>
      </c>
      <c r="AY951" s="3" t="s">
        <v>308</v>
      </c>
      <c r="BE951" s="176" t="n">
        <f aca="false">IF(N951="základní",J951,0)</f>
        <v>0</v>
      </c>
      <c r="BF951" s="176" t="n">
        <f aca="false">IF(N951="snížená",J951,0)</f>
        <v>0</v>
      </c>
      <c r="BG951" s="176" t="n">
        <f aca="false">IF(N951="zákl. přenesená",J951,0)</f>
        <v>0</v>
      </c>
      <c r="BH951" s="176" t="n">
        <f aca="false">IF(N951="sníž. přenesená",J951,0)</f>
        <v>0</v>
      </c>
      <c r="BI951" s="176" t="n">
        <f aca="false">IF(N951="nulová",J951,0)</f>
        <v>0</v>
      </c>
      <c r="BJ951" s="3" t="s">
        <v>89</v>
      </c>
      <c r="BK951" s="176" t="n">
        <f aca="false">ROUND(I951*H951,2)</f>
        <v>0</v>
      </c>
      <c r="BL951" s="3" t="s">
        <v>414</v>
      </c>
      <c r="BM951" s="175" t="s">
        <v>3146</v>
      </c>
    </row>
    <row r="952" s="22" customFormat="true" ht="37.95" hidden="false" customHeight="true" outlineLevel="0" collapsed="false">
      <c r="B952" s="23"/>
      <c r="C952" s="164" t="s">
        <v>3147</v>
      </c>
      <c r="D952" s="164" t="s">
        <v>310</v>
      </c>
      <c r="E952" s="165" t="s">
        <v>3148</v>
      </c>
      <c r="F952" s="166" t="s">
        <v>3149</v>
      </c>
      <c r="G952" s="167" t="s">
        <v>494</v>
      </c>
      <c r="H952" s="168" t="n">
        <v>1.6</v>
      </c>
      <c r="I952" s="169"/>
      <c r="J952" s="170" t="n">
        <f aca="false">ROUND(I952*H952,2)</f>
        <v>0</v>
      </c>
      <c r="K952" s="166"/>
      <c r="L952" s="23"/>
      <c r="M952" s="171"/>
      <c r="N952" s="172" t="s">
        <v>47</v>
      </c>
      <c r="P952" s="173" t="n">
        <f aca="false">O952*H952</f>
        <v>0</v>
      </c>
      <c r="Q952" s="173" t="n">
        <v>0</v>
      </c>
      <c r="R952" s="173" t="n">
        <f aca="false">Q952*H952</f>
        <v>0</v>
      </c>
      <c r="S952" s="173" t="n">
        <v>0</v>
      </c>
      <c r="T952" s="174" t="n">
        <f aca="false">S952*H952</f>
        <v>0</v>
      </c>
      <c r="AR952" s="175" t="s">
        <v>414</v>
      </c>
      <c r="AT952" s="175" t="s">
        <v>310</v>
      </c>
      <c r="AU952" s="175" t="s">
        <v>91</v>
      </c>
      <c r="AY952" s="3" t="s">
        <v>308</v>
      </c>
      <c r="BE952" s="176" t="n">
        <f aca="false">IF(N952="základní",J952,0)</f>
        <v>0</v>
      </c>
      <c r="BF952" s="176" t="n">
        <f aca="false">IF(N952="snížená",J952,0)</f>
        <v>0</v>
      </c>
      <c r="BG952" s="176" t="n">
        <f aca="false">IF(N952="zákl. přenesená",J952,0)</f>
        <v>0</v>
      </c>
      <c r="BH952" s="176" t="n">
        <f aca="false">IF(N952="sníž. přenesená",J952,0)</f>
        <v>0</v>
      </c>
      <c r="BI952" s="176" t="n">
        <f aca="false">IF(N952="nulová",J952,0)</f>
        <v>0</v>
      </c>
      <c r="BJ952" s="3" t="s">
        <v>89</v>
      </c>
      <c r="BK952" s="176" t="n">
        <f aca="false">ROUND(I952*H952,2)</f>
        <v>0</v>
      </c>
      <c r="BL952" s="3" t="s">
        <v>414</v>
      </c>
      <c r="BM952" s="175" t="s">
        <v>3150</v>
      </c>
    </row>
    <row r="953" s="22" customFormat="true" ht="37.95" hidden="false" customHeight="true" outlineLevel="0" collapsed="false">
      <c r="B953" s="23"/>
      <c r="C953" s="164" t="s">
        <v>3151</v>
      </c>
      <c r="D953" s="164" t="s">
        <v>310</v>
      </c>
      <c r="E953" s="165" t="s">
        <v>3152</v>
      </c>
      <c r="F953" s="166" t="s">
        <v>3153</v>
      </c>
      <c r="G953" s="167" t="s">
        <v>494</v>
      </c>
      <c r="H953" s="168" t="n">
        <v>4.5</v>
      </c>
      <c r="I953" s="169"/>
      <c r="J953" s="170" t="n">
        <f aca="false">ROUND(I953*H953,2)</f>
        <v>0</v>
      </c>
      <c r="K953" s="166"/>
      <c r="L953" s="23"/>
      <c r="M953" s="171"/>
      <c r="N953" s="172" t="s">
        <v>47</v>
      </c>
      <c r="P953" s="173" t="n">
        <f aca="false">O953*H953</f>
        <v>0</v>
      </c>
      <c r="Q953" s="173" t="n">
        <v>0</v>
      </c>
      <c r="R953" s="173" t="n">
        <f aca="false">Q953*H953</f>
        <v>0</v>
      </c>
      <c r="S953" s="173" t="n">
        <v>0</v>
      </c>
      <c r="T953" s="174" t="n">
        <f aca="false">S953*H953</f>
        <v>0</v>
      </c>
      <c r="AR953" s="175" t="s">
        <v>414</v>
      </c>
      <c r="AT953" s="175" t="s">
        <v>310</v>
      </c>
      <c r="AU953" s="175" t="s">
        <v>91</v>
      </c>
      <c r="AY953" s="3" t="s">
        <v>308</v>
      </c>
      <c r="BE953" s="176" t="n">
        <f aca="false">IF(N953="základní",J953,0)</f>
        <v>0</v>
      </c>
      <c r="BF953" s="176" t="n">
        <f aca="false">IF(N953="snížená",J953,0)</f>
        <v>0</v>
      </c>
      <c r="BG953" s="176" t="n">
        <f aca="false">IF(N953="zákl. přenesená",J953,0)</f>
        <v>0</v>
      </c>
      <c r="BH953" s="176" t="n">
        <f aca="false">IF(N953="sníž. přenesená",J953,0)</f>
        <v>0</v>
      </c>
      <c r="BI953" s="176" t="n">
        <f aca="false">IF(N953="nulová",J953,0)</f>
        <v>0</v>
      </c>
      <c r="BJ953" s="3" t="s">
        <v>89</v>
      </c>
      <c r="BK953" s="176" t="n">
        <f aca="false">ROUND(I953*H953,2)</f>
        <v>0</v>
      </c>
      <c r="BL953" s="3" t="s">
        <v>414</v>
      </c>
      <c r="BM953" s="175" t="s">
        <v>3154</v>
      </c>
    </row>
    <row r="954" s="22" customFormat="true" ht="37.95" hidden="false" customHeight="true" outlineLevel="0" collapsed="false">
      <c r="B954" s="23"/>
      <c r="C954" s="164" t="s">
        <v>3155</v>
      </c>
      <c r="D954" s="164" t="s">
        <v>310</v>
      </c>
      <c r="E954" s="165" t="s">
        <v>3156</v>
      </c>
      <c r="F954" s="166" t="s">
        <v>3157</v>
      </c>
      <c r="G954" s="167" t="s">
        <v>494</v>
      </c>
      <c r="H954" s="168" t="n">
        <v>2.4</v>
      </c>
      <c r="I954" s="169"/>
      <c r="J954" s="170" t="n">
        <f aca="false">ROUND(I954*H954,2)</f>
        <v>0</v>
      </c>
      <c r="K954" s="166"/>
      <c r="L954" s="23"/>
      <c r="M954" s="171"/>
      <c r="N954" s="172" t="s">
        <v>47</v>
      </c>
      <c r="P954" s="173" t="n">
        <f aca="false">O954*H954</f>
        <v>0</v>
      </c>
      <c r="Q954" s="173" t="n">
        <v>0</v>
      </c>
      <c r="R954" s="173" t="n">
        <f aca="false">Q954*H954</f>
        <v>0</v>
      </c>
      <c r="S954" s="173" t="n">
        <v>0</v>
      </c>
      <c r="T954" s="174" t="n">
        <f aca="false">S954*H954</f>
        <v>0</v>
      </c>
      <c r="AR954" s="175" t="s">
        <v>414</v>
      </c>
      <c r="AT954" s="175" t="s">
        <v>310</v>
      </c>
      <c r="AU954" s="175" t="s">
        <v>91</v>
      </c>
      <c r="AY954" s="3" t="s">
        <v>308</v>
      </c>
      <c r="BE954" s="176" t="n">
        <f aca="false">IF(N954="základní",J954,0)</f>
        <v>0</v>
      </c>
      <c r="BF954" s="176" t="n">
        <f aca="false">IF(N954="snížená",J954,0)</f>
        <v>0</v>
      </c>
      <c r="BG954" s="176" t="n">
        <f aca="false">IF(N954="zákl. přenesená",J954,0)</f>
        <v>0</v>
      </c>
      <c r="BH954" s="176" t="n">
        <f aca="false">IF(N954="sníž. přenesená",J954,0)</f>
        <v>0</v>
      </c>
      <c r="BI954" s="176" t="n">
        <f aca="false">IF(N954="nulová",J954,0)</f>
        <v>0</v>
      </c>
      <c r="BJ954" s="3" t="s">
        <v>89</v>
      </c>
      <c r="BK954" s="176" t="n">
        <f aca="false">ROUND(I954*H954,2)</f>
        <v>0</v>
      </c>
      <c r="BL954" s="3" t="s">
        <v>414</v>
      </c>
      <c r="BM954" s="175" t="s">
        <v>3158</v>
      </c>
    </row>
    <row r="955" s="22" customFormat="true" ht="24.15" hidden="false" customHeight="true" outlineLevel="0" collapsed="false">
      <c r="B955" s="23"/>
      <c r="C955" s="164" t="s">
        <v>3159</v>
      </c>
      <c r="D955" s="164" t="s">
        <v>310</v>
      </c>
      <c r="E955" s="165" t="s">
        <v>3160</v>
      </c>
      <c r="F955" s="166" t="s">
        <v>3161</v>
      </c>
      <c r="G955" s="167" t="s">
        <v>494</v>
      </c>
      <c r="H955" s="168" t="n">
        <v>29.7</v>
      </c>
      <c r="I955" s="169"/>
      <c r="J955" s="170" t="n">
        <f aca="false">ROUND(I955*H955,2)</f>
        <v>0</v>
      </c>
      <c r="K955" s="166"/>
      <c r="L955" s="23"/>
      <c r="M955" s="171"/>
      <c r="N955" s="172" t="s">
        <v>47</v>
      </c>
      <c r="P955" s="173" t="n">
        <f aca="false">O955*H955</f>
        <v>0</v>
      </c>
      <c r="Q955" s="173" t="n">
        <v>0</v>
      </c>
      <c r="R955" s="173" t="n">
        <f aca="false">Q955*H955</f>
        <v>0</v>
      </c>
      <c r="S955" s="173" t="n">
        <v>0</v>
      </c>
      <c r="T955" s="174" t="n">
        <f aca="false">S955*H955</f>
        <v>0</v>
      </c>
      <c r="AR955" s="175" t="s">
        <v>414</v>
      </c>
      <c r="AT955" s="175" t="s">
        <v>310</v>
      </c>
      <c r="AU955" s="175" t="s">
        <v>91</v>
      </c>
      <c r="AY955" s="3" t="s">
        <v>308</v>
      </c>
      <c r="BE955" s="176" t="n">
        <f aca="false">IF(N955="základní",J955,0)</f>
        <v>0</v>
      </c>
      <c r="BF955" s="176" t="n">
        <f aca="false">IF(N955="snížená",J955,0)</f>
        <v>0</v>
      </c>
      <c r="BG955" s="176" t="n">
        <f aca="false">IF(N955="zákl. přenesená",J955,0)</f>
        <v>0</v>
      </c>
      <c r="BH955" s="176" t="n">
        <f aca="false">IF(N955="sníž. přenesená",J955,0)</f>
        <v>0</v>
      </c>
      <c r="BI955" s="176" t="n">
        <f aca="false">IF(N955="nulová",J955,0)</f>
        <v>0</v>
      </c>
      <c r="BJ955" s="3" t="s">
        <v>89</v>
      </c>
      <c r="BK955" s="176" t="n">
        <f aca="false">ROUND(I955*H955,2)</f>
        <v>0</v>
      </c>
      <c r="BL955" s="3" t="s">
        <v>414</v>
      </c>
      <c r="BM955" s="175" t="s">
        <v>3162</v>
      </c>
    </row>
    <row r="956" s="22" customFormat="true" ht="24.15" hidden="false" customHeight="true" outlineLevel="0" collapsed="false">
      <c r="B956" s="23"/>
      <c r="C956" s="164" t="s">
        <v>3163</v>
      </c>
      <c r="D956" s="164" t="s">
        <v>310</v>
      </c>
      <c r="E956" s="165" t="s">
        <v>3164</v>
      </c>
      <c r="F956" s="166" t="s">
        <v>3165</v>
      </c>
      <c r="G956" s="167" t="s">
        <v>607</v>
      </c>
      <c r="H956" s="168" t="n">
        <v>75</v>
      </c>
      <c r="I956" s="169"/>
      <c r="J956" s="170" t="n">
        <f aca="false">ROUND(I956*H956,2)</f>
        <v>0</v>
      </c>
      <c r="K956" s="166"/>
      <c r="L956" s="23"/>
      <c r="M956" s="171"/>
      <c r="N956" s="172" t="s">
        <v>47</v>
      </c>
      <c r="P956" s="173" t="n">
        <f aca="false">O956*H956</f>
        <v>0</v>
      </c>
      <c r="Q956" s="173" t="n">
        <v>0</v>
      </c>
      <c r="R956" s="173" t="n">
        <f aca="false">Q956*H956</f>
        <v>0</v>
      </c>
      <c r="S956" s="173" t="n">
        <v>0</v>
      </c>
      <c r="T956" s="174" t="n">
        <f aca="false">S956*H956</f>
        <v>0</v>
      </c>
      <c r="AR956" s="175" t="s">
        <v>414</v>
      </c>
      <c r="AT956" s="175" t="s">
        <v>310</v>
      </c>
      <c r="AU956" s="175" t="s">
        <v>91</v>
      </c>
      <c r="AY956" s="3" t="s">
        <v>308</v>
      </c>
      <c r="BE956" s="176" t="n">
        <f aca="false">IF(N956="základní",J956,0)</f>
        <v>0</v>
      </c>
      <c r="BF956" s="176" t="n">
        <f aca="false">IF(N956="snížená",J956,0)</f>
        <v>0</v>
      </c>
      <c r="BG956" s="176" t="n">
        <f aca="false">IF(N956="zákl. přenesená",J956,0)</f>
        <v>0</v>
      </c>
      <c r="BH956" s="176" t="n">
        <f aca="false">IF(N956="sníž. přenesená",J956,0)</f>
        <v>0</v>
      </c>
      <c r="BI956" s="176" t="n">
        <f aca="false">IF(N956="nulová",J956,0)</f>
        <v>0</v>
      </c>
      <c r="BJ956" s="3" t="s">
        <v>89</v>
      </c>
      <c r="BK956" s="176" t="n">
        <f aca="false">ROUND(I956*H956,2)</f>
        <v>0</v>
      </c>
      <c r="BL956" s="3" t="s">
        <v>414</v>
      </c>
      <c r="BM956" s="175" t="s">
        <v>3166</v>
      </c>
    </row>
    <row r="957" s="22" customFormat="true" ht="44.25" hidden="false" customHeight="true" outlineLevel="0" collapsed="false">
      <c r="B957" s="23"/>
      <c r="C957" s="164" t="s">
        <v>3167</v>
      </c>
      <c r="D957" s="164" t="s">
        <v>310</v>
      </c>
      <c r="E957" s="165" t="s">
        <v>3168</v>
      </c>
      <c r="F957" s="166" t="s">
        <v>3169</v>
      </c>
      <c r="G957" s="167" t="s">
        <v>494</v>
      </c>
      <c r="H957" s="168" t="n">
        <v>62.53</v>
      </c>
      <c r="I957" s="169"/>
      <c r="J957" s="170" t="n">
        <f aca="false">ROUND(I957*H957,2)</f>
        <v>0</v>
      </c>
      <c r="K957" s="166"/>
      <c r="L957" s="23"/>
      <c r="M957" s="171"/>
      <c r="N957" s="172" t="s">
        <v>47</v>
      </c>
      <c r="P957" s="173" t="n">
        <f aca="false">O957*H957</f>
        <v>0</v>
      </c>
      <c r="Q957" s="173" t="n">
        <v>0</v>
      </c>
      <c r="R957" s="173" t="n">
        <f aca="false">Q957*H957</f>
        <v>0</v>
      </c>
      <c r="S957" s="173" t="n">
        <v>0</v>
      </c>
      <c r="T957" s="174" t="n">
        <f aca="false">S957*H957</f>
        <v>0</v>
      </c>
      <c r="AR957" s="175" t="s">
        <v>414</v>
      </c>
      <c r="AT957" s="175" t="s">
        <v>310</v>
      </c>
      <c r="AU957" s="175" t="s">
        <v>91</v>
      </c>
      <c r="AY957" s="3" t="s">
        <v>308</v>
      </c>
      <c r="BE957" s="176" t="n">
        <f aca="false">IF(N957="základní",J957,0)</f>
        <v>0</v>
      </c>
      <c r="BF957" s="176" t="n">
        <f aca="false">IF(N957="snížená",J957,0)</f>
        <v>0</v>
      </c>
      <c r="BG957" s="176" t="n">
        <f aca="false">IF(N957="zákl. přenesená",J957,0)</f>
        <v>0</v>
      </c>
      <c r="BH957" s="176" t="n">
        <f aca="false">IF(N957="sníž. přenesená",J957,0)</f>
        <v>0</v>
      </c>
      <c r="BI957" s="176" t="n">
        <f aca="false">IF(N957="nulová",J957,0)</f>
        <v>0</v>
      </c>
      <c r="BJ957" s="3" t="s">
        <v>89</v>
      </c>
      <c r="BK957" s="176" t="n">
        <f aca="false">ROUND(I957*H957,2)</f>
        <v>0</v>
      </c>
      <c r="BL957" s="3" t="s">
        <v>414</v>
      </c>
      <c r="BM957" s="175" t="s">
        <v>3170</v>
      </c>
    </row>
    <row r="958" s="22" customFormat="true" ht="37.95" hidden="false" customHeight="true" outlineLevel="0" collapsed="false">
      <c r="B958" s="23"/>
      <c r="C958" s="164" t="s">
        <v>3171</v>
      </c>
      <c r="D958" s="164" t="s">
        <v>310</v>
      </c>
      <c r="E958" s="165" t="s">
        <v>3172</v>
      </c>
      <c r="F958" s="166" t="s">
        <v>3173</v>
      </c>
      <c r="G958" s="167" t="s">
        <v>494</v>
      </c>
      <c r="H958" s="168" t="n">
        <v>0</v>
      </c>
      <c r="I958" s="169"/>
      <c r="J958" s="170" t="n">
        <f aca="false">ROUND(I958*H958,2)</f>
        <v>0</v>
      </c>
      <c r="K958" s="166"/>
      <c r="L958" s="23"/>
      <c r="M958" s="171"/>
      <c r="N958" s="172" t="s">
        <v>47</v>
      </c>
      <c r="P958" s="173" t="n">
        <f aca="false">O958*H958</f>
        <v>0</v>
      </c>
      <c r="Q958" s="173" t="n">
        <v>0</v>
      </c>
      <c r="R958" s="173" t="n">
        <f aca="false">Q958*H958</f>
        <v>0</v>
      </c>
      <c r="S958" s="173" t="n">
        <v>0</v>
      </c>
      <c r="T958" s="174" t="n">
        <f aca="false">S958*H958</f>
        <v>0</v>
      </c>
      <c r="AR958" s="175" t="s">
        <v>414</v>
      </c>
      <c r="AT958" s="175" t="s">
        <v>310</v>
      </c>
      <c r="AU958" s="175" t="s">
        <v>91</v>
      </c>
      <c r="AY958" s="3" t="s">
        <v>308</v>
      </c>
      <c r="BE958" s="176" t="n">
        <f aca="false">IF(N958="základní",J958,0)</f>
        <v>0</v>
      </c>
      <c r="BF958" s="176" t="n">
        <f aca="false">IF(N958="snížená",J958,0)</f>
        <v>0</v>
      </c>
      <c r="BG958" s="176" t="n">
        <f aca="false">IF(N958="zákl. přenesená",J958,0)</f>
        <v>0</v>
      </c>
      <c r="BH958" s="176" t="n">
        <f aca="false">IF(N958="sníž. přenesená",J958,0)</f>
        <v>0</v>
      </c>
      <c r="BI958" s="176" t="n">
        <f aca="false">IF(N958="nulová",J958,0)</f>
        <v>0</v>
      </c>
      <c r="BJ958" s="3" t="s">
        <v>89</v>
      </c>
      <c r="BK958" s="176" t="n">
        <f aca="false">ROUND(I958*H958,2)</f>
        <v>0</v>
      </c>
      <c r="BL958" s="3" t="s">
        <v>414</v>
      </c>
      <c r="BM958" s="175" t="s">
        <v>3174</v>
      </c>
    </row>
    <row r="959" s="22" customFormat="true" ht="37.95" hidden="false" customHeight="true" outlineLevel="0" collapsed="false">
      <c r="B959" s="23"/>
      <c r="C959" s="164" t="s">
        <v>3175</v>
      </c>
      <c r="D959" s="164" t="s">
        <v>310</v>
      </c>
      <c r="E959" s="165" t="s">
        <v>3176</v>
      </c>
      <c r="F959" s="166" t="s">
        <v>3177</v>
      </c>
      <c r="G959" s="167" t="s">
        <v>494</v>
      </c>
      <c r="H959" s="168" t="n">
        <v>0</v>
      </c>
      <c r="I959" s="169"/>
      <c r="J959" s="170" t="n">
        <f aca="false">ROUND(I959*H959,2)</f>
        <v>0</v>
      </c>
      <c r="K959" s="166"/>
      <c r="L959" s="23"/>
      <c r="M959" s="171"/>
      <c r="N959" s="172" t="s">
        <v>47</v>
      </c>
      <c r="P959" s="173" t="n">
        <f aca="false">O959*H959</f>
        <v>0</v>
      </c>
      <c r="Q959" s="173" t="n">
        <v>0</v>
      </c>
      <c r="R959" s="173" t="n">
        <f aca="false">Q959*H959</f>
        <v>0</v>
      </c>
      <c r="S959" s="173" t="n">
        <v>0</v>
      </c>
      <c r="T959" s="174" t="n">
        <f aca="false">S959*H959</f>
        <v>0</v>
      </c>
      <c r="AR959" s="175" t="s">
        <v>414</v>
      </c>
      <c r="AT959" s="175" t="s">
        <v>310</v>
      </c>
      <c r="AU959" s="175" t="s">
        <v>91</v>
      </c>
      <c r="AY959" s="3" t="s">
        <v>308</v>
      </c>
      <c r="BE959" s="176" t="n">
        <f aca="false">IF(N959="základní",J959,0)</f>
        <v>0</v>
      </c>
      <c r="BF959" s="176" t="n">
        <f aca="false">IF(N959="snížená",J959,0)</f>
        <v>0</v>
      </c>
      <c r="BG959" s="176" t="n">
        <f aca="false">IF(N959="zákl. přenesená",J959,0)</f>
        <v>0</v>
      </c>
      <c r="BH959" s="176" t="n">
        <f aca="false">IF(N959="sníž. přenesená",J959,0)</f>
        <v>0</v>
      </c>
      <c r="BI959" s="176" t="n">
        <f aca="false">IF(N959="nulová",J959,0)</f>
        <v>0</v>
      </c>
      <c r="BJ959" s="3" t="s">
        <v>89</v>
      </c>
      <c r="BK959" s="176" t="n">
        <f aca="false">ROUND(I959*H959,2)</f>
        <v>0</v>
      </c>
      <c r="BL959" s="3" t="s">
        <v>414</v>
      </c>
      <c r="BM959" s="175" t="s">
        <v>3178</v>
      </c>
    </row>
    <row r="960" s="22" customFormat="true" ht="24.15" hidden="false" customHeight="true" outlineLevel="0" collapsed="false">
      <c r="B960" s="23"/>
      <c r="C960" s="164" t="s">
        <v>3179</v>
      </c>
      <c r="D960" s="164" t="s">
        <v>310</v>
      </c>
      <c r="E960" s="165" t="s">
        <v>3180</v>
      </c>
      <c r="F960" s="166" t="s">
        <v>3181</v>
      </c>
      <c r="G960" s="167" t="s">
        <v>494</v>
      </c>
      <c r="H960" s="168" t="n">
        <v>56.3</v>
      </c>
      <c r="I960" s="169"/>
      <c r="J960" s="170" t="n">
        <f aca="false">ROUND(I960*H960,2)</f>
        <v>0</v>
      </c>
      <c r="K960" s="166"/>
      <c r="L960" s="23"/>
      <c r="M960" s="171"/>
      <c r="N960" s="172" t="s">
        <v>47</v>
      </c>
      <c r="P960" s="173" t="n">
        <f aca="false">O960*H960</f>
        <v>0</v>
      </c>
      <c r="Q960" s="173" t="n">
        <v>0</v>
      </c>
      <c r="R960" s="173" t="n">
        <f aca="false">Q960*H960</f>
        <v>0</v>
      </c>
      <c r="S960" s="173" t="n">
        <v>0</v>
      </c>
      <c r="T960" s="174" t="n">
        <f aca="false">S960*H960</f>
        <v>0</v>
      </c>
      <c r="AR960" s="175" t="s">
        <v>414</v>
      </c>
      <c r="AT960" s="175" t="s">
        <v>310</v>
      </c>
      <c r="AU960" s="175" t="s">
        <v>91</v>
      </c>
      <c r="AY960" s="3" t="s">
        <v>308</v>
      </c>
      <c r="BE960" s="176" t="n">
        <f aca="false">IF(N960="základní",J960,0)</f>
        <v>0</v>
      </c>
      <c r="BF960" s="176" t="n">
        <f aca="false">IF(N960="snížená",J960,0)</f>
        <v>0</v>
      </c>
      <c r="BG960" s="176" t="n">
        <f aca="false">IF(N960="zákl. přenesená",J960,0)</f>
        <v>0</v>
      </c>
      <c r="BH960" s="176" t="n">
        <f aca="false">IF(N960="sníž. přenesená",J960,0)</f>
        <v>0</v>
      </c>
      <c r="BI960" s="176" t="n">
        <f aca="false">IF(N960="nulová",J960,0)</f>
        <v>0</v>
      </c>
      <c r="BJ960" s="3" t="s">
        <v>89</v>
      </c>
      <c r="BK960" s="176" t="n">
        <f aca="false">ROUND(I960*H960,2)</f>
        <v>0</v>
      </c>
      <c r="BL960" s="3" t="s">
        <v>414</v>
      </c>
      <c r="BM960" s="175" t="s">
        <v>3182</v>
      </c>
    </row>
    <row r="961" s="22" customFormat="true" ht="37.95" hidden="false" customHeight="true" outlineLevel="0" collapsed="false">
      <c r="B961" s="23"/>
      <c r="C961" s="164" t="s">
        <v>3183</v>
      </c>
      <c r="D961" s="164" t="s">
        <v>310</v>
      </c>
      <c r="E961" s="165" t="s">
        <v>3184</v>
      </c>
      <c r="F961" s="166" t="s">
        <v>3185</v>
      </c>
      <c r="G961" s="167" t="s">
        <v>494</v>
      </c>
      <c r="H961" s="168" t="n">
        <v>56.3</v>
      </c>
      <c r="I961" s="169"/>
      <c r="J961" s="170" t="n">
        <f aca="false">ROUND(I961*H961,2)</f>
        <v>0</v>
      </c>
      <c r="K961" s="166"/>
      <c r="L961" s="23"/>
      <c r="M961" s="171"/>
      <c r="N961" s="172" t="s">
        <v>47</v>
      </c>
      <c r="P961" s="173" t="n">
        <f aca="false">O961*H961</f>
        <v>0</v>
      </c>
      <c r="Q961" s="173" t="n">
        <v>0</v>
      </c>
      <c r="R961" s="173" t="n">
        <f aca="false">Q961*H961</f>
        <v>0</v>
      </c>
      <c r="S961" s="173" t="n">
        <v>0</v>
      </c>
      <c r="T961" s="174" t="n">
        <f aca="false">S961*H961</f>
        <v>0</v>
      </c>
      <c r="AR961" s="175" t="s">
        <v>414</v>
      </c>
      <c r="AT961" s="175" t="s">
        <v>310</v>
      </c>
      <c r="AU961" s="175" t="s">
        <v>91</v>
      </c>
      <c r="AY961" s="3" t="s">
        <v>308</v>
      </c>
      <c r="BE961" s="176" t="n">
        <f aca="false">IF(N961="základní",J961,0)</f>
        <v>0</v>
      </c>
      <c r="BF961" s="176" t="n">
        <f aca="false">IF(N961="snížená",J961,0)</f>
        <v>0</v>
      </c>
      <c r="BG961" s="176" t="n">
        <f aca="false">IF(N961="zákl. přenesená",J961,0)</f>
        <v>0</v>
      </c>
      <c r="BH961" s="176" t="n">
        <f aca="false">IF(N961="sníž. přenesená",J961,0)</f>
        <v>0</v>
      </c>
      <c r="BI961" s="176" t="n">
        <f aca="false">IF(N961="nulová",J961,0)</f>
        <v>0</v>
      </c>
      <c r="BJ961" s="3" t="s">
        <v>89</v>
      </c>
      <c r="BK961" s="176" t="n">
        <f aca="false">ROUND(I961*H961,2)</f>
        <v>0</v>
      </c>
      <c r="BL961" s="3" t="s">
        <v>414</v>
      </c>
      <c r="BM961" s="175" t="s">
        <v>3186</v>
      </c>
    </row>
    <row r="962" s="22" customFormat="true" ht="24.15" hidden="false" customHeight="true" outlineLevel="0" collapsed="false">
      <c r="B962" s="23"/>
      <c r="C962" s="164" t="s">
        <v>3187</v>
      </c>
      <c r="D962" s="164" t="s">
        <v>310</v>
      </c>
      <c r="E962" s="165" t="s">
        <v>3188</v>
      </c>
      <c r="F962" s="166" t="s">
        <v>3189</v>
      </c>
      <c r="G962" s="167" t="s">
        <v>494</v>
      </c>
      <c r="H962" s="168" t="n">
        <v>84.8</v>
      </c>
      <c r="I962" s="169"/>
      <c r="J962" s="170" t="n">
        <f aca="false">ROUND(I962*H962,2)</f>
        <v>0</v>
      </c>
      <c r="K962" s="166"/>
      <c r="L962" s="23"/>
      <c r="M962" s="171"/>
      <c r="N962" s="172" t="s">
        <v>47</v>
      </c>
      <c r="P962" s="173" t="n">
        <f aca="false">O962*H962</f>
        <v>0</v>
      </c>
      <c r="Q962" s="173" t="n">
        <v>0</v>
      </c>
      <c r="R962" s="173" t="n">
        <f aca="false">Q962*H962</f>
        <v>0</v>
      </c>
      <c r="S962" s="173" t="n">
        <v>0</v>
      </c>
      <c r="T962" s="174" t="n">
        <f aca="false">S962*H962</f>
        <v>0</v>
      </c>
      <c r="AR962" s="175" t="s">
        <v>414</v>
      </c>
      <c r="AT962" s="175" t="s">
        <v>310</v>
      </c>
      <c r="AU962" s="175" t="s">
        <v>91</v>
      </c>
      <c r="AY962" s="3" t="s">
        <v>308</v>
      </c>
      <c r="BE962" s="176" t="n">
        <f aca="false">IF(N962="základní",J962,0)</f>
        <v>0</v>
      </c>
      <c r="BF962" s="176" t="n">
        <f aca="false">IF(N962="snížená",J962,0)</f>
        <v>0</v>
      </c>
      <c r="BG962" s="176" t="n">
        <f aca="false">IF(N962="zákl. přenesená",J962,0)</f>
        <v>0</v>
      </c>
      <c r="BH962" s="176" t="n">
        <f aca="false">IF(N962="sníž. přenesená",J962,0)</f>
        <v>0</v>
      </c>
      <c r="BI962" s="176" t="n">
        <f aca="false">IF(N962="nulová",J962,0)</f>
        <v>0</v>
      </c>
      <c r="BJ962" s="3" t="s">
        <v>89</v>
      </c>
      <c r="BK962" s="176" t="n">
        <f aca="false">ROUND(I962*H962,2)</f>
        <v>0</v>
      </c>
      <c r="BL962" s="3" t="s">
        <v>414</v>
      </c>
      <c r="BM962" s="175" t="s">
        <v>3190</v>
      </c>
    </row>
    <row r="963" s="22" customFormat="true" ht="37.95" hidden="false" customHeight="true" outlineLevel="0" collapsed="false">
      <c r="B963" s="23"/>
      <c r="C963" s="164" t="s">
        <v>3191</v>
      </c>
      <c r="D963" s="164" t="s">
        <v>310</v>
      </c>
      <c r="E963" s="165" t="s">
        <v>3192</v>
      </c>
      <c r="F963" s="166" t="s">
        <v>3193</v>
      </c>
      <c r="G963" s="167" t="s">
        <v>494</v>
      </c>
      <c r="H963" s="168" t="n">
        <v>8.6</v>
      </c>
      <c r="I963" s="169"/>
      <c r="J963" s="170" t="n">
        <f aca="false">ROUND(I963*H963,2)</f>
        <v>0</v>
      </c>
      <c r="K963" s="166"/>
      <c r="L963" s="23"/>
      <c r="M963" s="171"/>
      <c r="N963" s="172" t="s">
        <v>47</v>
      </c>
      <c r="P963" s="173" t="n">
        <f aca="false">O963*H963</f>
        <v>0</v>
      </c>
      <c r="Q963" s="173" t="n">
        <v>0</v>
      </c>
      <c r="R963" s="173" t="n">
        <f aca="false">Q963*H963</f>
        <v>0</v>
      </c>
      <c r="S963" s="173" t="n">
        <v>0</v>
      </c>
      <c r="T963" s="174" t="n">
        <f aca="false">S963*H963</f>
        <v>0</v>
      </c>
      <c r="AR963" s="175" t="s">
        <v>414</v>
      </c>
      <c r="AT963" s="175" t="s">
        <v>310</v>
      </c>
      <c r="AU963" s="175" t="s">
        <v>91</v>
      </c>
      <c r="AY963" s="3" t="s">
        <v>308</v>
      </c>
      <c r="BE963" s="176" t="n">
        <f aca="false">IF(N963="základní",J963,0)</f>
        <v>0</v>
      </c>
      <c r="BF963" s="176" t="n">
        <f aca="false">IF(N963="snížená",J963,0)</f>
        <v>0</v>
      </c>
      <c r="BG963" s="176" t="n">
        <f aca="false">IF(N963="zákl. přenesená",J963,0)</f>
        <v>0</v>
      </c>
      <c r="BH963" s="176" t="n">
        <f aca="false">IF(N963="sníž. přenesená",J963,0)</f>
        <v>0</v>
      </c>
      <c r="BI963" s="176" t="n">
        <f aca="false">IF(N963="nulová",J963,0)</f>
        <v>0</v>
      </c>
      <c r="BJ963" s="3" t="s">
        <v>89</v>
      </c>
      <c r="BK963" s="176" t="n">
        <f aca="false">ROUND(I963*H963,2)</f>
        <v>0</v>
      </c>
      <c r="BL963" s="3" t="s">
        <v>414</v>
      </c>
      <c r="BM963" s="175" t="s">
        <v>3194</v>
      </c>
    </row>
    <row r="964" s="22" customFormat="true" ht="44.25" hidden="false" customHeight="true" outlineLevel="0" collapsed="false">
      <c r="B964" s="23"/>
      <c r="C964" s="164" t="s">
        <v>3195</v>
      </c>
      <c r="D964" s="164" t="s">
        <v>310</v>
      </c>
      <c r="E964" s="165" t="s">
        <v>3196</v>
      </c>
      <c r="F964" s="166" t="s">
        <v>3197</v>
      </c>
      <c r="G964" s="167" t="s">
        <v>370</v>
      </c>
      <c r="H964" s="168" t="n">
        <v>2.194</v>
      </c>
      <c r="I964" s="169"/>
      <c r="J964" s="170" t="n">
        <f aca="false">ROUND(I964*H964,2)</f>
        <v>0</v>
      </c>
      <c r="K964" s="166" t="s">
        <v>314</v>
      </c>
      <c r="L964" s="23"/>
      <c r="M964" s="171"/>
      <c r="N964" s="172" t="s">
        <v>47</v>
      </c>
      <c r="P964" s="173" t="n">
        <f aca="false">O964*H964</f>
        <v>0</v>
      </c>
      <c r="Q964" s="173" t="n">
        <v>0</v>
      </c>
      <c r="R964" s="173" t="n">
        <f aca="false">Q964*H964</f>
        <v>0</v>
      </c>
      <c r="S964" s="173" t="n">
        <v>0</v>
      </c>
      <c r="T964" s="174" t="n">
        <f aca="false">S964*H964</f>
        <v>0</v>
      </c>
      <c r="AR964" s="175" t="s">
        <v>414</v>
      </c>
      <c r="AT964" s="175" t="s">
        <v>310</v>
      </c>
      <c r="AU964" s="175" t="s">
        <v>91</v>
      </c>
      <c r="AY964" s="3" t="s">
        <v>308</v>
      </c>
      <c r="BE964" s="176" t="n">
        <f aca="false">IF(N964="základní",J964,0)</f>
        <v>0</v>
      </c>
      <c r="BF964" s="176" t="n">
        <f aca="false">IF(N964="snížená",J964,0)</f>
        <v>0</v>
      </c>
      <c r="BG964" s="176" t="n">
        <f aca="false">IF(N964="zákl. přenesená",J964,0)</f>
        <v>0</v>
      </c>
      <c r="BH964" s="176" t="n">
        <f aca="false">IF(N964="sníž. přenesená",J964,0)</f>
        <v>0</v>
      </c>
      <c r="BI964" s="176" t="n">
        <f aca="false">IF(N964="nulová",J964,0)</f>
        <v>0</v>
      </c>
      <c r="BJ964" s="3" t="s">
        <v>89</v>
      </c>
      <c r="BK964" s="176" t="n">
        <f aca="false">ROUND(I964*H964,2)</f>
        <v>0</v>
      </c>
      <c r="BL964" s="3" t="s">
        <v>414</v>
      </c>
      <c r="BM964" s="175" t="s">
        <v>3198</v>
      </c>
    </row>
    <row r="965" s="152" customFormat="true" ht="22.95" hidden="false" customHeight="true" outlineLevel="0" collapsed="false">
      <c r="B965" s="153"/>
      <c r="D965" s="154" t="s">
        <v>81</v>
      </c>
      <c r="E965" s="162" t="s">
        <v>3199</v>
      </c>
      <c r="F965" s="162" t="s">
        <v>3200</v>
      </c>
      <c r="I965" s="156"/>
      <c r="J965" s="163" t="n">
        <f aca="false">BK965</f>
        <v>0</v>
      </c>
      <c r="L965" s="153"/>
      <c r="M965" s="157"/>
      <c r="P965" s="158" t="n">
        <f aca="false">SUM(P966:P984)</f>
        <v>0</v>
      </c>
      <c r="R965" s="158" t="n">
        <f aca="false">SUM(R966:R984)</f>
        <v>0.0575104</v>
      </c>
      <c r="T965" s="159" t="n">
        <f aca="false">SUM(T966:T984)</f>
        <v>0</v>
      </c>
      <c r="AR965" s="154" t="s">
        <v>91</v>
      </c>
      <c r="AT965" s="160" t="s">
        <v>81</v>
      </c>
      <c r="AU965" s="160" t="s">
        <v>89</v>
      </c>
      <c r="AY965" s="154" t="s">
        <v>308</v>
      </c>
      <c r="BK965" s="161" t="n">
        <f aca="false">SUM(BK966:BK984)</f>
        <v>0</v>
      </c>
    </row>
    <row r="966" s="22" customFormat="true" ht="37.95" hidden="false" customHeight="true" outlineLevel="0" collapsed="false">
      <c r="B966" s="23"/>
      <c r="C966" s="164" t="s">
        <v>3201</v>
      </c>
      <c r="D966" s="164" t="s">
        <v>310</v>
      </c>
      <c r="E966" s="165" t="s">
        <v>3202</v>
      </c>
      <c r="F966" s="166" t="s">
        <v>3203</v>
      </c>
      <c r="G966" s="167" t="s">
        <v>313</v>
      </c>
      <c r="H966" s="168" t="n">
        <v>304.264</v>
      </c>
      <c r="I966" s="169"/>
      <c r="J966" s="170" t="n">
        <f aca="false">ROUND(I966*H966,2)</f>
        <v>0</v>
      </c>
      <c r="K966" s="166" t="s">
        <v>314</v>
      </c>
      <c r="L966" s="23"/>
      <c r="M966" s="171"/>
      <c r="N966" s="172" t="s">
        <v>47</v>
      </c>
      <c r="P966" s="173" t="n">
        <f aca="false">O966*H966</f>
        <v>0</v>
      </c>
      <c r="Q966" s="173" t="n">
        <v>0</v>
      </c>
      <c r="R966" s="173" t="n">
        <f aca="false">Q966*H966</f>
        <v>0</v>
      </c>
      <c r="S966" s="173" t="n">
        <v>0</v>
      </c>
      <c r="T966" s="174" t="n">
        <f aca="false">S966*H966</f>
        <v>0</v>
      </c>
      <c r="AR966" s="175" t="s">
        <v>414</v>
      </c>
      <c r="AT966" s="175" t="s">
        <v>310</v>
      </c>
      <c r="AU966" s="175" t="s">
        <v>91</v>
      </c>
      <c r="AY966" s="3" t="s">
        <v>308</v>
      </c>
      <c r="BE966" s="176" t="n">
        <f aca="false">IF(N966="základní",J966,0)</f>
        <v>0</v>
      </c>
      <c r="BF966" s="176" t="n">
        <f aca="false">IF(N966="snížená",J966,0)</f>
        <v>0</v>
      </c>
      <c r="BG966" s="176" t="n">
        <f aca="false">IF(N966="zákl. přenesená",J966,0)</f>
        <v>0</v>
      </c>
      <c r="BH966" s="176" t="n">
        <f aca="false">IF(N966="sníž. přenesená",J966,0)</f>
        <v>0</v>
      </c>
      <c r="BI966" s="176" t="n">
        <f aca="false">IF(N966="nulová",J966,0)</f>
        <v>0</v>
      </c>
      <c r="BJ966" s="3" t="s">
        <v>89</v>
      </c>
      <c r="BK966" s="176" t="n">
        <f aca="false">ROUND(I966*H966,2)</f>
        <v>0</v>
      </c>
      <c r="BL966" s="3" t="s">
        <v>414</v>
      </c>
      <c r="BM966" s="175" t="s">
        <v>3204</v>
      </c>
    </row>
    <row r="967" s="177" customFormat="true" ht="10.2" hidden="false" customHeight="false" outlineLevel="0" collapsed="false">
      <c r="B967" s="178"/>
      <c r="D967" s="179" t="s">
        <v>317</v>
      </c>
      <c r="E967" s="180"/>
      <c r="F967" s="181" t="s">
        <v>318</v>
      </c>
      <c r="H967" s="180"/>
      <c r="I967" s="182"/>
      <c r="L967" s="178"/>
      <c r="M967" s="183"/>
      <c r="T967" s="184"/>
      <c r="AT967" s="180" t="s">
        <v>317</v>
      </c>
      <c r="AU967" s="180" t="s">
        <v>91</v>
      </c>
      <c r="AV967" s="177" t="s">
        <v>89</v>
      </c>
      <c r="AW967" s="177" t="s">
        <v>35</v>
      </c>
      <c r="AX967" s="177" t="s">
        <v>82</v>
      </c>
      <c r="AY967" s="180" t="s">
        <v>308</v>
      </c>
    </row>
    <row r="968" s="177" customFormat="true" ht="10.2" hidden="false" customHeight="false" outlineLevel="0" collapsed="false">
      <c r="B968" s="178"/>
      <c r="D968" s="179" t="s">
        <v>317</v>
      </c>
      <c r="E968" s="180"/>
      <c r="F968" s="181" t="s">
        <v>3205</v>
      </c>
      <c r="H968" s="180"/>
      <c r="I968" s="182"/>
      <c r="L968" s="178"/>
      <c r="M968" s="183"/>
      <c r="T968" s="184"/>
      <c r="AT968" s="180" t="s">
        <v>317</v>
      </c>
      <c r="AU968" s="180" t="s">
        <v>91</v>
      </c>
      <c r="AV968" s="177" t="s">
        <v>89</v>
      </c>
      <c r="AW968" s="177" t="s">
        <v>35</v>
      </c>
      <c r="AX968" s="177" t="s">
        <v>82</v>
      </c>
      <c r="AY968" s="180" t="s">
        <v>308</v>
      </c>
    </row>
    <row r="969" s="177" customFormat="true" ht="10.2" hidden="false" customHeight="false" outlineLevel="0" collapsed="false">
      <c r="B969" s="178"/>
      <c r="D969" s="179" t="s">
        <v>317</v>
      </c>
      <c r="E969" s="180"/>
      <c r="F969" s="181" t="s">
        <v>3017</v>
      </c>
      <c r="H969" s="180"/>
      <c r="I969" s="182"/>
      <c r="L969" s="178"/>
      <c r="M969" s="183"/>
      <c r="T969" s="184"/>
      <c r="AT969" s="180" t="s">
        <v>317</v>
      </c>
      <c r="AU969" s="180" t="s">
        <v>91</v>
      </c>
      <c r="AV969" s="177" t="s">
        <v>89</v>
      </c>
      <c r="AW969" s="177" t="s">
        <v>35</v>
      </c>
      <c r="AX969" s="177" t="s">
        <v>82</v>
      </c>
      <c r="AY969" s="180" t="s">
        <v>308</v>
      </c>
    </row>
    <row r="970" s="185" customFormat="true" ht="10.2" hidden="false" customHeight="false" outlineLevel="0" collapsed="false">
      <c r="B970" s="186"/>
      <c r="D970" s="179" t="s">
        <v>317</v>
      </c>
      <c r="E970" s="187"/>
      <c r="F970" s="188" t="s">
        <v>3008</v>
      </c>
      <c r="H970" s="189" t="n">
        <v>304.264</v>
      </c>
      <c r="I970" s="190"/>
      <c r="L970" s="186"/>
      <c r="M970" s="191"/>
      <c r="T970" s="192"/>
      <c r="AT970" s="187" t="s">
        <v>317</v>
      </c>
      <c r="AU970" s="187" t="s">
        <v>91</v>
      </c>
      <c r="AV970" s="185" t="s">
        <v>91</v>
      </c>
      <c r="AW970" s="185" t="s">
        <v>35</v>
      </c>
      <c r="AX970" s="185" t="s">
        <v>82</v>
      </c>
      <c r="AY970" s="187" t="s">
        <v>308</v>
      </c>
    </row>
    <row r="971" s="193" customFormat="true" ht="10.2" hidden="false" customHeight="false" outlineLevel="0" collapsed="false">
      <c r="B971" s="194"/>
      <c r="D971" s="179" t="s">
        <v>317</v>
      </c>
      <c r="E971" s="195"/>
      <c r="F971" s="196" t="s">
        <v>321</v>
      </c>
      <c r="H971" s="197" t="n">
        <v>304.264</v>
      </c>
      <c r="I971" s="198"/>
      <c r="L971" s="194"/>
      <c r="M971" s="199"/>
      <c r="T971" s="200"/>
      <c r="AT971" s="195" t="s">
        <v>317</v>
      </c>
      <c r="AU971" s="195" t="s">
        <v>91</v>
      </c>
      <c r="AV971" s="193" t="s">
        <v>315</v>
      </c>
      <c r="AW971" s="193" t="s">
        <v>35</v>
      </c>
      <c r="AX971" s="193" t="s">
        <v>89</v>
      </c>
      <c r="AY971" s="195" t="s">
        <v>308</v>
      </c>
    </row>
    <row r="972" s="22" customFormat="true" ht="37.95" hidden="false" customHeight="true" outlineLevel="0" collapsed="false">
      <c r="B972" s="23"/>
      <c r="C972" s="201" t="s">
        <v>3206</v>
      </c>
      <c r="D972" s="201" t="s">
        <v>487</v>
      </c>
      <c r="E972" s="202" t="s">
        <v>3207</v>
      </c>
      <c r="F972" s="203" t="s">
        <v>3208</v>
      </c>
      <c r="G972" s="204" t="s">
        <v>313</v>
      </c>
      <c r="H972" s="205" t="n">
        <v>334.69</v>
      </c>
      <c r="I972" s="206"/>
      <c r="J972" s="207" t="n">
        <f aca="false">ROUND(I972*H972,2)</f>
        <v>0</v>
      </c>
      <c r="K972" s="203" t="s">
        <v>314</v>
      </c>
      <c r="L972" s="208"/>
      <c r="M972" s="209"/>
      <c r="N972" s="210" t="s">
        <v>47</v>
      </c>
      <c r="P972" s="173" t="n">
        <f aca="false">O972*H972</f>
        <v>0</v>
      </c>
      <c r="Q972" s="173" t="n">
        <v>0.00016</v>
      </c>
      <c r="R972" s="173" t="n">
        <f aca="false">Q972*H972</f>
        <v>0.0535504</v>
      </c>
      <c r="S972" s="173" t="n">
        <v>0</v>
      </c>
      <c r="T972" s="174" t="n">
        <f aca="false">S972*H972</f>
        <v>0</v>
      </c>
      <c r="AR972" s="175" t="s">
        <v>508</v>
      </c>
      <c r="AT972" s="175" t="s">
        <v>487</v>
      </c>
      <c r="AU972" s="175" t="s">
        <v>91</v>
      </c>
      <c r="AY972" s="3" t="s">
        <v>308</v>
      </c>
      <c r="BE972" s="176" t="n">
        <f aca="false">IF(N972="základní",J972,0)</f>
        <v>0</v>
      </c>
      <c r="BF972" s="176" t="n">
        <f aca="false">IF(N972="snížená",J972,0)</f>
        <v>0</v>
      </c>
      <c r="BG972" s="176" t="n">
        <f aca="false">IF(N972="zákl. přenesená",J972,0)</f>
        <v>0</v>
      </c>
      <c r="BH972" s="176" t="n">
        <f aca="false">IF(N972="sníž. přenesená",J972,0)</f>
        <v>0</v>
      </c>
      <c r="BI972" s="176" t="n">
        <f aca="false">IF(N972="nulová",J972,0)</f>
        <v>0</v>
      </c>
      <c r="BJ972" s="3" t="s">
        <v>89</v>
      </c>
      <c r="BK972" s="176" t="n">
        <f aca="false">ROUND(I972*H972,2)</f>
        <v>0</v>
      </c>
      <c r="BL972" s="3" t="s">
        <v>414</v>
      </c>
      <c r="BM972" s="175" t="s">
        <v>3209</v>
      </c>
    </row>
    <row r="973" s="22" customFormat="true" ht="28.8" hidden="false" customHeight="false" outlineLevel="0" collapsed="false">
      <c r="B973" s="23"/>
      <c r="D973" s="179" t="s">
        <v>1218</v>
      </c>
      <c r="F973" s="225" t="s">
        <v>3210</v>
      </c>
      <c r="I973" s="226"/>
      <c r="L973" s="23"/>
      <c r="M973" s="211"/>
      <c r="T973" s="57"/>
      <c r="AT973" s="3" t="s">
        <v>1218</v>
      </c>
      <c r="AU973" s="3" t="s">
        <v>91</v>
      </c>
    </row>
    <row r="974" s="185" customFormat="true" ht="10.2" hidden="false" customHeight="false" outlineLevel="0" collapsed="false">
      <c r="B974" s="186"/>
      <c r="D974" s="179" t="s">
        <v>317</v>
      </c>
      <c r="F974" s="188" t="s">
        <v>3012</v>
      </c>
      <c r="H974" s="189" t="n">
        <v>334.69</v>
      </c>
      <c r="I974" s="190"/>
      <c r="L974" s="186"/>
      <c r="M974" s="191"/>
      <c r="T974" s="192"/>
      <c r="AT974" s="187" t="s">
        <v>317</v>
      </c>
      <c r="AU974" s="187" t="s">
        <v>91</v>
      </c>
      <c r="AV974" s="185" t="s">
        <v>91</v>
      </c>
      <c r="AW974" s="185" t="s">
        <v>3</v>
      </c>
      <c r="AX974" s="185" t="s">
        <v>89</v>
      </c>
      <c r="AY974" s="187" t="s">
        <v>308</v>
      </c>
    </row>
    <row r="975" s="22" customFormat="true" ht="24.15" hidden="false" customHeight="true" outlineLevel="0" collapsed="false">
      <c r="B975" s="23"/>
      <c r="C975" s="164" t="s">
        <v>3211</v>
      </c>
      <c r="D975" s="164" t="s">
        <v>310</v>
      </c>
      <c r="E975" s="165" t="s">
        <v>3212</v>
      </c>
      <c r="F975" s="166" t="s">
        <v>3213</v>
      </c>
      <c r="G975" s="167" t="s">
        <v>494</v>
      </c>
      <c r="H975" s="168" t="n">
        <v>360</v>
      </c>
      <c r="I975" s="169"/>
      <c r="J975" s="170" t="n">
        <f aca="false">ROUND(I975*H975,2)</f>
        <v>0</v>
      </c>
      <c r="K975" s="166" t="s">
        <v>314</v>
      </c>
      <c r="L975" s="23"/>
      <c r="M975" s="171"/>
      <c r="N975" s="172" t="s">
        <v>47</v>
      </c>
      <c r="P975" s="173" t="n">
        <f aca="false">O975*H975</f>
        <v>0</v>
      </c>
      <c r="Q975" s="173" t="n">
        <v>0</v>
      </c>
      <c r="R975" s="173" t="n">
        <f aca="false">Q975*H975</f>
        <v>0</v>
      </c>
      <c r="S975" s="173" t="n">
        <v>0</v>
      </c>
      <c r="T975" s="174" t="n">
        <f aca="false">S975*H975</f>
        <v>0</v>
      </c>
      <c r="AR975" s="175" t="s">
        <v>414</v>
      </c>
      <c r="AT975" s="175" t="s">
        <v>310</v>
      </c>
      <c r="AU975" s="175" t="s">
        <v>91</v>
      </c>
      <c r="AY975" s="3" t="s">
        <v>308</v>
      </c>
      <c r="BE975" s="176" t="n">
        <f aca="false">IF(N975="základní",J975,0)</f>
        <v>0</v>
      </c>
      <c r="BF975" s="176" t="n">
        <f aca="false">IF(N975="snížená",J975,0)</f>
        <v>0</v>
      </c>
      <c r="BG975" s="176" t="n">
        <f aca="false">IF(N975="zákl. přenesená",J975,0)</f>
        <v>0</v>
      </c>
      <c r="BH975" s="176" t="n">
        <f aca="false">IF(N975="sníž. přenesená",J975,0)</f>
        <v>0</v>
      </c>
      <c r="BI975" s="176" t="n">
        <f aca="false">IF(N975="nulová",J975,0)</f>
        <v>0</v>
      </c>
      <c r="BJ975" s="3" t="s">
        <v>89</v>
      </c>
      <c r="BK975" s="176" t="n">
        <f aca="false">ROUND(I975*H975,2)</f>
        <v>0</v>
      </c>
      <c r="BL975" s="3" t="s">
        <v>414</v>
      </c>
      <c r="BM975" s="175" t="s">
        <v>3214</v>
      </c>
    </row>
    <row r="976" s="177" customFormat="true" ht="10.2" hidden="false" customHeight="false" outlineLevel="0" collapsed="false">
      <c r="B976" s="178"/>
      <c r="D976" s="179" t="s">
        <v>317</v>
      </c>
      <c r="E976" s="180"/>
      <c r="F976" s="181" t="s">
        <v>318</v>
      </c>
      <c r="H976" s="180"/>
      <c r="I976" s="182"/>
      <c r="L976" s="178"/>
      <c r="M976" s="183"/>
      <c r="T976" s="184"/>
      <c r="AT976" s="180" t="s">
        <v>317</v>
      </c>
      <c r="AU976" s="180" t="s">
        <v>91</v>
      </c>
      <c r="AV976" s="177" t="s">
        <v>89</v>
      </c>
      <c r="AW976" s="177" t="s">
        <v>35</v>
      </c>
      <c r="AX976" s="177" t="s">
        <v>82</v>
      </c>
      <c r="AY976" s="180" t="s">
        <v>308</v>
      </c>
    </row>
    <row r="977" s="177" customFormat="true" ht="10.2" hidden="false" customHeight="false" outlineLevel="0" collapsed="false">
      <c r="B977" s="178"/>
      <c r="D977" s="179" t="s">
        <v>317</v>
      </c>
      <c r="E977" s="180"/>
      <c r="F977" s="181" t="s">
        <v>3215</v>
      </c>
      <c r="H977" s="180"/>
      <c r="I977" s="182"/>
      <c r="L977" s="178"/>
      <c r="M977" s="183"/>
      <c r="T977" s="184"/>
      <c r="AT977" s="180" t="s">
        <v>317</v>
      </c>
      <c r="AU977" s="180" t="s">
        <v>91</v>
      </c>
      <c r="AV977" s="177" t="s">
        <v>89</v>
      </c>
      <c r="AW977" s="177" t="s">
        <v>35</v>
      </c>
      <c r="AX977" s="177" t="s">
        <v>82</v>
      </c>
      <c r="AY977" s="180" t="s">
        <v>308</v>
      </c>
    </row>
    <row r="978" s="177" customFormat="true" ht="10.2" hidden="false" customHeight="false" outlineLevel="0" collapsed="false">
      <c r="B978" s="178"/>
      <c r="D978" s="179" t="s">
        <v>317</v>
      </c>
      <c r="E978" s="180"/>
      <c r="F978" s="181" t="s">
        <v>3017</v>
      </c>
      <c r="H978" s="180"/>
      <c r="I978" s="182"/>
      <c r="L978" s="178"/>
      <c r="M978" s="183"/>
      <c r="T978" s="184"/>
      <c r="AT978" s="180" t="s">
        <v>317</v>
      </c>
      <c r="AU978" s="180" t="s">
        <v>91</v>
      </c>
      <c r="AV978" s="177" t="s">
        <v>89</v>
      </c>
      <c r="AW978" s="177" t="s">
        <v>35</v>
      </c>
      <c r="AX978" s="177" t="s">
        <v>82</v>
      </c>
      <c r="AY978" s="180" t="s">
        <v>308</v>
      </c>
    </row>
    <row r="979" s="185" customFormat="true" ht="10.2" hidden="false" customHeight="false" outlineLevel="0" collapsed="false">
      <c r="B979" s="186"/>
      <c r="D979" s="179" t="s">
        <v>317</v>
      </c>
      <c r="E979" s="187"/>
      <c r="F979" s="188" t="s">
        <v>3038</v>
      </c>
      <c r="H979" s="189" t="n">
        <v>240</v>
      </c>
      <c r="I979" s="190"/>
      <c r="L979" s="186"/>
      <c r="M979" s="191"/>
      <c r="T979" s="192"/>
      <c r="AT979" s="187" t="s">
        <v>317</v>
      </c>
      <c r="AU979" s="187" t="s">
        <v>91</v>
      </c>
      <c r="AV979" s="185" t="s">
        <v>91</v>
      </c>
      <c r="AW979" s="185" t="s">
        <v>35</v>
      </c>
      <c r="AX979" s="185" t="s">
        <v>82</v>
      </c>
      <c r="AY979" s="187" t="s">
        <v>308</v>
      </c>
    </row>
    <row r="980" s="185" customFormat="true" ht="10.2" hidden="false" customHeight="false" outlineLevel="0" collapsed="false">
      <c r="B980" s="186"/>
      <c r="D980" s="179" t="s">
        <v>317</v>
      </c>
      <c r="E980" s="187"/>
      <c r="F980" s="188" t="s">
        <v>3039</v>
      </c>
      <c r="H980" s="189" t="n">
        <v>120</v>
      </c>
      <c r="I980" s="190"/>
      <c r="L980" s="186"/>
      <c r="M980" s="191"/>
      <c r="T980" s="192"/>
      <c r="AT980" s="187" t="s">
        <v>317</v>
      </c>
      <c r="AU980" s="187" t="s">
        <v>91</v>
      </c>
      <c r="AV980" s="185" t="s">
        <v>91</v>
      </c>
      <c r="AW980" s="185" t="s">
        <v>35</v>
      </c>
      <c r="AX980" s="185" t="s">
        <v>82</v>
      </c>
      <c r="AY980" s="187" t="s">
        <v>308</v>
      </c>
    </row>
    <row r="981" s="193" customFormat="true" ht="10.2" hidden="false" customHeight="false" outlineLevel="0" collapsed="false">
      <c r="B981" s="194"/>
      <c r="D981" s="179" t="s">
        <v>317</v>
      </c>
      <c r="E981" s="195"/>
      <c r="F981" s="196" t="s">
        <v>321</v>
      </c>
      <c r="H981" s="197" t="n">
        <v>360</v>
      </c>
      <c r="I981" s="198"/>
      <c r="L981" s="194"/>
      <c r="M981" s="199"/>
      <c r="T981" s="200"/>
      <c r="AT981" s="195" t="s">
        <v>317</v>
      </c>
      <c r="AU981" s="195" t="s">
        <v>91</v>
      </c>
      <c r="AV981" s="193" t="s">
        <v>315</v>
      </c>
      <c r="AW981" s="193" t="s">
        <v>35</v>
      </c>
      <c r="AX981" s="193" t="s">
        <v>89</v>
      </c>
      <c r="AY981" s="195" t="s">
        <v>308</v>
      </c>
    </row>
    <row r="982" s="22" customFormat="true" ht="24.15" hidden="false" customHeight="true" outlineLevel="0" collapsed="false">
      <c r="B982" s="23"/>
      <c r="C982" s="201" t="s">
        <v>3216</v>
      </c>
      <c r="D982" s="201" t="s">
        <v>487</v>
      </c>
      <c r="E982" s="202" t="s">
        <v>3217</v>
      </c>
      <c r="F982" s="203" t="s">
        <v>3218</v>
      </c>
      <c r="G982" s="204" t="s">
        <v>494</v>
      </c>
      <c r="H982" s="205" t="n">
        <v>396</v>
      </c>
      <c r="I982" s="206"/>
      <c r="J982" s="207" t="n">
        <f aca="false">ROUND(I982*H982,2)</f>
        <v>0</v>
      </c>
      <c r="K982" s="203" t="s">
        <v>314</v>
      </c>
      <c r="L982" s="208"/>
      <c r="M982" s="209"/>
      <c r="N982" s="210" t="s">
        <v>47</v>
      </c>
      <c r="P982" s="173" t="n">
        <f aca="false">O982*H982</f>
        <v>0</v>
      </c>
      <c r="Q982" s="173" t="n">
        <v>1E-005</v>
      </c>
      <c r="R982" s="173" t="n">
        <f aca="false">Q982*H982</f>
        <v>0.00396</v>
      </c>
      <c r="S982" s="173" t="n">
        <v>0</v>
      </c>
      <c r="T982" s="174" t="n">
        <f aca="false">S982*H982</f>
        <v>0</v>
      </c>
      <c r="AR982" s="175" t="s">
        <v>508</v>
      </c>
      <c r="AT982" s="175" t="s">
        <v>487</v>
      </c>
      <c r="AU982" s="175" t="s">
        <v>91</v>
      </c>
      <c r="AY982" s="3" t="s">
        <v>308</v>
      </c>
      <c r="BE982" s="176" t="n">
        <f aca="false">IF(N982="základní",J982,0)</f>
        <v>0</v>
      </c>
      <c r="BF982" s="176" t="n">
        <f aca="false">IF(N982="snížená",J982,0)</f>
        <v>0</v>
      </c>
      <c r="BG982" s="176" t="n">
        <f aca="false">IF(N982="zákl. přenesená",J982,0)</f>
        <v>0</v>
      </c>
      <c r="BH982" s="176" t="n">
        <f aca="false">IF(N982="sníž. přenesená",J982,0)</f>
        <v>0</v>
      </c>
      <c r="BI982" s="176" t="n">
        <f aca="false">IF(N982="nulová",J982,0)</f>
        <v>0</v>
      </c>
      <c r="BJ982" s="3" t="s">
        <v>89</v>
      </c>
      <c r="BK982" s="176" t="n">
        <f aca="false">ROUND(I982*H982,2)</f>
        <v>0</v>
      </c>
      <c r="BL982" s="3" t="s">
        <v>414</v>
      </c>
      <c r="BM982" s="175" t="s">
        <v>3219</v>
      </c>
    </row>
    <row r="983" s="185" customFormat="true" ht="10.2" hidden="false" customHeight="false" outlineLevel="0" collapsed="false">
      <c r="B983" s="186"/>
      <c r="D983" s="179" t="s">
        <v>317</v>
      </c>
      <c r="F983" s="188" t="s">
        <v>3220</v>
      </c>
      <c r="H983" s="189" t="n">
        <v>396</v>
      </c>
      <c r="I983" s="190"/>
      <c r="L983" s="186"/>
      <c r="M983" s="191"/>
      <c r="T983" s="192"/>
      <c r="AT983" s="187" t="s">
        <v>317</v>
      </c>
      <c r="AU983" s="187" t="s">
        <v>91</v>
      </c>
      <c r="AV983" s="185" t="s">
        <v>91</v>
      </c>
      <c r="AW983" s="185" t="s">
        <v>3</v>
      </c>
      <c r="AX983" s="185" t="s">
        <v>89</v>
      </c>
      <c r="AY983" s="187" t="s">
        <v>308</v>
      </c>
    </row>
    <row r="984" s="22" customFormat="true" ht="44.25" hidden="false" customHeight="true" outlineLevel="0" collapsed="false">
      <c r="B984" s="23"/>
      <c r="C984" s="164" t="s">
        <v>3221</v>
      </c>
      <c r="D984" s="164" t="s">
        <v>310</v>
      </c>
      <c r="E984" s="165" t="s">
        <v>3222</v>
      </c>
      <c r="F984" s="166" t="s">
        <v>3223</v>
      </c>
      <c r="G984" s="167" t="s">
        <v>370</v>
      </c>
      <c r="H984" s="168" t="n">
        <v>0.058</v>
      </c>
      <c r="I984" s="169"/>
      <c r="J984" s="170" t="n">
        <f aca="false">ROUND(I984*H984,2)</f>
        <v>0</v>
      </c>
      <c r="K984" s="166" t="s">
        <v>314</v>
      </c>
      <c r="L984" s="23"/>
      <c r="M984" s="171"/>
      <c r="N984" s="172" t="s">
        <v>47</v>
      </c>
      <c r="P984" s="173" t="n">
        <f aca="false">O984*H984</f>
        <v>0</v>
      </c>
      <c r="Q984" s="173" t="n">
        <v>0</v>
      </c>
      <c r="R984" s="173" t="n">
        <f aca="false">Q984*H984</f>
        <v>0</v>
      </c>
      <c r="S984" s="173" t="n">
        <v>0</v>
      </c>
      <c r="T984" s="174" t="n">
        <f aca="false">S984*H984</f>
        <v>0</v>
      </c>
      <c r="AR984" s="175" t="s">
        <v>414</v>
      </c>
      <c r="AT984" s="175" t="s">
        <v>310</v>
      </c>
      <c r="AU984" s="175" t="s">
        <v>91</v>
      </c>
      <c r="AY984" s="3" t="s">
        <v>308</v>
      </c>
      <c r="BE984" s="176" t="n">
        <f aca="false">IF(N984="základní",J984,0)</f>
        <v>0</v>
      </c>
      <c r="BF984" s="176" t="n">
        <f aca="false">IF(N984="snížená",J984,0)</f>
        <v>0</v>
      </c>
      <c r="BG984" s="176" t="n">
        <f aca="false">IF(N984="zákl. přenesená",J984,0)</f>
        <v>0</v>
      </c>
      <c r="BH984" s="176" t="n">
        <f aca="false">IF(N984="sníž. přenesená",J984,0)</f>
        <v>0</v>
      </c>
      <c r="BI984" s="176" t="n">
        <f aca="false">IF(N984="nulová",J984,0)</f>
        <v>0</v>
      </c>
      <c r="BJ984" s="3" t="s">
        <v>89</v>
      </c>
      <c r="BK984" s="176" t="n">
        <f aca="false">ROUND(I984*H984,2)</f>
        <v>0</v>
      </c>
      <c r="BL984" s="3" t="s">
        <v>414</v>
      </c>
      <c r="BM984" s="175" t="s">
        <v>3224</v>
      </c>
    </row>
    <row r="985" s="152" customFormat="true" ht="22.95" hidden="false" customHeight="true" outlineLevel="0" collapsed="false">
      <c r="B985" s="153"/>
      <c r="D985" s="154" t="s">
        <v>81</v>
      </c>
      <c r="E985" s="162" t="s">
        <v>1418</v>
      </c>
      <c r="F985" s="162" t="s">
        <v>1419</v>
      </c>
      <c r="I985" s="156"/>
      <c r="J985" s="163" t="n">
        <f aca="false">BK985</f>
        <v>0</v>
      </c>
      <c r="L985" s="153"/>
      <c r="M985" s="157"/>
      <c r="P985" s="158" t="n">
        <f aca="false">SUM(P986:P1002)</f>
        <v>0</v>
      </c>
      <c r="R985" s="158" t="n">
        <f aca="false">SUM(R986:R1002)</f>
        <v>0</v>
      </c>
      <c r="T985" s="159" t="n">
        <f aca="false">SUM(T986:T1002)</f>
        <v>0</v>
      </c>
      <c r="AR985" s="154" t="s">
        <v>91</v>
      </c>
      <c r="AT985" s="160" t="s">
        <v>81</v>
      </c>
      <c r="AU985" s="160" t="s">
        <v>89</v>
      </c>
      <c r="AY985" s="154" t="s">
        <v>308</v>
      </c>
      <c r="BK985" s="161" t="n">
        <f aca="false">SUM(BK986:BK1002)</f>
        <v>0</v>
      </c>
    </row>
    <row r="986" s="22" customFormat="true" ht="44.25" hidden="false" customHeight="true" outlineLevel="0" collapsed="false">
      <c r="B986" s="23"/>
      <c r="C986" s="164" t="s">
        <v>3225</v>
      </c>
      <c r="D986" s="164" t="s">
        <v>310</v>
      </c>
      <c r="E986" s="165" t="s">
        <v>3226</v>
      </c>
      <c r="F986" s="166" t="s">
        <v>3227</v>
      </c>
      <c r="G986" s="167" t="s">
        <v>607</v>
      </c>
      <c r="H986" s="168" t="n">
        <v>1</v>
      </c>
      <c r="I986" s="169"/>
      <c r="J986" s="170" t="n">
        <f aca="false">ROUND(I986*H986,2)</f>
        <v>0</v>
      </c>
      <c r="K986" s="166"/>
      <c r="L986" s="23"/>
      <c r="M986" s="171"/>
      <c r="N986" s="172" t="s">
        <v>47</v>
      </c>
      <c r="P986" s="173" t="n">
        <f aca="false">O986*H986</f>
        <v>0</v>
      </c>
      <c r="Q986" s="173" t="n">
        <v>0</v>
      </c>
      <c r="R986" s="173" t="n">
        <f aca="false">Q986*H986</f>
        <v>0</v>
      </c>
      <c r="S986" s="173" t="n">
        <v>0</v>
      </c>
      <c r="T986" s="174" t="n">
        <f aca="false">S986*H986</f>
        <v>0</v>
      </c>
      <c r="AR986" s="175" t="s">
        <v>414</v>
      </c>
      <c r="AT986" s="175" t="s">
        <v>310</v>
      </c>
      <c r="AU986" s="175" t="s">
        <v>91</v>
      </c>
      <c r="AY986" s="3" t="s">
        <v>308</v>
      </c>
      <c r="BE986" s="176" t="n">
        <f aca="false">IF(N986="základní",J986,0)</f>
        <v>0</v>
      </c>
      <c r="BF986" s="176" t="n">
        <f aca="false">IF(N986="snížená",J986,0)</f>
        <v>0</v>
      </c>
      <c r="BG986" s="176" t="n">
        <f aca="false">IF(N986="zákl. přenesená",J986,0)</f>
        <v>0</v>
      </c>
      <c r="BH986" s="176" t="n">
        <f aca="false">IF(N986="sníž. přenesená",J986,0)</f>
        <v>0</v>
      </c>
      <c r="BI986" s="176" t="n">
        <f aca="false">IF(N986="nulová",J986,0)</f>
        <v>0</v>
      </c>
      <c r="BJ986" s="3" t="s">
        <v>89</v>
      </c>
      <c r="BK986" s="176" t="n">
        <f aca="false">ROUND(I986*H986,2)</f>
        <v>0</v>
      </c>
      <c r="BL986" s="3" t="s">
        <v>414</v>
      </c>
      <c r="BM986" s="175" t="s">
        <v>3228</v>
      </c>
    </row>
    <row r="987" s="22" customFormat="true" ht="37.95" hidden="false" customHeight="true" outlineLevel="0" collapsed="false">
      <c r="B987" s="23"/>
      <c r="C987" s="164" t="s">
        <v>3229</v>
      </c>
      <c r="D987" s="164" t="s">
        <v>310</v>
      </c>
      <c r="E987" s="165" t="s">
        <v>3230</v>
      </c>
      <c r="F987" s="166" t="s">
        <v>3231</v>
      </c>
      <c r="G987" s="167" t="s">
        <v>607</v>
      </c>
      <c r="H987" s="168" t="n">
        <v>4</v>
      </c>
      <c r="I987" s="169"/>
      <c r="J987" s="170" t="n">
        <f aca="false">ROUND(I987*H987,2)</f>
        <v>0</v>
      </c>
      <c r="K987" s="166"/>
      <c r="L987" s="23"/>
      <c r="M987" s="171"/>
      <c r="N987" s="172" t="s">
        <v>47</v>
      </c>
      <c r="P987" s="173" t="n">
        <f aca="false">O987*H987</f>
        <v>0</v>
      </c>
      <c r="Q987" s="173" t="n">
        <v>0</v>
      </c>
      <c r="R987" s="173" t="n">
        <f aca="false">Q987*H987</f>
        <v>0</v>
      </c>
      <c r="S987" s="173" t="n">
        <v>0</v>
      </c>
      <c r="T987" s="174" t="n">
        <f aca="false">S987*H987</f>
        <v>0</v>
      </c>
      <c r="AR987" s="175" t="s">
        <v>414</v>
      </c>
      <c r="AT987" s="175" t="s">
        <v>310</v>
      </c>
      <c r="AU987" s="175" t="s">
        <v>91</v>
      </c>
      <c r="AY987" s="3" t="s">
        <v>308</v>
      </c>
      <c r="BE987" s="176" t="n">
        <f aca="false">IF(N987="základní",J987,0)</f>
        <v>0</v>
      </c>
      <c r="BF987" s="176" t="n">
        <f aca="false">IF(N987="snížená",J987,0)</f>
        <v>0</v>
      </c>
      <c r="BG987" s="176" t="n">
        <f aca="false">IF(N987="zákl. přenesená",J987,0)</f>
        <v>0</v>
      </c>
      <c r="BH987" s="176" t="n">
        <f aca="false">IF(N987="sníž. přenesená",J987,0)</f>
        <v>0</v>
      </c>
      <c r="BI987" s="176" t="n">
        <f aca="false">IF(N987="nulová",J987,0)</f>
        <v>0</v>
      </c>
      <c r="BJ987" s="3" t="s">
        <v>89</v>
      </c>
      <c r="BK987" s="176" t="n">
        <f aca="false">ROUND(I987*H987,2)</f>
        <v>0</v>
      </c>
      <c r="BL987" s="3" t="s">
        <v>414</v>
      </c>
      <c r="BM987" s="175" t="s">
        <v>3232</v>
      </c>
    </row>
    <row r="988" s="22" customFormat="true" ht="37.95" hidden="false" customHeight="true" outlineLevel="0" collapsed="false">
      <c r="B988" s="23"/>
      <c r="C988" s="164" t="s">
        <v>3233</v>
      </c>
      <c r="D988" s="164" t="s">
        <v>310</v>
      </c>
      <c r="E988" s="165" t="s">
        <v>3234</v>
      </c>
      <c r="F988" s="166" t="s">
        <v>3235</v>
      </c>
      <c r="G988" s="167" t="s">
        <v>607</v>
      </c>
      <c r="H988" s="168" t="n">
        <v>2</v>
      </c>
      <c r="I988" s="169"/>
      <c r="J988" s="170" t="n">
        <f aca="false">ROUND(I988*H988,2)</f>
        <v>0</v>
      </c>
      <c r="K988" s="166"/>
      <c r="L988" s="23"/>
      <c r="M988" s="171"/>
      <c r="N988" s="172" t="s">
        <v>47</v>
      </c>
      <c r="P988" s="173" t="n">
        <f aca="false">O988*H988</f>
        <v>0</v>
      </c>
      <c r="Q988" s="173" t="n">
        <v>0</v>
      </c>
      <c r="R988" s="173" t="n">
        <f aca="false">Q988*H988</f>
        <v>0</v>
      </c>
      <c r="S988" s="173" t="n">
        <v>0</v>
      </c>
      <c r="T988" s="174" t="n">
        <f aca="false">S988*H988</f>
        <v>0</v>
      </c>
      <c r="AR988" s="175" t="s">
        <v>414</v>
      </c>
      <c r="AT988" s="175" t="s">
        <v>310</v>
      </c>
      <c r="AU988" s="175" t="s">
        <v>91</v>
      </c>
      <c r="AY988" s="3" t="s">
        <v>308</v>
      </c>
      <c r="BE988" s="176" t="n">
        <f aca="false">IF(N988="základní",J988,0)</f>
        <v>0</v>
      </c>
      <c r="BF988" s="176" t="n">
        <f aca="false">IF(N988="snížená",J988,0)</f>
        <v>0</v>
      </c>
      <c r="BG988" s="176" t="n">
        <f aca="false">IF(N988="zákl. přenesená",J988,0)</f>
        <v>0</v>
      </c>
      <c r="BH988" s="176" t="n">
        <f aca="false">IF(N988="sníž. přenesená",J988,0)</f>
        <v>0</v>
      </c>
      <c r="BI988" s="176" t="n">
        <f aca="false">IF(N988="nulová",J988,0)</f>
        <v>0</v>
      </c>
      <c r="BJ988" s="3" t="s">
        <v>89</v>
      </c>
      <c r="BK988" s="176" t="n">
        <f aca="false">ROUND(I988*H988,2)</f>
        <v>0</v>
      </c>
      <c r="BL988" s="3" t="s">
        <v>414</v>
      </c>
      <c r="BM988" s="175" t="s">
        <v>3236</v>
      </c>
    </row>
    <row r="989" s="22" customFormat="true" ht="37.95" hidden="false" customHeight="true" outlineLevel="0" collapsed="false">
      <c r="B989" s="23"/>
      <c r="C989" s="164" t="s">
        <v>2547</v>
      </c>
      <c r="D989" s="164" t="s">
        <v>310</v>
      </c>
      <c r="E989" s="165" t="s">
        <v>3237</v>
      </c>
      <c r="F989" s="166" t="s">
        <v>3238</v>
      </c>
      <c r="G989" s="167" t="s">
        <v>607</v>
      </c>
      <c r="H989" s="168" t="n">
        <v>1</v>
      </c>
      <c r="I989" s="169"/>
      <c r="J989" s="170" t="n">
        <f aca="false">ROUND(I989*H989,2)</f>
        <v>0</v>
      </c>
      <c r="K989" s="166"/>
      <c r="L989" s="23"/>
      <c r="M989" s="171"/>
      <c r="N989" s="172" t="s">
        <v>47</v>
      </c>
      <c r="P989" s="173" t="n">
        <f aca="false">O989*H989</f>
        <v>0</v>
      </c>
      <c r="Q989" s="173" t="n">
        <v>0</v>
      </c>
      <c r="R989" s="173" t="n">
        <f aca="false">Q989*H989</f>
        <v>0</v>
      </c>
      <c r="S989" s="173" t="n">
        <v>0</v>
      </c>
      <c r="T989" s="174" t="n">
        <f aca="false">S989*H989</f>
        <v>0</v>
      </c>
      <c r="AR989" s="175" t="s">
        <v>414</v>
      </c>
      <c r="AT989" s="175" t="s">
        <v>310</v>
      </c>
      <c r="AU989" s="175" t="s">
        <v>91</v>
      </c>
      <c r="AY989" s="3" t="s">
        <v>308</v>
      </c>
      <c r="BE989" s="176" t="n">
        <f aca="false">IF(N989="základní",J989,0)</f>
        <v>0</v>
      </c>
      <c r="BF989" s="176" t="n">
        <f aca="false">IF(N989="snížená",J989,0)</f>
        <v>0</v>
      </c>
      <c r="BG989" s="176" t="n">
        <f aca="false">IF(N989="zákl. přenesená",J989,0)</f>
        <v>0</v>
      </c>
      <c r="BH989" s="176" t="n">
        <f aca="false">IF(N989="sníž. přenesená",J989,0)</f>
        <v>0</v>
      </c>
      <c r="BI989" s="176" t="n">
        <f aca="false">IF(N989="nulová",J989,0)</f>
        <v>0</v>
      </c>
      <c r="BJ989" s="3" t="s">
        <v>89</v>
      </c>
      <c r="BK989" s="176" t="n">
        <f aca="false">ROUND(I989*H989,2)</f>
        <v>0</v>
      </c>
      <c r="BL989" s="3" t="s">
        <v>414</v>
      </c>
      <c r="BM989" s="175" t="s">
        <v>3239</v>
      </c>
    </row>
    <row r="990" s="22" customFormat="true" ht="33" hidden="false" customHeight="true" outlineLevel="0" collapsed="false">
      <c r="B990" s="23"/>
      <c r="C990" s="164" t="s">
        <v>3240</v>
      </c>
      <c r="D990" s="164" t="s">
        <v>310</v>
      </c>
      <c r="E990" s="165" t="s">
        <v>3241</v>
      </c>
      <c r="F990" s="166" t="s">
        <v>3242</v>
      </c>
      <c r="G990" s="167" t="s">
        <v>607</v>
      </c>
      <c r="H990" s="168" t="n">
        <v>3</v>
      </c>
      <c r="I990" s="169"/>
      <c r="J990" s="170" t="n">
        <f aca="false">ROUND(I990*H990,2)</f>
        <v>0</v>
      </c>
      <c r="K990" s="166"/>
      <c r="L990" s="23"/>
      <c r="M990" s="171"/>
      <c r="N990" s="172" t="s">
        <v>47</v>
      </c>
      <c r="P990" s="173" t="n">
        <f aca="false">O990*H990</f>
        <v>0</v>
      </c>
      <c r="Q990" s="173" t="n">
        <v>0</v>
      </c>
      <c r="R990" s="173" t="n">
        <f aca="false">Q990*H990</f>
        <v>0</v>
      </c>
      <c r="S990" s="173" t="n">
        <v>0</v>
      </c>
      <c r="T990" s="174" t="n">
        <f aca="false">S990*H990</f>
        <v>0</v>
      </c>
      <c r="AR990" s="175" t="s">
        <v>414</v>
      </c>
      <c r="AT990" s="175" t="s">
        <v>310</v>
      </c>
      <c r="AU990" s="175" t="s">
        <v>91</v>
      </c>
      <c r="AY990" s="3" t="s">
        <v>308</v>
      </c>
      <c r="BE990" s="176" t="n">
        <f aca="false">IF(N990="základní",J990,0)</f>
        <v>0</v>
      </c>
      <c r="BF990" s="176" t="n">
        <f aca="false">IF(N990="snížená",J990,0)</f>
        <v>0</v>
      </c>
      <c r="BG990" s="176" t="n">
        <f aca="false">IF(N990="zákl. přenesená",J990,0)</f>
        <v>0</v>
      </c>
      <c r="BH990" s="176" t="n">
        <f aca="false">IF(N990="sníž. přenesená",J990,0)</f>
        <v>0</v>
      </c>
      <c r="BI990" s="176" t="n">
        <f aca="false">IF(N990="nulová",J990,0)</f>
        <v>0</v>
      </c>
      <c r="BJ990" s="3" t="s">
        <v>89</v>
      </c>
      <c r="BK990" s="176" t="n">
        <f aca="false">ROUND(I990*H990,2)</f>
        <v>0</v>
      </c>
      <c r="BL990" s="3" t="s">
        <v>414</v>
      </c>
      <c r="BM990" s="175" t="s">
        <v>3243</v>
      </c>
    </row>
    <row r="991" s="22" customFormat="true" ht="37.95" hidden="false" customHeight="true" outlineLevel="0" collapsed="false">
      <c r="B991" s="23"/>
      <c r="C991" s="164" t="s">
        <v>3244</v>
      </c>
      <c r="D991" s="164" t="s">
        <v>310</v>
      </c>
      <c r="E991" s="165" t="s">
        <v>3245</v>
      </c>
      <c r="F991" s="166" t="s">
        <v>3246</v>
      </c>
      <c r="G991" s="167" t="s">
        <v>607</v>
      </c>
      <c r="H991" s="168" t="n">
        <v>1</v>
      </c>
      <c r="I991" s="169"/>
      <c r="J991" s="170" t="n">
        <f aca="false">ROUND(I991*H991,2)</f>
        <v>0</v>
      </c>
      <c r="K991" s="166"/>
      <c r="L991" s="23"/>
      <c r="M991" s="171"/>
      <c r="N991" s="172" t="s">
        <v>47</v>
      </c>
      <c r="P991" s="173" t="n">
        <f aca="false">O991*H991</f>
        <v>0</v>
      </c>
      <c r="Q991" s="173" t="n">
        <v>0</v>
      </c>
      <c r="R991" s="173" t="n">
        <f aca="false">Q991*H991</f>
        <v>0</v>
      </c>
      <c r="S991" s="173" t="n">
        <v>0</v>
      </c>
      <c r="T991" s="174" t="n">
        <f aca="false">S991*H991</f>
        <v>0</v>
      </c>
      <c r="AR991" s="175" t="s">
        <v>414</v>
      </c>
      <c r="AT991" s="175" t="s">
        <v>310</v>
      </c>
      <c r="AU991" s="175" t="s">
        <v>91</v>
      </c>
      <c r="AY991" s="3" t="s">
        <v>308</v>
      </c>
      <c r="BE991" s="176" t="n">
        <f aca="false">IF(N991="základní",J991,0)</f>
        <v>0</v>
      </c>
      <c r="BF991" s="176" t="n">
        <f aca="false">IF(N991="snížená",J991,0)</f>
        <v>0</v>
      </c>
      <c r="BG991" s="176" t="n">
        <f aca="false">IF(N991="zákl. přenesená",J991,0)</f>
        <v>0</v>
      </c>
      <c r="BH991" s="176" t="n">
        <f aca="false">IF(N991="sníž. přenesená",J991,0)</f>
        <v>0</v>
      </c>
      <c r="BI991" s="176" t="n">
        <f aca="false">IF(N991="nulová",J991,0)</f>
        <v>0</v>
      </c>
      <c r="BJ991" s="3" t="s">
        <v>89</v>
      </c>
      <c r="BK991" s="176" t="n">
        <f aca="false">ROUND(I991*H991,2)</f>
        <v>0</v>
      </c>
      <c r="BL991" s="3" t="s">
        <v>414</v>
      </c>
      <c r="BM991" s="175" t="s">
        <v>3247</v>
      </c>
    </row>
    <row r="992" s="22" customFormat="true" ht="37.95" hidden="false" customHeight="true" outlineLevel="0" collapsed="false">
      <c r="B992" s="23"/>
      <c r="C992" s="164" t="s">
        <v>3248</v>
      </c>
      <c r="D992" s="164" t="s">
        <v>310</v>
      </c>
      <c r="E992" s="165" t="s">
        <v>3249</v>
      </c>
      <c r="F992" s="166" t="s">
        <v>3250</v>
      </c>
      <c r="G992" s="167" t="s">
        <v>607</v>
      </c>
      <c r="H992" s="168" t="n">
        <v>3</v>
      </c>
      <c r="I992" s="169"/>
      <c r="J992" s="170" t="n">
        <f aca="false">ROUND(I992*H992,2)</f>
        <v>0</v>
      </c>
      <c r="K992" s="166"/>
      <c r="L992" s="23"/>
      <c r="M992" s="171"/>
      <c r="N992" s="172" t="s">
        <v>47</v>
      </c>
      <c r="P992" s="173" t="n">
        <f aca="false">O992*H992</f>
        <v>0</v>
      </c>
      <c r="Q992" s="173" t="n">
        <v>0</v>
      </c>
      <c r="R992" s="173" t="n">
        <f aca="false">Q992*H992</f>
        <v>0</v>
      </c>
      <c r="S992" s="173" t="n">
        <v>0</v>
      </c>
      <c r="T992" s="174" t="n">
        <f aca="false">S992*H992</f>
        <v>0</v>
      </c>
      <c r="AR992" s="175" t="s">
        <v>414</v>
      </c>
      <c r="AT992" s="175" t="s">
        <v>310</v>
      </c>
      <c r="AU992" s="175" t="s">
        <v>91</v>
      </c>
      <c r="AY992" s="3" t="s">
        <v>308</v>
      </c>
      <c r="BE992" s="176" t="n">
        <f aca="false">IF(N992="základní",J992,0)</f>
        <v>0</v>
      </c>
      <c r="BF992" s="176" t="n">
        <f aca="false">IF(N992="snížená",J992,0)</f>
        <v>0</v>
      </c>
      <c r="BG992" s="176" t="n">
        <f aca="false">IF(N992="zákl. přenesená",J992,0)</f>
        <v>0</v>
      </c>
      <c r="BH992" s="176" t="n">
        <f aca="false">IF(N992="sníž. přenesená",J992,0)</f>
        <v>0</v>
      </c>
      <c r="BI992" s="176" t="n">
        <f aca="false">IF(N992="nulová",J992,0)</f>
        <v>0</v>
      </c>
      <c r="BJ992" s="3" t="s">
        <v>89</v>
      </c>
      <c r="BK992" s="176" t="n">
        <f aca="false">ROUND(I992*H992,2)</f>
        <v>0</v>
      </c>
      <c r="BL992" s="3" t="s">
        <v>414</v>
      </c>
      <c r="BM992" s="175" t="s">
        <v>3251</v>
      </c>
    </row>
    <row r="993" s="22" customFormat="true" ht="37.95" hidden="false" customHeight="true" outlineLevel="0" collapsed="false">
      <c r="B993" s="23"/>
      <c r="C993" s="164" t="s">
        <v>3252</v>
      </c>
      <c r="D993" s="164" t="s">
        <v>310</v>
      </c>
      <c r="E993" s="165" t="s">
        <v>3253</v>
      </c>
      <c r="F993" s="166" t="s">
        <v>3254</v>
      </c>
      <c r="G993" s="167" t="s">
        <v>607</v>
      </c>
      <c r="H993" s="168" t="n">
        <v>1</v>
      </c>
      <c r="I993" s="169"/>
      <c r="J993" s="170" t="n">
        <f aca="false">ROUND(I993*H993,2)</f>
        <v>0</v>
      </c>
      <c r="K993" s="166"/>
      <c r="L993" s="23"/>
      <c r="M993" s="171"/>
      <c r="N993" s="172" t="s">
        <v>47</v>
      </c>
      <c r="P993" s="173" t="n">
        <f aca="false">O993*H993</f>
        <v>0</v>
      </c>
      <c r="Q993" s="173" t="n">
        <v>0</v>
      </c>
      <c r="R993" s="173" t="n">
        <f aca="false">Q993*H993</f>
        <v>0</v>
      </c>
      <c r="S993" s="173" t="n">
        <v>0</v>
      </c>
      <c r="T993" s="174" t="n">
        <f aca="false">S993*H993</f>
        <v>0</v>
      </c>
      <c r="AR993" s="175" t="s">
        <v>414</v>
      </c>
      <c r="AT993" s="175" t="s">
        <v>310</v>
      </c>
      <c r="AU993" s="175" t="s">
        <v>91</v>
      </c>
      <c r="AY993" s="3" t="s">
        <v>308</v>
      </c>
      <c r="BE993" s="176" t="n">
        <f aca="false">IF(N993="základní",J993,0)</f>
        <v>0</v>
      </c>
      <c r="BF993" s="176" t="n">
        <f aca="false">IF(N993="snížená",J993,0)</f>
        <v>0</v>
      </c>
      <c r="BG993" s="176" t="n">
        <f aca="false">IF(N993="zákl. přenesená",J993,0)</f>
        <v>0</v>
      </c>
      <c r="BH993" s="176" t="n">
        <f aca="false">IF(N993="sníž. přenesená",J993,0)</f>
        <v>0</v>
      </c>
      <c r="BI993" s="176" t="n">
        <f aca="false">IF(N993="nulová",J993,0)</f>
        <v>0</v>
      </c>
      <c r="BJ993" s="3" t="s">
        <v>89</v>
      </c>
      <c r="BK993" s="176" t="n">
        <f aca="false">ROUND(I993*H993,2)</f>
        <v>0</v>
      </c>
      <c r="BL993" s="3" t="s">
        <v>414</v>
      </c>
      <c r="BM993" s="175" t="s">
        <v>3255</v>
      </c>
    </row>
    <row r="994" s="22" customFormat="true" ht="33" hidden="false" customHeight="true" outlineLevel="0" collapsed="false">
      <c r="B994" s="23"/>
      <c r="C994" s="164" t="s">
        <v>3256</v>
      </c>
      <c r="D994" s="164" t="s">
        <v>310</v>
      </c>
      <c r="E994" s="165" t="s">
        <v>3257</v>
      </c>
      <c r="F994" s="166" t="s">
        <v>3258</v>
      </c>
      <c r="G994" s="167" t="s">
        <v>607</v>
      </c>
      <c r="H994" s="168" t="n">
        <v>1</v>
      </c>
      <c r="I994" s="169"/>
      <c r="J994" s="170" t="n">
        <f aca="false">ROUND(I994*H994,2)</f>
        <v>0</v>
      </c>
      <c r="K994" s="166"/>
      <c r="L994" s="23"/>
      <c r="M994" s="171"/>
      <c r="N994" s="172" t="s">
        <v>47</v>
      </c>
      <c r="P994" s="173" t="n">
        <f aca="false">O994*H994</f>
        <v>0</v>
      </c>
      <c r="Q994" s="173" t="n">
        <v>0</v>
      </c>
      <c r="R994" s="173" t="n">
        <f aca="false">Q994*H994</f>
        <v>0</v>
      </c>
      <c r="S994" s="173" t="n">
        <v>0</v>
      </c>
      <c r="T994" s="174" t="n">
        <f aca="false">S994*H994</f>
        <v>0</v>
      </c>
      <c r="AR994" s="175" t="s">
        <v>414</v>
      </c>
      <c r="AT994" s="175" t="s">
        <v>310</v>
      </c>
      <c r="AU994" s="175" t="s">
        <v>91</v>
      </c>
      <c r="AY994" s="3" t="s">
        <v>308</v>
      </c>
      <c r="BE994" s="176" t="n">
        <f aca="false">IF(N994="základní",J994,0)</f>
        <v>0</v>
      </c>
      <c r="BF994" s="176" t="n">
        <f aca="false">IF(N994="snížená",J994,0)</f>
        <v>0</v>
      </c>
      <c r="BG994" s="176" t="n">
        <f aca="false">IF(N994="zákl. přenesená",J994,0)</f>
        <v>0</v>
      </c>
      <c r="BH994" s="176" t="n">
        <f aca="false">IF(N994="sníž. přenesená",J994,0)</f>
        <v>0</v>
      </c>
      <c r="BI994" s="176" t="n">
        <f aca="false">IF(N994="nulová",J994,0)</f>
        <v>0</v>
      </c>
      <c r="BJ994" s="3" t="s">
        <v>89</v>
      </c>
      <c r="BK994" s="176" t="n">
        <f aca="false">ROUND(I994*H994,2)</f>
        <v>0</v>
      </c>
      <c r="BL994" s="3" t="s">
        <v>414</v>
      </c>
      <c r="BM994" s="175" t="s">
        <v>3259</v>
      </c>
    </row>
    <row r="995" s="22" customFormat="true" ht="37.95" hidden="false" customHeight="true" outlineLevel="0" collapsed="false">
      <c r="B995" s="23"/>
      <c r="C995" s="164" t="s">
        <v>3260</v>
      </c>
      <c r="D995" s="164" t="s">
        <v>310</v>
      </c>
      <c r="E995" s="165" t="s">
        <v>3261</v>
      </c>
      <c r="F995" s="166" t="s">
        <v>3262</v>
      </c>
      <c r="G995" s="167" t="s">
        <v>607</v>
      </c>
      <c r="H995" s="168" t="n">
        <v>1</v>
      </c>
      <c r="I995" s="169"/>
      <c r="J995" s="170" t="n">
        <f aca="false">ROUND(I995*H995,2)</f>
        <v>0</v>
      </c>
      <c r="K995" s="166"/>
      <c r="L995" s="23"/>
      <c r="M995" s="171"/>
      <c r="N995" s="172" t="s">
        <v>47</v>
      </c>
      <c r="P995" s="173" t="n">
        <f aca="false">O995*H995</f>
        <v>0</v>
      </c>
      <c r="Q995" s="173" t="n">
        <v>0</v>
      </c>
      <c r="R995" s="173" t="n">
        <f aca="false">Q995*H995</f>
        <v>0</v>
      </c>
      <c r="S995" s="173" t="n">
        <v>0</v>
      </c>
      <c r="T995" s="174" t="n">
        <f aca="false">S995*H995</f>
        <v>0</v>
      </c>
      <c r="AR995" s="175" t="s">
        <v>414</v>
      </c>
      <c r="AT995" s="175" t="s">
        <v>310</v>
      </c>
      <c r="AU995" s="175" t="s">
        <v>91</v>
      </c>
      <c r="AY995" s="3" t="s">
        <v>308</v>
      </c>
      <c r="BE995" s="176" t="n">
        <f aca="false">IF(N995="základní",J995,0)</f>
        <v>0</v>
      </c>
      <c r="BF995" s="176" t="n">
        <f aca="false">IF(N995="snížená",J995,0)</f>
        <v>0</v>
      </c>
      <c r="BG995" s="176" t="n">
        <f aca="false">IF(N995="zákl. přenesená",J995,0)</f>
        <v>0</v>
      </c>
      <c r="BH995" s="176" t="n">
        <f aca="false">IF(N995="sníž. přenesená",J995,0)</f>
        <v>0</v>
      </c>
      <c r="BI995" s="176" t="n">
        <f aca="false">IF(N995="nulová",J995,0)</f>
        <v>0</v>
      </c>
      <c r="BJ995" s="3" t="s">
        <v>89</v>
      </c>
      <c r="BK995" s="176" t="n">
        <f aca="false">ROUND(I995*H995,2)</f>
        <v>0</v>
      </c>
      <c r="BL995" s="3" t="s">
        <v>414</v>
      </c>
      <c r="BM995" s="175" t="s">
        <v>3263</v>
      </c>
    </row>
    <row r="996" s="22" customFormat="true" ht="37.95" hidden="false" customHeight="true" outlineLevel="0" collapsed="false">
      <c r="B996" s="23"/>
      <c r="C996" s="164" t="s">
        <v>3264</v>
      </c>
      <c r="D996" s="164" t="s">
        <v>310</v>
      </c>
      <c r="E996" s="165" t="s">
        <v>3265</v>
      </c>
      <c r="F996" s="166" t="s">
        <v>3266</v>
      </c>
      <c r="G996" s="167" t="s">
        <v>607</v>
      </c>
      <c r="H996" s="168" t="n">
        <v>1</v>
      </c>
      <c r="I996" s="169"/>
      <c r="J996" s="170" t="n">
        <f aca="false">ROUND(I996*H996,2)</f>
        <v>0</v>
      </c>
      <c r="K996" s="166"/>
      <c r="L996" s="23"/>
      <c r="M996" s="171"/>
      <c r="N996" s="172" t="s">
        <v>47</v>
      </c>
      <c r="P996" s="173" t="n">
        <f aca="false">O996*H996</f>
        <v>0</v>
      </c>
      <c r="Q996" s="173" t="n">
        <v>0</v>
      </c>
      <c r="R996" s="173" t="n">
        <f aca="false">Q996*H996</f>
        <v>0</v>
      </c>
      <c r="S996" s="173" t="n">
        <v>0</v>
      </c>
      <c r="T996" s="174" t="n">
        <f aca="false">S996*H996</f>
        <v>0</v>
      </c>
      <c r="AR996" s="175" t="s">
        <v>414</v>
      </c>
      <c r="AT996" s="175" t="s">
        <v>310</v>
      </c>
      <c r="AU996" s="175" t="s">
        <v>91</v>
      </c>
      <c r="AY996" s="3" t="s">
        <v>308</v>
      </c>
      <c r="BE996" s="176" t="n">
        <f aca="false">IF(N996="základní",J996,0)</f>
        <v>0</v>
      </c>
      <c r="BF996" s="176" t="n">
        <f aca="false">IF(N996="snížená",J996,0)</f>
        <v>0</v>
      </c>
      <c r="BG996" s="176" t="n">
        <f aca="false">IF(N996="zákl. přenesená",J996,0)</f>
        <v>0</v>
      </c>
      <c r="BH996" s="176" t="n">
        <f aca="false">IF(N996="sníž. přenesená",J996,0)</f>
        <v>0</v>
      </c>
      <c r="BI996" s="176" t="n">
        <f aca="false">IF(N996="nulová",J996,0)</f>
        <v>0</v>
      </c>
      <c r="BJ996" s="3" t="s">
        <v>89</v>
      </c>
      <c r="BK996" s="176" t="n">
        <f aca="false">ROUND(I996*H996,2)</f>
        <v>0</v>
      </c>
      <c r="BL996" s="3" t="s">
        <v>414</v>
      </c>
      <c r="BM996" s="175" t="s">
        <v>3267</v>
      </c>
    </row>
    <row r="997" s="22" customFormat="true" ht="37.95" hidden="false" customHeight="true" outlineLevel="0" collapsed="false">
      <c r="B997" s="23"/>
      <c r="C997" s="164" t="s">
        <v>3268</v>
      </c>
      <c r="D997" s="164" t="s">
        <v>310</v>
      </c>
      <c r="E997" s="165" t="s">
        <v>3269</v>
      </c>
      <c r="F997" s="166" t="s">
        <v>3270</v>
      </c>
      <c r="G997" s="167" t="s">
        <v>607</v>
      </c>
      <c r="H997" s="168" t="n">
        <v>1</v>
      </c>
      <c r="I997" s="169"/>
      <c r="J997" s="170" t="n">
        <f aca="false">ROUND(I997*H997,2)</f>
        <v>0</v>
      </c>
      <c r="K997" s="166"/>
      <c r="L997" s="23"/>
      <c r="M997" s="171"/>
      <c r="N997" s="172" t="s">
        <v>47</v>
      </c>
      <c r="P997" s="173" t="n">
        <f aca="false">O997*H997</f>
        <v>0</v>
      </c>
      <c r="Q997" s="173" t="n">
        <v>0</v>
      </c>
      <c r="R997" s="173" t="n">
        <f aca="false">Q997*H997</f>
        <v>0</v>
      </c>
      <c r="S997" s="173" t="n">
        <v>0</v>
      </c>
      <c r="T997" s="174" t="n">
        <f aca="false">S997*H997</f>
        <v>0</v>
      </c>
      <c r="AR997" s="175" t="s">
        <v>414</v>
      </c>
      <c r="AT997" s="175" t="s">
        <v>310</v>
      </c>
      <c r="AU997" s="175" t="s">
        <v>91</v>
      </c>
      <c r="AY997" s="3" t="s">
        <v>308</v>
      </c>
      <c r="BE997" s="176" t="n">
        <f aca="false">IF(N997="základní",J997,0)</f>
        <v>0</v>
      </c>
      <c r="BF997" s="176" t="n">
        <f aca="false">IF(N997="snížená",J997,0)</f>
        <v>0</v>
      </c>
      <c r="BG997" s="176" t="n">
        <f aca="false">IF(N997="zákl. přenesená",J997,0)</f>
        <v>0</v>
      </c>
      <c r="BH997" s="176" t="n">
        <f aca="false">IF(N997="sníž. přenesená",J997,0)</f>
        <v>0</v>
      </c>
      <c r="BI997" s="176" t="n">
        <f aca="false">IF(N997="nulová",J997,0)</f>
        <v>0</v>
      </c>
      <c r="BJ997" s="3" t="s">
        <v>89</v>
      </c>
      <c r="BK997" s="176" t="n">
        <f aca="false">ROUND(I997*H997,2)</f>
        <v>0</v>
      </c>
      <c r="BL997" s="3" t="s">
        <v>414</v>
      </c>
      <c r="BM997" s="175" t="s">
        <v>3271</v>
      </c>
    </row>
    <row r="998" s="22" customFormat="true" ht="33" hidden="false" customHeight="true" outlineLevel="0" collapsed="false">
      <c r="B998" s="23"/>
      <c r="C998" s="164" t="s">
        <v>3272</v>
      </c>
      <c r="D998" s="164" t="s">
        <v>310</v>
      </c>
      <c r="E998" s="165" t="s">
        <v>3273</v>
      </c>
      <c r="F998" s="166" t="s">
        <v>3274</v>
      </c>
      <c r="G998" s="167" t="s">
        <v>607</v>
      </c>
      <c r="H998" s="168" t="n">
        <v>3</v>
      </c>
      <c r="I998" s="169"/>
      <c r="J998" s="170" t="n">
        <f aca="false">ROUND(I998*H998,2)</f>
        <v>0</v>
      </c>
      <c r="K998" s="166"/>
      <c r="L998" s="23"/>
      <c r="M998" s="171"/>
      <c r="N998" s="172" t="s">
        <v>47</v>
      </c>
      <c r="P998" s="173" t="n">
        <f aca="false">O998*H998</f>
        <v>0</v>
      </c>
      <c r="Q998" s="173" t="n">
        <v>0</v>
      </c>
      <c r="R998" s="173" t="n">
        <f aca="false">Q998*H998</f>
        <v>0</v>
      </c>
      <c r="S998" s="173" t="n">
        <v>0</v>
      </c>
      <c r="T998" s="174" t="n">
        <f aca="false">S998*H998</f>
        <v>0</v>
      </c>
      <c r="AR998" s="175" t="s">
        <v>414</v>
      </c>
      <c r="AT998" s="175" t="s">
        <v>310</v>
      </c>
      <c r="AU998" s="175" t="s">
        <v>91</v>
      </c>
      <c r="AY998" s="3" t="s">
        <v>308</v>
      </c>
      <c r="BE998" s="176" t="n">
        <f aca="false">IF(N998="základní",J998,0)</f>
        <v>0</v>
      </c>
      <c r="BF998" s="176" t="n">
        <f aca="false">IF(N998="snížená",J998,0)</f>
        <v>0</v>
      </c>
      <c r="BG998" s="176" t="n">
        <f aca="false">IF(N998="zákl. přenesená",J998,0)</f>
        <v>0</v>
      </c>
      <c r="BH998" s="176" t="n">
        <f aca="false">IF(N998="sníž. přenesená",J998,0)</f>
        <v>0</v>
      </c>
      <c r="BI998" s="176" t="n">
        <f aca="false">IF(N998="nulová",J998,0)</f>
        <v>0</v>
      </c>
      <c r="BJ998" s="3" t="s">
        <v>89</v>
      </c>
      <c r="BK998" s="176" t="n">
        <f aca="false">ROUND(I998*H998,2)</f>
        <v>0</v>
      </c>
      <c r="BL998" s="3" t="s">
        <v>414</v>
      </c>
      <c r="BM998" s="175" t="s">
        <v>3275</v>
      </c>
    </row>
    <row r="999" s="22" customFormat="true" ht="33" hidden="false" customHeight="true" outlineLevel="0" collapsed="false">
      <c r="B999" s="23"/>
      <c r="C999" s="164" t="s">
        <v>3276</v>
      </c>
      <c r="D999" s="164" t="s">
        <v>310</v>
      </c>
      <c r="E999" s="165" t="s">
        <v>3277</v>
      </c>
      <c r="F999" s="166" t="s">
        <v>3278</v>
      </c>
      <c r="G999" s="167" t="s">
        <v>607</v>
      </c>
      <c r="H999" s="168" t="n">
        <v>2</v>
      </c>
      <c r="I999" s="169"/>
      <c r="J999" s="170" t="n">
        <f aca="false">ROUND(I999*H999,2)</f>
        <v>0</v>
      </c>
      <c r="K999" s="166"/>
      <c r="L999" s="23"/>
      <c r="M999" s="171"/>
      <c r="N999" s="172" t="s">
        <v>47</v>
      </c>
      <c r="P999" s="173" t="n">
        <f aca="false">O999*H999</f>
        <v>0</v>
      </c>
      <c r="Q999" s="173" t="n">
        <v>0</v>
      </c>
      <c r="R999" s="173" t="n">
        <f aca="false">Q999*H999</f>
        <v>0</v>
      </c>
      <c r="S999" s="173" t="n">
        <v>0</v>
      </c>
      <c r="T999" s="174" t="n">
        <f aca="false">S999*H999</f>
        <v>0</v>
      </c>
      <c r="AR999" s="175" t="s">
        <v>414</v>
      </c>
      <c r="AT999" s="175" t="s">
        <v>310</v>
      </c>
      <c r="AU999" s="175" t="s">
        <v>91</v>
      </c>
      <c r="AY999" s="3" t="s">
        <v>308</v>
      </c>
      <c r="BE999" s="176" t="n">
        <f aca="false">IF(N999="základní",J999,0)</f>
        <v>0</v>
      </c>
      <c r="BF999" s="176" t="n">
        <f aca="false">IF(N999="snížená",J999,0)</f>
        <v>0</v>
      </c>
      <c r="BG999" s="176" t="n">
        <f aca="false">IF(N999="zákl. přenesená",J999,0)</f>
        <v>0</v>
      </c>
      <c r="BH999" s="176" t="n">
        <f aca="false">IF(N999="sníž. přenesená",J999,0)</f>
        <v>0</v>
      </c>
      <c r="BI999" s="176" t="n">
        <f aca="false">IF(N999="nulová",J999,0)</f>
        <v>0</v>
      </c>
      <c r="BJ999" s="3" t="s">
        <v>89</v>
      </c>
      <c r="BK999" s="176" t="n">
        <f aca="false">ROUND(I999*H999,2)</f>
        <v>0</v>
      </c>
      <c r="BL999" s="3" t="s">
        <v>414</v>
      </c>
      <c r="BM999" s="175" t="s">
        <v>3279</v>
      </c>
    </row>
    <row r="1000" s="22" customFormat="true" ht="33" hidden="false" customHeight="true" outlineLevel="0" collapsed="false">
      <c r="B1000" s="23"/>
      <c r="C1000" s="164" t="s">
        <v>3280</v>
      </c>
      <c r="D1000" s="164" t="s">
        <v>310</v>
      </c>
      <c r="E1000" s="165" t="s">
        <v>3281</v>
      </c>
      <c r="F1000" s="166" t="s">
        <v>3282</v>
      </c>
      <c r="G1000" s="167" t="s">
        <v>607</v>
      </c>
      <c r="H1000" s="168" t="n">
        <v>1</v>
      </c>
      <c r="I1000" s="169"/>
      <c r="J1000" s="170" t="n">
        <f aca="false">ROUND(I1000*H1000,2)</f>
        <v>0</v>
      </c>
      <c r="K1000" s="166"/>
      <c r="L1000" s="23"/>
      <c r="M1000" s="171"/>
      <c r="N1000" s="172" t="s">
        <v>47</v>
      </c>
      <c r="P1000" s="173" t="n">
        <f aca="false">O1000*H1000</f>
        <v>0</v>
      </c>
      <c r="Q1000" s="173" t="n">
        <v>0</v>
      </c>
      <c r="R1000" s="173" t="n">
        <f aca="false">Q1000*H1000</f>
        <v>0</v>
      </c>
      <c r="S1000" s="173" t="n">
        <v>0</v>
      </c>
      <c r="T1000" s="174" t="n">
        <f aca="false">S1000*H1000</f>
        <v>0</v>
      </c>
      <c r="AR1000" s="175" t="s">
        <v>414</v>
      </c>
      <c r="AT1000" s="175" t="s">
        <v>310</v>
      </c>
      <c r="AU1000" s="175" t="s">
        <v>91</v>
      </c>
      <c r="AY1000" s="3" t="s">
        <v>308</v>
      </c>
      <c r="BE1000" s="176" t="n">
        <f aca="false">IF(N1000="základní",J1000,0)</f>
        <v>0</v>
      </c>
      <c r="BF1000" s="176" t="n">
        <f aca="false">IF(N1000="snížená",J1000,0)</f>
        <v>0</v>
      </c>
      <c r="BG1000" s="176" t="n">
        <f aca="false">IF(N1000="zákl. přenesená",J1000,0)</f>
        <v>0</v>
      </c>
      <c r="BH1000" s="176" t="n">
        <f aca="false">IF(N1000="sníž. přenesená",J1000,0)</f>
        <v>0</v>
      </c>
      <c r="BI1000" s="176" t="n">
        <f aca="false">IF(N1000="nulová",J1000,0)</f>
        <v>0</v>
      </c>
      <c r="BJ1000" s="3" t="s">
        <v>89</v>
      </c>
      <c r="BK1000" s="176" t="n">
        <f aca="false">ROUND(I1000*H1000,2)</f>
        <v>0</v>
      </c>
      <c r="BL1000" s="3" t="s">
        <v>414</v>
      </c>
      <c r="BM1000" s="175" t="s">
        <v>3283</v>
      </c>
    </row>
    <row r="1001" s="22" customFormat="true" ht="33" hidden="false" customHeight="true" outlineLevel="0" collapsed="false">
      <c r="B1001" s="23"/>
      <c r="C1001" s="164" t="s">
        <v>3284</v>
      </c>
      <c r="D1001" s="164" t="s">
        <v>310</v>
      </c>
      <c r="E1001" s="165" t="s">
        <v>3285</v>
      </c>
      <c r="F1001" s="166" t="s">
        <v>3286</v>
      </c>
      <c r="G1001" s="167" t="s">
        <v>607</v>
      </c>
      <c r="H1001" s="168" t="n">
        <v>3</v>
      </c>
      <c r="I1001" s="169"/>
      <c r="J1001" s="170" t="n">
        <f aca="false">ROUND(I1001*H1001,2)</f>
        <v>0</v>
      </c>
      <c r="K1001" s="166"/>
      <c r="L1001" s="23"/>
      <c r="M1001" s="171"/>
      <c r="N1001" s="172" t="s">
        <v>47</v>
      </c>
      <c r="P1001" s="173" t="n">
        <f aca="false">O1001*H1001</f>
        <v>0</v>
      </c>
      <c r="Q1001" s="173" t="n">
        <v>0</v>
      </c>
      <c r="R1001" s="173" t="n">
        <f aca="false">Q1001*H1001</f>
        <v>0</v>
      </c>
      <c r="S1001" s="173" t="n">
        <v>0</v>
      </c>
      <c r="T1001" s="174" t="n">
        <f aca="false">S1001*H1001</f>
        <v>0</v>
      </c>
      <c r="AR1001" s="175" t="s">
        <v>414</v>
      </c>
      <c r="AT1001" s="175" t="s">
        <v>310</v>
      </c>
      <c r="AU1001" s="175" t="s">
        <v>91</v>
      </c>
      <c r="AY1001" s="3" t="s">
        <v>308</v>
      </c>
      <c r="BE1001" s="176" t="n">
        <f aca="false">IF(N1001="základní",J1001,0)</f>
        <v>0</v>
      </c>
      <c r="BF1001" s="176" t="n">
        <f aca="false">IF(N1001="snížená",J1001,0)</f>
        <v>0</v>
      </c>
      <c r="BG1001" s="176" t="n">
        <f aca="false">IF(N1001="zákl. přenesená",J1001,0)</f>
        <v>0</v>
      </c>
      <c r="BH1001" s="176" t="n">
        <f aca="false">IF(N1001="sníž. přenesená",J1001,0)</f>
        <v>0</v>
      </c>
      <c r="BI1001" s="176" t="n">
        <f aca="false">IF(N1001="nulová",J1001,0)</f>
        <v>0</v>
      </c>
      <c r="BJ1001" s="3" t="s">
        <v>89</v>
      </c>
      <c r="BK1001" s="176" t="n">
        <f aca="false">ROUND(I1001*H1001,2)</f>
        <v>0</v>
      </c>
      <c r="BL1001" s="3" t="s">
        <v>414</v>
      </c>
      <c r="BM1001" s="175" t="s">
        <v>3287</v>
      </c>
    </row>
    <row r="1002" s="22" customFormat="true" ht="37.95" hidden="false" customHeight="true" outlineLevel="0" collapsed="false">
      <c r="B1002" s="23"/>
      <c r="C1002" s="164" t="s">
        <v>3288</v>
      </c>
      <c r="D1002" s="164" t="s">
        <v>310</v>
      </c>
      <c r="E1002" s="165" t="s">
        <v>3289</v>
      </c>
      <c r="F1002" s="166" t="s">
        <v>3290</v>
      </c>
      <c r="G1002" s="167" t="s">
        <v>478</v>
      </c>
      <c r="H1002" s="168" t="n">
        <v>1</v>
      </c>
      <c r="I1002" s="169"/>
      <c r="J1002" s="170" t="n">
        <f aca="false">ROUND(I1002*H1002,2)</f>
        <v>0</v>
      </c>
      <c r="K1002" s="166"/>
      <c r="L1002" s="23"/>
      <c r="M1002" s="171"/>
      <c r="N1002" s="172" t="s">
        <v>47</v>
      </c>
      <c r="P1002" s="173" t="n">
        <f aca="false">O1002*H1002</f>
        <v>0</v>
      </c>
      <c r="Q1002" s="173" t="n">
        <v>0</v>
      </c>
      <c r="R1002" s="173" t="n">
        <f aca="false">Q1002*H1002</f>
        <v>0</v>
      </c>
      <c r="S1002" s="173" t="n">
        <v>0</v>
      </c>
      <c r="T1002" s="174" t="n">
        <f aca="false">S1002*H1002</f>
        <v>0</v>
      </c>
      <c r="AR1002" s="175" t="s">
        <v>414</v>
      </c>
      <c r="AT1002" s="175" t="s">
        <v>310</v>
      </c>
      <c r="AU1002" s="175" t="s">
        <v>91</v>
      </c>
      <c r="AY1002" s="3" t="s">
        <v>308</v>
      </c>
      <c r="BE1002" s="176" t="n">
        <f aca="false">IF(N1002="základní",J1002,0)</f>
        <v>0</v>
      </c>
      <c r="BF1002" s="176" t="n">
        <f aca="false">IF(N1002="snížená",J1002,0)</f>
        <v>0</v>
      </c>
      <c r="BG1002" s="176" t="n">
        <f aca="false">IF(N1002="zákl. přenesená",J1002,0)</f>
        <v>0</v>
      </c>
      <c r="BH1002" s="176" t="n">
        <f aca="false">IF(N1002="sníž. přenesená",J1002,0)</f>
        <v>0</v>
      </c>
      <c r="BI1002" s="176" t="n">
        <f aca="false">IF(N1002="nulová",J1002,0)</f>
        <v>0</v>
      </c>
      <c r="BJ1002" s="3" t="s">
        <v>89</v>
      </c>
      <c r="BK1002" s="176" t="n">
        <f aca="false">ROUND(I1002*H1002,2)</f>
        <v>0</v>
      </c>
      <c r="BL1002" s="3" t="s">
        <v>414</v>
      </c>
      <c r="BM1002" s="175" t="s">
        <v>3291</v>
      </c>
    </row>
    <row r="1003" s="152" customFormat="true" ht="22.95" hidden="false" customHeight="true" outlineLevel="0" collapsed="false">
      <c r="B1003" s="153"/>
      <c r="D1003" s="154" t="s">
        <v>81</v>
      </c>
      <c r="E1003" s="162" t="s">
        <v>995</v>
      </c>
      <c r="F1003" s="162" t="s">
        <v>996</v>
      </c>
      <c r="I1003" s="156"/>
      <c r="J1003" s="163" t="n">
        <f aca="false">BK1003</f>
        <v>0</v>
      </c>
      <c r="L1003" s="153"/>
      <c r="M1003" s="157"/>
      <c r="P1003" s="158" t="n">
        <f aca="false">SUM(P1004:P1012)</f>
        <v>0</v>
      </c>
      <c r="R1003" s="158" t="n">
        <f aca="false">SUM(R1004:R1012)</f>
        <v>0</v>
      </c>
      <c r="T1003" s="159" t="n">
        <f aca="false">SUM(T1004:T1012)</f>
        <v>0</v>
      </c>
      <c r="AR1003" s="154" t="s">
        <v>91</v>
      </c>
      <c r="AT1003" s="160" t="s">
        <v>81</v>
      </c>
      <c r="AU1003" s="160" t="s">
        <v>89</v>
      </c>
      <c r="AY1003" s="154" t="s">
        <v>308</v>
      </c>
      <c r="BK1003" s="161" t="n">
        <f aca="false">SUM(BK1004:BK1012)</f>
        <v>0</v>
      </c>
    </row>
    <row r="1004" s="22" customFormat="true" ht="24.15" hidden="false" customHeight="true" outlineLevel="0" collapsed="false">
      <c r="B1004" s="23"/>
      <c r="C1004" s="164" t="s">
        <v>3292</v>
      </c>
      <c r="D1004" s="164" t="s">
        <v>310</v>
      </c>
      <c r="E1004" s="165" t="s">
        <v>3293</v>
      </c>
      <c r="F1004" s="166" t="s">
        <v>3294</v>
      </c>
      <c r="G1004" s="167" t="s">
        <v>1844</v>
      </c>
      <c r="H1004" s="168" t="n">
        <v>910.35</v>
      </c>
      <c r="I1004" s="169"/>
      <c r="J1004" s="170" t="n">
        <f aca="false">ROUND(I1004*H1004,2)</f>
        <v>0</v>
      </c>
      <c r="K1004" s="166"/>
      <c r="L1004" s="23"/>
      <c r="M1004" s="171"/>
      <c r="N1004" s="172" t="s">
        <v>47</v>
      </c>
      <c r="P1004" s="173" t="n">
        <f aca="false">O1004*H1004</f>
        <v>0</v>
      </c>
      <c r="Q1004" s="173" t="n">
        <v>0</v>
      </c>
      <c r="R1004" s="173" t="n">
        <f aca="false">Q1004*H1004</f>
        <v>0</v>
      </c>
      <c r="S1004" s="173" t="n">
        <v>0</v>
      </c>
      <c r="T1004" s="174" t="n">
        <f aca="false">S1004*H1004</f>
        <v>0</v>
      </c>
      <c r="AR1004" s="175" t="s">
        <v>414</v>
      </c>
      <c r="AT1004" s="175" t="s">
        <v>310</v>
      </c>
      <c r="AU1004" s="175" t="s">
        <v>91</v>
      </c>
      <c r="AY1004" s="3" t="s">
        <v>308</v>
      </c>
      <c r="BE1004" s="176" t="n">
        <f aca="false">IF(N1004="základní",J1004,0)</f>
        <v>0</v>
      </c>
      <c r="BF1004" s="176" t="n">
        <f aca="false">IF(N1004="snížená",J1004,0)</f>
        <v>0</v>
      </c>
      <c r="BG1004" s="176" t="n">
        <f aca="false">IF(N1004="zákl. přenesená",J1004,0)</f>
        <v>0</v>
      </c>
      <c r="BH1004" s="176" t="n">
        <f aca="false">IF(N1004="sníž. přenesená",J1004,0)</f>
        <v>0</v>
      </c>
      <c r="BI1004" s="176" t="n">
        <f aca="false">IF(N1004="nulová",J1004,0)</f>
        <v>0</v>
      </c>
      <c r="BJ1004" s="3" t="s">
        <v>89</v>
      </c>
      <c r="BK1004" s="176" t="n">
        <f aca="false">ROUND(I1004*H1004,2)</f>
        <v>0</v>
      </c>
      <c r="BL1004" s="3" t="s">
        <v>414</v>
      </c>
      <c r="BM1004" s="175" t="s">
        <v>3295</v>
      </c>
    </row>
    <row r="1005" s="22" customFormat="true" ht="44.25" hidden="false" customHeight="true" outlineLevel="0" collapsed="false">
      <c r="B1005" s="23"/>
      <c r="C1005" s="164" t="s">
        <v>3296</v>
      </c>
      <c r="D1005" s="164" t="s">
        <v>310</v>
      </c>
      <c r="E1005" s="165" t="s">
        <v>3297</v>
      </c>
      <c r="F1005" s="166" t="s">
        <v>3298</v>
      </c>
      <c r="G1005" s="167" t="s">
        <v>607</v>
      </c>
      <c r="H1005" s="168" t="n">
        <v>2</v>
      </c>
      <c r="I1005" s="169"/>
      <c r="J1005" s="170" t="n">
        <f aca="false">ROUND(I1005*H1005,2)</f>
        <v>0</v>
      </c>
      <c r="K1005" s="166"/>
      <c r="L1005" s="23"/>
      <c r="M1005" s="171"/>
      <c r="N1005" s="172" t="s">
        <v>47</v>
      </c>
      <c r="P1005" s="173" t="n">
        <f aca="false">O1005*H1005</f>
        <v>0</v>
      </c>
      <c r="Q1005" s="173" t="n">
        <v>0</v>
      </c>
      <c r="R1005" s="173" t="n">
        <f aca="false">Q1005*H1005</f>
        <v>0</v>
      </c>
      <c r="S1005" s="173" t="n">
        <v>0</v>
      </c>
      <c r="T1005" s="174" t="n">
        <f aca="false">S1005*H1005</f>
        <v>0</v>
      </c>
      <c r="AR1005" s="175" t="s">
        <v>414</v>
      </c>
      <c r="AT1005" s="175" t="s">
        <v>310</v>
      </c>
      <c r="AU1005" s="175" t="s">
        <v>91</v>
      </c>
      <c r="AY1005" s="3" t="s">
        <v>308</v>
      </c>
      <c r="BE1005" s="176" t="n">
        <f aca="false">IF(N1005="základní",J1005,0)</f>
        <v>0</v>
      </c>
      <c r="BF1005" s="176" t="n">
        <f aca="false">IF(N1005="snížená",J1005,0)</f>
        <v>0</v>
      </c>
      <c r="BG1005" s="176" t="n">
        <f aca="false">IF(N1005="zákl. přenesená",J1005,0)</f>
        <v>0</v>
      </c>
      <c r="BH1005" s="176" t="n">
        <f aca="false">IF(N1005="sníž. přenesená",J1005,0)</f>
        <v>0</v>
      </c>
      <c r="BI1005" s="176" t="n">
        <f aca="false">IF(N1005="nulová",J1005,0)</f>
        <v>0</v>
      </c>
      <c r="BJ1005" s="3" t="s">
        <v>89</v>
      </c>
      <c r="BK1005" s="176" t="n">
        <f aca="false">ROUND(I1005*H1005,2)</f>
        <v>0</v>
      </c>
      <c r="BL1005" s="3" t="s">
        <v>414</v>
      </c>
      <c r="BM1005" s="175" t="s">
        <v>3299</v>
      </c>
    </row>
    <row r="1006" s="22" customFormat="true" ht="44.25" hidden="false" customHeight="true" outlineLevel="0" collapsed="false">
      <c r="B1006" s="23"/>
      <c r="C1006" s="164" t="s">
        <v>3300</v>
      </c>
      <c r="D1006" s="164" t="s">
        <v>310</v>
      </c>
      <c r="E1006" s="165" t="s">
        <v>3301</v>
      </c>
      <c r="F1006" s="166" t="s">
        <v>3302</v>
      </c>
      <c r="G1006" s="167" t="s">
        <v>607</v>
      </c>
      <c r="H1006" s="168" t="n">
        <v>1</v>
      </c>
      <c r="I1006" s="169"/>
      <c r="J1006" s="170" t="n">
        <f aca="false">ROUND(I1006*H1006,2)</f>
        <v>0</v>
      </c>
      <c r="K1006" s="166"/>
      <c r="L1006" s="23"/>
      <c r="M1006" s="171"/>
      <c r="N1006" s="172" t="s">
        <v>47</v>
      </c>
      <c r="P1006" s="173" t="n">
        <f aca="false">O1006*H1006</f>
        <v>0</v>
      </c>
      <c r="Q1006" s="173" t="n">
        <v>0</v>
      </c>
      <c r="R1006" s="173" t="n">
        <f aca="false">Q1006*H1006</f>
        <v>0</v>
      </c>
      <c r="S1006" s="173" t="n">
        <v>0</v>
      </c>
      <c r="T1006" s="174" t="n">
        <f aca="false">S1006*H1006</f>
        <v>0</v>
      </c>
      <c r="AR1006" s="175" t="s">
        <v>414</v>
      </c>
      <c r="AT1006" s="175" t="s">
        <v>310</v>
      </c>
      <c r="AU1006" s="175" t="s">
        <v>91</v>
      </c>
      <c r="AY1006" s="3" t="s">
        <v>308</v>
      </c>
      <c r="BE1006" s="176" t="n">
        <f aca="false">IF(N1006="základní",J1006,0)</f>
        <v>0</v>
      </c>
      <c r="BF1006" s="176" t="n">
        <f aca="false">IF(N1006="snížená",J1006,0)</f>
        <v>0</v>
      </c>
      <c r="BG1006" s="176" t="n">
        <f aca="false">IF(N1006="zákl. přenesená",J1006,0)</f>
        <v>0</v>
      </c>
      <c r="BH1006" s="176" t="n">
        <f aca="false">IF(N1006="sníž. přenesená",J1006,0)</f>
        <v>0</v>
      </c>
      <c r="BI1006" s="176" t="n">
        <f aca="false">IF(N1006="nulová",J1006,0)</f>
        <v>0</v>
      </c>
      <c r="BJ1006" s="3" t="s">
        <v>89</v>
      </c>
      <c r="BK1006" s="176" t="n">
        <f aca="false">ROUND(I1006*H1006,2)</f>
        <v>0</v>
      </c>
      <c r="BL1006" s="3" t="s">
        <v>414</v>
      </c>
      <c r="BM1006" s="175" t="s">
        <v>3303</v>
      </c>
    </row>
    <row r="1007" s="22" customFormat="true" ht="37.95" hidden="false" customHeight="true" outlineLevel="0" collapsed="false">
      <c r="B1007" s="23"/>
      <c r="C1007" s="164" t="s">
        <v>3304</v>
      </c>
      <c r="D1007" s="164" t="s">
        <v>310</v>
      </c>
      <c r="E1007" s="165" t="s">
        <v>3305</v>
      </c>
      <c r="F1007" s="166" t="s">
        <v>3306</v>
      </c>
      <c r="G1007" s="167" t="s">
        <v>607</v>
      </c>
      <c r="H1007" s="168" t="n">
        <v>1</v>
      </c>
      <c r="I1007" s="169"/>
      <c r="J1007" s="170" t="n">
        <f aca="false">ROUND(I1007*H1007,2)</f>
        <v>0</v>
      </c>
      <c r="K1007" s="166"/>
      <c r="L1007" s="23"/>
      <c r="M1007" s="171"/>
      <c r="N1007" s="172" t="s">
        <v>47</v>
      </c>
      <c r="P1007" s="173" t="n">
        <f aca="false">O1007*H1007</f>
        <v>0</v>
      </c>
      <c r="Q1007" s="173" t="n">
        <v>0</v>
      </c>
      <c r="R1007" s="173" t="n">
        <f aca="false">Q1007*H1007</f>
        <v>0</v>
      </c>
      <c r="S1007" s="173" t="n">
        <v>0</v>
      </c>
      <c r="T1007" s="174" t="n">
        <f aca="false">S1007*H1007</f>
        <v>0</v>
      </c>
      <c r="AR1007" s="175" t="s">
        <v>414</v>
      </c>
      <c r="AT1007" s="175" t="s">
        <v>310</v>
      </c>
      <c r="AU1007" s="175" t="s">
        <v>91</v>
      </c>
      <c r="AY1007" s="3" t="s">
        <v>308</v>
      </c>
      <c r="BE1007" s="176" t="n">
        <f aca="false">IF(N1007="základní",J1007,0)</f>
        <v>0</v>
      </c>
      <c r="BF1007" s="176" t="n">
        <f aca="false">IF(N1007="snížená",J1007,0)</f>
        <v>0</v>
      </c>
      <c r="BG1007" s="176" t="n">
        <f aca="false">IF(N1007="zákl. přenesená",J1007,0)</f>
        <v>0</v>
      </c>
      <c r="BH1007" s="176" t="n">
        <f aca="false">IF(N1007="sníž. přenesená",J1007,0)</f>
        <v>0</v>
      </c>
      <c r="BI1007" s="176" t="n">
        <f aca="false">IF(N1007="nulová",J1007,0)</f>
        <v>0</v>
      </c>
      <c r="BJ1007" s="3" t="s">
        <v>89</v>
      </c>
      <c r="BK1007" s="176" t="n">
        <f aca="false">ROUND(I1007*H1007,2)</f>
        <v>0</v>
      </c>
      <c r="BL1007" s="3" t="s">
        <v>414</v>
      </c>
      <c r="BM1007" s="175" t="s">
        <v>3307</v>
      </c>
    </row>
    <row r="1008" s="22" customFormat="true" ht="44.25" hidden="false" customHeight="true" outlineLevel="0" collapsed="false">
      <c r="B1008" s="23"/>
      <c r="C1008" s="164" t="s">
        <v>2401</v>
      </c>
      <c r="D1008" s="164" t="s">
        <v>310</v>
      </c>
      <c r="E1008" s="165" t="s">
        <v>3308</v>
      </c>
      <c r="F1008" s="166" t="s">
        <v>3309</v>
      </c>
      <c r="G1008" s="167" t="s">
        <v>607</v>
      </c>
      <c r="H1008" s="168" t="n">
        <v>2</v>
      </c>
      <c r="I1008" s="169"/>
      <c r="J1008" s="170" t="n">
        <f aca="false">ROUND(I1008*H1008,2)</f>
        <v>0</v>
      </c>
      <c r="K1008" s="166"/>
      <c r="L1008" s="23"/>
      <c r="M1008" s="171"/>
      <c r="N1008" s="172" t="s">
        <v>47</v>
      </c>
      <c r="P1008" s="173" t="n">
        <f aca="false">O1008*H1008</f>
        <v>0</v>
      </c>
      <c r="Q1008" s="173" t="n">
        <v>0</v>
      </c>
      <c r="R1008" s="173" t="n">
        <f aca="false">Q1008*H1008</f>
        <v>0</v>
      </c>
      <c r="S1008" s="173" t="n">
        <v>0</v>
      </c>
      <c r="T1008" s="174" t="n">
        <f aca="false">S1008*H1008</f>
        <v>0</v>
      </c>
      <c r="AR1008" s="175" t="s">
        <v>414</v>
      </c>
      <c r="AT1008" s="175" t="s">
        <v>310</v>
      </c>
      <c r="AU1008" s="175" t="s">
        <v>91</v>
      </c>
      <c r="AY1008" s="3" t="s">
        <v>308</v>
      </c>
      <c r="BE1008" s="176" t="n">
        <f aca="false">IF(N1008="základní",J1008,0)</f>
        <v>0</v>
      </c>
      <c r="BF1008" s="176" t="n">
        <f aca="false">IF(N1008="snížená",J1008,0)</f>
        <v>0</v>
      </c>
      <c r="BG1008" s="176" t="n">
        <f aca="false">IF(N1008="zákl. přenesená",J1008,0)</f>
        <v>0</v>
      </c>
      <c r="BH1008" s="176" t="n">
        <f aca="false">IF(N1008="sníž. přenesená",J1008,0)</f>
        <v>0</v>
      </c>
      <c r="BI1008" s="176" t="n">
        <f aca="false">IF(N1008="nulová",J1008,0)</f>
        <v>0</v>
      </c>
      <c r="BJ1008" s="3" t="s">
        <v>89</v>
      </c>
      <c r="BK1008" s="176" t="n">
        <f aca="false">ROUND(I1008*H1008,2)</f>
        <v>0</v>
      </c>
      <c r="BL1008" s="3" t="s">
        <v>414</v>
      </c>
      <c r="BM1008" s="175" t="s">
        <v>3310</v>
      </c>
    </row>
    <row r="1009" s="22" customFormat="true" ht="44.25" hidden="false" customHeight="true" outlineLevel="0" collapsed="false">
      <c r="B1009" s="23"/>
      <c r="C1009" s="164" t="s">
        <v>3311</v>
      </c>
      <c r="D1009" s="164" t="s">
        <v>310</v>
      </c>
      <c r="E1009" s="165" t="s">
        <v>3312</v>
      </c>
      <c r="F1009" s="166" t="s">
        <v>3313</v>
      </c>
      <c r="G1009" s="167" t="s">
        <v>607</v>
      </c>
      <c r="H1009" s="168" t="n">
        <v>2</v>
      </c>
      <c r="I1009" s="169"/>
      <c r="J1009" s="170" t="n">
        <f aca="false">ROUND(I1009*H1009,2)</f>
        <v>0</v>
      </c>
      <c r="K1009" s="166"/>
      <c r="L1009" s="23"/>
      <c r="M1009" s="171"/>
      <c r="N1009" s="172" t="s">
        <v>47</v>
      </c>
      <c r="P1009" s="173" t="n">
        <f aca="false">O1009*H1009</f>
        <v>0</v>
      </c>
      <c r="Q1009" s="173" t="n">
        <v>0</v>
      </c>
      <c r="R1009" s="173" t="n">
        <f aca="false">Q1009*H1009</f>
        <v>0</v>
      </c>
      <c r="S1009" s="173" t="n">
        <v>0</v>
      </c>
      <c r="T1009" s="174" t="n">
        <f aca="false">S1009*H1009</f>
        <v>0</v>
      </c>
      <c r="AR1009" s="175" t="s">
        <v>414</v>
      </c>
      <c r="AT1009" s="175" t="s">
        <v>310</v>
      </c>
      <c r="AU1009" s="175" t="s">
        <v>91</v>
      </c>
      <c r="AY1009" s="3" t="s">
        <v>308</v>
      </c>
      <c r="BE1009" s="176" t="n">
        <f aca="false">IF(N1009="základní",J1009,0)</f>
        <v>0</v>
      </c>
      <c r="BF1009" s="176" t="n">
        <f aca="false">IF(N1009="snížená",J1009,0)</f>
        <v>0</v>
      </c>
      <c r="BG1009" s="176" t="n">
        <f aca="false">IF(N1009="zákl. přenesená",J1009,0)</f>
        <v>0</v>
      </c>
      <c r="BH1009" s="176" t="n">
        <f aca="false">IF(N1009="sníž. přenesená",J1009,0)</f>
        <v>0</v>
      </c>
      <c r="BI1009" s="176" t="n">
        <f aca="false">IF(N1009="nulová",J1009,0)</f>
        <v>0</v>
      </c>
      <c r="BJ1009" s="3" t="s">
        <v>89</v>
      </c>
      <c r="BK1009" s="176" t="n">
        <f aca="false">ROUND(I1009*H1009,2)</f>
        <v>0</v>
      </c>
      <c r="BL1009" s="3" t="s">
        <v>414</v>
      </c>
      <c r="BM1009" s="175" t="s">
        <v>3314</v>
      </c>
    </row>
    <row r="1010" s="22" customFormat="true" ht="24.15" hidden="false" customHeight="true" outlineLevel="0" collapsed="false">
      <c r="B1010" s="23"/>
      <c r="C1010" s="164" t="s">
        <v>3315</v>
      </c>
      <c r="D1010" s="164" t="s">
        <v>310</v>
      </c>
      <c r="E1010" s="165" t="s">
        <v>3316</v>
      </c>
      <c r="F1010" s="166" t="s">
        <v>3317</v>
      </c>
      <c r="G1010" s="167" t="s">
        <v>607</v>
      </c>
      <c r="H1010" s="168" t="n">
        <v>1</v>
      </c>
      <c r="I1010" s="169"/>
      <c r="J1010" s="170" t="n">
        <f aca="false">ROUND(I1010*H1010,2)</f>
        <v>0</v>
      </c>
      <c r="K1010" s="166"/>
      <c r="L1010" s="23"/>
      <c r="M1010" s="171"/>
      <c r="N1010" s="172" t="s">
        <v>47</v>
      </c>
      <c r="P1010" s="173" t="n">
        <f aca="false">O1010*H1010</f>
        <v>0</v>
      </c>
      <c r="Q1010" s="173" t="n">
        <v>0</v>
      </c>
      <c r="R1010" s="173" t="n">
        <f aca="false">Q1010*H1010</f>
        <v>0</v>
      </c>
      <c r="S1010" s="173" t="n">
        <v>0</v>
      </c>
      <c r="T1010" s="174" t="n">
        <f aca="false">S1010*H1010</f>
        <v>0</v>
      </c>
      <c r="AR1010" s="175" t="s">
        <v>414</v>
      </c>
      <c r="AT1010" s="175" t="s">
        <v>310</v>
      </c>
      <c r="AU1010" s="175" t="s">
        <v>91</v>
      </c>
      <c r="AY1010" s="3" t="s">
        <v>308</v>
      </c>
      <c r="BE1010" s="176" t="n">
        <f aca="false">IF(N1010="základní",J1010,0)</f>
        <v>0</v>
      </c>
      <c r="BF1010" s="176" t="n">
        <f aca="false">IF(N1010="snížená",J1010,0)</f>
        <v>0</v>
      </c>
      <c r="BG1010" s="176" t="n">
        <f aca="false">IF(N1010="zákl. přenesená",J1010,0)</f>
        <v>0</v>
      </c>
      <c r="BH1010" s="176" t="n">
        <f aca="false">IF(N1010="sníž. přenesená",J1010,0)</f>
        <v>0</v>
      </c>
      <c r="BI1010" s="176" t="n">
        <f aca="false">IF(N1010="nulová",J1010,0)</f>
        <v>0</v>
      </c>
      <c r="BJ1010" s="3" t="s">
        <v>89</v>
      </c>
      <c r="BK1010" s="176" t="n">
        <f aca="false">ROUND(I1010*H1010,2)</f>
        <v>0</v>
      </c>
      <c r="BL1010" s="3" t="s">
        <v>414</v>
      </c>
      <c r="BM1010" s="175" t="s">
        <v>3318</v>
      </c>
    </row>
    <row r="1011" s="22" customFormat="true" ht="44.25" hidden="false" customHeight="true" outlineLevel="0" collapsed="false">
      <c r="B1011" s="23"/>
      <c r="C1011" s="164" t="s">
        <v>3319</v>
      </c>
      <c r="D1011" s="164" t="s">
        <v>310</v>
      </c>
      <c r="E1011" s="165" t="s">
        <v>3320</v>
      </c>
      <c r="F1011" s="166" t="s">
        <v>3321</v>
      </c>
      <c r="G1011" s="167" t="s">
        <v>607</v>
      </c>
      <c r="H1011" s="168" t="n">
        <v>1</v>
      </c>
      <c r="I1011" s="169"/>
      <c r="J1011" s="170" t="n">
        <f aca="false">ROUND(I1011*H1011,2)</f>
        <v>0</v>
      </c>
      <c r="K1011" s="166"/>
      <c r="L1011" s="23"/>
      <c r="M1011" s="171"/>
      <c r="N1011" s="172" t="s">
        <v>47</v>
      </c>
      <c r="P1011" s="173" t="n">
        <f aca="false">O1011*H1011</f>
        <v>0</v>
      </c>
      <c r="Q1011" s="173" t="n">
        <v>0</v>
      </c>
      <c r="R1011" s="173" t="n">
        <f aca="false">Q1011*H1011</f>
        <v>0</v>
      </c>
      <c r="S1011" s="173" t="n">
        <v>0</v>
      </c>
      <c r="T1011" s="174" t="n">
        <f aca="false">S1011*H1011</f>
        <v>0</v>
      </c>
      <c r="AR1011" s="175" t="s">
        <v>414</v>
      </c>
      <c r="AT1011" s="175" t="s">
        <v>310</v>
      </c>
      <c r="AU1011" s="175" t="s">
        <v>91</v>
      </c>
      <c r="AY1011" s="3" t="s">
        <v>308</v>
      </c>
      <c r="BE1011" s="176" t="n">
        <f aca="false">IF(N1011="základní",J1011,0)</f>
        <v>0</v>
      </c>
      <c r="BF1011" s="176" t="n">
        <f aca="false">IF(N1011="snížená",J1011,0)</f>
        <v>0</v>
      </c>
      <c r="BG1011" s="176" t="n">
        <f aca="false">IF(N1011="zákl. přenesená",J1011,0)</f>
        <v>0</v>
      </c>
      <c r="BH1011" s="176" t="n">
        <f aca="false">IF(N1011="sníž. přenesená",J1011,0)</f>
        <v>0</v>
      </c>
      <c r="BI1011" s="176" t="n">
        <f aca="false">IF(N1011="nulová",J1011,0)</f>
        <v>0</v>
      </c>
      <c r="BJ1011" s="3" t="s">
        <v>89</v>
      </c>
      <c r="BK1011" s="176" t="n">
        <f aca="false">ROUND(I1011*H1011,2)</f>
        <v>0</v>
      </c>
      <c r="BL1011" s="3" t="s">
        <v>414</v>
      </c>
      <c r="BM1011" s="175" t="s">
        <v>3322</v>
      </c>
    </row>
    <row r="1012" s="22" customFormat="true" ht="37.95" hidden="false" customHeight="true" outlineLevel="0" collapsed="false">
      <c r="B1012" s="23"/>
      <c r="C1012" s="164" t="s">
        <v>3323</v>
      </c>
      <c r="D1012" s="164" t="s">
        <v>310</v>
      </c>
      <c r="E1012" s="165" t="s">
        <v>3324</v>
      </c>
      <c r="F1012" s="166" t="s">
        <v>3325</v>
      </c>
      <c r="G1012" s="167" t="s">
        <v>607</v>
      </c>
      <c r="H1012" s="168" t="n">
        <v>1</v>
      </c>
      <c r="I1012" s="169"/>
      <c r="J1012" s="170" t="n">
        <f aca="false">ROUND(I1012*H1012,2)</f>
        <v>0</v>
      </c>
      <c r="K1012" s="166"/>
      <c r="L1012" s="23"/>
      <c r="M1012" s="171"/>
      <c r="N1012" s="172" t="s">
        <v>47</v>
      </c>
      <c r="P1012" s="173" t="n">
        <f aca="false">O1012*H1012</f>
        <v>0</v>
      </c>
      <c r="Q1012" s="173" t="n">
        <v>0</v>
      </c>
      <c r="R1012" s="173" t="n">
        <f aca="false">Q1012*H1012</f>
        <v>0</v>
      </c>
      <c r="S1012" s="173" t="n">
        <v>0</v>
      </c>
      <c r="T1012" s="174" t="n">
        <f aca="false">S1012*H1012</f>
        <v>0</v>
      </c>
      <c r="AR1012" s="175" t="s">
        <v>414</v>
      </c>
      <c r="AT1012" s="175" t="s">
        <v>310</v>
      </c>
      <c r="AU1012" s="175" t="s">
        <v>91</v>
      </c>
      <c r="AY1012" s="3" t="s">
        <v>308</v>
      </c>
      <c r="BE1012" s="176" t="n">
        <f aca="false">IF(N1012="základní",J1012,0)</f>
        <v>0</v>
      </c>
      <c r="BF1012" s="176" t="n">
        <f aca="false">IF(N1012="snížená",J1012,0)</f>
        <v>0</v>
      </c>
      <c r="BG1012" s="176" t="n">
        <f aca="false">IF(N1012="zákl. přenesená",J1012,0)</f>
        <v>0</v>
      </c>
      <c r="BH1012" s="176" t="n">
        <f aca="false">IF(N1012="sníž. přenesená",J1012,0)</f>
        <v>0</v>
      </c>
      <c r="BI1012" s="176" t="n">
        <f aca="false">IF(N1012="nulová",J1012,0)</f>
        <v>0</v>
      </c>
      <c r="BJ1012" s="3" t="s">
        <v>89</v>
      </c>
      <c r="BK1012" s="176" t="n">
        <f aca="false">ROUND(I1012*H1012,2)</f>
        <v>0</v>
      </c>
      <c r="BL1012" s="3" t="s">
        <v>414</v>
      </c>
      <c r="BM1012" s="175" t="s">
        <v>3326</v>
      </c>
    </row>
    <row r="1013" s="152" customFormat="true" ht="22.95" hidden="false" customHeight="true" outlineLevel="0" collapsed="false">
      <c r="B1013" s="153"/>
      <c r="D1013" s="154" t="s">
        <v>81</v>
      </c>
      <c r="E1013" s="162" t="s">
        <v>1438</v>
      </c>
      <c r="F1013" s="162" t="s">
        <v>1439</v>
      </c>
      <c r="I1013" s="156"/>
      <c r="J1013" s="163" t="n">
        <f aca="false">BK1013</f>
        <v>0</v>
      </c>
      <c r="L1013" s="153"/>
      <c r="M1013" s="157"/>
      <c r="P1013" s="158" t="n">
        <f aca="false">SUM(P1014:P1111)</f>
        <v>0</v>
      </c>
      <c r="R1013" s="158" t="n">
        <f aca="false">SUM(R1014:R1111)</f>
        <v>6.7598682</v>
      </c>
      <c r="T1013" s="159" t="n">
        <f aca="false">SUM(T1014:T1111)</f>
        <v>0</v>
      </c>
      <c r="AR1013" s="154" t="s">
        <v>91</v>
      </c>
      <c r="AT1013" s="160" t="s">
        <v>81</v>
      </c>
      <c r="AU1013" s="160" t="s">
        <v>89</v>
      </c>
      <c r="AY1013" s="154" t="s">
        <v>308</v>
      </c>
      <c r="BK1013" s="161" t="n">
        <f aca="false">SUM(BK1014:BK1111)</f>
        <v>0</v>
      </c>
    </row>
    <row r="1014" s="22" customFormat="true" ht="24.15" hidden="false" customHeight="true" outlineLevel="0" collapsed="false">
      <c r="B1014" s="23"/>
      <c r="C1014" s="164" t="s">
        <v>3327</v>
      </c>
      <c r="D1014" s="164" t="s">
        <v>310</v>
      </c>
      <c r="E1014" s="165" t="s">
        <v>1440</v>
      </c>
      <c r="F1014" s="166" t="s">
        <v>1441</v>
      </c>
      <c r="G1014" s="167" t="s">
        <v>313</v>
      </c>
      <c r="H1014" s="168" t="n">
        <v>198.99</v>
      </c>
      <c r="I1014" s="169"/>
      <c r="J1014" s="170" t="n">
        <f aca="false">ROUND(I1014*H1014,2)</f>
        <v>0</v>
      </c>
      <c r="K1014" s="166" t="s">
        <v>314</v>
      </c>
      <c r="L1014" s="23"/>
      <c r="M1014" s="171"/>
      <c r="N1014" s="172" t="s">
        <v>47</v>
      </c>
      <c r="P1014" s="173" t="n">
        <f aca="false">O1014*H1014</f>
        <v>0</v>
      </c>
      <c r="Q1014" s="173" t="n">
        <v>0</v>
      </c>
      <c r="R1014" s="173" t="n">
        <f aca="false">Q1014*H1014</f>
        <v>0</v>
      </c>
      <c r="S1014" s="173" t="n">
        <v>0</v>
      </c>
      <c r="T1014" s="174" t="n">
        <f aca="false">S1014*H1014</f>
        <v>0</v>
      </c>
      <c r="AR1014" s="175" t="s">
        <v>414</v>
      </c>
      <c r="AT1014" s="175" t="s">
        <v>310</v>
      </c>
      <c r="AU1014" s="175" t="s">
        <v>91</v>
      </c>
      <c r="AY1014" s="3" t="s">
        <v>308</v>
      </c>
      <c r="BE1014" s="176" t="n">
        <f aca="false">IF(N1014="základní",J1014,0)</f>
        <v>0</v>
      </c>
      <c r="BF1014" s="176" t="n">
        <f aca="false">IF(N1014="snížená",J1014,0)</f>
        <v>0</v>
      </c>
      <c r="BG1014" s="176" t="n">
        <f aca="false">IF(N1014="zákl. přenesená",J1014,0)</f>
        <v>0</v>
      </c>
      <c r="BH1014" s="176" t="n">
        <f aca="false">IF(N1014="sníž. přenesená",J1014,0)</f>
        <v>0</v>
      </c>
      <c r="BI1014" s="176" t="n">
        <f aca="false">IF(N1014="nulová",J1014,0)</f>
        <v>0</v>
      </c>
      <c r="BJ1014" s="3" t="s">
        <v>89</v>
      </c>
      <c r="BK1014" s="176" t="n">
        <f aca="false">ROUND(I1014*H1014,2)</f>
        <v>0</v>
      </c>
      <c r="BL1014" s="3" t="s">
        <v>414</v>
      </c>
      <c r="BM1014" s="175" t="s">
        <v>3328</v>
      </c>
    </row>
    <row r="1015" s="177" customFormat="true" ht="10.2" hidden="false" customHeight="false" outlineLevel="0" collapsed="false">
      <c r="B1015" s="178"/>
      <c r="D1015" s="179" t="s">
        <v>317</v>
      </c>
      <c r="E1015" s="180"/>
      <c r="F1015" s="181" t="s">
        <v>318</v>
      </c>
      <c r="H1015" s="180"/>
      <c r="I1015" s="182"/>
      <c r="L1015" s="178"/>
      <c r="M1015" s="183"/>
      <c r="T1015" s="184"/>
      <c r="AT1015" s="180" t="s">
        <v>317</v>
      </c>
      <c r="AU1015" s="180" t="s">
        <v>91</v>
      </c>
      <c r="AV1015" s="177" t="s">
        <v>89</v>
      </c>
      <c r="AW1015" s="177" t="s">
        <v>35</v>
      </c>
      <c r="AX1015" s="177" t="s">
        <v>82</v>
      </c>
      <c r="AY1015" s="180" t="s">
        <v>308</v>
      </c>
    </row>
    <row r="1016" s="177" customFormat="true" ht="10.2" hidden="false" customHeight="false" outlineLevel="0" collapsed="false">
      <c r="B1016" s="178"/>
      <c r="D1016" s="179" t="s">
        <v>317</v>
      </c>
      <c r="E1016" s="180"/>
      <c r="F1016" s="181" t="s">
        <v>1443</v>
      </c>
      <c r="H1016" s="180"/>
      <c r="I1016" s="182"/>
      <c r="L1016" s="178"/>
      <c r="M1016" s="183"/>
      <c r="T1016" s="184"/>
      <c r="AT1016" s="180" t="s">
        <v>317</v>
      </c>
      <c r="AU1016" s="180" t="s">
        <v>91</v>
      </c>
      <c r="AV1016" s="177" t="s">
        <v>89</v>
      </c>
      <c r="AW1016" s="177" t="s">
        <v>35</v>
      </c>
      <c r="AX1016" s="177" t="s">
        <v>82</v>
      </c>
      <c r="AY1016" s="180" t="s">
        <v>308</v>
      </c>
    </row>
    <row r="1017" s="177" customFormat="true" ht="10.2" hidden="false" customHeight="false" outlineLevel="0" collapsed="false">
      <c r="B1017" s="178"/>
      <c r="D1017" s="179" t="s">
        <v>317</v>
      </c>
      <c r="E1017" s="180"/>
      <c r="F1017" s="181" t="s">
        <v>2908</v>
      </c>
      <c r="H1017" s="180"/>
      <c r="I1017" s="182"/>
      <c r="L1017" s="178"/>
      <c r="M1017" s="183"/>
      <c r="T1017" s="184"/>
      <c r="AT1017" s="180" t="s">
        <v>317</v>
      </c>
      <c r="AU1017" s="180" t="s">
        <v>91</v>
      </c>
      <c r="AV1017" s="177" t="s">
        <v>89</v>
      </c>
      <c r="AW1017" s="177" t="s">
        <v>35</v>
      </c>
      <c r="AX1017" s="177" t="s">
        <v>82</v>
      </c>
      <c r="AY1017" s="180" t="s">
        <v>308</v>
      </c>
    </row>
    <row r="1018" s="177" customFormat="true" ht="20.4" hidden="false" customHeight="false" outlineLevel="0" collapsed="false">
      <c r="B1018" s="178"/>
      <c r="D1018" s="179" t="s">
        <v>317</v>
      </c>
      <c r="E1018" s="180"/>
      <c r="F1018" s="181" t="s">
        <v>2816</v>
      </c>
      <c r="H1018" s="180"/>
      <c r="I1018" s="182"/>
      <c r="L1018" s="178"/>
      <c r="M1018" s="183"/>
      <c r="T1018" s="184"/>
      <c r="AT1018" s="180" t="s">
        <v>317</v>
      </c>
      <c r="AU1018" s="180" t="s">
        <v>91</v>
      </c>
      <c r="AV1018" s="177" t="s">
        <v>89</v>
      </c>
      <c r="AW1018" s="177" t="s">
        <v>35</v>
      </c>
      <c r="AX1018" s="177" t="s">
        <v>82</v>
      </c>
      <c r="AY1018" s="180" t="s">
        <v>308</v>
      </c>
    </row>
    <row r="1019" s="185" customFormat="true" ht="10.2" hidden="false" customHeight="false" outlineLevel="0" collapsed="false">
      <c r="B1019" s="186"/>
      <c r="D1019" s="179" t="s">
        <v>317</v>
      </c>
      <c r="E1019" s="187"/>
      <c r="F1019" s="188" t="s">
        <v>2909</v>
      </c>
      <c r="H1019" s="189" t="n">
        <v>146.58</v>
      </c>
      <c r="I1019" s="190"/>
      <c r="L1019" s="186"/>
      <c r="M1019" s="191"/>
      <c r="T1019" s="192"/>
      <c r="AT1019" s="187" t="s">
        <v>317</v>
      </c>
      <c r="AU1019" s="187" t="s">
        <v>91</v>
      </c>
      <c r="AV1019" s="185" t="s">
        <v>91</v>
      </c>
      <c r="AW1019" s="185" t="s">
        <v>35</v>
      </c>
      <c r="AX1019" s="185" t="s">
        <v>82</v>
      </c>
      <c r="AY1019" s="187" t="s">
        <v>308</v>
      </c>
    </row>
    <row r="1020" s="177" customFormat="true" ht="10.2" hidden="false" customHeight="false" outlineLevel="0" collapsed="false">
      <c r="B1020" s="178"/>
      <c r="D1020" s="179" t="s">
        <v>317</v>
      </c>
      <c r="E1020" s="180"/>
      <c r="F1020" s="181" t="s">
        <v>2910</v>
      </c>
      <c r="H1020" s="180"/>
      <c r="I1020" s="182"/>
      <c r="L1020" s="178"/>
      <c r="M1020" s="183"/>
      <c r="T1020" s="184"/>
      <c r="AT1020" s="180" t="s">
        <v>317</v>
      </c>
      <c r="AU1020" s="180" t="s">
        <v>91</v>
      </c>
      <c r="AV1020" s="177" t="s">
        <v>89</v>
      </c>
      <c r="AW1020" s="177" t="s">
        <v>35</v>
      </c>
      <c r="AX1020" s="177" t="s">
        <v>82</v>
      </c>
      <c r="AY1020" s="180" t="s">
        <v>308</v>
      </c>
    </row>
    <row r="1021" s="177" customFormat="true" ht="10.2" hidden="false" customHeight="false" outlineLevel="0" collapsed="false">
      <c r="B1021" s="178"/>
      <c r="D1021" s="179" t="s">
        <v>317</v>
      </c>
      <c r="E1021" s="180"/>
      <c r="F1021" s="181" t="s">
        <v>2911</v>
      </c>
      <c r="H1021" s="180"/>
      <c r="I1021" s="182"/>
      <c r="L1021" s="178"/>
      <c r="M1021" s="183"/>
      <c r="T1021" s="184"/>
      <c r="AT1021" s="180" t="s">
        <v>317</v>
      </c>
      <c r="AU1021" s="180" t="s">
        <v>91</v>
      </c>
      <c r="AV1021" s="177" t="s">
        <v>89</v>
      </c>
      <c r="AW1021" s="177" t="s">
        <v>35</v>
      </c>
      <c r="AX1021" s="177" t="s">
        <v>82</v>
      </c>
      <c r="AY1021" s="180" t="s">
        <v>308</v>
      </c>
    </row>
    <row r="1022" s="185" customFormat="true" ht="10.2" hidden="false" customHeight="false" outlineLevel="0" collapsed="false">
      <c r="B1022" s="186"/>
      <c r="D1022" s="179" t="s">
        <v>317</v>
      </c>
      <c r="E1022" s="187"/>
      <c r="F1022" s="188" t="s">
        <v>2912</v>
      </c>
      <c r="H1022" s="189" t="n">
        <v>52.41</v>
      </c>
      <c r="I1022" s="190"/>
      <c r="L1022" s="186"/>
      <c r="M1022" s="191"/>
      <c r="T1022" s="192"/>
      <c r="AT1022" s="187" t="s">
        <v>317</v>
      </c>
      <c r="AU1022" s="187" t="s">
        <v>91</v>
      </c>
      <c r="AV1022" s="185" t="s">
        <v>91</v>
      </c>
      <c r="AW1022" s="185" t="s">
        <v>35</v>
      </c>
      <c r="AX1022" s="185" t="s">
        <v>82</v>
      </c>
      <c r="AY1022" s="187" t="s">
        <v>308</v>
      </c>
    </row>
    <row r="1023" s="193" customFormat="true" ht="10.2" hidden="false" customHeight="false" outlineLevel="0" collapsed="false">
      <c r="B1023" s="194"/>
      <c r="D1023" s="179" t="s">
        <v>317</v>
      </c>
      <c r="E1023" s="195"/>
      <c r="F1023" s="196" t="s">
        <v>321</v>
      </c>
      <c r="H1023" s="197" t="n">
        <v>198.99</v>
      </c>
      <c r="I1023" s="198"/>
      <c r="L1023" s="194"/>
      <c r="M1023" s="199"/>
      <c r="T1023" s="200"/>
      <c r="AT1023" s="195" t="s">
        <v>317</v>
      </c>
      <c r="AU1023" s="195" t="s">
        <v>91</v>
      </c>
      <c r="AV1023" s="193" t="s">
        <v>315</v>
      </c>
      <c r="AW1023" s="193" t="s">
        <v>35</v>
      </c>
      <c r="AX1023" s="193" t="s">
        <v>89</v>
      </c>
      <c r="AY1023" s="195" t="s">
        <v>308</v>
      </c>
    </row>
    <row r="1024" s="22" customFormat="true" ht="37.95" hidden="false" customHeight="true" outlineLevel="0" collapsed="false">
      <c r="B1024" s="23"/>
      <c r="C1024" s="164" t="s">
        <v>3329</v>
      </c>
      <c r="D1024" s="164" t="s">
        <v>310</v>
      </c>
      <c r="E1024" s="165" t="s">
        <v>1445</v>
      </c>
      <c r="F1024" s="166" t="s">
        <v>1446</v>
      </c>
      <c r="G1024" s="167" t="s">
        <v>313</v>
      </c>
      <c r="H1024" s="168" t="n">
        <v>198.99</v>
      </c>
      <c r="I1024" s="169"/>
      <c r="J1024" s="170" t="n">
        <f aca="false">ROUND(I1024*H1024,2)</f>
        <v>0</v>
      </c>
      <c r="K1024" s="166" t="s">
        <v>314</v>
      </c>
      <c r="L1024" s="23"/>
      <c r="M1024" s="171"/>
      <c r="N1024" s="172" t="s">
        <v>47</v>
      </c>
      <c r="P1024" s="173" t="n">
        <f aca="false">O1024*H1024</f>
        <v>0</v>
      </c>
      <c r="Q1024" s="173" t="n">
        <v>0.00758</v>
      </c>
      <c r="R1024" s="173" t="n">
        <f aca="false">Q1024*H1024</f>
        <v>1.5083442</v>
      </c>
      <c r="S1024" s="173" t="n">
        <v>0</v>
      </c>
      <c r="T1024" s="174" t="n">
        <f aca="false">S1024*H1024</f>
        <v>0</v>
      </c>
      <c r="AR1024" s="175" t="s">
        <v>414</v>
      </c>
      <c r="AT1024" s="175" t="s">
        <v>310</v>
      </c>
      <c r="AU1024" s="175" t="s">
        <v>91</v>
      </c>
      <c r="AY1024" s="3" t="s">
        <v>308</v>
      </c>
      <c r="BE1024" s="176" t="n">
        <f aca="false">IF(N1024="základní",J1024,0)</f>
        <v>0</v>
      </c>
      <c r="BF1024" s="176" t="n">
        <f aca="false">IF(N1024="snížená",J1024,0)</f>
        <v>0</v>
      </c>
      <c r="BG1024" s="176" t="n">
        <f aca="false">IF(N1024="zákl. přenesená",J1024,0)</f>
        <v>0</v>
      </c>
      <c r="BH1024" s="176" t="n">
        <f aca="false">IF(N1024="sníž. přenesená",J1024,0)</f>
        <v>0</v>
      </c>
      <c r="BI1024" s="176" t="n">
        <f aca="false">IF(N1024="nulová",J1024,0)</f>
        <v>0</v>
      </c>
      <c r="BJ1024" s="3" t="s">
        <v>89</v>
      </c>
      <c r="BK1024" s="176" t="n">
        <f aca="false">ROUND(I1024*H1024,2)</f>
        <v>0</v>
      </c>
      <c r="BL1024" s="3" t="s">
        <v>414</v>
      </c>
      <c r="BM1024" s="175" t="s">
        <v>3330</v>
      </c>
    </row>
    <row r="1025" s="177" customFormat="true" ht="10.2" hidden="false" customHeight="false" outlineLevel="0" collapsed="false">
      <c r="B1025" s="178"/>
      <c r="D1025" s="179" t="s">
        <v>317</v>
      </c>
      <c r="E1025" s="180"/>
      <c r="F1025" s="181" t="s">
        <v>318</v>
      </c>
      <c r="H1025" s="180"/>
      <c r="I1025" s="182"/>
      <c r="L1025" s="178"/>
      <c r="M1025" s="183"/>
      <c r="T1025" s="184"/>
      <c r="AT1025" s="180" t="s">
        <v>317</v>
      </c>
      <c r="AU1025" s="180" t="s">
        <v>91</v>
      </c>
      <c r="AV1025" s="177" t="s">
        <v>89</v>
      </c>
      <c r="AW1025" s="177" t="s">
        <v>35</v>
      </c>
      <c r="AX1025" s="177" t="s">
        <v>82</v>
      </c>
      <c r="AY1025" s="180" t="s">
        <v>308</v>
      </c>
    </row>
    <row r="1026" s="177" customFormat="true" ht="10.2" hidden="false" customHeight="false" outlineLevel="0" collapsed="false">
      <c r="B1026" s="178"/>
      <c r="D1026" s="179" t="s">
        <v>317</v>
      </c>
      <c r="E1026" s="180"/>
      <c r="F1026" s="181" t="s">
        <v>1448</v>
      </c>
      <c r="H1026" s="180"/>
      <c r="I1026" s="182"/>
      <c r="L1026" s="178"/>
      <c r="M1026" s="183"/>
      <c r="T1026" s="184"/>
      <c r="AT1026" s="180" t="s">
        <v>317</v>
      </c>
      <c r="AU1026" s="180" t="s">
        <v>91</v>
      </c>
      <c r="AV1026" s="177" t="s">
        <v>89</v>
      </c>
      <c r="AW1026" s="177" t="s">
        <v>35</v>
      </c>
      <c r="AX1026" s="177" t="s">
        <v>82</v>
      </c>
      <c r="AY1026" s="180" t="s">
        <v>308</v>
      </c>
    </row>
    <row r="1027" s="177" customFormat="true" ht="10.2" hidden="false" customHeight="false" outlineLevel="0" collapsed="false">
      <c r="B1027" s="178"/>
      <c r="D1027" s="179" t="s">
        <v>317</v>
      </c>
      <c r="E1027" s="180"/>
      <c r="F1027" s="181" t="s">
        <v>2908</v>
      </c>
      <c r="H1027" s="180"/>
      <c r="I1027" s="182"/>
      <c r="L1027" s="178"/>
      <c r="M1027" s="183"/>
      <c r="T1027" s="184"/>
      <c r="AT1027" s="180" t="s">
        <v>317</v>
      </c>
      <c r="AU1027" s="180" t="s">
        <v>91</v>
      </c>
      <c r="AV1027" s="177" t="s">
        <v>89</v>
      </c>
      <c r="AW1027" s="177" t="s">
        <v>35</v>
      </c>
      <c r="AX1027" s="177" t="s">
        <v>82</v>
      </c>
      <c r="AY1027" s="180" t="s">
        <v>308</v>
      </c>
    </row>
    <row r="1028" s="177" customFormat="true" ht="20.4" hidden="false" customHeight="false" outlineLevel="0" collapsed="false">
      <c r="B1028" s="178"/>
      <c r="D1028" s="179" t="s">
        <v>317</v>
      </c>
      <c r="E1028" s="180"/>
      <c r="F1028" s="181" t="s">
        <v>2816</v>
      </c>
      <c r="H1028" s="180"/>
      <c r="I1028" s="182"/>
      <c r="L1028" s="178"/>
      <c r="M1028" s="183"/>
      <c r="T1028" s="184"/>
      <c r="AT1028" s="180" t="s">
        <v>317</v>
      </c>
      <c r="AU1028" s="180" t="s">
        <v>91</v>
      </c>
      <c r="AV1028" s="177" t="s">
        <v>89</v>
      </c>
      <c r="AW1028" s="177" t="s">
        <v>35</v>
      </c>
      <c r="AX1028" s="177" t="s">
        <v>82</v>
      </c>
      <c r="AY1028" s="180" t="s">
        <v>308</v>
      </c>
    </row>
    <row r="1029" s="185" customFormat="true" ht="10.2" hidden="false" customHeight="false" outlineLevel="0" collapsed="false">
      <c r="B1029" s="186"/>
      <c r="D1029" s="179" t="s">
        <v>317</v>
      </c>
      <c r="E1029" s="187"/>
      <c r="F1029" s="188" t="s">
        <v>2909</v>
      </c>
      <c r="H1029" s="189" t="n">
        <v>146.58</v>
      </c>
      <c r="I1029" s="190"/>
      <c r="L1029" s="186"/>
      <c r="M1029" s="191"/>
      <c r="T1029" s="192"/>
      <c r="AT1029" s="187" t="s">
        <v>317</v>
      </c>
      <c r="AU1029" s="187" t="s">
        <v>91</v>
      </c>
      <c r="AV1029" s="185" t="s">
        <v>91</v>
      </c>
      <c r="AW1029" s="185" t="s">
        <v>35</v>
      </c>
      <c r="AX1029" s="185" t="s">
        <v>82</v>
      </c>
      <c r="AY1029" s="187" t="s">
        <v>308</v>
      </c>
    </row>
    <row r="1030" s="177" customFormat="true" ht="10.2" hidden="false" customHeight="false" outlineLevel="0" collapsed="false">
      <c r="B1030" s="178"/>
      <c r="D1030" s="179" t="s">
        <v>317</v>
      </c>
      <c r="E1030" s="180"/>
      <c r="F1030" s="181" t="s">
        <v>2910</v>
      </c>
      <c r="H1030" s="180"/>
      <c r="I1030" s="182"/>
      <c r="L1030" s="178"/>
      <c r="M1030" s="183"/>
      <c r="T1030" s="184"/>
      <c r="AT1030" s="180" t="s">
        <v>317</v>
      </c>
      <c r="AU1030" s="180" t="s">
        <v>91</v>
      </c>
      <c r="AV1030" s="177" t="s">
        <v>89</v>
      </c>
      <c r="AW1030" s="177" t="s">
        <v>35</v>
      </c>
      <c r="AX1030" s="177" t="s">
        <v>82</v>
      </c>
      <c r="AY1030" s="180" t="s">
        <v>308</v>
      </c>
    </row>
    <row r="1031" s="177" customFormat="true" ht="10.2" hidden="false" customHeight="false" outlineLevel="0" collapsed="false">
      <c r="B1031" s="178"/>
      <c r="D1031" s="179" t="s">
        <v>317</v>
      </c>
      <c r="E1031" s="180"/>
      <c r="F1031" s="181" t="s">
        <v>2911</v>
      </c>
      <c r="H1031" s="180"/>
      <c r="I1031" s="182"/>
      <c r="L1031" s="178"/>
      <c r="M1031" s="183"/>
      <c r="T1031" s="184"/>
      <c r="AT1031" s="180" t="s">
        <v>317</v>
      </c>
      <c r="AU1031" s="180" t="s">
        <v>91</v>
      </c>
      <c r="AV1031" s="177" t="s">
        <v>89</v>
      </c>
      <c r="AW1031" s="177" t="s">
        <v>35</v>
      </c>
      <c r="AX1031" s="177" t="s">
        <v>82</v>
      </c>
      <c r="AY1031" s="180" t="s">
        <v>308</v>
      </c>
    </row>
    <row r="1032" s="185" customFormat="true" ht="10.2" hidden="false" customHeight="false" outlineLevel="0" collapsed="false">
      <c r="B1032" s="186"/>
      <c r="D1032" s="179" t="s">
        <v>317</v>
      </c>
      <c r="E1032" s="187"/>
      <c r="F1032" s="188" t="s">
        <v>2912</v>
      </c>
      <c r="H1032" s="189" t="n">
        <v>52.41</v>
      </c>
      <c r="I1032" s="190"/>
      <c r="L1032" s="186"/>
      <c r="M1032" s="191"/>
      <c r="T1032" s="192"/>
      <c r="AT1032" s="187" t="s">
        <v>317</v>
      </c>
      <c r="AU1032" s="187" t="s">
        <v>91</v>
      </c>
      <c r="AV1032" s="185" t="s">
        <v>91</v>
      </c>
      <c r="AW1032" s="185" t="s">
        <v>35</v>
      </c>
      <c r="AX1032" s="185" t="s">
        <v>82</v>
      </c>
      <c r="AY1032" s="187" t="s">
        <v>308</v>
      </c>
    </row>
    <row r="1033" s="193" customFormat="true" ht="10.2" hidden="false" customHeight="false" outlineLevel="0" collapsed="false">
      <c r="B1033" s="194"/>
      <c r="D1033" s="179" t="s">
        <v>317</v>
      </c>
      <c r="E1033" s="195"/>
      <c r="F1033" s="196" t="s">
        <v>321</v>
      </c>
      <c r="H1033" s="197" t="n">
        <v>198.99</v>
      </c>
      <c r="I1033" s="198"/>
      <c r="L1033" s="194"/>
      <c r="M1033" s="199"/>
      <c r="T1033" s="200"/>
      <c r="AT1033" s="195" t="s">
        <v>317</v>
      </c>
      <c r="AU1033" s="195" t="s">
        <v>91</v>
      </c>
      <c r="AV1033" s="193" t="s">
        <v>315</v>
      </c>
      <c r="AW1033" s="193" t="s">
        <v>35</v>
      </c>
      <c r="AX1033" s="193" t="s">
        <v>89</v>
      </c>
      <c r="AY1033" s="195" t="s">
        <v>308</v>
      </c>
    </row>
    <row r="1034" s="22" customFormat="true" ht="24.15" hidden="false" customHeight="true" outlineLevel="0" collapsed="false">
      <c r="B1034" s="23"/>
      <c r="C1034" s="164" t="s">
        <v>3331</v>
      </c>
      <c r="D1034" s="164" t="s">
        <v>310</v>
      </c>
      <c r="E1034" s="165" t="s">
        <v>1449</v>
      </c>
      <c r="F1034" s="166" t="s">
        <v>1450</v>
      </c>
      <c r="G1034" s="167" t="s">
        <v>313</v>
      </c>
      <c r="H1034" s="168" t="n">
        <v>198.99</v>
      </c>
      <c r="I1034" s="169"/>
      <c r="J1034" s="170" t="n">
        <f aca="false">ROUND(I1034*H1034,2)</f>
        <v>0</v>
      </c>
      <c r="K1034" s="166" t="s">
        <v>314</v>
      </c>
      <c r="L1034" s="23"/>
      <c r="M1034" s="171"/>
      <c r="N1034" s="172" t="s">
        <v>47</v>
      </c>
      <c r="P1034" s="173" t="n">
        <f aca="false">O1034*H1034</f>
        <v>0</v>
      </c>
      <c r="Q1034" s="173" t="n">
        <v>0.0003</v>
      </c>
      <c r="R1034" s="173" t="n">
        <f aca="false">Q1034*H1034</f>
        <v>0.059697</v>
      </c>
      <c r="S1034" s="173" t="n">
        <v>0</v>
      </c>
      <c r="T1034" s="174" t="n">
        <f aca="false">S1034*H1034</f>
        <v>0</v>
      </c>
      <c r="AR1034" s="175" t="s">
        <v>414</v>
      </c>
      <c r="AT1034" s="175" t="s">
        <v>310</v>
      </c>
      <c r="AU1034" s="175" t="s">
        <v>91</v>
      </c>
      <c r="AY1034" s="3" t="s">
        <v>308</v>
      </c>
      <c r="BE1034" s="176" t="n">
        <f aca="false">IF(N1034="základní",J1034,0)</f>
        <v>0</v>
      </c>
      <c r="BF1034" s="176" t="n">
        <f aca="false">IF(N1034="snížená",J1034,0)</f>
        <v>0</v>
      </c>
      <c r="BG1034" s="176" t="n">
        <f aca="false">IF(N1034="zákl. přenesená",J1034,0)</f>
        <v>0</v>
      </c>
      <c r="BH1034" s="176" t="n">
        <f aca="false">IF(N1034="sníž. přenesená",J1034,0)</f>
        <v>0</v>
      </c>
      <c r="BI1034" s="176" t="n">
        <f aca="false">IF(N1034="nulová",J1034,0)</f>
        <v>0</v>
      </c>
      <c r="BJ1034" s="3" t="s">
        <v>89</v>
      </c>
      <c r="BK1034" s="176" t="n">
        <f aca="false">ROUND(I1034*H1034,2)</f>
        <v>0</v>
      </c>
      <c r="BL1034" s="3" t="s">
        <v>414</v>
      </c>
      <c r="BM1034" s="175" t="s">
        <v>3332</v>
      </c>
    </row>
    <row r="1035" s="177" customFormat="true" ht="10.2" hidden="false" customHeight="false" outlineLevel="0" collapsed="false">
      <c r="B1035" s="178"/>
      <c r="D1035" s="179" t="s">
        <v>317</v>
      </c>
      <c r="E1035" s="180"/>
      <c r="F1035" s="181" t="s">
        <v>318</v>
      </c>
      <c r="H1035" s="180"/>
      <c r="I1035" s="182"/>
      <c r="L1035" s="178"/>
      <c r="M1035" s="183"/>
      <c r="T1035" s="184"/>
      <c r="AT1035" s="180" t="s">
        <v>317</v>
      </c>
      <c r="AU1035" s="180" t="s">
        <v>91</v>
      </c>
      <c r="AV1035" s="177" t="s">
        <v>89</v>
      </c>
      <c r="AW1035" s="177" t="s">
        <v>35</v>
      </c>
      <c r="AX1035" s="177" t="s">
        <v>82</v>
      </c>
      <c r="AY1035" s="180" t="s">
        <v>308</v>
      </c>
    </row>
    <row r="1036" s="177" customFormat="true" ht="10.2" hidden="false" customHeight="false" outlineLevel="0" collapsed="false">
      <c r="B1036" s="178"/>
      <c r="D1036" s="179" t="s">
        <v>317</v>
      </c>
      <c r="E1036" s="180"/>
      <c r="F1036" s="181" t="s">
        <v>1452</v>
      </c>
      <c r="H1036" s="180"/>
      <c r="I1036" s="182"/>
      <c r="L1036" s="178"/>
      <c r="M1036" s="183"/>
      <c r="T1036" s="184"/>
      <c r="AT1036" s="180" t="s">
        <v>317</v>
      </c>
      <c r="AU1036" s="180" t="s">
        <v>91</v>
      </c>
      <c r="AV1036" s="177" t="s">
        <v>89</v>
      </c>
      <c r="AW1036" s="177" t="s">
        <v>35</v>
      </c>
      <c r="AX1036" s="177" t="s">
        <v>82</v>
      </c>
      <c r="AY1036" s="180" t="s">
        <v>308</v>
      </c>
    </row>
    <row r="1037" s="177" customFormat="true" ht="10.2" hidden="false" customHeight="false" outlineLevel="0" collapsed="false">
      <c r="B1037" s="178"/>
      <c r="D1037" s="179" t="s">
        <v>317</v>
      </c>
      <c r="E1037" s="180"/>
      <c r="F1037" s="181" t="s">
        <v>2908</v>
      </c>
      <c r="H1037" s="180"/>
      <c r="I1037" s="182"/>
      <c r="L1037" s="178"/>
      <c r="M1037" s="183"/>
      <c r="T1037" s="184"/>
      <c r="AT1037" s="180" t="s">
        <v>317</v>
      </c>
      <c r="AU1037" s="180" t="s">
        <v>91</v>
      </c>
      <c r="AV1037" s="177" t="s">
        <v>89</v>
      </c>
      <c r="AW1037" s="177" t="s">
        <v>35</v>
      </c>
      <c r="AX1037" s="177" t="s">
        <v>82</v>
      </c>
      <c r="AY1037" s="180" t="s">
        <v>308</v>
      </c>
    </row>
    <row r="1038" s="177" customFormat="true" ht="20.4" hidden="false" customHeight="false" outlineLevel="0" collapsed="false">
      <c r="B1038" s="178"/>
      <c r="D1038" s="179" t="s">
        <v>317</v>
      </c>
      <c r="E1038" s="180"/>
      <c r="F1038" s="181" t="s">
        <v>2816</v>
      </c>
      <c r="H1038" s="180"/>
      <c r="I1038" s="182"/>
      <c r="L1038" s="178"/>
      <c r="M1038" s="183"/>
      <c r="T1038" s="184"/>
      <c r="AT1038" s="180" t="s">
        <v>317</v>
      </c>
      <c r="AU1038" s="180" t="s">
        <v>91</v>
      </c>
      <c r="AV1038" s="177" t="s">
        <v>89</v>
      </c>
      <c r="AW1038" s="177" t="s">
        <v>35</v>
      </c>
      <c r="AX1038" s="177" t="s">
        <v>82</v>
      </c>
      <c r="AY1038" s="180" t="s">
        <v>308</v>
      </c>
    </row>
    <row r="1039" s="185" customFormat="true" ht="10.2" hidden="false" customHeight="false" outlineLevel="0" collapsed="false">
      <c r="B1039" s="186"/>
      <c r="D1039" s="179" t="s">
        <v>317</v>
      </c>
      <c r="E1039" s="187"/>
      <c r="F1039" s="188" t="s">
        <v>2909</v>
      </c>
      <c r="H1039" s="189" t="n">
        <v>146.58</v>
      </c>
      <c r="I1039" s="190"/>
      <c r="L1039" s="186"/>
      <c r="M1039" s="191"/>
      <c r="T1039" s="192"/>
      <c r="AT1039" s="187" t="s">
        <v>317</v>
      </c>
      <c r="AU1039" s="187" t="s">
        <v>91</v>
      </c>
      <c r="AV1039" s="185" t="s">
        <v>91</v>
      </c>
      <c r="AW1039" s="185" t="s">
        <v>35</v>
      </c>
      <c r="AX1039" s="185" t="s">
        <v>82</v>
      </c>
      <c r="AY1039" s="187" t="s">
        <v>308</v>
      </c>
    </row>
    <row r="1040" s="177" customFormat="true" ht="10.2" hidden="false" customHeight="false" outlineLevel="0" collapsed="false">
      <c r="B1040" s="178"/>
      <c r="D1040" s="179" t="s">
        <v>317</v>
      </c>
      <c r="E1040" s="180"/>
      <c r="F1040" s="181" t="s">
        <v>2910</v>
      </c>
      <c r="H1040" s="180"/>
      <c r="I1040" s="182"/>
      <c r="L1040" s="178"/>
      <c r="M1040" s="183"/>
      <c r="T1040" s="184"/>
      <c r="AT1040" s="180" t="s">
        <v>317</v>
      </c>
      <c r="AU1040" s="180" t="s">
        <v>91</v>
      </c>
      <c r="AV1040" s="177" t="s">
        <v>89</v>
      </c>
      <c r="AW1040" s="177" t="s">
        <v>35</v>
      </c>
      <c r="AX1040" s="177" t="s">
        <v>82</v>
      </c>
      <c r="AY1040" s="180" t="s">
        <v>308</v>
      </c>
    </row>
    <row r="1041" s="177" customFormat="true" ht="10.2" hidden="false" customHeight="false" outlineLevel="0" collapsed="false">
      <c r="B1041" s="178"/>
      <c r="D1041" s="179" t="s">
        <v>317</v>
      </c>
      <c r="E1041" s="180"/>
      <c r="F1041" s="181" t="s">
        <v>2911</v>
      </c>
      <c r="H1041" s="180"/>
      <c r="I1041" s="182"/>
      <c r="L1041" s="178"/>
      <c r="M1041" s="183"/>
      <c r="T1041" s="184"/>
      <c r="AT1041" s="180" t="s">
        <v>317</v>
      </c>
      <c r="AU1041" s="180" t="s">
        <v>91</v>
      </c>
      <c r="AV1041" s="177" t="s">
        <v>89</v>
      </c>
      <c r="AW1041" s="177" t="s">
        <v>35</v>
      </c>
      <c r="AX1041" s="177" t="s">
        <v>82</v>
      </c>
      <c r="AY1041" s="180" t="s">
        <v>308</v>
      </c>
    </row>
    <row r="1042" s="185" customFormat="true" ht="10.2" hidden="false" customHeight="false" outlineLevel="0" collapsed="false">
      <c r="B1042" s="186"/>
      <c r="D1042" s="179" t="s">
        <v>317</v>
      </c>
      <c r="E1042" s="187"/>
      <c r="F1042" s="188" t="s">
        <v>2912</v>
      </c>
      <c r="H1042" s="189" t="n">
        <v>52.41</v>
      </c>
      <c r="I1042" s="190"/>
      <c r="L1042" s="186"/>
      <c r="M1042" s="191"/>
      <c r="T1042" s="192"/>
      <c r="AT1042" s="187" t="s">
        <v>317</v>
      </c>
      <c r="AU1042" s="187" t="s">
        <v>91</v>
      </c>
      <c r="AV1042" s="185" t="s">
        <v>91</v>
      </c>
      <c r="AW1042" s="185" t="s">
        <v>35</v>
      </c>
      <c r="AX1042" s="185" t="s">
        <v>82</v>
      </c>
      <c r="AY1042" s="187" t="s">
        <v>308</v>
      </c>
    </row>
    <row r="1043" s="193" customFormat="true" ht="10.2" hidden="false" customHeight="false" outlineLevel="0" collapsed="false">
      <c r="B1043" s="194"/>
      <c r="D1043" s="179" t="s">
        <v>317</v>
      </c>
      <c r="E1043" s="195"/>
      <c r="F1043" s="196" t="s">
        <v>321</v>
      </c>
      <c r="H1043" s="197" t="n">
        <v>198.99</v>
      </c>
      <c r="I1043" s="198"/>
      <c r="L1043" s="194"/>
      <c r="M1043" s="199"/>
      <c r="T1043" s="200"/>
      <c r="AT1043" s="195" t="s">
        <v>317</v>
      </c>
      <c r="AU1043" s="195" t="s">
        <v>91</v>
      </c>
      <c r="AV1043" s="193" t="s">
        <v>315</v>
      </c>
      <c r="AW1043" s="193" t="s">
        <v>35</v>
      </c>
      <c r="AX1043" s="193" t="s">
        <v>89</v>
      </c>
      <c r="AY1043" s="195" t="s">
        <v>308</v>
      </c>
    </row>
    <row r="1044" s="22" customFormat="true" ht="24.15" hidden="false" customHeight="true" outlineLevel="0" collapsed="false">
      <c r="B1044" s="23"/>
      <c r="C1044" s="164" t="s">
        <v>3333</v>
      </c>
      <c r="D1044" s="164" t="s">
        <v>310</v>
      </c>
      <c r="E1044" s="165" t="s">
        <v>1453</v>
      </c>
      <c r="F1044" s="166" t="s">
        <v>1454</v>
      </c>
      <c r="G1044" s="167" t="s">
        <v>313</v>
      </c>
      <c r="H1044" s="168" t="n">
        <v>104.39</v>
      </c>
      <c r="I1044" s="169"/>
      <c r="J1044" s="170" t="n">
        <f aca="false">ROUND(I1044*H1044,2)</f>
        <v>0</v>
      </c>
      <c r="K1044" s="166" t="s">
        <v>314</v>
      </c>
      <c r="L1044" s="23"/>
      <c r="M1044" s="171"/>
      <c r="N1044" s="172" t="s">
        <v>47</v>
      </c>
      <c r="P1044" s="173" t="n">
        <f aca="false">O1044*H1044</f>
        <v>0</v>
      </c>
      <c r="Q1044" s="173" t="n">
        <v>0.0015</v>
      </c>
      <c r="R1044" s="173" t="n">
        <f aca="false">Q1044*H1044</f>
        <v>0.156585</v>
      </c>
      <c r="S1044" s="173" t="n">
        <v>0</v>
      </c>
      <c r="T1044" s="174" t="n">
        <f aca="false">S1044*H1044</f>
        <v>0</v>
      </c>
      <c r="AR1044" s="175" t="s">
        <v>414</v>
      </c>
      <c r="AT1044" s="175" t="s">
        <v>310</v>
      </c>
      <c r="AU1044" s="175" t="s">
        <v>91</v>
      </c>
      <c r="AY1044" s="3" t="s">
        <v>308</v>
      </c>
      <c r="BE1044" s="176" t="n">
        <f aca="false">IF(N1044="základní",J1044,0)</f>
        <v>0</v>
      </c>
      <c r="BF1044" s="176" t="n">
        <f aca="false">IF(N1044="snížená",J1044,0)</f>
        <v>0</v>
      </c>
      <c r="BG1044" s="176" t="n">
        <f aca="false">IF(N1044="zákl. přenesená",J1044,0)</f>
        <v>0</v>
      </c>
      <c r="BH1044" s="176" t="n">
        <f aca="false">IF(N1044="sníž. přenesená",J1044,0)</f>
        <v>0</v>
      </c>
      <c r="BI1044" s="176" t="n">
        <f aca="false">IF(N1044="nulová",J1044,0)</f>
        <v>0</v>
      </c>
      <c r="BJ1044" s="3" t="s">
        <v>89</v>
      </c>
      <c r="BK1044" s="176" t="n">
        <f aca="false">ROUND(I1044*H1044,2)</f>
        <v>0</v>
      </c>
      <c r="BL1044" s="3" t="s">
        <v>414</v>
      </c>
      <c r="BM1044" s="175" t="s">
        <v>3334</v>
      </c>
    </row>
    <row r="1045" s="177" customFormat="true" ht="10.2" hidden="false" customHeight="false" outlineLevel="0" collapsed="false">
      <c r="B1045" s="178"/>
      <c r="D1045" s="179" t="s">
        <v>317</v>
      </c>
      <c r="E1045" s="180"/>
      <c r="F1045" s="181" t="s">
        <v>318</v>
      </c>
      <c r="H1045" s="180"/>
      <c r="I1045" s="182"/>
      <c r="L1045" s="178"/>
      <c r="M1045" s="183"/>
      <c r="T1045" s="184"/>
      <c r="AT1045" s="180" t="s">
        <v>317</v>
      </c>
      <c r="AU1045" s="180" t="s">
        <v>91</v>
      </c>
      <c r="AV1045" s="177" t="s">
        <v>89</v>
      </c>
      <c r="AW1045" s="177" t="s">
        <v>35</v>
      </c>
      <c r="AX1045" s="177" t="s">
        <v>82</v>
      </c>
      <c r="AY1045" s="180" t="s">
        <v>308</v>
      </c>
    </row>
    <row r="1046" s="177" customFormat="true" ht="10.2" hidden="false" customHeight="false" outlineLevel="0" collapsed="false">
      <c r="B1046" s="178"/>
      <c r="D1046" s="179" t="s">
        <v>317</v>
      </c>
      <c r="E1046" s="180"/>
      <c r="F1046" s="181" t="s">
        <v>1456</v>
      </c>
      <c r="H1046" s="180"/>
      <c r="I1046" s="182"/>
      <c r="L1046" s="178"/>
      <c r="M1046" s="183"/>
      <c r="T1046" s="184"/>
      <c r="AT1046" s="180" t="s">
        <v>317</v>
      </c>
      <c r="AU1046" s="180" t="s">
        <v>91</v>
      </c>
      <c r="AV1046" s="177" t="s">
        <v>89</v>
      </c>
      <c r="AW1046" s="177" t="s">
        <v>35</v>
      </c>
      <c r="AX1046" s="177" t="s">
        <v>82</v>
      </c>
      <c r="AY1046" s="180" t="s">
        <v>308</v>
      </c>
    </row>
    <row r="1047" s="177" customFormat="true" ht="10.2" hidden="false" customHeight="false" outlineLevel="0" collapsed="false">
      <c r="B1047" s="178"/>
      <c r="D1047" s="179" t="s">
        <v>317</v>
      </c>
      <c r="E1047" s="180"/>
      <c r="F1047" s="181" t="s">
        <v>2908</v>
      </c>
      <c r="H1047" s="180"/>
      <c r="I1047" s="182"/>
      <c r="L1047" s="178"/>
      <c r="M1047" s="183"/>
      <c r="T1047" s="184"/>
      <c r="AT1047" s="180" t="s">
        <v>317</v>
      </c>
      <c r="AU1047" s="180" t="s">
        <v>91</v>
      </c>
      <c r="AV1047" s="177" t="s">
        <v>89</v>
      </c>
      <c r="AW1047" s="177" t="s">
        <v>35</v>
      </c>
      <c r="AX1047" s="177" t="s">
        <v>82</v>
      </c>
      <c r="AY1047" s="180" t="s">
        <v>308</v>
      </c>
    </row>
    <row r="1048" s="177" customFormat="true" ht="20.4" hidden="false" customHeight="false" outlineLevel="0" collapsed="false">
      <c r="B1048" s="178"/>
      <c r="D1048" s="179" t="s">
        <v>317</v>
      </c>
      <c r="E1048" s="180"/>
      <c r="F1048" s="181" t="s">
        <v>3335</v>
      </c>
      <c r="H1048" s="180"/>
      <c r="I1048" s="182"/>
      <c r="L1048" s="178"/>
      <c r="M1048" s="183"/>
      <c r="T1048" s="184"/>
      <c r="AT1048" s="180" t="s">
        <v>317</v>
      </c>
      <c r="AU1048" s="180" t="s">
        <v>91</v>
      </c>
      <c r="AV1048" s="177" t="s">
        <v>89</v>
      </c>
      <c r="AW1048" s="177" t="s">
        <v>35</v>
      </c>
      <c r="AX1048" s="177" t="s">
        <v>82</v>
      </c>
      <c r="AY1048" s="180" t="s">
        <v>308</v>
      </c>
    </row>
    <row r="1049" s="185" customFormat="true" ht="20.4" hidden="false" customHeight="false" outlineLevel="0" collapsed="false">
      <c r="B1049" s="186"/>
      <c r="D1049" s="179" t="s">
        <v>317</v>
      </c>
      <c r="E1049" s="187"/>
      <c r="F1049" s="188" t="s">
        <v>3336</v>
      </c>
      <c r="H1049" s="189" t="n">
        <v>51.98</v>
      </c>
      <c r="I1049" s="190"/>
      <c r="L1049" s="186"/>
      <c r="M1049" s="191"/>
      <c r="T1049" s="192"/>
      <c r="AT1049" s="187" t="s">
        <v>317</v>
      </c>
      <c r="AU1049" s="187" t="s">
        <v>91</v>
      </c>
      <c r="AV1049" s="185" t="s">
        <v>91</v>
      </c>
      <c r="AW1049" s="185" t="s">
        <v>35</v>
      </c>
      <c r="AX1049" s="185" t="s">
        <v>82</v>
      </c>
      <c r="AY1049" s="187" t="s">
        <v>308</v>
      </c>
    </row>
    <row r="1050" s="177" customFormat="true" ht="10.2" hidden="false" customHeight="false" outlineLevel="0" collapsed="false">
      <c r="B1050" s="178"/>
      <c r="D1050" s="179" t="s">
        <v>317</v>
      </c>
      <c r="E1050" s="180"/>
      <c r="F1050" s="181" t="s">
        <v>2910</v>
      </c>
      <c r="H1050" s="180"/>
      <c r="I1050" s="182"/>
      <c r="L1050" s="178"/>
      <c r="M1050" s="183"/>
      <c r="T1050" s="184"/>
      <c r="AT1050" s="180" t="s">
        <v>317</v>
      </c>
      <c r="AU1050" s="180" t="s">
        <v>91</v>
      </c>
      <c r="AV1050" s="177" t="s">
        <v>89</v>
      </c>
      <c r="AW1050" s="177" t="s">
        <v>35</v>
      </c>
      <c r="AX1050" s="177" t="s">
        <v>82</v>
      </c>
      <c r="AY1050" s="180" t="s">
        <v>308</v>
      </c>
    </row>
    <row r="1051" s="177" customFormat="true" ht="10.2" hidden="false" customHeight="false" outlineLevel="0" collapsed="false">
      <c r="B1051" s="178"/>
      <c r="D1051" s="179" t="s">
        <v>317</v>
      </c>
      <c r="E1051" s="180"/>
      <c r="F1051" s="181" t="s">
        <v>2911</v>
      </c>
      <c r="H1051" s="180"/>
      <c r="I1051" s="182"/>
      <c r="L1051" s="178"/>
      <c r="M1051" s="183"/>
      <c r="T1051" s="184"/>
      <c r="AT1051" s="180" t="s">
        <v>317</v>
      </c>
      <c r="AU1051" s="180" t="s">
        <v>91</v>
      </c>
      <c r="AV1051" s="177" t="s">
        <v>89</v>
      </c>
      <c r="AW1051" s="177" t="s">
        <v>35</v>
      </c>
      <c r="AX1051" s="177" t="s">
        <v>82</v>
      </c>
      <c r="AY1051" s="180" t="s">
        <v>308</v>
      </c>
    </row>
    <row r="1052" s="185" customFormat="true" ht="10.2" hidden="false" customHeight="false" outlineLevel="0" collapsed="false">
      <c r="B1052" s="186"/>
      <c r="D1052" s="179" t="s">
        <v>317</v>
      </c>
      <c r="E1052" s="187"/>
      <c r="F1052" s="188" t="s">
        <v>3337</v>
      </c>
      <c r="H1052" s="189" t="n">
        <v>52.41</v>
      </c>
      <c r="I1052" s="190"/>
      <c r="L1052" s="186"/>
      <c r="M1052" s="191"/>
      <c r="T1052" s="192"/>
      <c r="AT1052" s="187" t="s">
        <v>317</v>
      </c>
      <c r="AU1052" s="187" t="s">
        <v>91</v>
      </c>
      <c r="AV1052" s="185" t="s">
        <v>91</v>
      </c>
      <c r="AW1052" s="185" t="s">
        <v>35</v>
      </c>
      <c r="AX1052" s="185" t="s">
        <v>82</v>
      </c>
      <c r="AY1052" s="187" t="s">
        <v>308</v>
      </c>
    </row>
    <row r="1053" s="193" customFormat="true" ht="10.2" hidden="false" customHeight="false" outlineLevel="0" collapsed="false">
      <c r="B1053" s="194"/>
      <c r="D1053" s="179" t="s">
        <v>317</v>
      </c>
      <c r="E1053" s="195"/>
      <c r="F1053" s="196" t="s">
        <v>321</v>
      </c>
      <c r="H1053" s="197" t="n">
        <v>104.39</v>
      </c>
      <c r="I1053" s="198"/>
      <c r="L1053" s="194"/>
      <c r="M1053" s="199"/>
      <c r="T1053" s="200"/>
      <c r="AT1053" s="195" t="s">
        <v>317</v>
      </c>
      <c r="AU1053" s="195" t="s">
        <v>91</v>
      </c>
      <c r="AV1053" s="193" t="s">
        <v>315</v>
      </c>
      <c r="AW1053" s="193" t="s">
        <v>35</v>
      </c>
      <c r="AX1053" s="193" t="s">
        <v>89</v>
      </c>
      <c r="AY1053" s="195" t="s">
        <v>308</v>
      </c>
    </row>
    <row r="1054" s="22" customFormat="true" ht="24.15" hidden="false" customHeight="true" outlineLevel="0" collapsed="false">
      <c r="B1054" s="23"/>
      <c r="C1054" s="164" t="s">
        <v>3338</v>
      </c>
      <c r="D1054" s="164" t="s">
        <v>310</v>
      </c>
      <c r="E1054" s="165" t="s">
        <v>1457</v>
      </c>
      <c r="F1054" s="166" t="s">
        <v>1458</v>
      </c>
      <c r="G1054" s="167" t="s">
        <v>494</v>
      </c>
      <c r="H1054" s="168" t="n">
        <v>120.33</v>
      </c>
      <c r="I1054" s="169"/>
      <c r="J1054" s="170" t="n">
        <f aca="false">ROUND(I1054*H1054,2)</f>
        <v>0</v>
      </c>
      <c r="K1054" s="166" t="s">
        <v>314</v>
      </c>
      <c r="L1054" s="23"/>
      <c r="M1054" s="171"/>
      <c r="N1054" s="172" t="s">
        <v>47</v>
      </c>
      <c r="P1054" s="173" t="n">
        <f aca="false">O1054*H1054</f>
        <v>0</v>
      </c>
      <c r="Q1054" s="173" t="n">
        <v>0.00032</v>
      </c>
      <c r="R1054" s="173" t="n">
        <f aca="false">Q1054*H1054</f>
        <v>0.0385056</v>
      </c>
      <c r="S1054" s="173" t="n">
        <v>0</v>
      </c>
      <c r="T1054" s="174" t="n">
        <f aca="false">S1054*H1054</f>
        <v>0</v>
      </c>
      <c r="AR1054" s="175" t="s">
        <v>414</v>
      </c>
      <c r="AT1054" s="175" t="s">
        <v>310</v>
      </c>
      <c r="AU1054" s="175" t="s">
        <v>91</v>
      </c>
      <c r="AY1054" s="3" t="s">
        <v>308</v>
      </c>
      <c r="BE1054" s="176" t="n">
        <f aca="false">IF(N1054="základní",J1054,0)</f>
        <v>0</v>
      </c>
      <c r="BF1054" s="176" t="n">
        <f aca="false">IF(N1054="snížená",J1054,0)</f>
        <v>0</v>
      </c>
      <c r="BG1054" s="176" t="n">
        <f aca="false">IF(N1054="zákl. přenesená",J1054,0)</f>
        <v>0</v>
      </c>
      <c r="BH1054" s="176" t="n">
        <f aca="false">IF(N1054="sníž. přenesená",J1054,0)</f>
        <v>0</v>
      </c>
      <c r="BI1054" s="176" t="n">
        <f aca="false">IF(N1054="nulová",J1054,0)</f>
        <v>0</v>
      </c>
      <c r="BJ1054" s="3" t="s">
        <v>89</v>
      </c>
      <c r="BK1054" s="176" t="n">
        <f aca="false">ROUND(I1054*H1054,2)</f>
        <v>0</v>
      </c>
      <c r="BL1054" s="3" t="s">
        <v>414</v>
      </c>
      <c r="BM1054" s="175" t="s">
        <v>3339</v>
      </c>
    </row>
    <row r="1055" s="177" customFormat="true" ht="10.2" hidden="false" customHeight="false" outlineLevel="0" collapsed="false">
      <c r="B1055" s="178"/>
      <c r="D1055" s="179" t="s">
        <v>317</v>
      </c>
      <c r="E1055" s="180"/>
      <c r="F1055" s="181" t="s">
        <v>318</v>
      </c>
      <c r="H1055" s="180"/>
      <c r="I1055" s="182"/>
      <c r="L1055" s="178"/>
      <c r="M1055" s="183"/>
      <c r="T1055" s="184"/>
      <c r="AT1055" s="180" t="s">
        <v>317</v>
      </c>
      <c r="AU1055" s="180" t="s">
        <v>91</v>
      </c>
      <c r="AV1055" s="177" t="s">
        <v>89</v>
      </c>
      <c r="AW1055" s="177" t="s">
        <v>35</v>
      </c>
      <c r="AX1055" s="177" t="s">
        <v>82</v>
      </c>
      <c r="AY1055" s="180" t="s">
        <v>308</v>
      </c>
    </row>
    <row r="1056" s="177" customFormat="true" ht="10.2" hidden="false" customHeight="false" outlineLevel="0" collapsed="false">
      <c r="B1056" s="178"/>
      <c r="D1056" s="179" t="s">
        <v>317</v>
      </c>
      <c r="E1056" s="180"/>
      <c r="F1056" s="181" t="s">
        <v>1460</v>
      </c>
      <c r="H1056" s="180"/>
      <c r="I1056" s="182"/>
      <c r="L1056" s="178"/>
      <c r="M1056" s="183"/>
      <c r="T1056" s="184"/>
      <c r="AT1056" s="180" t="s">
        <v>317</v>
      </c>
      <c r="AU1056" s="180" t="s">
        <v>91</v>
      </c>
      <c r="AV1056" s="177" t="s">
        <v>89</v>
      </c>
      <c r="AW1056" s="177" t="s">
        <v>35</v>
      </c>
      <c r="AX1056" s="177" t="s">
        <v>82</v>
      </c>
      <c r="AY1056" s="180" t="s">
        <v>308</v>
      </c>
    </row>
    <row r="1057" s="177" customFormat="true" ht="10.2" hidden="false" customHeight="false" outlineLevel="0" collapsed="false">
      <c r="B1057" s="178"/>
      <c r="D1057" s="179" t="s">
        <v>317</v>
      </c>
      <c r="E1057" s="180"/>
      <c r="F1057" s="181" t="s">
        <v>2908</v>
      </c>
      <c r="H1057" s="180"/>
      <c r="I1057" s="182"/>
      <c r="L1057" s="178"/>
      <c r="M1057" s="183"/>
      <c r="T1057" s="184"/>
      <c r="AT1057" s="180" t="s">
        <v>317</v>
      </c>
      <c r="AU1057" s="180" t="s">
        <v>91</v>
      </c>
      <c r="AV1057" s="177" t="s">
        <v>89</v>
      </c>
      <c r="AW1057" s="177" t="s">
        <v>35</v>
      </c>
      <c r="AX1057" s="177" t="s">
        <v>82</v>
      </c>
      <c r="AY1057" s="180" t="s">
        <v>308</v>
      </c>
    </row>
    <row r="1058" s="177" customFormat="true" ht="20.4" hidden="false" customHeight="false" outlineLevel="0" collapsed="false">
      <c r="B1058" s="178"/>
      <c r="D1058" s="179" t="s">
        <v>317</v>
      </c>
      <c r="E1058" s="180"/>
      <c r="F1058" s="181" t="s">
        <v>3335</v>
      </c>
      <c r="H1058" s="180"/>
      <c r="I1058" s="182"/>
      <c r="L1058" s="178"/>
      <c r="M1058" s="183"/>
      <c r="T1058" s="184"/>
      <c r="AT1058" s="180" t="s">
        <v>317</v>
      </c>
      <c r="AU1058" s="180" t="s">
        <v>91</v>
      </c>
      <c r="AV1058" s="177" t="s">
        <v>89</v>
      </c>
      <c r="AW1058" s="177" t="s">
        <v>35</v>
      </c>
      <c r="AX1058" s="177" t="s">
        <v>82</v>
      </c>
      <c r="AY1058" s="180" t="s">
        <v>308</v>
      </c>
    </row>
    <row r="1059" s="185" customFormat="true" ht="20.4" hidden="false" customHeight="false" outlineLevel="0" collapsed="false">
      <c r="B1059" s="186"/>
      <c r="D1059" s="179" t="s">
        <v>317</v>
      </c>
      <c r="E1059" s="187"/>
      <c r="F1059" s="188" t="s">
        <v>3340</v>
      </c>
      <c r="H1059" s="189" t="n">
        <v>88.17</v>
      </c>
      <c r="I1059" s="190"/>
      <c r="L1059" s="186"/>
      <c r="M1059" s="191"/>
      <c r="T1059" s="192"/>
      <c r="AT1059" s="187" t="s">
        <v>317</v>
      </c>
      <c r="AU1059" s="187" t="s">
        <v>91</v>
      </c>
      <c r="AV1059" s="185" t="s">
        <v>91</v>
      </c>
      <c r="AW1059" s="185" t="s">
        <v>35</v>
      </c>
      <c r="AX1059" s="185" t="s">
        <v>82</v>
      </c>
      <c r="AY1059" s="187" t="s">
        <v>308</v>
      </c>
    </row>
    <row r="1060" s="177" customFormat="true" ht="10.2" hidden="false" customHeight="false" outlineLevel="0" collapsed="false">
      <c r="B1060" s="178"/>
      <c r="D1060" s="179" t="s">
        <v>317</v>
      </c>
      <c r="E1060" s="180"/>
      <c r="F1060" s="181" t="s">
        <v>2910</v>
      </c>
      <c r="H1060" s="180"/>
      <c r="I1060" s="182"/>
      <c r="L1060" s="178"/>
      <c r="M1060" s="183"/>
      <c r="T1060" s="184"/>
      <c r="AT1060" s="180" t="s">
        <v>317</v>
      </c>
      <c r="AU1060" s="180" t="s">
        <v>91</v>
      </c>
      <c r="AV1060" s="177" t="s">
        <v>89</v>
      </c>
      <c r="AW1060" s="177" t="s">
        <v>35</v>
      </c>
      <c r="AX1060" s="177" t="s">
        <v>82</v>
      </c>
      <c r="AY1060" s="180" t="s">
        <v>308</v>
      </c>
    </row>
    <row r="1061" s="177" customFormat="true" ht="10.2" hidden="false" customHeight="false" outlineLevel="0" collapsed="false">
      <c r="B1061" s="178"/>
      <c r="D1061" s="179" t="s">
        <v>317</v>
      </c>
      <c r="E1061" s="180"/>
      <c r="F1061" s="181" t="s">
        <v>2911</v>
      </c>
      <c r="H1061" s="180"/>
      <c r="I1061" s="182"/>
      <c r="L1061" s="178"/>
      <c r="M1061" s="183"/>
      <c r="T1061" s="184"/>
      <c r="AT1061" s="180" t="s">
        <v>317</v>
      </c>
      <c r="AU1061" s="180" t="s">
        <v>91</v>
      </c>
      <c r="AV1061" s="177" t="s">
        <v>89</v>
      </c>
      <c r="AW1061" s="177" t="s">
        <v>35</v>
      </c>
      <c r="AX1061" s="177" t="s">
        <v>82</v>
      </c>
      <c r="AY1061" s="180" t="s">
        <v>308</v>
      </c>
    </row>
    <row r="1062" s="185" customFormat="true" ht="10.2" hidden="false" customHeight="false" outlineLevel="0" collapsed="false">
      <c r="B1062" s="186"/>
      <c r="D1062" s="179" t="s">
        <v>317</v>
      </c>
      <c r="E1062" s="187"/>
      <c r="F1062" s="188" t="s">
        <v>3341</v>
      </c>
      <c r="H1062" s="189" t="n">
        <v>32.16</v>
      </c>
      <c r="I1062" s="190"/>
      <c r="L1062" s="186"/>
      <c r="M1062" s="191"/>
      <c r="T1062" s="192"/>
      <c r="AT1062" s="187" t="s">
        <v>317</v>
      </c>
      <c r="AU1062" s="187" t="s">
        <v>91</v>
      </c>
      <c r="AV1062" s="185" t="s">
        <v>91</v>
      </c>
      <c r="AW1062" s="185" t="s">
        <v>35</v>
      </c>
      <c r="AX1062" s="185" t="s">
        <v>82</v>
      </c>
      <c r="AY1062" s="187" t="s">
        <v>308</v>
      </c>
    </row>
    <row r="1063" s="193" customFormat="true" ht="10.2" hidden="false" customHeight="false" outlineLevel="0" collapsed="false">
      <c r="B1063" s="194"/>
      <c r="D1063" s="179" t="s">
        <v>317</v>
      </c>
      <c r="E1063" s="195"/>
      <c r="F1063" s="196" t="s">
        <v>321</v>
      </c>
      <c r="H1063" s="197" t="n">
        <v>120.33</v>
      </c>
      <c r="I1063" s="198"/>
      <c r="L1063" s="194"/>
      <c r="M1063" s="199"/>
      <c r="T1063" s="200"/>
      <c r="AT1063" s="195" t="s">
        <v>317</v>
      </c>
      <c r="AU1063" s="195" t="s">
        <v>91</v>
      </c>
      <c r="AV1063" s="193" t="s">
        <v>315</v>
      </c>
      <c r="AW1063" s="193" t="s">
        <v>35</v>
      </c>
      <c r="AX1063" s="193" t="s">
        <v>89</v>
      </c>
      <c r="AY1063" s="195" t="s">
        <v>308</v>
      </c>
    </row>
    <row r="1064" s="22" customFormat="true" ht="37.95" hidden="false" customHeight="true" outlineLevel="0" collapsed="false">
      <c r="B1064" s="23"/>
      <c r="C1064" s="164" t="s">
        <v>3342</v>
      </c>
      <c r="D1064" s="164" t="s">
        <v>310</v>
      </c>
      <c r="E1064" s="165" t="s">
        <v>1462</v>
      </c>
      <c r="F1064" s="166" t="s">
        <v>1463</v>
      </c>
      <c r="G1064" s="167" t="s">
        <v>313</v>
      </c>
      <c r="H1064" s="168" t="n">
        <v>198.99</v>
      </c>
      <c r="I1064" s="169"/>
      <c r="J1064" s="170" t="n">
        <f aca="false">ROUND(I1064*H1064,2)</f>
        <v>0</v>
      </c>
      <c r="K1064" s="166" t="s">
        <v>314</v>
      </c>
      <c r="L1064" s="23"/>
      <c r="M1064" s="171"/>
      <c r="N1064" s="172" t="s">
        <v>47</v>
      </c>
      <c r="P1064" s="173" t="n">
        <f aca="false">O1064*H1064</f>
        <v>0</v>
      </c>
      <c r="Q1064" s="173" t="n">
        <v>0.009</v>
      </c>
      <c r="R1064" s="173" t="n">
        <f aca="false">Q1064*H1064</f>
        <v>1.79091</v>
      </c>
      <c r="S1064" s="173" t="n">
        <v>0</v>
      </c>
      <c r="T1064" s="174" t="n">
        <f aca="false">S1064*H1064</f>
        <v>0</v>
      </c>
      <c r="AR1064" s="175" t="s">
        <v>414</v>
      </c>
      <c r="AT1064" s="175" t="s">
        <v>310</v>
      </c>
      <c r="AU1064" s="175" t="s">
        <v>91</v>
      </c>
      <c r="AY1064" s="3" t="s">
        <v>308</v>
      </c>
      <c r="BE1064" s="176" t="n">
        <f aca="false">IF(N1064="základní",J1064,0)</f>
        <v>0</v>
      </c>
      <c r="BF1064" s="176" t="n">
        <f aca="false">IF(N1064="snížená",J1064,0)</f>
        <v>0</v>
      </c>
      <c r="BG1064" s="176" t="n">
        <f aca="false">IF(N1064="zákl. přenesená",J1064,0)</f>
        <v>0</v>
      </c>
      <c r="BH1064" s="176" t="n">
        <f aca="false">IF(N1064="sníž. přenesená",J1064,0)</f>
        <v>0</v>
      </c>
      <c r="BI1064" s="176" t="n">
        <f aca="false">IF(N1064="nulová",J1064,0)</f>
        <v>0</v>
      </c>
      <c r="BJ1064" s="3" t="s">
        <v>89</v>
      </c>
      <c r="BK1064" s="176" t="n">
        <f aca="false">ROUND(I1064*H1064,2)</f>
        <v>0</v>
      </c>
      <c r="BL1064" s="3" t="s">
        <v>414</v>
      </c>
      <c r="BM1064" s="175" t="s">
        <v>3343</v>
      </c>
    </row>
    <row r="1065" s="177" customFormat="true" ht="10.2" hidden="false" customHeight="false" outlineLevel="0" collapsed="false">
      <c r="B1065" s="178"/>
      <c r="D1065" s="179" t="s">
        <v>317</v>
      </c>
      <c r="E1065" s="180"/>
      <c r="F1065" s="181" t="s">
        <v>318</v>
      </c>
      <c r="H1065" s="180"/>
      <c r="I1065" s="182"/>
      <c r="L1065" s="178"/>
      <c r="M1065" s="183"/>
      <c r="T1065" s="184"/>
      <c r="AT1065" s="180" t="s">
        <v>317</v>
      </c>
      <c r="AU1065" s="180" t="s">
        <v>91</v>
      </c>
      <c r="AV1065" s="177" t="s">
        <v>89</v>
      </c>
      <c r="AW1065" s="177" t="s">
        <v>35</v>
      </c>
      <c r="AX1065" s="177" t="s">
        <v>82</v>
      </c>
      <c r="AY1065" s="180" t="s">
        <v>308</v>
      </c>
    </row>
    <row r="1066" s="177" customFormat="true" ht="10.2" hidden="false" customHeight="false" outlineLevel="0" collapsed="false">
      <c r="B1066" s="178"/>
      <c r="D1066" s="179" t="s">
        <v>317</v>
      </c>
      <c r="E1066" s="180"/>
      <c r="F1066" s="181" t="s">
        <v>1465</v>
      </c>
      <c r="H1066" s="180"/>
      <c r="I1066" s="182"/>
      <c r="L1066" s="178"/>
      <c r="M1066" s="183"/>
      <c r="T1066" s="184"/>
      <c r="AT1066" s="180" t="s">
        <v>317</v>
      </c>
      <c r="AU1066" s="180" t="s">
        <v>91</v>
      </c>
      <c r="AV1066" s="177" t="s">
        <v>89</v>
      </c>
      <c r="AW1066" s="177" t="s">
        <v>35</v>
      </c>
      <c r="AX1066" s="177" t="s">
        <v>82</v>
      </c>
      <c r="AY1066" s="180" t="s">
        <v>308</v>
      </c>
    </row>
    <row r="1067" s="177" customFormat="true" ht="10.2" hidden="false" customHeight="false" outlineLevel="0" collapsed="false">
      <c r="B1067" s="178"/>
      <c r="D1067" s="179" t="s">
        <v>317</v>
      </c>
      <c r="E1067" s="180"/>
      <c r="F1067" s="181" t="s">
        <v>2908</v>
      </c>
      <c r="H1067" s="180"/>
      <c r="I1067" s="182"/>
      <c r="L1067" s="178"/>
      <c r="M1067" s="183"/>
      <c r="T1067" s="184"/>
      <c r="AT1067" s="180" t="s">
        <v>317</v>
      </c>
      <c r="AU1067" s="180" t="s">
        <v>91</v>
      </c>
      <c r="AV1067" s="177" t="s">
        <v>89</v>
      </c>
      <c r="AW1067" s="177" t="s">
        <v>35</v>
      </c>
      <c r="AX1067" s="177" t="s">
        <v>82</v>
      </c>
      <c r="AY1067" s="180" t="s">
        <v>308</v>
      </c>
    </row>
    <row r="1068" s="177" customFormat="true" ht="20.4" hidden="false" customHeight="false" outlineLevel="0" collapsed="false">
      <c r="B1068" s="178"/>
      <c r="D1068" s="179" t="s">
        <v>317</v>
      </c>
      <c r="E1068" s="180"/>
      <c r="F1068" s="181" t="s">
        <v>2816</v>
      </c>
      <c r="H1068" s="180"/>
      <c r="I1068" s="182"/>
      <c r="L1068" s="178"/>
      <c r="M1068" s="183"/>
      <c r="T1068" s="184"/>
      <c r="AT1068" s="180" t="s">
        <v>317</v>
      </c>
      <c r="AU1068" s="180" t="s">
        <v>91</v>
      </c>
      <c r="AV1068" s="177" t="s">
        <v>89</v>
      </c>
      <c r="AW1068" s="177" t="s">
        <v>35</v>
      </c>
      <c r="AX1068" s="177" t="s">
        <v>82</v>
      </c>
      <c r="AY1068" s="180" t="s">
        <v>308</v>
      </c>
    </row>
    <row r="1069" s="185" customFormat="true" ht="30.6" hidden="false" customHeight="false" outlineLevel="0" collapsed="false">
      <c r="B1069" s="186"/>
      <c r="D1069" s="179" t="s">
        <v>317</v>
      </c>
      <c r="E1069" s="187"/>
      <c r="F1069" s="188" t="s">
        <v>2817</v>
      </c>
      <c r="H1069" s="189" t="n">
        <v>146.58</v>
      </c>
      <c r="I1069" s="190"/>
      <c r="L1069" s="186"/>
      <c r="M1069" s="191"/>
      <c r="T1069" s="192"/>
      <c r="AT1069" s="187" t="s">
        <v>317</v>
      </c>
      <c r="AU1069" s="187" t="s">
        <v>91</v>
      </c>
      <c r="AV1069" s="185" t="s">
        <v>91</v>
      </c>
      <c r="AW1069" s="185" t="s">
        <v>35</v>
      </c>
      <c r="AX1069" s="185" t="s">
        <v>82</v>
      </c>
      <c r="AY1069" s="187" t="s">
        <v>308</v>
      </c>
    </row>
    <row r="1070" s="227" customFormat="true" ht="10.2" hidden="false" customHeight="false" outlineLevel="0" collapsed="false">
      <c r="B1070" s="228"/>
      <c r="D1070" s="179" t="s">
        <v>317</v>
      </c>
      <c r="E1070" s="229" t="s">
        <v>2555</v>
      </c>
      <c r="F1070" s="230" t="s">
        <v>2957</v>
      </c>
      <c r="H1070" s="231" t="n">
        <v>146.58</v>
      </c>
      <c r="I1070" s="232"/>
      <c r="L1070" s="228"/>
      <c r="M1070" s="233"/>
      <c r="T1070" s="234"/>
      <c r="AT1070" s="229" t="s">
        <v>317</v>
      </c>
      <c r="AU1070" s="229" t="s">
        <v>91</v>
      </c>
      <c r="AV1070" s="227" t="s">
        <v>327</v>
      </c>
      <c r="AW1070" s="227" t="s">
        <v>35</v>
      </c>
      <c r="AX1070" s="227" t="s">
        <v>82</v>
      </c>
      <c r="AY1070" s="229" t="s">
        <v>308</v>
      </c>
    </row>
    <row r="1071" s="177" customFormat="true" ht="10.2" hidden="false" customHeight="false" outlineLevel="0" collapsed="false">
      <c r="B1071" s="178"/>
      <c r="D1071" s="179" t="s">
        <v>317</v>
      </c>
      <c r="E1071" s="180"/>
      <c r="F1071" s="181" t="s">
        <v>2910</v>
      </c>
      <c r="H1071" s="180"/>
      <c r="I1071" s="182"/>
      <c r="L1071" s="178"/>
      <c r="M1071" s="183"/>
      <c r="T1071" s="184"/>
      <c r="AT1071" s="180" t="s">
        <v>317</v>
      </c>
      <c r="AU1071" s="180" t="s">
        <v>91</v>
      </c>
      <c r="AV1071" s="177" t="s">
        <v>89</v>
      </c>
      <c r="AW1071" s="177" t="s">
        <v>35</v>
      </c>
      <c r="AX1071" s="177" t="s">
        <v>82</v>
      </c>
      <c r="AY1071" s="180" t="s">
        <v>308</v>
      </c>
    </row>
    <row r="1072" s="177" customFormat="true" ht="10.2" hidden="false" customHeight="false" outlineLevel="0" collapsed="false">
      <c r="B1072" s="178"/>
      <c r="D1072" s="179" t="s">
        <v>317</v>
      </c>
      <c r="E1072" s="180"/>
      <c r="F1072" s="181" t="s">
        <v>2911</v>
      </c>
      <c r="H1072" s="180"/>
      <c r="I1072" s="182"/>
      <c r="L1072" s="178"/>
      <c r="M1072" s="183"/>
      <c r="T1072" s="184"/>
      <c r="AT1072" s="180" t="s">
        <v>317</v>
      </c>
      <c r="AU1072" s="180" t="s">
        <v>91</v>
      </c>
      <c r="AV1072" s="177" t="s">
        <v>89</v>
      </c>
      <c r="AW1072" s="177" t="s">
        <v>35</v>
      </c>
      <c r="AX1072" s="177" t="s">
        <v>82</v>
      </c>
      <c r="AY1072" s="180" t="s">
        <v>308</v>
      </c>
    </row>
    <row r="1073" s="185" customFormat="true" ht="10.2" hidden="false" customHeight="false" outlineLevel="0" collapsed="false">
      <c r="B1073" s="186"/>
      <c r="D1073" s="179" t="s">
        <v>317</v>
      </c>
      <c r="E1073" s="187"/>
      <c r="F1073" s="188" t="s">
        <v>3337</v>
      </c>
      <c r="H1073" s="189" t="n">
        <v>52.41</v>
      </c>
      <c r="I1073" s="190"/>
      <c r="L1073" s="186"/>
      <c r="M1073" s="191"/>
      <c r="T1073" s="192"/>
      <c r="AT1073" s="187" t="s">
        <v>317</v>
      </c>
      <c r="AU1073" s="187" t="s">
        <v>91</v>
      </c>
      <c r="AV1073" s="185" t="s">
        <v>91</v>
      </c>
      <c r="AW1073" s="185" t="s">
        <v>35</v>
      </c>
      <c r="AX1073" s="185" t="s">
        <v>82</v>
      </c>
      <c r="AY1073" s="187" t="s">
        <v>308</v>
      </c>
    </row>
    <row r="1074" s="227" customFormat="true" ht="10.2" hidden="false" customHeight="false" outlineLevel="0" collapsed="false">
      <c r="B1074" s="228"/>
      <c r="D1074" s="179" t="s">
        <v>317</v>
      </c>
      <c r="E1074" s="229" t="s">
        <v>2559</v>
      </c>
      <c r="F1074" s="230" t="s">
        <v>2957</v>
      </c>
      <c r="H1074" s="231" t="n">
        <v>52.41</v>
      </c>
      <c r="I1074" s="232"/>
      <c r="L1074" s="228"/>
      <c r="M1074" s="233"/>
      <c r="T1074" s="234"/>
      <c r="AT1074" s="229" t="s">
        <v>317</v>
      </c>
      <c r="AU1074" s="229" t="s">
        <v>91</v>
      </c>
      <c r="AV1074" s="227" t="s">
        <v>327</v>
      </c>
      <c r="AW1074" s="227" t="s">
        <v>35</v>
      </c>
      <c r="AX1074" s="227" t="s">
        <v>82</v>
      </c>
      <c r="AY1074" s="229" t="s">
        <v>308</v>
      </c>
    </row>
    <row r="1075" s="193" customFormat="true" ht="10.2" hidden="false" customHeight="false" outlineLevel="0" collapsed="false">
      <c r="B1075" s="194"/>
      <c r="D1075" s="179" t="s">
        <v>317</v>
      </c>
      <c r="E1075" s="195" t="s">
        <v>1029</v>
      </c>
      <c r="F1075" s="196" t="s">
        <v>321</v>
      </c>
      <c r="H1075" s="197" t="n">
        <v>198.99</v>
      </c>
      <c r="I1075" s="198"/>
      <c r="L1075" s="194"/>
      <c r="M1075" s="199"/>
      <c r="T1075" s="200"/>
      <c r="AT1075" s="195" t="s">
        <v>317</v>
      </c>
      <c r="AU1075" s="195" t="s">
        <v>91</v>
      </c>
      <c r="AV1075" s="193" t="s">
        <v>315</v>
      </c>
      <c r="AW1075" s="193" t="s">
        <v>35</v>
      </c>
      <c r="AX1075" s="193" t="s">
        <v>89</v>
      </c>
      <c r="AY1075" s="195" t="s">
        <v>308</v>
      </c>
    </row>
    <row r="1076" s="22" customFormat="true" ht="24.15" hidden="false" customHeight="true" outlineLevel="0" collapsed="false">
      <c r="B1076" s="23"/>
      <c r="C1076" s="164" t="s">
        <v>3344</v>
      </c>
      <c r="D1076" s="164" t="s">
        <v>310</v>
      </c>
      <c r="E1076" s="165" t="s">
        <v>3345</v>
      </c>
      <c r="F1076" s="166" t="s">
        <v>3346</v>
      </c>
      <c r="G1076" s="167" t="s">
        <v>494</v>
      </c>
      <c r="H1076" s="168" t="n">
        <v>146.91</v>
      </c>
      <c r="I1076" s="169"/>
      <c r="J1076" s="170" t="n">
        <f aca="false">ROUND(I1076*H1076,2)</f>
        <v>0</v>
      </c>
      <c r="K1076" s="166" t="s">
        <v>314</v>
      </c>
      <c r="L1076" s="23"/>
      <c r="M1076" s="171"/>
      <c r="N1076" s="172" t="s">
        <v>47</v>
      </c>
      <c r="P1076" s="173" t="n">
        <f aca="false">O1076*H1076</f>
        <v>0</v>
      </c>
      <c r="Q1076" s="173" t="n">
        <v>0.0003</v>
      </c>
      <c r="R1076" s="173" t="n">
        <f aca="false">Q1076*H1076</f>
        <v>0.044073</v>
      </c>
      <c r="S1076" s="173" t="n">
        <v>0</v>
      </c>
      <c r="T1076" s="174" t="n">
        <f aca="false">S1076*H1076</f>
        <v>0</v>
      </c>
      <c r="AR1076" s="175" t="s">
        <v>414</v>
      </c>
      <c r="AT1076" s="175" t="s">
        <v>310</v>
      </c>
      <c r="AU1076" s="175" t="s">
        <v>91</v>
      </c>
      <c r="AY1076" s="3" t="s">
        <v>308</v>
      </c>
      <c r="BE1076" s="176" t="n">
        <f aca="false">IF(N1076="základní",J1076,0)</f>
        <v>0</v>
      </c>
      <c r="BF1076" s="176" t="n">
        <f aca="false">IF(N1076="snížená",J1076,0)</f>
        <v>0</v>
      </c>
      <c r="BG1076" s="176" t="n">
        <f aca="false">IF(N1076="zákl. přenesená",J1076,0)</f>
        <v>0</v>
      </c>
      <c r="BH1076" s="176" t="n">
        <f aca="false">IF(N1076="sníž. přenesená",J1076,0)</f>
        <v>0</v>
      </c>
      <c r="BI1076" s="176" t="n">
        <f aca="false">IF(N1076="nulová",J1076,0)</f>
        <v>0</v>
      </c>
      <c r="BJ1076" s="3" t="s">
        <v>89</v>
      </c>
      <c r="BK1076" s="176" t="n">
        <f aca="false">ROUND(I1076*H1076,2)</f>
        <v>0</v>
      </c>
      <c r="BL1076" s="3" t="s">
        <v>414</v>
      </c>
      <c r="BM1076" s="175" t="s">
        <v>3347</v>
      </c>
    </row>
    <row r="1077" s="177" customFormat="true" ht="10.2" hidden="false" customHeight="false" outlineLevel="0" collapsed="false">
      <c r="B1077" s="178"/>
      <c r="D1077" s="179" t="s">
        <v>317</v>
      </c>
      <c r="E1077" s="180"/>
      <c r="F1077" s="181" t="s">
        <v>318</v>
      </c>
      <c r="H1077" s="180"/>
      <c r="I1077" s="182"/>
      <c r="L1077" s="178"/>
      <c r="M1077" s="183"/>
      <c r="T1077" s="184"/>
      <c r="AT1077" s="180" t="s">
        <v>317</v>
      </c>
      <c r="AU1077" s="180" t="s">
        <v>91</v>
      </c>
      <c r="AV1077" s="177" t="s">
        <v>89</v>
      </c>
      <c r="AW1077" s="177" t="s">
        <v>35</v>
      </c>
      <c r="AX1077" s="177" t="s">
        <v>82</v>
      </c>
      <c r="AY1077" s="180" t="s">
        <v>308</v>
      </c>
    </row>
    <row r="1078" s="177" customFormat="true" ht="10.2" hidden="false" customHeight="false" outlineLevel="0" collapsed="false">
      <c r="B1078" s="178"/>
      <c r="D1078" s="179" t="s">
        <v>317</v>
      </c>
      <c r="E1078" s="180"/>
      <c r="F1078" s="181" t="s">
        <v>3348</v>
      </c>
      <c r="H1078" s="180"/>
      <c r="I1078" s="182"/>
      <c r="L1078" s="178"/>
      <c r="M1078" s="183"/>
      <c r="T1078" s="184"/>
      <c r="AT1078" s="180" t="s">
        <v>317</v>
      </c>
      <c r="AU1078" s="180" t="s">
        <v>91</v>
      </c>
      <c r="AV1078" s="177" t="s">
        <v>89</v>
      </c>
      <c r="AW1078" s="177" t="s">
        <v>35</v>
      </c>
      <c r="AX1078" s="177" t="s">
        <v>82</v>
      </c>
      <c r="AY1078" s="180" t="s">
        <v>308</v>
      </c>
    </row>
    <row r="1079" s="177" customFormat="true" ht="10.2" hidden="false" customHeight="false" outlineLevel="0" collapsed="false">
      <c r="B1079" s="178"/>
      <c r="D1079" s="179" t="s">
        <v>317</v>
      </c>
      <c r="E1079" s="180"/>
      <c r="F1079" s="181" t="s">
        <v>2908</v>
      </c>
      <c r="H1079" s="180"/>
      <c r="I1079" s="182"/>
      <c r="L1079" s="178"/>
      <c r="M1079" s="183"/>
      <c r="T1079" s="184"/>
      <c r="AT1079" s="180" t="s">
        <v>317</v>
      </c>
      <c r="AU1079" s="180" t="s">
        <v>91</v>
      </c>
      <c r="AV1079" s="177" t="s">
        <v>89</v>
      </c>
      <c r="AW1079" s="177" t="s">
        <v>35</v>
      </c>
      <c r="AX1079" s="177" t="s">
        <v>82</v>
      </c>
      <c r="AY1079" s="180" t="s">
        <v>308</v>
      </c>
    </row>
    <row r="1080" s="177" customFormat="true" ht="20.4" hidden="false" customHeight="false" outlineLevel="0" collapsed="false">
      <c r="B1080" s="178"/>
      <c r="D1080" s="179" t="s">
        <v>317</v>
      </c>
      <c r="E1080" s="180"/>
      <c r="F1080" s="181" t="s">
        <v>3349</v>
      </c>
      <c r="H1080" s="180"/>
      <c r="I1080" s="182"/>
      <c r="L1080" s="178"/>
      <c r="M1080" s="183"/>
      <c r="T1080" s="184"/>
      <c r="AT1080" s="180" t="s">
        <v>317</v>
      </c>
      <c r="AU1080" s="180" t="s">
        <v>91</v>
      </c>
      <c r="AV1080" s="177" t="s">
        <v>89</v>
      </c>
      <c r="AW1080" s="177" t="s">
        <v>35</v>
      </c>
      <c r="AX1080" s="177" t="s">
        <v>82</v>
      </c>
      <c r="AY1080" s="180" t="s">
        <v>308</v>
      </c>
    </row>
    <row r="1081" s="185" customFormat="true" ht="20.4" hidden="false" customHeight="false" outlineLevel="0" collapsed="false">
      <c r="B1081" s="186"/>
      <c r="D1081" s="179" t="s">
        <v>317</v>
      </c>
      <c r="E1081" s="187"/>
      <c r="F1081" s="188" t="s">
        <v>3350</v>
      </c>
      <c r="H1081" s="189" t="n">
        <v>121.89</v>
      </c>
      <c r="I1081" s="190"/>
      <c r="L1081" s="186"/>
      <c r="M1081" s="191"/>
      <c r="T1081" s="192"/>
      <c r="AT1081" s="187" t="s">
        <v>317</v>
      </c>
      <c r="AU1081" s="187" t="s">
        <v>91</v>
      </c>
      <c r="AV1081" s="185" t="s">
        <v>91</v>
      </c>
      <c r="AW1081" s="185" t="s">
        <v>35</v>
      </c>
      <c r="AX1081" s="185" t="s">
        <v>82</v>
      </c>
      <c r="AY1081" s="187" t="s">
        <v>308</v>
      </c>
    </row>
    <row r="1082" s="177" customFormat="true" ht="10.2" hidden="false" customHeight="false" outlineLevel="0" collapsed="false">
      <c r="B1082" s="178"/>
      <c r="D1082" s="179" t="s">
        <v>317</v>
      </c>
      <c r="E1082" s="180"/>
      <c r="F1082" s="181" t="s">
        <v>2910</v>
      </c>
      <c r="H1082" s="180"/>
      <c r="I1082" s="182"/>
      <c r="L1082" s="178"/>
      <c r="M1082" s="183"/>
      <c r="T1082" s="184"/>
      <c r="AT1082" s="180" t="s">
        <v>317</v>
      </c>
      <c r="AU1082" s="180" t="s">
        <v>91</v>
      </c>
      <c r="AV1082" s="177" t="s">
        <v>89</v>
      </c>
      <c r="AW1082" s="177" t="s">
        <v>35</v>
      </c>
      <c r="AX1082" s="177" t="s">
        <v>82</v>
      </c>
      <c r="AY1082" s="180" t="s">
        <v>308</v>
      </c>
    </row>
    <row r="1083" s="177" customFormat="true" ht="10.2" hidden="false" customHeight="false" outlineLevel="0" collapsed="false">
      <c r="B1083" s="178"/>
      <c r="D1083" s="179" t="s">
        <v>317</v>
      </c>
      <c r="E1083" s="180"/>
      <c r="F1083" s="181" t="s">
        <v>2911</v>
      </c>
      <c r="H1083" s="180"/>
      <c r="I1083" s="182"/>
      <c r="L1083" s="178"/>
      <c r="M1083" s="183"/>
      <c r="T1083" s="184"/>
      <c r="AT1083" s="180" t="s">
        <v>317</v>
      </c>
      <c r="AU1083" s="180" t="s">
        <v>91</v>
      </c>
      <c r="AV1083" s="177" t="s">
        <v>89</v>
      </c>
      <c r="AW1083" s="177" t="s">
        <v>35</v>
      </c>
      <c r="AX1083" s="177" t="s">
        <v>82</v>
      </c>
      <c r="AY1083" s="180" t="s">
        <v>308</v>
      </c>
    </row>
    <row r="1084" s="185" customFormat="true" ht="10.2" hidden="false" customHeight="false" outlineLevel="0" collapsed="false">
      <c r="B1084" s="186"/>
      <c r="D1084" s="179" t="s">
        <v>317</v>
      </c>
      <c r="E1084" s="187"/>
      <c r="F1084" s="188" t="s">
        <v>3351</v>
      </c>
      <c r="H1084" s="189" t="n">
        <v>25.02</v>
      </c>
      <c r="I1084" s="190"/>
      <c r="L1084" s="186"/>
      <c r="M1084" s="191"/>
      <c r="T1084" s="192"/>
      <c r="AT1084" s="187" t="s">
        <v>317</v>
      </c>
      <c r="AU1084" s="187" t="s">
        <v>91</v>
      </c>
      <c r="AV1084" s="185" t="s">
        <v>91</v>
      </c>
      <c r="AW1084" s="185" t="s">
        <v>35</v>
      </c>
      <c r="AX1084" s="185" t="s">
        <v>82</v>
      </c>
      <c r="AY1084" s="187" t="s">
        <v>308</v>
      </c>
    </row>
    <row r="1085" s="193" customFormat="true" ht="10.2" hidden="false" customHeight="false" outlineLevel="0" collapsed="false">
      <c r="B1085" s="194"/>
      <c r="D1085" s="179" t="s">
        <v>317</v>
      </c>
      <c r="E1085" s="195" t="s">
        <v>2543</v>
      </c>
      <c r="F1085" s="196" t="s">
        <v>321</v>
      </c>
      <c r="H1085" s="197" t="n">
        <v>146.91</v>
      </c>
      <c r="I1085" s="198"/>
      <c r="L1085" s="194"/>
      <c r="M1085" s="199"/>
      <c r="T1085" s="200"/>
      <c r="AT1085" s="195" t="s">
        <v>317</v>
      </c>
      <c r="AU1085" s="195" t="s">
        <v>91</v>
      </c>
      <c r="AV1085" s="193" t="s">
        <v>315</v>
      </c>
      <c r="AW1085" s="193" t="s">
        <v>35</v>
      </c>
      <c r="AX1085" s="193" t="s">
        <v>89</v>
      </c>
      <c r="AY1085" s="195" t="s">
        <v>308</v>
      </c>
    </row>
    <row r="1086" s="22" customFormat="true" ht="24.15" hidden="false" customHeight="true" outlineLevel="0" collapsed="false">
      <c r="B1086" s="23"/>
      <c r="C1086" s="164" t="s">
        <v>3352</v>
      </c>
      <c r="D1086" s="164" t="s">
        <v>310</v>
      </c>
      <c r="E1086" s="165" t="s">
        <v>1467</v>
      </c>
      <c r="F1086" s="166" t="s">
        <v>1468</v>
      </c>
      <c r="G1086" s="167" t="s">
        <v>484</v>
      </c>
      <c r="H1086" s="168" t="n">
        <v>200</v>
      </c>
      <c r="I1086" s="169"/>
      <c r="J1086" s="170" t="n">
        <f aca="false">ROUND(I1086*H1086,2)</f>
        <v>0</v>
      </c>
      <c r="K1086" s="166" t="s">
        <v>1469</v>
      </c>
      <c r="L1086" s="23"/>
      <c r="M1086" s="171"/>
      <c r="N1086" s="172" t="s">
        <v>47</v>
      </c>
      <c r="P1086" s="173" t="n">
        <f aca="false">O1086*H1086</f>
        <v>0</v>
      </c>
      <c r="Q1086" s="173" t="n">
        <v>0</v>
      </c>
      <c r="R1086" s="173" t="n">
        <f aca="false">Q1086*H1086</f>
        <v>0</v>
      </c>
      <c r="S1086" s="173" t="n">
        <v>0</v>
      </c>
      <c r="T1086" s="174" t="n">
        <f aca="false">S1086*H1086</f>
        <v>0</v>
      </c>
      <c r="AR1086" s="175" t="s">
        <v>414</v>
      </c>
      <c r="AT1086" s="175" t="s">
        <v>310</v>
      </c>
      <c r="AU1086" s="175" t="s">
        <v>91</v>
      </c>
      <c r="AY1086" s="3" t="s">
        <v>308</v>
      </c>
      <c r="BE1086" s="176" t="n">
        <f aca="false">IF(N1086="základní",J1086,0)</f>
        <v>0</v>
      </c>
      <c r="BF1086" s="176" t="n">
        <f aca="false">IF(N1086="snížená",J1086,0)</f>
        <v>0</v>
      </c>
      <c r="BG1086" s="176" t="n">
        <f aca="false">IF(N1086="zákl. přenesená",J1086,0)</f>
        <v>0</v>
      </c>
      <c r="BH1086" s="176" t="n">
        <f aca="false">IF(N1086="sníž. přenesená",J1086,0)</f>
        <v>0</v>
      </c>
      <c r="BI1086" s="176" t="n">
        <f aca="false">IF(N1086="nulová",J1086,0)</f>
        <v>0</v>
      </c>
      <c r="BJ1086" s="3" t="s">
        <v>89</v>
      </c>
      <c r="BK1086" s="176" t="n">
        <f aca="false">ROUND(I1086*H1086,2)</f>
        <v>0</v>
      </c>
      <c r="BL1086" s="3" t="s">
        <v>414</v>
      </c>
      <c r="BM1086" s="175" t="s">
        <v>3353</v>
      </c>
    </row>
    <row r="1087" s="22" customFormat="true" ht="24.15" hidden="false" customHeight="true" outlineLevel="0" collapsed="false">
      <c r="B1087" s="23"/>
      <c r="C1087" s="201" t="s">
        <v>3354</v>
      </c>
      <c r="D1087" s="201" t="s">
        <v>487</v>
      </c>
      <c r="E1087" s="202" t="s">
        <v>1471</v>
      </c>
      <c r="F1087" s="203" t="s">
        <v>1472</v>
      </c>
      <c r="G1087" s="204" t="s">
        <v>313</v>
      </c>
      <c r="H1087" s="205" t="n">
        <v>228.586</v>
      </c>
      <c r="I1087" s="206"/>
      <c r="J1087" s="207" t="n">
        <f aca="false">ROUND(I1087*H1087,2)</f>
        <v>0</v>
      </c>
      <c r="K1087" s="203"/>
      <c r="L1087" s="208"/>
      <c r="M1087" s="209"/>
      <c r="N1087" s="210" t="s">
        <v>47</v>
      </c>
      <c r="P1087" s="173" t="n">
        <f aca="false">O1087*H1087</f>
        <v>0</v>
      </c>
      <c r="Q1087" s="173" t="n">
        <v>0.0138</v>
      </c>
      <c r="R1087" s="173" t="n">
        <f aca="false">Q1087*H1087</f>
        <v>3.1544868</v>
      </c>
      <c r="S1087" s="173" t="n">
        <v>0</v>
      </c>
      <c r="T1087" s="174" t="n">
        <f aca="false">S1087*H1087</f>
        <v>0</v>
      </c>
      <c r="AR1087" s="175" t="s">
        <v>508</v>
      </c>
      <c r="AT1087" s="175" t="s">
        <v>487</v>
      </c>
      <c r="AU1087" s="175" t="s">
        <v>91</v>
      </c>
      <c r="AY1087" s="3" t="s">
        <v>308</v>
      </c>
      <c r="BE1087" s="176" t="n">
        <f aca="false">IF(N1087="základní",J1087,0)</f>
        <v>0</v>
      </c>
      <c r="BF1087" s="176" t="n">
        <f aca="false">IF(N1087="snížená",J1087,0)</f>
        <v>0</v>
      </c>
      <c r="BG1087" s="176" t="n">
        <f aca="false">IF(N1087="zákl. přenesená",J1087,0)</f>
        <v>0</v>
      </c>
      <c r="BH1087" s="176" t="n">
        <f aca="false">IF(N1087="sníž. přenesená",J1087,0)</f>
        <v>0</v>
      </c>
      <c r="BI1087" s="176" t="n">
        <f aca="false">IF(N1087="nulová",J1087,0)</f>
        <v>0</v>
      </c>
      <c r="BJ1087" s="3" t="s">
        <v>89</v>
      </c>
      <c r="BK1087" s="176" t="n">
        <f aca="false">ROUND(I1087*H1087,2)</f>
        <v>0</v>
      </c>
      <c r="BL1087" s="3" t="s">
        <v>414</v>
      </c>
      <c r="BM1087" s="175" t="s">
        <v>3355</v>
      </c>
    </row>
    <row r="1088" s="177" customFormat="true" ht="10.2" hidden="false" customHeight="false" outlineLevel="0" collapsed="false">
      <c r="B1088" s="178"/>
      <c r="D1088" s="179" t="s">
        <v>317</v>
      </c>
      <c r="E1088" s="180"/>
      <c r="F1088" s="181" t="s">
        <v>318</v>
      </c>
      <c r="H1088" s="180"/>
      <c r="I1088" s="182"/>
      <c r="L1088" s="178"/>
      <c r="M1088" s="183"/>
      <c r="T1088" s="184"/>
      <c r="AT1088" s="180" t="s">
        <v>317</v>
      </c>
      <c r="AU1088" s="180" t="s">
        <v>91</v>
      </c>
      <c r="AV1088" s="177" t="s">
        <v>89</v>
      </c>
      <c r="AW1088" s="177" t="s">
        <v>35</v>
      </c>
      <c r="AX1088" s="177" t="s">
        <v>82</v>
      </c>
      <c r="AY1088" s="180" t="s">
        <v>308</v>
      </c>
    </row>
    <row r="1089" s="177" customFormat="true" ht="10.2" hidden="false" customHeight="false" outlineLevel="0" collapsed="false">
      <c r="B1089" s="178"/>
      <c r="D1089" s="179" t="s">
        <v>317</v>
      </c>
      <c r="E1089" s="180"/>
      <c r="F1089" s="181" t="s">
        <v>1474</v>
      </c>
      <c r="H1089" s="180"/>
      <c r="I1089" s="182"/>
      <c r="L1089" s="178"/>
      <c r="M1089" s="183"/>
      <c r="T1089" s="184"/>
      <c r="AT1089" s="180" t="s">
        <v>317</v>
      </c>
      <c r="AU1089" s="180" t="s">
        <v>91</v>
      </c>
      <c r="AV1089" s="177" t="s">
        <v>89</v>
      </c>
      <c r="AW1089" s="177" t="s">
        <v>35</v>
      </c>
      <c r="AX1089" s="177" t="s">
        <v>82</v>
      </c>
      <c r="AY1089" s="180" t="s">
        <v>308</v>
      </c>
    </row>
    <row r="1090" s="177" customFormat="true" ht="10.2" hidden="false" customHeight="false" outlineLevel="0" collapsed="false">
      <c r="B1090" s="178"/>
      <c r="D1090" s="179" t="s">
        <v>317</v>
      </c>
      <c r="E1090" s="180"/>
      <c r="F1090" s="181" t="s">
        <v>2908</v>
      </c>
      <c r="H1090" s="180"/>
      <c r="I1090" s="182"/>
      <c r="L1090" s="178"/>
      <c r="M1090" s="183"/>
      <c r="T1090" s="184"/>
      <c r="AT1090" s="180" t="s">
        <v>317</v>
      </c>
      <c r="AU1090" s="180" t="s">
        <v>91</v>
      </c>
      <c r="AV1090" s="177" t="s">
        <v>89</v>
      </c>
      <c r="AW1090" s="177" t="s">
        <v>35</v>
      </c>
      <c r="AX1090" s="177" t="s">
        <v>82</v>
      </c>
      <c r="AY1090" s="180" t="s">
        <v>308</v>
      </c>
    </row>
    <row r="1091" s="177" customFormat="true" ht="20.4" hidden="false" customHeight="false" outlineLevel="0" collapsed="false">
      <c r="B1091" s="178"/>
      <c r="D1091" s="179" t="s">
        <v>317</v>
      </c>
      <c r="E1091" s="180"/>
      <c r="F1091" s="181" t="s">
        <v>2816</v>
      </c>
      <c r="H1091" s="180"/>
      <c r="I1091" s="182"/>
      <c r="L1091" s="178"/>
      <c r="M1091" s="183"/>
      <c r="T1091" s="184"/>
      <c r="AT1091" s="180" t="s">
        <v>317</v>
      </c>
      <c r="AU1091" s="180" t="s">
        <v>91</v>
      </c>
      <c r="AV1091" s="177" t="s">
        <v>89</v>
      </c>
      <c r="AW1091" s="177" t="s">
        <v>35</v>
      </c>
      <c r="AX1091" s="177" t="s">
        <v>82</v>
      </c>
      <c r="AY1091" s="180" t="s">
        <v>308</v>
      </c>
    </row>
    <row r="1092" s="185" customFormat="true" ht="10.2" hidden="false" customHeight="false" outlineLevel="0" collapsed="false">
      <c r="B1092" s="186"/>
      <c r="D1092" s="179" t="s">
        <v>317</v>
      </c>
      <c r="E1092" s="187"/>
      <c r="F1092" s="188" t="s">
        <v>2909</v>
      </c>
      <c r="H1092" s="189" t="n">
        <v>146.58</v>
      </c>
      <c r="I1092" s="190"/>
      <c r="L1092" s="186"/>
      <c r="M1092" s="191"/>
      <c r="T1092" s="192"/>
      <c r="AT1092" s="187" t="s">
        <v>317</v>
      </c>
      <c r="AU1092" s="187" t="s">
        <v>91</v>
      </c>
      <c r="AV1092" s="185" t="s">
        <v>91</v>
      </c>
      <c r="AW1092" s="185" t="s">
        <v>35</v>
      </c>
      <c r="AX1092" s="185" t="s">
        <v>82</v>
      </c>
      <c r="AY1092" s="187" t="s">
        <v>308</v>
      </c>
    </row>
    <row r="1093" s="177" customFormat="true" ht="10.2" hidden="false" customHeight="false" outlineLevel="0" collapsed="false">
      <c r="B1093" s="178"/>
      <c r="D1093" s="179" t="s">
        <v>317</v>
      </c>
      <c r="E1093" s="180"/>
      <c r="F1093" s="181" t="s">
        <v>2910</v>
      </c>
      <c r="H1093" s="180"/>
      <c r="I1093" s="182"/>
      <c r="L1093" s="178"/>
      <c r="M1093" s="183"/>
      <c r="T1093" s="184"/>
      <c r="AT1093" s="180" t="s">
        <v>317</v>
      </c>
      <c r="AU1093" s="180" t="s">
        <v>91</v>
      </c>
      <c r="AV1093" s="177" t="s">
        <v>89</v>
      </c>
      <c r="AW1093" s="177" t="s">
        <v>35</v>
      </c>
      <c r="AX1093" s="177" t="s">
        <v>82</v>
      </c>
      <c r="AY1093" s="180" t="s">
        <v>308</v>
      </c>
    </row>
    <row r="1094" s="177" customFormat="true" ht="10.2" hidden="false" customHeight="false" outlineLevel="0" collapsed="false">
      <c r="B1094" s="178"/>
      <c r="D1094" s="179" t="s">
        <v>317</v>
      </c>
      <c r="E1094" s="180"/>
      <c r="F1094" s="181" t="s">
        <v>2911</v>
      </c>
      <c r="H1094" s="180"/>
      <c r="I1094" s="182"/>
      <c r="L1094" s="178"/>
      <c r="M1094" s="183"/>
      <c r="T1094" s="184"/>
      <c r="AT1094" s="180" t="s">
        <v>317</v>
      </c>
      <c r="AU1094" s="180" t="s">
        <v>91</v>
      </c>
      <c r="AV1094" s="177" t="s">
        <v>89</v>
      </c>
      <c r="AW1094" s="177" t="s">
        <v>35</v>
      </c>
      <c r="AX1094" s="177" t="s">
        <v>82</v>
      </c>
      <c r="AY1094" s="180" t="s">
        <v>308</v>
      </c>
    </row>
    <row r="1095" s="185" customFormat="true" ht="10.2" hidden="false" customHeight="false" outlineLevel="0" collapsed="false">
      <c r="B1095" s="186"/>
      <c r="D1095" s="179" t="s">
        <v>317</v>
      </c>
      <c r="E1095" s="187"/>
      <c r="F1095" s="188" t="s">
        <v>2912</v>
      </c>
      <c r="H1095" s="189" t="n">
        <v>52.41</v>
      </c>
      <c r="I1095" s="190"/>
      <c r="L1095" s="186"/>
      <c r="M1095" s="191"/>
      <c r="T1095" s="192"/>
      <c r="AT1095" s="187" t="s">
        <v>317</v>
      </c>
      <c r="AU1095" s="187" t="s">
        <v>91</v>
      </c>
      <c r="AV1095" s="185" t="s">
        <v>91</v>
      </c>
      <c r="AW1095" s="185" t="s">
        <v>35</v>
      </c>
      <c r="AX1095" s="185" t="s">
        <v>82</v>
      </c>
      <c r="AY1095" s="187" t="s">
        <v>308</v>
      </c>
    </row>
    <row r="1096" s="185" customFormat="true" ht="10.2" hidden="false" customHeight="false" outlineLevel="0" collapsed="false">
      <c r="B1096" s="186"/>
      <c r="D1096" s="179" t="s">
        <v>317</v>
      </c>
      <c r="E1096" s="187"/>
      <c r="F1096" s="188" t="s">
        <v>3356</v>
      </c>
      <c r="H1096" s="189" t="n">
        <v>8.815</v>
      </c>
      <c r="I1096" s="190"/>
      <c r="L1096" s="186"/>
      <c r="M1096" s="191"/>
      <c r="T1096" s="192"/>
      <c r="AT1096" s="187" t="s">
        <v>317</v>
      </c>
      <c r="AU1096" s="187" t="s">
        <v>91</v>
      </c>
      <c r="AV1096" s="185" t="s">
        <v>91</v>
      </c>
      <c r="AW1096" s="185" t="s">
        <v>35</v>
      </c>
      <c r="AX1096" s="185" t="s">
        <v>82</v>
      </c>
      <c r="AY1096" s="187" t="s">
        <v>308</v>
      </c>
    </row>
    <row r="1097" s="193" customFormat="true" ht="10.2" hidden="false" customHeight="false" outlineLevel="0" collapsed="false">
      <c r="B1097" s="194"/>
      <c r="D1097" s="179" t="s">
        <v>317</v>
      </c>
      <c r="E1097" s="195"/>
      <c r="F1097" s="196" t="s">
        <v>321</v>
      </c>
      <c r="H1097" s="197" t="n">
        <v>207.805</v>
      </c>
      <c r="I1097" s="198"/>
      <c r="L1097" s="194"/>
      <c r="M1097" s="199"/>
      <c r="T1097" s="200"/>
      <c r="AT1097" s="195" t="s">
        <v>317</v>
      </c>
      <c r="AU1097" s="195" t="s">
        <v>91</v>
      </c>
      <c r="AV1097" s="193" t="s">
        <v>315</v>
      </c>
      <c r="AW1097" s="193" t="s">
        <v>35</v>
      </c>
      <c r="AX1097" s="193" t="s">
        <v>89</v>
      </c>
      <c r="AY1097" s="195" t="s">
        <v>308</v>
      </c>
    </row>
    <row r="1098" s="185" customFormat="true" ht="10.2" hidden="false" customHeight="false" outlineLevel="0" collapsed="false">
      <c r="B1098" s="186"/>
      <c r="D1098" s="179" t="s">
        <v>317</v>
      </c>
      <c r="F1098" s="188" t="s">
        <v>3357</v>
      </c>
      <c r="H1098" s="189" t="n">
        <v>228.586</v>
      </c>
      <c r="I1098" s="190"/>
      <c r="L1098" s="186"/>
      <c r="M1098" s="191"/>
      <c r="T1098" s="192"/>
      <c r="AT1098" s="187" t="s">
        <v>317</v>
      </c>
      <c r="AU1098" s="187" t="s">
        <v>91</v>
      </c>
      <c r="AV1098" s="185" t="s">
        <v>91</v>
      </c>
      <c r="AW1098" s="185" t="s">
        <v>3</v>
      </c>
      <c r="AX1098" s="185" t="s">
        <v>89</v>
      </c>
      <c r="AY1098" s="187" t="s">
        <v>308</v>
      </c>
    </row>
    <row r="1099" s="22" customFormat="true" ht="16.5" hidden="false" customHeight="true" outlineLevel="0" collapsed="false">
      <c r="B1099" s="23"/>
      <c r="C1099" s="164" t="s">
        <v>3358</v>
      </c>
      <c r="D1099" s="164" t="s">
        <v>310</v>
      </c>
      <c r="E1099" s="165" t="s">
        <v>1476</v>
      </c>
      <c r="F1099" s="166" t="s">
        <v>1477</v>
      </c>
      <c r="G1099" s="167" t="s">
        <v>494</v>
      </c>
      <c r="H1099" s="168" t="n">
        <v>242.22</v>
      </c>
      <c r="I1099" s="169"/>
      <c r="J1099" s="170" t="n">
        <f aca="false">ROUND(I1099*H1099,2)</f>
        <v>0</v>
      </c>
      <c r="K1099" s="166" t="s">
        <v>314</v>
      </c>
      <c r="L1099" s="23"/>
      <c r="M1099" s="171"/>
      <c r="N1099" s="172" t="s">
        <v>47</v>
      </c>
      <c r="P1099" s="173" t="n">
        <f aca="false">O1099*H1099</f>
        <v>0</v>
      </c>
      <c r="Q1099" s="173" t="n">
        <v>3E-005</v>
      </c>
      <c r="R1099" s="173" t="n">
        <f aca="false">Q1099*H1099</f>
        <v>0.0072666</v>
      </c>
      <c r="S1099" s="173" t="n">
        <v>0</v>
      </c>
      <c r="T1099" s="174" t="n">
        <f aca="false">S1099*H1099</f>
        <v>0</v>
      </c>
      <c r="AR1099" s="175" t="s">
        <v>414</v>
      </c>
      <c r="AT1099" s="175" t="s">
        <v>310</v>
      </c>
      <c r="AU1099" s="175" t="s">
        <v>91</v>
      </c>
      <c r="AY1099" s="3" t="s">
        <v>308</v>
      </c>
      <c r="BE1099" s="176" t="n">
        <f aca="false">IF(N1099="základní",J1099,0)</f>
        <v>0</v>
      </c>
      <c r="BF1099" s="176" t="n">
        <f aca="false">IF(N1099="snížená",J1099,0)</f>
        <v>0</v>
      </c>
      <c r="BG1099" s="176" t="n">
        <f aca="false">IF(N1099="zákl. přenesená",J1099,0)</f>
        <v>0</v>
      </c>
      <c r="BH1099" s="176" t="n">
        <f aca="false">IF(N1099="sníž. přenesená",J1099,0)</f>
        <v>0</v>
      </c>
      <c r="BI1099" s="176" t="n">
        <f aca="false">IF(N1099="nulová",J1099,0)</f>
        <v>0</v>
      </c>
      <c r="BJ1099" s="3" t="s">
        <v>89</v>
      </c>
      <c r="BK1099" s="176" t="n">
        <f aca="false">ROUND(I1099*H1099,2)</f>
        <v>0</v>
      </c>
      <c r="BL1099" s="3" t="s">
        <v>414</v>
      </c>
      <c r="BM1099" s="175" t="s">
        <v>3359</v>
      </c>
    </row>
    <row r="1100" s="177" customFormat="true" ht="10.2" hidden="false" customHeight="false" outlineLevel="0" collapsed="false">
      <c r="B1100" s="178"/>
      <c r="D1100" s="179" t="s">
        <v>317</v>
      </c>
      <c r="E1100" s="180"/>
      <c r="F1100" s="181" t="s">
        <v>318</v>
      </c>
      <c r="H1100" s="180"/>
      <c r="I1100" s="182"/>
      <c r="L1100" s="178"/>
      <c r="M1100" s="183"/>
      <c r="T1100" s="184"/>
      <c r="AT1100" s="180" t="s">
        <v>317</v>
      </c>
      <c r="AU1100" s="180" t="s">
        <v>91</v>
      </c>
      <c r="AV1100" s="177" t="s">
        <v>89</v>
      </c>
      <c r="AW1100" s="177" t="s">
        <v>35</v>
      </c>
      <c r="AX1100" s="177" t="s">
        <v>82</v>
      </c>
      <c r="AY1100" s="180" t="s">
        <v>308</v>
      </c>
    </row>
    <row r="1101" s="177" customFormat="true" ht="10.2" hidden="false" customHeight="false" outlineLevel="0" collapsed="false">
      <c r="B1101" s="178"/>
      <c r="D1101" s="179" t="s">
        <v>317</v>
      </c>
      <c r="E1101" s="180"/>
      <c r="F1101" s="181" t="s">
        <v>1479</v>
      </c>
      <c r="H1101" s="180"/>
      <c r="I1101" s="182"/>
      <c r="L1101" s="178"/>
      <c r="M1101" s="183"/>
      <c r="T1101" s="184"/>
      <c r="AT1101" s="180" t="s">
        <v>317</v>
      </c>
      <c r="AU1101" s="180" t="s">
        <v>91</v>
      </c>
      <c r="AV1101" s="177" t="s">
        <v>89</v>
      </c>
      <c r="AW1101" s="177" t="s">
        <v>35</v>
      </c>
      <c r="AX1101" s="177" t="s">
        <v>82</v>
      </c>
      <c r="AY1101" s="180" t="s">
        <v>308</v>
      </c>
    </row>
    <row r="1102" s="177" customFormat="true" ht="10.2" hidden="false" customHeight="false" outlineLevel="0" collapsed="false">
      <c r="B1102" s="178"/>
      <c r="D1102" s="179" t="s">
        <v>317</v>
      </c>
      <c r="E1102" s="180"/>
      <c r="F1102" s="181" t="s">
        <v>2908</v>
      </c>
      <c r="H1102" s="180"/>
      <c r="I1102" s="182"/>
      <c r="L1102" s="178"/>
      <c r="M1102" s="183"/>
      <c r="T1102" s="184"/>
      <c r="AT1102" s="180" t="s">
        <v>317</v>
      </c>
      <c r="AU1102" s="180" t="s">
        <v>91</v>
      </c>
      <c r="AV1102" s="177" t="s">
        <v>89</v>
      </c>
      <c r="AW1102" s="177" t="s">
        <v>35</v>
      </c>
      <c r="AX1102" s="177" t="s">
        <v>82</v>
      </c>
      <c r="AY1102" s="180" t="s">
        <v>308</v>
      </c>
    </row>
    <row r="1103" s="177" customFormat="true" ht="20.4" hidden="false" customHeight="false" outlineLevel="0" collapsed="false">
      <c r="B1103" s="178"/>
      <c r="D1103" s="179" t="s">
        <v>317</v>
      </c>
      <c r="E1103" s="180"/>
      <c r="F1103" s="181" t="s">
        <v>2816</v>
      </c>
      <c r="H1103" s="180"/>
      <c r="I1103" s="182"/>
      <c r="L1103" s="178"/>
      <c r="M1103" s="183"/>
      <c r="T1103" s="184"/>
      <c r="AT1103" s="180" t="s">
        <v>317</v>
      </c>
      <c r="AU1103" s="180" t="s">
        <v>91</v>
      </c>
      <c r="AV1103" s="177" t="s">
        <v>89</v>
      </c>
      <c r="AW1103" s="177" t="s">
        <v>35</v>
      </c>
      <c r="AX1103" s="177" t="s">
        <v>82</v>
      </c>
      <c r="AY1103" s="180" t="s">
        <v>308</v>
      </c>
    </row>
    <row r="1104" s="185" customFormat="true" ht="30.6" hidden="false" customHeight="false" outlineLevel="0" collapsed="false">
      <c r="B1104" s="186"/>
      <c r="D1104" s="179" t="s">
        <v>317</v>
      </c>
      <c r="E1104" s="187"/>
      <c r="F1104" s="188" t="s">
        <v>3360</v>
      </c>
      <c r="H1104" s="189" t="n">
        <v>210.06</v>
      </c>
      <c r="I1104" s="190"/>
      <c r="L1104" s="186"/>
      <c r="M1104" s="191"/>
      <c r="T1104" s="192"/>
      <c r="AT1104" s="187" t="s">
        <v>317</v>
      </c>
      <c r="AU1104" s="187" t="s">
        <v>91</v>
      </c>
      <c r="AV1104" s="185" t="s">
        <v>91</v>
      </c>
      <c r="AW1104" s="185" t="s">
        <v>35</v>
      </c>
      <c r="AX1104" s="185" t="s">
        <v>82</v>
      </c>
      <c r="AY1104" s="187" t="s">
        <v>308</v>
      </c>
    </row>
    <row r="1105" s="227" customFormat="true" ht="10.2" hidden="false" customHeight="false" outlineLevel="0" collapsed="false">
      <c r="B1105" s="228"/>
      <c r="D1105" s="179" t="s">
        <v>317</v>
      </c>
      <c r="E1105" s="229" t="s">
        <v>2553</v>
      </c>
      <c r="F1105" s="230" t="s">
        <v>2957</v>
      </c>
      <c r="H1105" s="231" t="n">
        <v>210.06</v>
      </c>
      <c r="I1105" s="232"/>
      <c r="L1105" s="228"/>
      <c r="M1105" s="233"/>
      <c r="T1105" s="234"/>
      <c r="AT1105" s="229" t="s">
        <v>317</v>
      </c>
      <c r="AU1105" s="229" t="s">
        <v>91</v>
      </c>
      <c r="AV1105" s="227" t="s">
        <v>327</v>
      </c>
      <c r="AW1105" s="227" t="s">
        <v>35</v>
      </c>
      <c r="AX1105" s="227" t="s">
        <v>82</v>
      </c>
      <c r="AY1105" s="229" t="s">
        <v>308</v>
      </c>
    </row>
    <row r="1106" s="177" customFormat="true" ht="10.2" hidden="false" customHeight="false" outlineLevel="0" collapsed="false">
      <c r="B1106" s="178"/>
      <c r="D1106" s="179" t="s">
        <v>317</v>
      </c>
      <c r="E1106" s="180"/>
      <c r="F1106" s="181" t="s">
        <v>2910</v>
      </c>
      <c r="H1106" s="180"/>
      <c r="I1106" s="182"/>
      <c r="L1106" s="178"/>
      <c r="M1106" s="183"/>
      <c r="T1106" s="184"/>
      <c r="AT1106" s="180" t="s">
        <v>317</v>
      </c>
      <c r="AU1106" s="180" t="s">
        <v>91</v>
      </c>
      <c r="AV1106" s="177" t="s">
        <v>89</v>
      </c>
      <c r="AW1106" s="177" t="s">
        <v>35</v>
      </c>
      <c r="AX1106" s="177" t="s">
        <v>82</v>
      </c>
      <c r="AY1106" s="180" t="s">
        <v>308</v>
      </c>
    </row>
    <row r="1107" s="177" customFormat="true" ht="10.2" hidden="false" customHeight="false" outlineLevel="0" collapsed="false">
      <c r="B1107" s="178"/>
      <c r="D1107" s="179" t="s">
        <v>317</v>
      </c>
      <c r="E1107" s="180"/>
      <c r="F1107" s="181" t="s">
        <v>2911</v>
      </c>
      <c r="H1107" s="180"/>
      <c r="I1107" s="182"/>
      <c r="L1107" s="178"/>
      <c r="M1107" s="183"/>
      <c r="T1107" s="184"/>
      <c r="AT1107" s="180" t="s">
        <v>317</v>
      </c>
      <c r="AU1107" s="180" t="s">
        <v>91</v>
      </c>
      <c r="AV1107" s="177" t="s">
        <v>89</v>
      </c>
      <c r="AW1107" s="177" t="s">
        <v>35</v>
      </c>
      <c r="AX1107" s="177" t="s">
        <v>82</v>
      </c>
      <c r="AY1107" s="180" t="s">
        <v>308</v>
      </c>
    </row>
    <row r="1108" s="185" customFormat="true" ht="10.2" hidden="false" customHeight="false" outlineLevel="0" collapsed="false">
      <c r="B1108" s="186"/>
      <c r="D1108" s="179" t="s">
        <v>317</v>
      </c>
      <c r="E1108" s="187"/>
      <c r="F1108" s="188" t="s">
        <v>3341</v>
      </c>
      <c r="H1108" s="189" t="n">
        <v>32.16</v>
      </c>
      <c r="I1108" s="190"/>
      <c r="L1108" s="186"/>
      <c r="M1108" s="191"/>
      <c r="T1108" s="192"/>
      <c r="AT1108" s="187" t="s">
        <v>317</v>
      </c>
      <c r="AU1108" s="187" t="s">
        <v>91</v>
      </c>
      <c r="AV1108" s="185" t="s">
        <v>91</v>
      </c>
      <c r="AW1108" s="185" t="s">
        <v>35</v>
      </c>
      <c r="AX1108" s="185" t="s">
        <v>82</v>
      </c>
      <c r="AY1108" s="187" t="s">
        <v>308</v>
      </c>
    </row>
    <row r="1109" s="227" customFormat="true" ht="10.2" hidden="false" customHeight="false" outlineLevel="0" collapsed="false">
      <c r="B1109" s="228"/>
      <c r="D1109" s="179" t="s">
        <v>317</v>
      </c>
      <c r="E1109" s="229" t="s">
        <v>2557</v>
      </c>
      <c r="F1109" s="230" t="s">
        <v>2957</v>
      </c>
      <c r="H1109" s="231" t="n">
        <v>32.16</v>
      </c>
      <c r="I1109" s="232"/>
      <c r="L1109" s="228"/>
      <c r="M1109" s="233"/>
      <c r="T1109" s="234"/>
      <c r="AT1109" s="229" t="s">
        <v>317</v>
      </c>
      <c r="AU1109" s="229" t="s">
        <v>91</v>
      </c>
      <c r="AV1109" s="227" t="s">
        <v>327</v>
      </c>
      <c r="AW1109" s="227" t="s">
        <v>35</v>
      </c>
      <c r="AX1109" s="227" t="s">
        <v>82</v>
      </c>
      <c r="AY1109" s="229" t="s">
        <v>308</v>
      </c>
    </row>
    <row r="1110" s="193" customFormat="true" ht="10.2" hidden="false" customHeight="false" outlineLevel="0" collapsed="false">
      <c r="B1110" s="194"/>
      <c r="D1110" s="179" t="s">
        <v>317</v>
      </c>
      <c r="E1110" s="195" t="s">
        <v>1027</v>
      </c>
      <c r="F1110" s="196" t="s">
        <v>321</v>
      </c>
      <c r="H1110" s="197" t="n">
        <v>242.22</v>
      </c>
      <c r="I1110" s="198"/>
      <c r="L1110" s="194"/>
      <c r="M1110" s="199"/>
      <c r="T1110" s="200"/>
      <c r="AT1110" s="195" t="s">
        <v>317</v>
      </c>
      <c r="AU1110" s="195" t="s">
        <v>91</v>
      </c>
      <c r="AV1110" s="193" t="s">
        <v>315</v>
      </c>
      <c r="AW1110" s="193" t="s">
        <v>35</v>
      </c>
      <c r="AX1110" s="193" t="s">
        <v>89</v>
      </c>
      <c r="AY1110" s="195" t="s">
        <v>308</v>
      </c>
    </row>
    <row r="1111" s="22" customFormat="true" ht="44.25" hidden="false" customHeight="true" outlineLevel="0" collapsed="false">
      <c r="B1111" s="23"/>
      <c r="C1111" s="164" t="s">
        <v>3361</v>
      </c>
      <c r="D1111" s="164" t="s">
        <v>310</v>
      </c>
      <c r="E1111" s="165" t="s">
        <v>1482</v>
      </c>
      <c r="F1111" s="166" t="s">
        <v>1483</v>
      </c>
      <c r="G1111" s="167" t="s">
        <v>370</v>
      </c>
      <c r="H1111" s="168" t="n">
        <v>6.76</v>
      </c>
      <c r="I1111" s="169"/>
      <c r="J1111" s="170" t="n">
        <f aca="false">ROUND(I1111*H1111,2)</f>
        <v>0</v>
      </c>
      <c r="K1111" s="166" t="s">
        <v>314</v>
      </c>
      <c r="L1111" s="23"/>
      <c r="M1111" s="171"/>
      <c r="N1111" s="172" t="s">
        <v>47</v>
      </c>
      <c r="P1111" s="173" t="n">
        <f aca="false">O1111*H1111</f>
        <v>0</v>
      </c>
      <c r="Q1111" s="173" t="n">
        <v>0</v>
      </c>
      <c r="R1111" s="173" t="n">
        <f aca="false">Q1111*H1111</f>
        <v>0</v>
      </c>
      <c r="S1111" s="173" t="n">
        <v>0</v>
      </c>
      <c r="T1111" s="174" t="n">
        <f aca="false">S1111*H1111</f>
        <v>0</v>
      </c>
      <c r="AR1111" s="175" t="s">
        <v>414</v>
      </c>
      <c r="AT1111" s="175" t="s">
        <v>310</v>
      </c>
      <c r="AU1111" s="175" t="s">
        <v>91</v>
      </c>
      <c r="AY1111" s="3" t="s">
        <v>308</v>
      </c>
      <c r="BE1111" s="176" t="n">
        <f aca="false">IF(N1111="základní",J1111,0)</f>
        <v>0</v>
      </c>
      <c r="BF1111" s="176" t="n">
        <f aca="false">IF(N1111="snížená",J1111,0)</f>
        <v>0</v>
      </c>
      <c r="BG1111" s="176" t="n">
        <f aca="false">IF(N1111="zákl. přenesená",J1111,0)</f>
        <v>0</v>
      </c>
      <c r="BH1111" s="176" t="n">
        <f aca="false">IF(N1111="sníž. přenesená",J1111,0)</f>
        <v>0</v>
      </c>
      <c r="BI1111" s="176" t="n">
        <f aca="false">IF(N1111="nulová",J1111,0)</f>
        <v>0</v>
      </c>
      <c r="BJ1111" s="3" t="s">
        <v>89</v>
      </c>
      <c r="BK1111" s="176" t="n">
        <f aca="false">ROUND(I1111*H1111,2)</f>
        <v>0</v>
      </c>
      <c r="BL1111" s="3" t="s">
        <v>414</v>
      </c>
      <c r="BM1111" s="175" t="s">
        <v>3362</v>
      </c>
    </row>
    <row r="1112" s="152" customFormat="true" ht="22.95" hidden="false" customHeight="true" outlineLevel="0" collapsed="false">
      <c r="B1112" s="153"/>
      <c r="D1112" s="154" t="s">
        <v>81</v>
      </c>
      <c r="E1112" s="162" t="s">
        <v>1485</v>
      </c>
      <c r="F1112" s="162" t="s">
        <v>1486</v>
      </c>
      <c r="I1112" s="156"/>
      <c r="J1112" s="163" t="n">
        <f aca="false">BK1112</f>
        <v>0</v>
      </c>
      <c r="L1112" s="153"/>
      <c r="M1112" s="157"/>
      <c r="P1112" s="158" t="n">
        <f aca="false">SUM(P1113:P1157)</f>
        <v>0</v>
      </c>
      <c r="R1112" s="158" t="n">
        <f aca="false">SUM(R1113:R1157)</f>
        <v>4.219559</v>
      </c>
      <c r="T1112" s="159" t="n">
        <f aca="false">SUM(T1113:T1157)</f>
        <v>0</v>
      </c>
      <c r="AR1112" s="154" t="s">
        <v>91</v>
      </c>
      <c r="AT1112" s="160" t="s">
        <v>81</v>
      </c>
      <c r="AU1112" s="160" t="s">
        <v>89</v>
      </c>
      <c r="AY1112" s="154" t="s">
        <v>308</v>
      </c>
      <c r="BK1112" s="161" t="n">
        <f aca="false">SUM(BK1113:BK1157)</f>
        <v>0</v>
      </c>
    </row>
    <row r="1113" s="22" customFormat="true" ht="24.15" hidden="false" customHeight="true" outlineLevel="0" collapsed="false">
      <c r="B1113" s="23"/>
      <c r="C1113" s="164" t="s">
        <v>3363</v>
      </c>
      <c r="D1113" s="164" t="s">
        <v>310</v>
      </c>
      <c r="E1113" s="165" t="s">
        <v>1488</v>
      </c>
      <c r="F1113" s="166" t="s">
        <v>1489</v>
      </c>
      <c r="G1113" s="167" t="s">
        <v>313</v>
      </c>
      <c r="H1113" s="168" t="n">
        <v>161.338</v>
      </c>
      <c r="I1113" s="169"/>
      <c r="J1113" s="170" t="n">
        <f aca="false">ROUND(I1113*H1113,2)</f>
        <v>0</v>
      </c>
      <c r="K1113" s="166" t="s">
        <v>314</v>
      </c>
      <c r="L1113" s="23"/>
      <c r="M1113" s="171"/>
      <c r="N1113" s="172" t="s">
        <v>47</v>
      </c>
      <c r="P1113" s="173" t="n">
        <f aca="false">O1113*H1113</f>
        <v>0</v>
      </c>
      <c r="Q1113" s="173" t="n">
        <v>0</v>
      </c>
      <c r="R1113" s="173" t="n">
        <f aca="false">Q1113*H1113</f>
        <v>0</v>
      </c>
      <c r="S1113" s="173" t="n">
        <v>0</v>
      </c>
      <c r="T1113" s="174" t="n">
        <f aca="false">S1113*H1113</f>
        <v>0</v>
      </c>
      <c r="AR1113" s="175" t="s">
        <v>414</v>
      </c>
      <c r="AT1113" s="175" t="s">
        <v>310</v>
      </c>
      <c r="AU1113" s="175" t="s">
        <v>91</v>
      </c>
      <c r="AY1113" s="3" t="s">
        <v>308</v>
      </c>
      <c r="BE1113" s="176" t="n">
        <f aca="false">IF(N1113="základní",J1113,0)</f>
        <v>0</v>
      </c>
      <c r="BF1113" s="176" t="n">
        <f aca="false">IF(N1113="snížená",J1113,0)</f>
        <v>0</v>
      </c>
      <c r="BG1113" s="176" t="n">
        <f aca="false">IF(N1113="zákl. přenesená",J1113,0)</f>
        <v>0</v>
      </c>
      <c r="BH1113" s="176" t="n">
        <f aca="false">IF(N1113="sníž. přenesená",J1113,0)</f>
        <v>0</v>
      </c>
      <c r="BI1113" s="176" t="n">
        <f aca="false">IF(N1113="nulová",J1113,0)</f>
        <v>0</v>
      </c>
      <c r="BJ1113" s="3" t="s">
        <v>89</v>
      </c>
      <c r="BK1113" s="176" t="n">
        <f aca="false">ROUND(I1113*H1113,2)</f>
        <v>0</v>
      </c>
      <c r="BL1113" s="3" t="s">
        <v>414</v>
      </c>
      <c r="BM1113" s="175" t="s">
        <v>3364</v>
      </c>
    </row>
    <row r="1114" s="177" customFormat="true" ht="10.2" hidden="false" customHeight="false" outlineLevel="0" collapsed="false">
      <c r="B1114" s="178"/>
      <c r="D1114" s="179" t="s">
        <v>317</v>
      </c>
      <c r="E1114" s="180"/>
      <c r="F1114" s="181" t="s">
        <v>318</v>
      </c>
      <c r="H1114" s="180"/>
      <c r="I1114" s="182"/>
      <c r="L1114" s="178"/>
      <c r="M1114" s="183"/>
      <c r="T1114" s="184"/>
      <c r="AT1114" s="180" t="s">
        <v>317</v>
      </c>
      <c r="AU1114" s="180" t="s">
        <v>91</v>
      </c>
      <c r="AV1114" s="177" t="s">
        <v>89</v>
      </c>
      <c r="AW1114" s="177" t="s">
        <v>35</v>
      </c>
      <c r="AX1114" s="177" t="s">
        <v>82</v>
      </c>
      <c r="AY1114" s="180" t="s">
        <v>308</v>
      </c>
    </row>
    <row r="1115" s="177" customFormat="true" ht="10.2" hidden="false" customHeight="false" outlineLevel="0" collapsed="false">
      <c r="B1115" s="178"/>
      <c r="D1115" s="179" t="s">
        <v>317</v>
      </c>
      <c r="E1115" s="180"/>
      <c r="F1115" s="181" t="s">
        <v>1491</v>
      </c>
      <c r="H1115" s="180"/>
      <c r="I1115" s="182"/>
      <c r="L1115" s="178"/>
      <c r="M1115" s="183"/>
      <c r="T1115" s="184"/>
      <c r="AT1115" s="180" t="s">
        <v>317</v>
      </c>
      <c r="AU1115" s="180" t="s">
        <v>91</v>
      </c>
      <c r="AV1115" s="177" t="s">
        <v>89</v>
      </c>
      <c r="AW1115" s="177" t="s">
        <v>35</v>
      </c>
      <c r="AX1115" s="177" t="s">
        <v>82</v>
      </c>
      <c r="AY1115" s="180" t="s">
        <v>308</v>
      </c>
    </row>
    <row r="1116" s="177" customFormat="true" ht="20.4" hidden="false" customHeight="false" outlineLevel="0" collapsed="false">
      <c r="B1116" s="178"/>
      <c r="D1116" s="179" t="s">
        <v>317</v>
      </c>
      <c r="E1116" s="180"/>
      <c r="F1116" s="181" t="s">
        <v>3365</v>
      </c>
      <c r="H1116" s="180"/>
      <c r="I1116" s="182"/>
      <c r="L1116" s="178"/>
      <c r="M1116" s="183"/>
      <c r="T1116" s="184"/>
      <c r="AT1116" s="180" t="s">
        <v>317</v>
      </c>
      <c r="AU1116" s="180" t="s">
        <v>91</v>
      </c>
      <c r="AV1116" s="177" t="s">
        <v>89</v>
      </c>
      <c r="AW1116" s="177" t="s">
        <v>35</v>
      </c>
      <c r="AX1116" s="177" t="s">
        <v>82</v>
      </c>
      <c r="AY1116" s="180" t="s">
        <v>308</v>
      </c>
    </row>
    <row r="1117" s="185" customFormat="true" ht="10.2" hidden="false" customHeight="false" outlineLevel="0" collapsed="false">
      <c r="B1117" s="186"/>
      <c r="D1117" s="179" t="s">
        <v>317</v>
      </c>
      <c r="E1117" s="187"/>
      <c r="F1117" s="188" t="s">
        <v>1492</v>
      </c>
      <c r="H1117" s="189" t="n">
        <v>161.338</v>
      </c>
      <c r="I1117" s="190"/>
      <c r="L1117" s="186"/>
      <c r="M1117" s="191"/>
      <c r="T1117" s="192"/>
      <c r="AT1117" s="187" t="s">
        <v>317</v>
      </c>
      <c r="AU1117" s="187" t="s">
        <v>91</v>
      </c>
      <c r="AV1117" s="185" t="s">
        <v>91</v>
      </c>
      <c r="AW1117" s="185" t="s">
        <v>35</v>
      </c>
      <c r="AX1117" s="185" t="s">
        <v>82</v>
      </c>
      <c r="AY1117" s="187" t="s">
        <v>308</v>
      </c>
    </row>
    <row r="1118" s="193" customFormat="true" ht="10.2" hidden="false" customHeight="false" outlineLevel="0" collapsed="false">
      <c r="B1118" s="194"/>
      <c r="D1118" s="179" t="s">
        <v>317</v>
      </c>
      <c r="E1118" s="195"/>
      <c r="F1118" s="196" t="s">
        <v>321</v>
      </c>
      <c r="H1118" s="197" t="n">
        <v>161.338</v>
      </c>
      <c r="I1118" s="198"/>
      <c r="L1118" s="194"/>
      <c r="M1118" s="199"/>
      <c r="T1118" s="200"/>
      <c r="AT1118" s="195" t="s">
        <v>317</v>
      </c>
      <c r="AU1118" s="195" t="s">
        <v>91</v>
      </c>
      <c r="AV1118" s="193" t="s">
        <v>315</v>
      </c>
      <c r="AW1118" s="193" t="s">
        <v>35</v>
      </c>
      <c r="AX1118" s="193" t="s">
        <v>89</v>
      </c>
      <c r="AY1118" s="195" t="s">
        <v>308</v>
      </c>
    </row>
    <row r="1119" s="22" customFormat="true" ht="24.15" hidden="false" customHeight="true" outlineLevel="0" collapsed="false">
      <c r="B1119" s="23"/>
      <c r="C1119" s="164" t="s">
        <v>3366</v>
      </c>
      <c r="D1119" s="164" t="s">
        <v>310</v>
      </c>
      <c r="E1119" s="165" t="s">
        <v>1494</v>
      </c>
      <c r="F1119" s="166" t="s">
        <v>1495</v>
      </c>
      <c r="G1119" s="167" t="s">
        <v>313</v>
      </c>
      <c r="H1119" s="168" t="n">
        <v>161.338</v>
      </c>
      <c r="I1119" s="169"/>
      <c r="J1119" s="170" t="n">
        <f aca="false">ROUND(I1119*H1119,2)</f>
        <v>0</v>
      </c>
      <c r="K1119" s="166" t="s">
        <v>314</v>
      </c>
      <c r="L1119" s="23"/>
      <c r="M1119" s="171"/>
      <c r="N1119" s="172" t="s">
        <v>47</v>
      </c>
      <c r="P1119" s="173" t="n">
        <f aca="false">O1119*H1119</f>
        <v>0</v>
      </c>
      <c r="Q1119" s="173" t="n">
        <v>0.0003</v>
      </c>
      <c r="R1119" s="173" t="n">
        <f aca="false">Q1119*H1119</f>
        <v>0.0484014</v>
      </c>
      <c r="S1119" s="173" t="n">
        <v>0</v>
      </c>
      <c r="T1119" s="174" t="n">
        <f aca="false">S1119*H1119</f>
        <v>0</v>
      </c>
      <c r="AR1119" s="175" t="s">
        <v>414</v>
      </c>
      <c r="AT1119" s="175" t="s">
        <v>310</v>
      </c>
      <c r="AU1119" s="175" t="s">
        <v>91</v>
      </c>
      <c r="AY1119" s="3" t="s">
        <v>308</v>
      </c>
      <c r="BE1119" s="176" t="n">
        <f aca="false">IF(N1119="základní",J1119,0)</f>
        <v>0</v>
      </c>
      <c r="BF1119" s="176" t="n">
        <f aca="false">IF(N1119="snížená",J1119,0)</f>
        <v>0</v>
      </c>
      <c r="BG1119" s="176" t="n">
        <f aca="false">IF(N1119="zákl. přenesená",J1119,0)</f>
        <v>0</v>
      </c>
      <c r="BH1119" s="176" t="n">
        <f aca="false">IF(N1119="sníž. přenesená",J1119,0)</f>
        <v>0</v>
      </c>
      <c r="BI1119" s="176" t="n">
        <f aca="false">IF(N1119="nulová",J1119,0)</f>
        <v>0</v>
      </c>
      <c r="BJ1119" s="3" t="s">
        <v>89</v>
      </c>
      <c r="BK1119" s="176" t="n">
        <f aca="false">ROUND(I1119*H1119,2)</f>
        <v>0</v>
      </c>
      <c r="BL1119" s="3" t="s">
        <v>414</v>
      </c>
      <c r="BM1119" s="175" t="s">
        <v>3367</v>
      </c>
    </row>
    <row r="1120" s="177" customFormat="true" ht="10.2" hidden="false" customHeight="false" outlineLevel="0" collapsed="false">
      <c r="B1120" s="178"/>
      <c r="D1120" s="179" t="s">
        <v>317</v>
      </c>
      <c r="E1120" s="180"/>
      <c r="F1120" s="181" t="s">
        <v>318</v>
      </c>
      <c r="H1120" s="180"/>
      <c r="I1120" s="182"/>
      <c r="L1120" s="178"/>
      <c r="M1120" s="183"/>
      <c r="T1120" s="184"/>
      <c r="AT1120" s="180" t="s">
        <v>317</v>
      </c>
      <c r="AU1120" s="180" t="s">
        <v>91</v>
      </c>
      <c r="AV1120" s="177" t="s">
        <v>89</v>
      </c>
      <c r="AW1120" s="177" t="s">
        <v>35</v>
      </c>
      <c r="AX1120" s="177" t="s">
        <v>82</v>
      </c>
      <c r="AY1120" s="180" t="s">
        <v>308</v>
      </c>
    </row>
    <row r="1121" s="177" customFormat="true" ht="10.2" hidden="false" customHeight="false" outlineLevel="0" collapsed="false">
      <c r="B1121" s="178"/>
      <c r="D1121" s="179" t="s">
        <v>317</v>
      </c>
      <c r="E1121" s="180"/>
      <c r="F1121" s="181" t="s">
        <v>1497</v>
      </c>
      <c r="H1121" s="180"/>
      <c r="I1121" s="182"/>
      <c r="L1121" s="178"/>
      <c r="M1121" s="183"/>
      <c r="T1121" s="184"/>
      <c r="AT1121" s="180" t="s">
        <v>317</v>
      </c>
      <c r="AU1121" s="180" t="s">
        <v>91</v>
      </c>
      <c r="AV1121" s="177" t="s">
        <v>89</v>
      </c>
      <c r="AW1121" s="177" t="s">
        <v>35</v>
      </c>
      <c r="AX1121" s="177" t="s">
        <v>82</v>
      </c>
      <c r="AY1121" s="180" t="s">
        <v>308</v>
      </c>
    </row>
    <row r="1122" s="177" customFormat="true" ht="20.4" hidden="false" customHeight="false" outlineLevel="0" collapsed="false">
      <c r="B1122" s="178"/>
      <c r="D1122" s="179" t="s">
        <v>317</v>
      </c>
      <c r="E1122" s="180"/>
      <c r="F1122" s="181" t="s">
        <v>3365</v>
      </c>
      <c r="H1122" s="180"/>
      <c r="I1122" s="182"/>
      <c r="L1122" s="178"/>
      <c r="M1122" s="183"/>
      <c r="T1122" s="184"/>
      <c r="AT1122" s="180" t="s">
        <v>317</v>
      </c>
      <c r="AU1122" s="180" t="s">
        <v>91</v>
      </c>
      <c r="AV1122" s="177" t="s">
        <v>89</v>
      </c>
      <c r="AW1122" s="177" t="s">
        <v>35</v>
      </c>
      <c r="AX1122" s="177" t="s">
        <v>82</v>
      </c>
      <c r="AY1122" s="180" t="s">
        <v>308</v>
      </c>
    </row>
    <row r="1123" s="185" customFormat="true" ht="10.2" hidden="false" customHeight="false" outlineLevel="0" collapsed="false">
      <c r="B1123" s="186"/>
      <c r="D1123" s="179" t="s">
        <v>317</v>
      </c>
      <c r="E1123" s="187"/>
      <c r="F1123" s="188" t="s">
        <v>1492</v>
      </c>
      <c r="H1123" s="189" t="n">
        <v>161.338</v>
      </c>
      <c r="I1123" s="190"/>
      <c r="L1123" s="186"/>
      <c r="M1123" s="191"/>
      <c r="T1123" s="192"/>
      <c r="AT1123" s="187" t="s">
        <v>317</v>
      </c>
      <c r="AU1123" s="187" t="s">
        <v>91</v>
      </c>
      <c r="AV1123" s="185" t="s">
        <v>91</v>
      </c>
      <c r="AW1123" s="185" t="s">
        <v>35</v>
      </c>
      <c r="AX1123" s="185" t="s">
        <v>82</v>
      </c>
      <c r="AY1123" s="187" t="s">
        <v>308</v>
      </c>
    </row>
    <row r="1124" s="193" customFormat="true" ht="10.2" hidden="false" customHeight="false" outlineLevel="0" collapsed="false">
      <c r="B1124" s="194"/>
      <c r="D1124" s="179" t="s">
        <v>317</v>
      </c>
      <c r="E1124" s="195"/>
      <c r="F1124" s="196" t="s">
        <v>321</v>
      </c>
      <c r="H1124" s="197" t="n">
        <v>161.338</v>
      </c>
      <c r="I1124" s="198"/>
      <c r="L1124" s="194"/>
      <c r="M1124" s="199"/>
      <c r="T1124" s="200"/>
      <c r="AT1124" s="195" t="s">
        <v>317</v>
      </c>
      <c r="AU1124" s="195" t="s">
        <v>91</v>
      </c>
      <c r="AV1124" s="193" t="s">
        <v>315</v>
      </c>
      <c r="AW1124" s="193" t="s">
        <v>35</v>
      </c>
      <c r="AX1124" s="193" t="s">
        <v>89</v>
      </c>
      <c r="AY1124" s="195" t="s">
        <v>308</v>
      </c>
    </row>
    <row r="1125" s="22" customFormat="true" ht="24.15" hidden="false" customHeight="true" outlineLevel="0" collapsed="false">
      <c r="B1125" s="23"/>
      <c r="C1125" s="164" t="s">
        <v>3368</v>
      </c>
      <c r="D1125" s="164" t="s">
        <v>310</v>
      </c>
      <c r="E1125" s="165" t="s">
        <v>1499</v>
      </c>
      <c r="F1125" s="166" t="s">
        <v>1500</v>
      </c>
      <c r="G1125" s="167" t="s">
        <v>313</v>
      </c>
      <c r="H1125" s="168" t="n">
        <v>161.338</v>
      </c>
      <c r="I1125" s="169"/>
      <c r="J1125" s="170" t="n">
        <f aca="false">ROUND(I1125*H1125,2)</f>
        <v>0</v>
      </c>
      <c r="K1125" s="166" t="s">
        <v>314</v>
      </c>
      <c r="L1125" s="23"/>
      <c r="M1125" s="171"/>
      <c r="N1125" s="172" t="s">
        <v>47</v>
      </c>
      <c r="P1125" s="173" t="n">
        <f aca="false">O1125*H1125</f>
        <v>0</v>
      </c>
      <c r="Q1125" s="173" t="n">
        <v>0.0015</v>
      </c>
      <c r="R1125" s="173" t="n">
        <f aca="false">Q1125*H1125</f>
        <v>0.242007</v>
      </c>
      <c r="S1125" s="173" t="n">
        <v>0</v>
      </c>
      <c r="T1125" s="174" t="n">
        <f aca="false">S1125*H1125</f>
        <v>0</v>
      </c>
      <c r="AR1125" s="175" t="s">
        <v>414</v>
      </c>
      <c r="AT1125" s="175" t="s">
        <v>310</v>
      </c>
      <c r="AU1125" s="175" t="s">
        <v>91</v>
      </c>
      <c r="AY1125" s="3" t="s">
        <v>308</v>
      </c>
      <c r="BE1125" s="176" t="n">
        <f aca="false">IF(N1125="základní",J1125,0)</f>
        <v>0</v>
      </c>
      <c r="BF1125" s="176" t="n">
        <f aca="false">IF(N1125="snížená",J1125,0)</f>
        <v>0</v>
      </c>
      <c r="BG1125" s="176" t="n">
        <f aca="false">IF(N1125="zákl. přenesená",J1125,0)</f>
        <v>0</v>
      </c>
      <c r="BH1125" s="176" t="n">
        <f aca="false">IF(N1125="sníž. přenesená",J1125,0)</f>
        <v>0</v>
      </c>
      <c r="BI1125" s="176" t="n">
        <f aca="false">IF(N1125="nulová",J1125,0)</f>
        <v>0</v>
      </c>
      <c r="BJ1125" s="3" t="s">
        <v>89</v>
      </c>
      <c r="BK1125" s="176" t="n">
        <f aca="false">ROUND(I1125*H1125,2)</f>
        <v>0</v>
      </c>
      <c r="BL1125" s="3" t="s">
        <v>414</v>
      </c>
      <c r="BM1125" s="175" t="s">
        <v>3369</v>
      </c>
    </row>
    <row r="1126" s="177" customFormat="true" ht="10.2" hidden="false" customHeight="false" outlineLevel="0" collapsed="false">
      <c r="B1126" s="178"/>
      <c r="D1126" s="179" t="s">
        <v>317</v>
      </c>
      <c r="E1126" s="180"/>
      <c r="F1126" s="181" t="s">
        <v>318</v>
      </c>
      <c r="H1126" s="180"/>
      <c r="I1126" s="182"/>
      <c r="L1126" s="178"/>
      <c r="M1126" s="183"/>
      <c r="T1126" s="184"/>
      <c r="AT1126" s="180" t="s">
        <v>317</v>
      </c>
      <c r="AU1126" s="180" t="s">
        <v>91</v>
      </c>
      <c r="AV1126" s="177" t="s">
        <v>89</v>
      </c>
      <c r="AW1126" s="177" t="s">
        <v>35</v>
      </c>
      <c r="AX1126" s="177" t="s">
        <v>82</v>
      </c>
      <c r="AY1126" s="180" t="s">
        <v>308</v>
      </c>
    </row>
    <row r="1127" s="177" customFormat="true" ht="10.2" hidden="false" customHeight="false" outlineLevel="0" collapsed="false">
      <c r="B1127" s="178"/>
      <c r="D1127" s="179" t="s">
        <v>317</v>
      </c>
      <c r="E1127" s="180"/>
      <c r="F1127" s="181" t="s">
        <v>1502</v>
      </c>
      <c r="H1127" s="180"/>
      <c r="I1127" s="182"/>
      <c r="L1127" s="178"/>
      <c r="M1127" s="183"/>
      <c r="T1127" s="184"/>
      <c r="AT1127" s="180" t="s">
        <v>317</v>
      </c>
      <c r="AU1127" s="180" t="s">
        <v>91</v>
      </c>
      <c r="AV1127" s="177" t="s">
        <v>89</v>
      </c>
      <c r="AW1127" s="177" t="s">
        <v>35</v>
      </c>
      <c r="AX1127" s="177" t="s">
        <v>82</v>
      </c>
      <c r="AY1127" s="180" t="s">
        <v>308</v>
      </c>
    </row>
    <row r="1128" s="177" customFormat="true" ht="20.4" hidden="false" customHeight="false" outlineLevel="0" collapsed="false">
      <c r="B1128" s="178"/>
      <c r="D1128" s="179" t="s">
        <v>317</v>
      </c>
      <c r="E1128" s="180"/>
      <c r="F1128" s="181" t="s">
        <v>3365</v>
      </c>
      <c r="H1128" s="180"/>
      <c r="I1128" s="182"/>
      <c r="L1128" s="178"/>
      <c r="M1128" s="183"/>
      <c r="T1128" s="184"/>
      <c r="AT1128" s="180" t="s">
        <v>317</v>
      </c>
      <c r="AU1128" s="180" t="s">
        <v>91</v>
      </c>
      <c r="AV1128" s="177" t="s">
        <v>89</v>
      </c>
      <c r="AW1128" s="177" t="s">
        <v>35</v>
      </c>
      <c r="AX1128" s="177" t="s">
        <v>82</v>
      </c>
      <c r="AY1128" s="180" t="s">
        <v>308</v>
      </c>
    </row>
    <row r="1129" s="185" customFormat="true" ht="10.2" hidden="false" customHeight="false" outlineLevel="0" collapsed="false">
      <c r="B1129" s="186"/>
      <c r="D1129" s="179" t="s">
        <v>317</v>
      </c>
      <c r="E1129" s="187"/>
      <c r="F1129" s="188" t="s">
        <v>1492</v>
      </c>
      <c r="H1129" s="189" t="n">
        <v>161.338</v>
      </c>
      <c r="I1129" s="190"/>
      <c r="L1129" s="186"/>
      <c r="M1129" s="191"/>
      <c r="T1129" s="192"/>
      <c r="AT1129" s="187" t="s">
        <v>317</v>
      </c>
      <c r="AU1129" s="187" t="s">
        <v>91</v>
      </c>
      <c r="AV1129" s="185" t="s">
        <v>91</v>
      </c>
      <c r="AW1129" s="185" t="s">
        <v>35</v>
      </c>
      <c r="AX1129" s="185" t="s">
        <v>82</v>
      </c>
      <c r="AY1129" s="187" t="s">
        <v>308</v>
      </c>
    </row>
    <row r="1130" s="193" customFormat="true" ht="10.2" hidden="false" customHeight="false" outlineLevel="0" collapsed="false">
      <c r="B1130" s="194"/>
      <c r="D1130" s="179" t="s">
        <v>317</v>
      </c>
      <c r="E1130" s="195"/>
      <c r="F1130" s="196" t="s">
        <v>321</v>
      </c>
      <c r="H1130" s="197" t="n">
        <v>161.338</v>
      </c>
      <c r="I1130" s="198"/>
      <c r="L1130" s="194"/>
      <c r="M1130" s="199"/>
      <c r="T1130" s="200"/>
      <c r="AT1130" s="195" t="s">
        <v>317</v>
      </c>
      <c r="AU1130" s="195" t="s">
        <v>91</v>
      </c>
      <c r="AV1130" s="193" t="s">
        <v>315</v>
      </c>
      <c r="AW1130" s="193" t="s">
        <v>35</v>
      </c>
      <c r="AX1130" s="193" t="s">
        <v>89</v>
      </c>
      <c r="AY1130" s="195" t="s">
        <v>308</v>
      </c>
    </row>
    <row r="1131" s="22" customFormat="true" ht="24.15" hidden="false" customHeight="true" outlineLevel="0" collapsed="false">
      <c r="B1131" s="23"/>
      <c r="C1131" s="164" t="s">
        <v>3370</v>
      </c>
      <c r="D1131" s="164" t="s">
        <v>310</v>
      </c>
      <c r="E1131" s="165" t="s">
        <v>1504</v>
      </c>
      <c r="F1131" s="166" t="s">
        <v>1505</v>
      </c>
      <c r="G1131" s="167" t="s">
        <v>494</v>
      </c>
      <c r="H1131" s="168" t="n">
        <v>91.1</v>
      </c>
      <c r="I1131" s="169"/>
      <c r="J1131" s="170" t="n">
        <f aca="false">ROUND(I1131*H1131,2)</f>
        <v>0</v>
      </c>
      <c r="K1131" s="166" t="s">
        <v>314</v>
      </c>
      <c r="L1131" s="23"/>
      <c r="M1131" s="171"/>
      <c r="N1131" s="172" t="s">
        <v>47</v>
      </c>
      <c r="P1131" s="173" t="n">
        <f aca="false">O1131*H1131</f>
        <v>0</v>
      </c>
      <c r="Q1131" s="173" t="n">
        <v>0.00028</v>
      </c>
      <c r="R1131" s="173" t="n">
        <f aca="false">Q1131*H1131</f>
        <v>0.025508</v>
      </c>
      <c r="S1131" s="173" t="n">
        <v>0</v>
      </c>
      <c r="T1131" s="174" t="n">
        <f aca="false">S1131*H1131</f>
        <v>0</v>
      </c>
      <c r="AR1131" s="175" t="s">
        <v>414</v>
      </c>
      <c r="AT1131" s="175" t="s">
        <v>310</v>
      </c>
      <c r="AU1131" s="175" t="s">
        <v>91</v>
      </c>
      <c r="AY1131" s="3" t="s">
        <v>308</v>
      </c>
      <c r="BE1131" s="176" t="n">
        <f aca="false">IF(N1131="základní",J1131,0)</f>
        <v>0</v>
      </c>
      <c r="BF1131" s="176" t="n">
        <f aca="false">IF(N1131="snížená",J1131,0)</f>
        <v>0</v>
      </c>
      <c r="BG1131" s="176" t="n">
        <f aca="false">IF(N1131="zákl. přenesená",J1131,0)</f>
        <v>0</v>
      </c>
      <c r="BH1131" s="176" t="n">
        <f aca="false">IF(N1131="sníž. přenesená",J1131,0)</f>
        <v>0</v>
      </c>
      <c r="BI1131" s="176" t="n">
        <f aca="false">IF(N1131="nulová",J1131,0)</f>
        <v>0</v>
      </c>
      <c r="BJ1131" s="3" t="s">
        <v>89</v>
      </c>
      <c r="BK1131" s="176" t="n">
        <f aca="false">ROUND(I1131*H1131,2)</f>
        <v>0</v>
      </c>
      <c r="BL1131" s="3" t="s">
        <v>414</v>
      </c>
      <c r="BM1131" s="175" t="s">
        <v>3371</v>
      </c>
    </row>
    <row r="1132" s="177" customFormat="true" ht="10.2" hidden="false" customHeight="false" outlineLevel="0" collapsed="false">
      <c r="B1132" s="178"/>
      <c r="D1132" s="179" t="s">
        <v>317</v>
      </c>
      <c r="E1132" s="180"/>
      <c r="F1132" s="181" t="s">
        <v>318</v>
      </c>
      <c r="H1132" s="180"/>
      <c r="I1132" s="182"/>
      <c r="L1132" s="178"/>
      <c r="M1132" s="183"/>
      <c r="T1132" s="184"/>
      <c r="AT1132" s="180" t="s">
        <v>317</v>
      </c>
      <c r="AU1132" s="180" t="s">
        <v>91</v>
      </c>
      <c r="AV1132" s="177" t="s">
        <v>89</v>
      </c>
      <c r="AW1132" s="177" t="s">
        <v>35</v>
      </c>
      <c r="AX1132" s="177" t="s">
        <v>82</v>
      </c>
      <c r="AY1132" s="180" t="s">
        <v>308</v>
      </c>
    </row>
    <row r="1133" s="177" customFormat="true" ht="10.2" hidden="false" customHeight="false" outlineLevel="0" collapsed="false">
      <c r="B1133" s="178"/>
      <c r="D1133" s="179" t="s">
        <v>317</v>
      </c>
      <c r="E1133" s="180"/>
      <c r="F1133" s="181" t="s">
        <v>1507</v>
      </c>
      <c r="H1133" s="180"/>
      <c r="I1133" s="182"/>
      <c r="L1133" s="178"/>
      <c r="M1133" s="183"/>
      <c r="T1133" s="184"/>
      <c r="AT1133" s="180" t="s">
        <v>317</v>
      </c>
      <c r="AU1133" s="180" t="s">
        <v>91</v>
      </c>
      <c r="AV1133" s="177" t="s">
        <v>89</v>
      </c>
      <c r="AW1133" s="177" t="s">
        <v>35</v>
      </c>
      <c r="AX1133" s="177" t="s">
        <v>82</v>
      </c>
      <c r="AY1133" s="180" t="s">
        <v>308</v>
      </c>
    </row>
    <row r="1134" s="177" customFormat="true" ht="20.4" hidden="false" customHeight="false" outlineLevel="0" collapsed="false">
      <c r="B1134" s="178"/>
      <c r="D1134" s="179" t="s">
        <v>317</v>
      </c>
      <c r="E1134" s="180"/>
      <c r="F1134" s="181" t="s">
        <v>3365</v>
      </c>
      <c r="H1134" s="180"/>
      <c r="I1134" s="182"/>
      <c r="L1134" s="178"/>
      <c r="M1134" s="183"/>
      <c r="T1134" s="184"/>
      <c r="AT1134" s="180" t="s">
        <v>317</v>
      </c>
      <c r="AU1134" s="180" t="s">
        <v>91</v>
      </c>
      <c r="AV1134" s="177" t="s">
        <v>89</v>
      </c>
      <c r="AW1134" s="177" t="s">
        <v>35</v>
      </c>
      <c r="AX1134" s="177" t="s">
        <v>82</v>
      </c>
      <c r="AY1134" s="180" t="s">
        <v>308</v>
      </c>
    </row>
    <row r="1135" s="185" customFormat="true" ht="20.4" hidden="false" customHeight="false" outlineLevel="0" collapsed="false">
      <c r="B1135" s="186"/>
      <c r="D1135" s="179" t="s">
        <v>317</v>
      </c>
      <c r="E1135" s="187"/>
      <c r="F1135" s="188" t="s">
        <v>3372</v>
      </c>
      <c r="H1135" s="189" t="n">
        <v>91.1</v>
      </c>
      <c r="I1135" s="190"/>
      <c r="L1135" s="186"/>
      <c r="M1135" s="191"/>
      <c r="T1135" s="192"/>
      <c r="AT1135" s="187" t="s">
        <v>317</v>
      </c>
      <c r="AU1135" s="187" t="s">
        <v>91</v>
      </c>
      <c r="AV1135" s="185" t="s">
        <v>91</v>
      </c>
      <c r="AW1135" s="185" t="s">
        <v>35</v>
      </c>
      <c r="AX1135" s="185" t="s">
        <v>82</v>
      </c>
      <c r="AY1135" s="187" t="s">
        <v>308</v>
      </c>
    </row>
    <row r="1136" s="193" customFormat="true" ht="10.2" hidden="false" customHeight="false" outlineLevel="0" collapsed="false">
      <c r="B1136" s="194"/>
      <c r="D1136" s="179" t="s">
        <v>317</v>
      </c>
      <c r="E1136" s="195"/>
      <c r="F1136" s="196" t="s">
        <v>321</v>
      </c>
      <c r="H1136" s="197" t="n">
        <v>91.1</v>
      </c>
      <c r="I1136" s="198"/>
      <c r="L1136" s="194"/>
      <c r="M1136" s="199"/>
      <c r="T1136" s="200"/>
      <c r="AT1136" s="195" t="s">
        <v>317</v>
      </c>
      <c r="AU1136" s="195" t="s">
        <v>91</v>
      </c>
      <c r="AV1136" s="193" t="s">
        <v>315</v>
      </c>
      <c r="AW1136" s="193" t="s">
        <v>35</v>
      </c>
      <c r="AX1136" s="193" t="s">
        <v>89</v>
      </c>
      <c r="AY1136" s="195" t="s">
        <v>308</v>
      </c>
    </row>
    <row r="1137" s="22" customFormat="true" ht="37.95" hidden="false" customHeight="true" outlineLevel="0" collapsed="false">
      <c r="B1137" s="23"/>
      <c r="C1137" s="164" t="s">
        <v>3373</v>
      </c>
      <c r="D1137" s="164" t="s">
        <v>310</v>
      </c>
      <c r="E1137" s="165" t="s">
        <v>1510</v>
      </c>
      <c r="F1137" s="166" t="s">
        <v>1511</v>
      </c>
      <c r="G1137" s="167" t="s">
        <v>313</v>
      </c>
      <c r="H1137" s="168" t="n">
        <v>161.338</v>
      </c>
      <c r="I1137" s="169"/>
      <c r="J1137" s="170" t="n">
        <f aca="false">ROUND(I1137*H1137,2)</f>
        <v>0</v>
      </c>
      <c r="K1137" s="166" t="s">
        <v>314</v>
      </c>
      <c r="L1137" s="23"/>
      <c r="M1137" s="171"/>
      <c r="N1137" s="172" t="s">
        <v>47</v>
      </c>
      <c r="P1137" s="173" t="n">
        <f aca="false">O1137*H1137</f>
        <v>0</v>
      </c>
      <c r="Q1137" s="173" t="n">
        <v>0.009</v>
      </c>
      <c r="R1137" s="173" t="n">
        <f aca="false">Q1137*H1137</f>
        <v>1.452042</v>
      </c>
      <c r="S1137" s="173" t="n">
        <v>0</v>
      </c>
      <c r="T1137" s="174" t="n">
        <f aca="false">S1137*H1137</f>
        <v>0</v>
      </c>
      <c r="AR1137" s="175" t="s">
        <v>414</v>
      </c>
      <c r="AT1137" s="175" t="s">
        <v>310</v>
      </c>
      <c r="AU1137" s="175" t="s">
        <v>91</v>
      </c>
      <c r="AY1137" s="3" t="s">
        <v>308</v>
      </c>
      <c r="BE1137" s="176" t="n">
        <f aca="false">IF(N1137="základní",J1137,0)</f>
        <v>0</v>
      </c>
      <c r="BF1137" s="176" t="n">
        <f aca="false">IF(N1137="snížená",J1137,0)</f>
        <v>0</v>
      </c>
      <c r="BG1137" s="176" t="n">
        <f aca="false">IF(N1137="zákl. přenesená",J1137,0)</f>
        <v>0</v>
      </c>
      <c r="BH1137" s="176" t="n">
        <f aca="false">IF(N1137="sníž. přenesená",J1137,0)</f>
        <v>0</v>
      </c>
      <c r="BI1137" s="176" t="n">
        <f aca="false">IF(N1137="nulová",J1137,0)</f>
        <v>0</v>
      </c>
      <c r="BJ1137" s="3" t="s">
        <v>89</v>
      </c>
      <c r="BK1137" s="176" t="n">
        <f aca="false">ROUND(I1137*H1137,2)</f>
        <v>0</v>
      </c>
      <c r="BL1137" s="3" t="s">
        <v>414</v>
      </c>
      <c r="BM1137" s="175" t="s">
        <v>3374</v>
      </c>
    </row>
    <row r="1138" s="177" customFormat="true" ht="10.2" hidden="false" customHeight="false" outlineLevel="0" collapsed="false">
      <c r="B1138" s="178"/>
      <c r="D1138" s="179" t="s">
        <v>317</v>
      </c>
      <c r="E1138" s="180"/>
      <c r="F1138" s="181" t="s">
        <v>318</v>
      </c>
      <c r="H1138" s="180"/>
      <c r="I1138" s="182"/>
      <c r="L1138" s="178"/>
      <c r="M1138" s="183"/>
      <c r="T1138" s="184"/>
      <c r="AT1138" s="180" t="s">
        <v>317</v>
      </c>
      <c r="AU1138" s="180" t="s">
        <v>91</v>
      </c>
      <c r="AV1138" s="177" t="s">
        <v>89</v>
      </c>
      <c r="AW1138" s="177" t="s">
        <v>35</v>
      </c>
      <c r="AX1138" s="177" t="s">
        <v>82</v>
      </c>
      <c r="AY1138" s="180" t="s">
        <v>308</v>
      </c>
    </row>
    <row r="1139" s="177" customFormat="true" ht="10.2" hidden="false" customHeight="false" outlineLevel="0" collapsed="false">
      <c r="B1139" s="178"/>
      <c r="D1139" s="179" t="s">
        <v>317</v>
      </c>
      <c r="E1139" s="180"/>
      <c r="F1139" s="181" t="s">
        <v>1513</v>
      </c>
      <c r="H1139" s="180"/>
      <c r="I1139" s="182"/>
      <c r="L1139" s="178"/>
      <c r="M1139" s="183"/>
      <c r="T1139" s="184"/>
      <c r="AT1139" s="180" t="s">
        <v>317</v>
      </c>
      <c r="AU1139" s="180" t="s">
        <v>91</v>
      </c>
      <c r="AV1139" s="177" t="s">
        <v>89</v>
      </c>
      <c r="AW1139" s="177" t="s">
        <v>35</v>
      </c>
      <c r="AX1139" s="177" t="s">
        <v>82</v>
      </c>
      <c r="AY1139" s="180" t="s">
        <v>308</v>
      </c>
    </row>
    <row r="1140" s="177" customFormat="true" ht="20.4" hidden="false" customHeight="false" outlineLevel="0" collapsed="false">
      <c r="B1140" s="178"/>
      <c r="D1140" s="179" t="s">
        <v>317</v>
      </c>
      <c r="E1140" s="180"/>
      <c r="F1140" s="181" t="s">
        <v>3365</v>
      </c>
      <c r="H1140" s="180"/>
      <c r="I1140" s="182"/>
      <c r="L1140" s="178"/>
      <c r="M1140" s="183"/>
      <c r="T1140" s="184"/>
      <c r="AT1140" s="180" t="s">
        <v>317</v>
      </c>
      <c r="AU1140" s="180" t="s">
        <v>91</v>
      </c>
      <c r="AV1140" s="177" t="s">
        <v>89</v>
      </c>
      <c r="AW1140" s="177" t="s">
        <v>35</v>
      </c>
      <c r="AX1140" s="177" t="s">
        <v>82</v>
      </c>
      <c r="AY1140" s="180" t="s">
        <v>308</v>
      </c>
    </row>
    <row r="1141" s="185" customFormat="true" ht="40.8" hidden="false" customHeight="false" outlineLevel="0" collapsed="false">
      <c r="B1141" s="186"/>
      <c r="D1141" s="179" t="s">
        <v>317</v>
      </c>
      <c r="E1141" s="187"/>
      <c r="F1141" s="188" t="s">
        <v>3375</v>
      </c>
      <c r="H1141" s="189" t="n">
        <v>50.485</v>
      </c>
      <c r="I1141" s="190"/>
      <c r="L1141" s="186"/>
      <c r="M1141" s="191"/>
      <c r="T1141" s="192"/>
      <c r="AT1141" s="187" t="s">
        <v>317</v>
      </c>
      <c r="AU1141" s="187" t="s">
        <v>91</v>
      </c>
      <c r="AV1141" s="185" t="s">
        <v>91</v>
      </c>
      <c r="AW1141" s="185" t="s">
        <v>35</v>
      </c>
      <c r="AX1141" s="185" t="s">
        <v>82</v>
      </c>
      <c r="AY1141" s="187" t="s">
        <v>308</v>
      </c>
    </row>
    <row r="1142" s="185" customFormat="true" ht="30.6" hidden="false" customHeight="false" outlineLevel="0" collapsed="false">
      <c r="B1142" s="186"/>
      <c r="D1142" s="179" t="s">
        <v>317</v>
      </c>
      <c r="E1142" s="187"/>
      <c r="F1142" s="188" t="s">
        <v>3376</v>
      </c>
      <c r="H1142" s="189" t="n">
        <v>-22.204</v>
      </c>
      <c r="I1142" s="190"/>
      <c r="L1142" s="186"/>
      <c r="M1142" s="191"/>
      <c r="T1142" s="192"/>
      <c r="AT1142" s="187" t="s">
        <v>317</v>
      </c>
      <c r="AU1142" s="187" t="s">
        <v>91</v>
      </c>
      <c r="AV1142" s="185" t="s">
        <v>91</v>
      </c>
      <c r="AW1142" s="185" t="s">
        <v>35</v>
      </c>
      <c r="AX1142" s="185" t="s">
        <v>82</v>
      </c>
      <c r="AY1142" s="187" t="s">
        <v>308</v>
      </c>
    </row>
    <row r="1143" s="185" customFormat="true" ht="30.6" hidden="false" customHeight="false" outlineLevel="0" collapsed="false">
      <c r="B1143" s="186"/>
      <c r="D1143" s="179" t="s">
        <v>317</v>
      </c>
      <c r="E1143" s="187"/>
      <c r="F1143" s="188" t="s">
        <v>3377</v>
      </c>
      <c r="H1143" s="189" t="n">
        <v>119.797</v>
      </c>
      <c r="I1143" s="190"/>
      <c r="L1143" s="186"/>
      <c r="M1143" s="191"/>
      <c r="T1143" s="192"/>
      <c r="AT1143" s="187" t="s">
        <v>317</v>
      </c>
      <c r="AU1143" s="187" t="s">
        <v>91</v>
      </c>
      <c r="AV1143" s="185" t="s">
        <v>91</v>
      </c>
      <c r="AW1143" s="185" t="s">
        <v>35</v>
      </c>
      <c r="AX1143" s="185" t="s">
        <v>82</v>
      </c>
      <c r="AY1143" s="187" t="s">
        <v>308</v>
      </c>
    </row>
    <row r="1144" s="185" customFormat="true" ht="30.6" hidden="false" customHeight="false" outlineLevel="0" collapsed="false">
      <c r="B1144" s="186"/>
      <c r="D1144" s="179" t="s">
        <v>317</v>
      </c>
      <c r="E1144" s="187"/>
      <c r="F1144" s="188" t="s">
        <v>3378</v>
      </c>
      <c r="H1144" s="189" t="n">
        <v>-15.157</v>
      </c>
      <c r="I1144" s="190"/>
      <c r="L1144" s="186"/>
      <c r="M1144" s="191"/>
      <c r="T1144" s="192"/>
      <c r="AT1144" s="187" t="s">
        <v>317</v>
      </c>
      <c r="AU1144" s="187" t="s">
        <v>91</v>
      </c>
      <c r="AV1144" s="185" t="s">
        <v>91</v>
      </c>
      <c r="AW1144" s="185" t="s">
        <v>35</v>
      </c>
      <c r="AX1144" s="185" t="s">
        <v>82</v>
      </c>
      <c r="AY1144" s="187" t="s">
        <v>308</v>
      </c>
    </row>
    <row r="1145" s="185" customFormat="true" ht="10.2" hidden="false" customHeight="false" outlineLevel="0" collapsed="false">
      <c r="B1145" s="186"/>
      <c r="D1145" s="179" t="s">
        <v>317</v>
      </c>
      <c r="E1145" s="187"/>
      <c r="F1145" s="188" t="s">
        <v>3379</v>
      </c>
      <c r="H1145" s="189" t="n">
        <v>30.706</v>
      </c>
      <c r="I1145" s="190"/>
      <c r="L1145" s="186"/>
      <c r="M1145" s="191"/>
      <c r="T1145" s="192"/>
      <c r="AT1145" s="187" t="s">
        <v>317</v>
      </c>
      <c r="AU1145" s="187" t="s">
        <v>91</v>
      </c>
      <c r="AV1145" s="185" t="s">
        <v>91</v>
      </c>
      <c r="AW1145" s="185" t="s">
        <v>35</v>
      </c>
      <c r="AX1145" s="185" t="s">
        <v>82</v>
      </c>
      <c r="AY1145" s="187" t="s">
        <v>308</v>
      </c>
    </row>
    <row r="1146" s="185" customFormat="true" ht="10.2" hidden="false" customHeight="false" outlineLevel="0" collapsed="false">
      <c r="B1146" s="186"/>
      <c r="D1146" s="179" t="s">
        <v>317</v>
      </c>
      <c r="E1146" s="187"/>
      <c r="F1146" s="188" t="s">
        <v>3380</v>
      </c>
      <c r="H1146" s="189" t="n">
        <v>-2.289</v>
      </c>
      <c r="I1146" s="190"/>
      <c r="L1146" s="186"/>
      <c r="M1146" s="191"/>
      <c r="T1146" s="192"/>
      <c r="AT1146" s="187" t="s">
        <v>317</v>
      </c>
      <c r="AU1146" s="187" t="s">
        <v>91</v>
      </c>
      <c r="AV1146" s="185" t="s">
        <v>91</v>
      </c>
      <c r="AW1146" s="185" t="s">
        <v>35</v>
      </c>
      <c r="AX1146" s="185" t="s">
        <v>82</v>
      </c>
      <c r="AY1146" s="187" t="s">
        <v>308</v>
      </c>
    </row>
    <row r="1147" s="193" customFormat="true" ht="10.2" hidden="false" customHeight="false" outlineLevel="0" collapsed="false">
      <c r="B1147" s="194"/>
      <c r="D1147" s="179" t="s">
        <v>317</v>
      </c>
      <c r="E1147" s="195" t="s">
        <v>1022</v>
      </c>
      <c r="F1147" s="196" t="s">
        <v>321</v>
      </c>
      <c r="H1147" s="197" t="n">
        <v>161.338</v>
      </c>
      <c r="I1147" s="198"/>
      <c r="L1147" s="194"/>
      <c r="M1147" s="199"/>
      <c r="T1147" s="200"/>
      <c r="AT1147" s="195" t="s">
        <v>317</v>
      </c>
      <c r="AU1147" s="195" t="s">
        <v>91</v>
      </c>
      <c r="AV1147" s="193" t="s">
        <v>315</v>
      </c>
      <c r="AW1147" s="193" t="s">
        <v>35</v>
      </c>
      <c r="AX1147" s="193" t="s">
        <v>89</v>
      </c>
      <c r="AY1147" s="195" t="s">
        <v>308</v>
      </c>
    </row>
    <row r="1148" s="22" customFormat="true" ht="24.15" hidden="false" customHeight="true" outlineLevel="0" collapsed="false">
      <c r="B1148" s="23"/>
      <c r="C1148" s="164" t="s">
        <v>3381</v>
      </c>
      <c r="D1148" s="164" t="s">
        <v>310</v>
      </c>
      <c r="E1148" s="165" t="s">
        <v>1517</v>
      </c>
      <c r="F1148" s="166" t="s">
        <v>1518</v>
      </c>
      <c r="G1148" s="167" t="s">
        <v>484</v>
      </c>
      <c r="H1148" s="168" t="n">
        <v>162</v>
      </c>
      <c r="I1148" s="169"/>
      <c r="J1148" s="170" t="n">
        <f aca="false">ROUND(I1148*H1148,2)</f>
        <v>0</v>
      </c>
      <c r="K1148" s="166" t="s">
        <v>314</v>
      </c>
      <c r="L1148" s="23"/>
      <c r="M1148" s="171"/>
      <c r="N1148" s="172" t="s">
        <v>47</v>
      </c>
      <c r="P1148" s="173" t="n">
        <f aca="false">O1148*H1148</f>
        <v>0</v>
      </c>
      <c r="Q1148" s="173" t="n">
        <v>0</v>
      </c>
      <c r="R1148" s="173" t="n">
        <f aca="false">Q1148*H1148</f>
        <v>0</v>
      </c>
      <c r="S1148" s="173" t="n">
        <v>0</v>
      </c>
      <c r="T1148" s="174" t="n">
        <f aca="false">S1148*H1148</f>
        <v>0</v>
      </c>
      <c r="AR1148" s="175" t="s">
        <v>414</v>
      </c>
      <c r="AT1148" s="175" t="s">
        <v>310</v>
      </c>
      <c r="AU1148" s="175" t="s">
        <v>91</v>
      </c>
      <c r="AY1148" s="3" t="s">
        <v>308</v>
      </c>
      <c r="BE1148" s="176" t="n">
        <f aca="false">IF(N1148="základní",J1148,0)</f>
        <v>0</v>
      </c>
      <c r="BF1148" s="176" t="n">
        <f aca="false">IF(N1148="snížená",J1148,0)</f>
        <v>0</v>
      </c>
      <c r="BG1148" s="176" t="n">
        <f aca="false">IF(N1148="zákl. přenesená",J1148,0)</f>
        <v>0</v>
      </c>
      <c r="BH1148" s="176" t="n">
        <f aca="false">IF(N1148="sníž. přenesená",J1148,0)</f>
        <v>0</v>
      </c>
      <c r="BI1148" s="176" t="n">
        <f aca="false">IF(N1148="nulová",J1148,0)</f>
        <v>0</v>
      </c>
      <c r="BJ1148" s="3" t="s">
        <v>89</v>
      </c>
      <c r="BK1148" s="176" t="n">
        <f aca="false">ROUND(I1148*H1148,2)</f>
        <v>0</v>
      </c>
      <c r="BL1148" s="3" t="s">
        <v>414</v>
      </c>
      <c r="BM1148" s="175" t="s">
        <v>3382</v>
      </c>
    </row>
    <row r="1149" s="22" customFormat="true" ht="24.15" hidden="false" customHeight="true" outlineLevel="0" collapsed="false">
      <c r="B1149" s="23"/>
      <c r="C1149" s="201" t="s">
        <v>3383</v>
      </c>
      <c r="D1149" s="201" t="s">
        <v>487</v>
      </c>
      <c r="E1149" s="202" t="s">
        <v>1521</v>
      </c>
      <c r="F1149" s="203" t="s">
        <v>1522</v>
      </c>
      <c r="G1149" s="204" t="s">
        <v>313</v>
      </c>
      <c r="H1149" s="205" t="n">
        <v>177.472</v>
      </c>
      <c r="I1149" s="206"/>
      <c r="J1149" s="207" t="n">
        <f aca="false">ROUND(I1149*H1149,2)</f>
        <v>0</v>
      </c>
      <c r="K1149" s="203"/>
      <c r="L1149" s="208"/>
      <c r="M1149" s="209"/>
      <c r="N1149" s="210" t="s">
        <v>47</v>
      </c>
      <c r="P1149" s="173" t="n">
        <f aca="false">O1149*H1149</f>
        <v>0</v>
      </c>
      <c r="Q1149" s="173" t="n">
        <v>0.0138</v>
      </c>
      <c r="R1149" s="173" t="n">
        <f aca="false">Q1149*H1149</f>
        <v>2.4491136</v>
      </c>
      <c r="S1149" s="173" t="n">
        <v>0</v>
      </c>
      <c r="T1149" s="174" t="n">
        <f aca="false">S1149*H1149</f>
        <v>0</v>
      </c>
      <c r="AR1149" s="175" t="s">
        <v>508</v>
      </c>
      <c r="AT1149" s="175" t="s">
        <v>487</v>
      </c>
      <c r="AU1149" s="175" t="s">
        <v>91</v>
      </c>
      <c r="AY1149" s="3" t="s">
        <v>308</v>
      </c>
      <c r="BE1149" s="176" t="n">
        <f aca="false">IF(N1149="základní",J1149,0)</f>
        <v>0</v>
      </c>
      <c r="BF1149" s="176" t="n">
        <f aca="false">IF(N1149="snížená",J1149,0)</f>
        <v>0</v>
      </c>
      <c r="BG1149" s="176" t="n">
        <f aca="false">IF(N1149="zákl. přenesená",J1149,0)</f>
        <v>0</v>
      </c>
      <c r="BH1149" s="176" t="n">
        <f aca="false">IF(N1149="sníž. přenesená",J1149,0)</f>
        <v>0</v>
      </c>
      <c r="BI1149" s="176" t="n">
        <f aca="false">IF(N1149="nulová",J1149,0)</f>
        <v>0</v>
      </c>
      <c r="BJ1149" s="3" t="s">
        <v>89</v>
      </c>
      <c r="BK1149" s="176" t="n">
        <f aca="false">ROUND(I1149*H1149,2)</f>
        <v>0</v>
      </c>
      <c r="BL1149" s="3" t="s">
        <v>414</v>
      </c>
      <c r="BM1149" s="175" t="s">
        <v>3384</v>
      </c>
    </row>
    <row r="1150" s="185" customFormat="true" ht="10.2" hidden="false" customHeight="false" outlineLevel="0" collapsed="false">
      <c r="B1150" s="186"/>
      <c r="D1150" s="179" t="s">
        <v>317</v>
      </c>
      <c r="F1150" s="188" t="s">
        <v>3385</v>
      </c>
      <c r="H1150" s="189" t="n">
        <v>177.472</v>
      </c>
      <c r="I1150" s="190"/>
      <c r="L1150" s="186"/>
      <c r="M1150" s="191"/>
      <c r="T1150" s="192"/>
      <c r="AT1150" s="187" t="s">
        <v>317</v>
      </c>
      <c r="AU1150" s="187" t="s">
        <v>91</v>
      </c>
      <c r="AV1150" s="185" t="s">
        <v>91</v>
      </c>
      <c r="AW1150" s="185" t="s">
        <v>3</v>
      </c>
      <c r="AX1150" s="185" t="s">
        <v>89</v>
      </c>
      <c r="AY1150" s="187" t="s">
        <v>308</v>
      </c>
    </row>
    <row r="1151" s="22" customFormat="true" ht="24.15" hidden="false" customHeight="true" outlineLevel="0" collapsed="false">
      <c r="B1151" s="23"/>
      <c r="C1151" s="164" t="s">
        <v>3386</v>
      </c>
      <c r="D1151" s="164" t="s">
        <v>310</v>
      </c>
      <c r="E1151" s="165" t="s">
        <v>1526</v>
      </c>
      <c r="F1151" s="166" t="s">
        <v>1527</v>
      </c>
      <c r="G1151" s="167" t="s">
        <v>494</v>
      </c>
      <c r="H1151" s="168" t="n">
        <v>82.9</v>
      </c>
      <c r="I1151" s="169"/>
      <c r="J1151" s="170" t="n">
        <f aca="false">ROUND(I1151*H1151,2)</f>
        <v>0</v>
      </c>
      <c r="K1151" s="166" t="s">
        <v>314</v>
      </c>
      <c r="L1151" s="23"/>
      <c r="M1151" s="171"/>
      <c r="N1151" s="172" t="s">
        <v>47</v>
      </c>
      <c r="P1151" s="173" t="n">
        <f aca="false">O1151*H1151</f>
        <v>0</v>
      </c>
      <c r="Q1151" s="173" t="n">
        <v>3E-005</v>
      </c>
      <c r="R1151" s="173" t="n">
        <f aca="false">Q1151*H1151</f>
        <v>0.002487</v>
      </c>
      <c r="S1151" s="173" t="n">
        <v>0</v>
      </c>
      <c r="T1151" s="174" t="n">
        <f aca="false">S1151*H1151</f>
        <v>0</v>
      </c>
      <c r="AR1151" s="175" t="s">
        <v>414</v>
      </c>
      <c r="AT1151" s="175" t="s">
        <v>310</v>
      </c>
      <c r="AU1151" s="175" t="s">
        <v>91</v>
      </c>
      <c r="AY1151" s="3" t="s">
        <v>308</v>
      </c>
      <c r="BE1151" s="176" t="n">
        <f aca="false">IF(N1151="základní",J1151,0)</f>
        <v>0</v>
      </c>
      <c r="BF1151" s="176" t="n">
        <f aca="false">IF(N1151="snížená",J1151,0)</f>
        <v>0</v>
      </c>
      <c r="BG1151" s="176" t="n">
        <f aca="false">IF(N1151="zákl. přenesená",J1151,0)</f>
        <v>0</v>
      </c>
      <c r="BH1151" s="176" t="n">
        <f aca="false">IF(N1151="sníž. přenesená",J1151,0)</f>
        <v>0</v>
      </c>
      <c r="BI1151" s="176" t="n">
        <f aca="false">IF(N1151="nulová",J1151,0)</f>
        <v>0</v>
      </c>
      <c r="BJ1151" s="3" t="s">
        <v>89</v>
      </c>
      <c r="BK1151" s="176" t="n">
        <f aca="false">ROUND(I1151*H1151,2)</f>
        <v>0</v>
      </c>
      <c r="BL1151" s="3" t="s">
        <v>414</v>
      </c>
      <c r="BM1151" s="175" t="s">
        <v>3387</v>
      </c>
    </row>
    <row r="1152" s="177" customFormat="true" ht="10.2" hidden="false" customHeight="false" outlineLevel="0" collapsed="false">
      <c r="B1152" s="178"/>
      <c r="D1152" s="179" t="s">
        <v>317</v>
      </c>
      <c r="E1152" s="180"/>
      <c r="F1152" s="181" t="s">
        <v>318</v>
      </c>
      <c r="H1152" s="180"/>
      <c r="I1152" s="182"/>
      <c r="L1152" s="178"/>
      <c r="M1152" s="183"/>
      <c r="T1152" s="184"/>
      <c r="AT1152" s="180" t="s">
        <v>317</v>
      </c>
      <c r="AU1152" s="180" t="s">
        <v>91</v>
      </c>
      <c r="AV1152" s="177" t="s">
        <v>89</v>
      </c>
      <c r="AW1152" s="177" t="s">
        <v>35</v>
      </c>
      <c r="AX1152" s="177" t="s">
        <v>82</v>
      </c>
      <c r="AY1152" s="180" t="s">
        <v>308</v>
      </c>
    </row>
    <row r="1153" s="177" customFormat="true" ht="10.2" hidden="false" customHeight="false" outlineLevel="0" collapsed="false">
      <c r="B1153" s="178"/>
      <c r="D1153" s="179" t="s">
        <v>317</v>
      </c>
      <c r="E1153" s="180"/>
      <c r="F1153" s="181" t="s">
        <v>1529</v>
      </c>
      <c r="H1153" s="180"/>
      <c r="I1153" s="182"/>
      <c r="L1153" s="178"/>
      <c r="M1153" s="183"/>
      <c r="T1153" s="184"/>
      <c r="AT1153" s="180" t="s">
        <v>317</v>
      </c>
      <c r="AU1153" s="180" t="s">
        <v>91</v>
      </c>
      <c r="AV1153" s="177" t="s">
        <v>89</v>
      </c>
      <c r="AW1153" s="177" t="s">
        <v>35</v>
      </c>
      <c r="AX1153" s="177" t="s">
        <v>82</v>
      </c>
      <c r="AY1153" s="180" t="s">
        <v>308</v>
      </c>
    </row>
    <row r="1154" s="177" customFormat="true" ht="20.4" hidden="false" customHeight="false" outlineLevel="0" collapsed="false">
      <c r="B1154" s="178"/>
      <c r="D1154" s="179" t="s">
        <v>317</v>
      </c>
      <c r="E1154" s="180"/>
      <c r="F1154" s="181" t="s">
        <v>3365</v>
      </c>
      <c r="H1154" s="180"/>
      <c r="I1154" s="182"/>
      <c r="L1154" s="178"/>
      <c r="M1154" s="183"/>
      <c r="T1154" s="184"/>
      <c r="AT1154" s="180" t="s">
        <v>317</v>
      </c>
      <c r="AU1154" s="180" t="s">
        <v>91</v>
      </c>
      <c r="AV1154" s="177" t="s">
        <v>89</v>
      </c>
      <c r="AW1154" s="177" t="s">
        <v>35</v>
      </c>
      <c r="AX1154" s="177" t="s">
        <v>82</v>
      </c>
      <c r="AY1154" s="180" t="s">
        <v>308</v>
      </c>
    </row>
    <row r="1155" s="185" customFormat="true" ht="20.4" hidden="false" customHeight="false" outlineLevel="0" collapsed="false">
      <c r="B1155" s="186"/>
      <c r="D1155" s="179" t="s">
        <v>317</v>
      </c>
      <c r="E1155" s="187"/>
      <c r="F1155" s="188" t="s">
        <v>3388</v>
      </c>
      <c r="H1155" s="189" t="n">
        <v>82.9</v>
      </c>
      <c r="I1155" s="190"/>
      <c r="L1155" s="186"/>
      <c r="M1155" s="191"/>
      <c r="T1155" s="192"/>
      <c r="AT1155" s="187" t="s">
        <v>317</v>
      </c>
      <c r="AU1155" s="187" t="s">
        <v>91</v>
      </c>
      <c r="AV1155" s="185" t="s">
        <v>91</v>
      </c>
      <c r="AW1155" s="185" t="s">
        <v>35</v>
      </c>
      <c r="AX1155" s="185" t="s">
        <v>82</v>
      </c>
      <c r="AY1155" s="187" t="s">
        <v>308</v>
      </c>
    </row>
    <row r="1156" s="193" customFormat="true" ht="10.2" hidden="false" customHeight="false" outlineLevel="0" collapsed="false">
      <c r="B1156" s="194"/>
      <c r="D1156" s="179" t="s">
        <v>317</v>
      </c>
      <c r="E1156" s="195"/>
      <c r="F1156" s="196" t="s">
        <v>321</v>
      </c>
      <c r="H1156" s="197" t="n">
        <v>82.9</v>
      </c>
      <c r="I1156" s="198"/>
      <c r="L1156" s="194"/>
      <c r="M1156" s="199"/>
      <c r="T1156" s="200"/>
      <c r="AT1156" s="195" t="s">
        <v>317</v>
      </c>
      <c r="AU1156" s="195" t="s">
        <v>91</v>
      </c>
      <c r="AV1156" s="193" t="s">
        <v>315</v>
      </c>
      <c r="AW1156" s="193" t="s">
        <v>35</v>
      </c>
      <c r="AX1156" s="193" t="s">
        <v>89</v>
      </c>
      <c r="AY1156" s="195" t="s">
        <v>308</v>
      </c>
    </row>
    <row r="1157" s="22" customFormat="true" ht="44.25" hidden="false" customHeight="true" outlineLevel="0" collapsed="false">
      <c r="B1157" s="23"/>
      <c r="C1157" s="164" t="s">
        <v>3389</v>
      </c>
      <c r="D1157" s="164" t="s">
        <v>310</v>
      </c>
      <c r="E1157" s="165" t="s">
        <v>1531</v>
      </c>
      <c r="F1157" s="166" t="s">
        <v>1532</v>
      </c>
      <c r="G1157" s="167" t="s">
        <v>370</v>
      </c>
      <c r="H1157" s="168" t="n">
        <v>4.22</v>
      </c>
      <c r="I1157" s="169"/>
      <c r="J1157" s="170" t="n">
        <f aca="false">ROUND(I1157*H1157,2)</f>
        <v>0</v>
      </c>
      <c r="K1157" s="166" t="s">
        <v>314</v>
      </c>
      <c r="L1157" s="23"/>
      <c r="M1157" s="171"/>
      <c r="N1157" s="172" t="s">
        <v>47</v>
      </c>
      <c r="P1157" s="173" t="n">
        <f aca="false">O1157*H1157</f>
        <v>0</v>
      </c>
      <c r="Q1157" s="173" t="n">
        <v>0</v>
      </c>
      <c r="R1157" s="173" t="n">
        <f aca="false">Q1157*H1157</f>
        <v>0</v>
      </c>
      <c r="S1157" s="173" t="n">
        <v>0</v>
      </c>
      <c r="T1157" s="174" t="n">
        <f aca="false">S1157*H1157</f>
        <v>0</v>
      </c>
      <c r="AR1157" s="175" t="s">
        <v>414</v>
      </c>
      <c r="AT1157" s="175" t="s">
        <v>310</v>
      </c>
      <c r="AU1157" s="175" t="s">
        <v>91</v>
      </c>
      <c r="AY1157" s="3" t="s">
        <v>308</v>
      </c>
      <c r="BE1157" s="176" t="n">
        <f aca="false">IF(N1157="základní",J1157,0)</f>
        <v>0</v>
      </c>
      <c r="BF1157" s="176" t="n">
        <f aca="false">IF(N1157="snížená",J1157,0)</f>
        <v>0</v>
      </c>
      <c r="BG1157" s="176" t="n">
        <f aca="false">IF(N1157="zákl. přenesená",J1157,0)</f>
        <v>0</v>
      </c>
      <c r="BH1157" s="176" t="n">
        <f aca="false">IF(N1157="sníž. přenesená",J1157,0)</f>
        <v>0</v>
      </c>
      <c r="BI1157" s="176" t="n">
        <f aca="false">IF(N1157="nulová",J1157,0)</f>
        <v>0</v>
      </c>
      <c r="BJ1157" s="3" t="s">
        <v>89</v>
      </c>
      <c r="BK1157" s="176" t="n">
        <f aca="false">ROUND(I1157*H1157,2)</f>
        <v>0</v>
      </c>
      <c r="BL1157" s="3" t="s">
        <v>414</v>
      </c>
      <c r="BM1157" s="175" t="s">
        <v>3390</v>
      </c>
    </row>
    <row r="1158" s="152" customFormat="true" ht="22.95" hidden="false" customHeight="true" outlineLevel="0" collapsed="false">
      <c r="B1158" s="153"/>
      <c r="D1158" s="154" t="s">
        <v>81</v>
      </c>
      <c r="E1158" s="162" t="s">
        <v>3391</v>
      </c>
      <c r="F1158" s="162" t="s">
        <v>3392</v>
      </c>
      <c r="I1158" s="156"/>
      <c r="J1158" s="163" t="n">
        <f aca="false">BK1158</f>
        <v>0</v>
      </c>
      <c r="L1158" s="153"/>
      <c r="M1158" s="157"/>
      <c r="P1158" s="158" t="n">
        <f aca="false">SUM(P1159:P1176)</f>
        <v>0</v>
      </c>
      <c r="R1158" s="158" t="n">
        <f aca="false">SUM(R1159:R1176)</f>
        <v>0.11315516</v>
      </c>
      <c r="T1158" s="159" t="n">
        <f aca="false">SUM(T1159:T1176)</f>
        <v>0</v>
      </c>
      <c r="AR1158" s="154" t="s">
        <v>91</v>
      </c>
      <c r="AT1158" s="160" t="s">
        <v>81</v>
      </c>
      <c r="AU1158" s="160" t="s">
        <v>89</v>
      </c>
      <c r="AY1158" s="154" t="s">
        <v>308</v>
      </c>
      <c r="BK1158" s="161" t="n">
        <f aca="false">SUM(BK1159:BK1176)</f>
        <v>0</v>
      </c>
    </row>
    <row r="1159" s="22" customFormat="true" ht="24.15" hidden="false" customHeight="true" outlineLevel="0" collapsed="false">
      <c r="B1159" s="23"/>
      <c r="C1159" s="164" t="s">
        <v>3393</v>
      </c>
      <c r="D1159" s="164" t="s">
        <v>310</v>
      </c>
      <c r="E1159" s="165" t="s">
        <v>3394</v>
      </c>
      <c r="F1159" s="166" t="s">
        <v>3395</v>
      </c>
      <c r="G1159" s="167" t="s">
        <v>313</v>
      </c>
      <c r="H1159" s="168" t="n">
        <v>304.264</v>
      </c>
      <c r="I1159" s="169"/>
      <c r="J1159" s="170" t="n">
        <f aca="false">ROUND(I1159*H1159,2)</f>
        <v>0</v>
      </c>
      <c r="K1159" s="166" t="s">
        <v>314</v>
      </c>
      <c r="L1159" s="23"/>
      <c r="M1159" s="171"/>
      <c r="N1159" s="172" t="s">
        <v>47</v>
      </c>
      <c r="P1159" s="173" t="n">
        <f aca="false">O1159*H1159</f>
        <v>0</v>
      </c>
      <c r="Q1159" s="173" t="n">
        <v>0</v>
      </c>
      <c r="R1159" s="173" t="n">
        <f aca="false">Q1159*H1159</f>
        <v>0</v>
      </c>
      <c r="S1159" s="173" t="n">
        <v>0</v>
      </c>
      <c r="T1159" s="174" t="n">
        <f aca="false">S1159*H1159</f>
        <v>0</v>
      </c>
      <c r="AR1159" s="175" t="s">
        <v>414</v>
      </c>
      <c r="AT1159" s="175" t="s">
        <v>310</v>
      </c>
      <c r="AU1159" s="175" t="s">
        <v>91</v>
      </c>
      <c r="AY1159" s="3" t="s">
        <v>308</v>
      </c>
      <c r="BE1159" s="176" t="n">
        <f aca="false">IF(N1159="základní",J1159,0)</f>
        <v>0</v>
      </c>
      <c r="BF1159" s="176" t="n">
        <f aca="false">IF(N1159="snížená",J1159,0)</f>
        <v>0</v>
      </c>
      <c r="BG1159" s="176" t="n">
        <f aca="false">IF(N1159="zákl. přenesená",J1159,0)</f>
        <v>0</v>
      </c>
      <c r="BH1159" s="176" t="n">
        <f aca="false">IF(N1159="sníž. přenesená",J1159,0)</f>
        <v>0</v>
      </c>
      <c r="BI1159" s="176" t="n">
        <f aca="false">IF(N1159="nulová",J1159,0)</f>
        <v>0</v>
      </c>
      <c r="BJ1159" s="3" t="s">
        <v>89</v>
      </c>
      <c r="BK1159" s="176" t="n">
        <f aca="false">ROUND(I1159*H1159,2)</f>
        <v>0</v>
      </c>
      <c r="BL1159" s="3" t="s">
        <v>414</v>
      </c>
      <c r="BM1159" s="175" t="s">
        <v>3396</v>
      </c>
    </row>
    <row r="1160" s="177" customFormat="true" ht="10.2" hidden="false" customHeight="false" outlineLevel="0" collapsed="false">
      <c r="B1160" s="178"/>
      <c r="D1160" s="179" t="s">
        <v>317</v>
      </c>
      <c r="E1160" s="180"/>
      <c r="F1160" s="181" t="s">
        <v>318</v>
      </c>
      <c r="H1160" s="180"/>
      <c r="I1160" s="182"/>
      <c r="L1160" s="178"/>
      <c r="M1160" s="183"/>
      <c r="T1160" s="184"/>
      <c r="AT1160" s="180" t="s">
        <v>317</v>
      </c>
      <c r="AU1160" s="180" t="s">
        <v>91</v>
      </c>
      <c r="AV1160" s="177" t="s">
        <v>89</v>
      </c>
      <c r="AW1160" s="177" t="s">
        <v>35</v>
      </c>
      <c r="AX1160" s="177" t="s">
        <v>82</v>
      </c>
      <c r="AY1160" s="180" t="s">
        <v>308</v>
      </c>
    </row>
    <row r="1161" s="177" customFormat="true" ht="10.2" hidden="false" customHeight="false" outlineLevel="0" collapsed="false">
      <c r="B1161" s="178"/>
      <c r="D1161" s="179" t="s">
        <v>317</v>
      </c>
      <c r="E1161" s="180"/>
      <c r="F1161" s="181" t="s">
        <v>3397</v>
      </c>
      <c r="H1161" s="180"/>
      <c r="I1161" s="182"/>
      <c r="L1161" s="178"/>
      <c r="M1161" s="183"/>
      <c r="T1161" s="184"/>
      <c r="AT1161" s="180" t="s">
        <v>317</v>
      </c>
      <c r="AU1161" s="180" t="s">
        <v>91</v>
      </c>
      <c r="AV1161" s="177" t="s">
        <v>89</v>
      </c>
      <c r="AW1161" s="177" t="s">
        <v>35</v>
      </c>
      <c r="AX1161" s="177" t="s">
        <v>82</v>
      </c>
      <c r="AY1161" s="180" t="s">
        <v>308</v>
      </c>
    </row>
    <row r="1162" s="177" customFormat="true" ht="10.2" hidden="false" customHeight="false" outlineLevel="0" collapsed="false">
      <c r="B1162" s="178"/>
      <c r="D1162" s="179" t="s">
        <v>317</v>
      </c>
      <c r="E1162" s="180"/>
      <c r="F1162" s="181" t="s">
        <v>3017</v>
      </c>
      <c r="H1162" s="180"/>
      <c r="I1162" s="182"/>
      <c r="L1162" s="178"/>
      <c r="M1162" s="183"/>
      <c r="T1162" s="184"/>
      <c r="AT1162" s="180" t="s">
        <v>317</v>
      </c>
      <c r="AU1162" s="180" t="s">
        <v>91</v>
      </c>
      <c r="AV1162" s="177" t="s">
        <v>89</v>
      </c>
      <c r="AW1162" s="177" t="s">
        <v>35</v>
      </c>
      <c r="AX1162" s="177" t="s">
        <v>82</v>
      </c>
      <c r="AY1162" s="180" t="s">
        <v>308</v>
      </c>
    </row>
    <row r="1163" s="185" customFormat="true" ht="10.2" hidden="false" customHeight="false" outlineLevel="0" collapsed="false">
      <c r="B1163" s="186"/>
      <c r="D1163" s="179" t="s">
        <v>317</v>
      </c>
      <c r="E1163" s="187"/>
      <c r="F1163" s="188" t="s">
        <v>3008</v>
      </c>
      <c r="H1163" s="189" t="n">
        <v>304.264</v>
      </c>
      <c r="I1163" s="190"/>
      <c r="L1163" s="186"/>
      <c r="M1163" s="191"/>
      <c r="T1163" s="192"/>
      <c r="AT1163" s="187" t="s">
        <v>317</v>
      </c>
      <c r="AU1163" s="187" t="s">
        <v>91</v>
      </c>
      <c r="AV1163" s="185" t="s">
        <v>91</v>
      </c>
      <c r="AW1163" s="185" t="s">
        <v>35</v>
      </c>
      <c r="AX1163" s="185" t="s">
        <v>82</v>
      </c>
      <c r="AY1163" s="187" t="s">
        <v>308</v>
      </c>
    </row>
    <row r="1164" s="193" customFormat="true" ht="10.2" hidden="false" customHeight="false" outlineLevel="0" collapsed="false">
      <c r="B1164" s="194"/>
      <c r="D1164" s="179" t="s">
        <v>317</v>
      </c>
      <c r="E1164" s="195"/>
      <c r="F1164" s="196" t="s">
        <v>321</v>
      </c>
      <c r="H1164" s="197" t="n">
        <v>304.264</v>
      </c>
      <c r="I1164" s="198"/>
      <c r="L1164" s="194"/>
      <c r="M1164" s="199"/>
      <c r="T1164" s="200"/>
      <c r="AT1164" s="195" t="s">
        <v>317</v>
      </c>
      <c r="AU1164" s="195" t="s">
        <v>91</v>
      </c>
      <c r="AV1164" s="193" t="s">
        <v>315</v>
      </c>
      <c r="AW1164" s="193" t="s">
        <v>35</v>
      </c>
      <c r="AX1164" s="193" t="s">
        <v>89</v>
      </c>
      <c r="AY1164" s="195" t="s">
        <v>308</v>
      </c>
    </row>
    <row r="1165" s="22" customFormat="true" ht="24.15" hidden="false" customHeight="true" outlineLevel="0" collapsed="false">
      <c r="B1165" s="23"/>
      <c r="C1165" s="164" t="s">
        <v>3398</v>
      </c>
      <c r="D1165" s="164" t="s">
        <v>310</v>
      </c>
      <c r="E1165" s="165" t="s">
        <v>3399</v>
      </c>
      <c r="F1165" s="166" t="s">
        <v>3400</v>
      </c>
      <c r="G1165" s="167" t="s">
        <v>313</v>
      </c>
      <c r="H1165" s="168" t="n">
        <v>304.264</v>
      </c>
      <c r="I1165" s="169"/>
      <c r="J1165" s="170" t="n">
        <f aca="false">ROUND(I1165*H1165,2)</f>
        <v>0</v>
      </c>
      <c r="K1165" s="166" t="s">
        <v>314</v>
      </c>
      <c r="L1165" s="23"/>
      <c r="M1165" s="171"/>
      <c r="N1165" s="172" t="s">
        <v>47</v>
      </c>
      <c r="P1165" s="173" t="n">
        <f aca="false">O1165*H1165</f>
        <v>0</v>
      </c>
      <c r="Q1165" s="173" t="n">
        <v>0.00029</v>
      </c>
      <c r="R1165" s="173" t="n">
        <f aca="false">Q1165*H1165</f>
        <v>0.08823656</v>
      </c>
      <c r="S1165" s="173" t="n">
        <v>0</v>
      </c>
      <c r="T1165" s="174" t="n">
        <f aca="false">S1165*H1165</f>
        <v>0</v>
      </c>
      <c r="AR1165" s="175" t="s">
        <v>414</v>
      </c>
      <c r="AT1165" s="175" t="s">
        <v>310</v>
      </c>
      <c r="AU1165" s="175" t="s">
        <v>91</v>
      </c>
      <c r="AY1165" s="3" t="s">
        <v>308</v>
      </c>
      <c r="BE1165" s="176" t="n">
        <f aca="false">IF(N1165="základní",J1165,0)</f>
        <v>0</v>
      </c>
      <c r="BF1165" s="176" t="n">
        <f aca="false">IF(N1165="snížená",J1165,0)</f>
        <v>0</v>
      </c>
      <c r="BG1165" s="176" t="n">
        <f aca="false">IF(N1165="zákl. přenesená",J1165,0)</f>
        <v>0</v>
      </c>
      <c r="BH1165" s="176" t="n">
        <f aca="false">IF(N1165="sníž. přenesená",J1165,0)</f>
        <v>0</v>
      </c>
      <c r="BI1165" s="176" t="n">
        <f aca="false">IF(N1165="nulová",J1165,0)</f>
        <v>0</v>
      </c>
      <c r="BJ1165" s="3" t="s">
        <v>89</v>
      </c>
      <c r="BK1165" s="176" t="n">
        <f aca="false">ROUND(I1165*H1165,2)</f>
        <v>0</v>
      </c>
      <c r="BL1165" s="3" t="s">
        <v>414</v>
      </c>
      <c r="BM1165" s="175" t="s">
        <v>3401</v>
      </c>
    </row>
    <row r="1166" s="177" customFormat="true" ht="10.2" hidden="false" customHeight="false" outlineLevel="0" collapsed="false">
      <c r="B1166" s="178"/>
      <c r="D1166" s="179" t="s">
        <v>317</v>
      </c>
      <c r="E1166" s="180"/>
      <c r="F1166" s="181" t="s">
        <v>318</v>
      </c>
      <c r="H1166" s="180"/>
      <c r="I1166" s="182"/>
      <c r="L1166" s="178"/>
      <c r="M1166" s="183"/>
      <c r="T1166" s="184"/>
      <c r="AT1166" s="180" t="s">
        <v>317</v>
      </c>
      <c r="AU1166" s="180" t="s">
        <v>91</v>
      </c>
      <c r="AV1166" s="177" t="s">
        <v>89</v>
      </c>
      <c r="AW1166" s="177" t="s">
        <v>35</v>
      </c>
      <c r="AX1166" s="177" t="s">
        <v>82</v>
      </c>
      <c r="AY1166" s="180" t="s">
        <v>308</v>
      </c>
    </row>
    <row r="1167" s="177" customFormat="true" ht="10.2" hidden="false" customHeight="false" outlineLevel="0" collapsed="false">
      <c r="B1167" s="178"/>
      <c r="D1167" s="179" t="s">
        <v>317</v>
      </c>
      <c r="E1167" s="180"/>
      <c r="F1167" s="181" t="s">
        <v>3402</v>
      </c>
      <c r="H1167" s="180"/>
      <c r="I1167" s="182"/>
      <c r="L1167" s="178"/>
      <c r="M1167" s="183"/>
      <c r="T1167" s="184"/>
      <c r="AT1167" s="180" t="s">
        <v>317</v>
      </c>
      <c r="AU1167" s="180" t="s">
        <v>91</v>
      </c>
      <c r="AV1167" s="177" t="s">
        <v>89</v>
      </c>
      <c r="AW1167" s="177" t="s">
        <v>35</v>
      </c>
      <c r="AX1167" s="177" t="s">
        <v>82</v>
      </c>
      <c r="AY1167" s="180" t="s">
        <v>308</v>
      </c>
    </row>
    <row r="1168" s="177" customFormat="true" ht="10.2" hidden="false" customHeight="false" outlineLevel="0" collapsed="false">
      <c r="B1168" s="178"/>
      <c r="D1168" s="179" t="s">
        <v>317</v>
      </c>
      <c r="E1168" s="180"/>
      <c r="F1168" s="181" t="s">
        <v>3017</v>
      </c>
      <c r="H1168" s="180"/>
      <c r="I1168" s="182"/>
      <c r="L1168" s="178"/>
      <c r="M1168" s="183"/>
      <c r="T1168" s="184"/>
      <c r="AT1168" s="180" t="s">
        <v>317</v>
      </c>
      <c r="AU1168" s="180" t="s">
        <v>91</v>
      </c>
      <c r="AV1168" s="177" t="s">
        <v>89</v>
      </c>
      <c r="AW1168" s="177" t="s">
        <v>35</v>
      </c>
      <c r="AX1168" s="177" t="s">
        <v>82</v>
      </c>
      <c r="AY1168" s="180" t="s">
        <v>308</v>
      </c>
    </row>
    <row r="1169" s="185" customFormat="true" ht="10.2" hidden="false" customHeight="false" outlineLevel="0" collapsed="false">
      <c r="B1169" s="186"/>
      <c r="D1169" s="179" t="s">
        <v>317</v>
      </c>
      <c r="E1169" s="187"/>
      <c r="F1169" s="188" t="s">
        <v>3008</v>
      </c>
      <c r="H1169" s="189" t="n">
        <v>304.264</v>
      </c>
      <c r="I1169" s="190"/>
      <c r="L1169" s="186"/>
      <c r="M1169" s="191"/>
      <c r="T1169" s="192"/>
      <c r="AT1169" s="187" t="s">
        <v>317</v>
      </c>
      <c r="AU1169" s="187" t="s">
        <v>91</v>
      </c>
      <c r="AV1169" s="185" t="s">
        <v>91</v>
      </c>
      <c r="AW1169" s="185" t="s">
        <v>35</v>
      </c>
      <c r="AX1169" s="185" t="s">
        <v>82</v>
      </c>
      <c r="AY1169" s="187" t="s">
        <v>308</v>
      </c>
    </row>
    <row r="1170" s="193" customFormat="true" ht="10.2" hidden="false" customHeight="false" outlineLevel="0" collapsed="false">
      <c r="B1170" s="194"/>
      <c r="D1170" s="179" t="s">
        <v>317</v>
      </c>
      <c r="E1170" s="195"/>
      <c r="F1170" s="196" t="s">
        <v>321</v>
      </c>
      <c r="H1170" s="197" t="n">
        <v>304.264</v>
      </c>
      <c r="I1170" s="198"/>
      <c r="L1170" s="194"/>
      <c r="M1170" s="199"/>
      <c r="T1170" s="200"/>
      <c r="AT1170" s="195" t="s">
        <v>317</v>
      </c>
      <c r="AU1170" s="195" t="s">
        <v>91</v>
      </c>
      <c r="AV1170" s="193" t="s">
        <v>315</v>
      </c>
      <c r="AW1170" s="193" t="s">
        <v>35</v>
      </c>
      <c r="AX1170" s="193" t="s">
        <v>89</v>
      </c>
      <c r="AY1170" s="195" t="s">
        <v>308</v>
      </c>
    </row>
    <row r="1171" s="22" customFormat="true" ht="44.25" hidden="false" customHeight="true" outlineLevel="0" collapsed="false">
      <c r="B1171" s="23"/>
      <c r="C1171" s="164" t="s">
        <v>3403</v>
      </c>
      <c r="D1171" s="164" t="s">
        <v>310</v>
      </c>
      <c r="E1171" s="165" t="s">
        <v>3404</v>
      </c>
      <c r="F1171" s="166" t="s">
        <v>3405</v>
      </c>
      <c r="G1171" s="167" t="s">
        <v>313</v>
      </c>
      <c r="H1171" s="168" t="n">
        <v>146.58</v>
      </c>
      <c r="I1171" s="169"/>
      <c r="J1171" s="170" t="n">
        <f aca="false">ROUND(I1171*H1171,2)</f>
        <v>0</v>
      </c>
      <c r="K1171" s="166" t="s">
        <v>314</v>
      </c>
      <c r="L1171" s="23"/>
      <c r="M1171" s="171"/>
      <c r="N1171" s="172" t="s">
        <v>47</v>
      </c>
      <c r="P1171" s="173" t="n">
        <f aca="false">O1171*H1171</f>
        <v>0</v>
      </c>
      <c r="Q1171" s="173" t="n">
        <v>0.00017</v>
      </c>
      <c r="R1171" s="173" t="n">
        <f aca="false">Q1171*H1171</f>
        <v>0.0249186</v>
      </c>
      <c r="S1171" s="173" t="n">
        <v>0</v>
      </c>
      <c r="T1171" s="174" t="n">
        <f aca="false">S1171*H1171</f>
        <v>0</v>
      </c>
      <c r="AR1171" s="175" t="s">
        <v>414</v>
      </c>
      <c r="AT1171" s="175" t="s">
        <v>310</v>
      </c>
      <c r="AU1171" s="175" t="s">
        <v>91</v>
      </c>
      <c r="AY1171" s="3" t="s">
        <v>308</v>
      </c>
      <c r="BE1171" s="176" t="n">
        <f aca="false">IF(N1171="základní",J1171,0)</f>
        <v>0</v>
      </c>
      <c r="BF1171" s="176" t="n">
        <f aca="false">IF(N1171="snížená",J1171,0)</f>
        <v>0</v>
      </c>
      <c r="BG1171" s="176" t="n">
        <f aca="false">IF(N1171="zákl. přenesená",J1171,0)</f>
        <v>0</v>
      </c>
      <c r="BH1171" s="176" t="n">
        <f aca="false">IF(N1171="sníž. přenesená",J1171,0)</f>
        <v>0</v>
      </c>
      <c r="BI1171" s="176" t="n">
        <f aca="false">IF(N1171="nulová",J1171,0)</f>
        <v>0</v>
      </c>
      <c r="BJ1171" s="3" t="s">
        <v>89</v>
      </c>
      <c r="BK1171" s="176" t="n">
        <f aca="false">ROUND(I1171*H1171,2)</f>
        <v>0</v>
      </c>
      <c r="BL1171" s="3" t="s">
        <v>414</v>
      </c>
      <c r="BM1171" s="175" t="s">
        <v>3406</v>
      </c>
    </row>
    <row r="1172" s="177" customFormat="true" ht="10.2" hidden="false" customHeight="false" outlineLevel="0" collapsed="false">
      <c r="B1172" s="178"/>
      <c r="D1172" s="179" t="s">
        <v>317</v>
      </c>
      <c r="E1172" s="180"/>
      <c r="F1172" s="181" t="s">
        <v>318</v>
      </c>
      <c r="H1172" s="180"/>
      <c r="I1172" s="182"/>
      <c r="L1172" s="178"/>
      <c r="M1172" s="183"/>
      <c r="T1172" s="184"/>
      <c r="AT1172" s="180" t="s">
        <v>317</v>
      </c>
      <c r="AU1172" s="180" t="s">
        <v>91</v>
      </c>
      <c r="AV1172" s="177" t="s">
        <v>89</v>
      </c>
      <c r="AW1172" s="177" t="s">
        <v>35</v>
      </c>
      <c r="AX1172" s="177" t="s">
        <v>82</v>
      </c>
      <c r="AY1172" s="180" t="s">
        <v>308</v>
      </c>
    </row>
    <row r="1173" s="177" customFormat="true" ht="10.2" hidden="false" customHeight="false" outlineLevel="0" collapsed="false">
      <c r="B1173" s="178"/>
      <c r="D1173" s="179" t="s">
        <v>317</v>
      </c>
      <c r="E1173" s="180"/>
      <c r="F1173" s="181" t="s">
        <v>3407</v>
      </c>
      <c r="H1173" s="180"/>
      <c r="I1173" s="182"/>
      <c r="L1173" s="178"/>
      <c r="M1173" s="183"/>
      <c r="T1173" s="184"/>
      <c r="AT1173" s="180" t="s">
        <v>317</v>
      </c>
      <c r="AU1173" s="180" t="s">
        <v>91</v>
      </c>
      <c r="AV1173" s="177" t="s">
        <v>89</v>
      </c>
      <c r="AW1173" s="177" t="s">
        <v>35</v>
      </c>
      <c r="AX1173" s="177" t="s">
        <v>82</v>
      </c>
      <c r="AY1173" s="180" t="s">
        <v>308</v>
      </c>
    </row>
    <row r="1174" s="177" customFormat="true" ht="20.4" hidden="false" customHeight="false" outlineLevel="0" collapsed="false">
      <c r="B1174" s="178"/>
      <c r="D1174" s="179" t="s">
        <v>317</v>
      </c>
      <c r="E1174" s="180"/>
      <c r="F1174" s="181" t="s">
        <v>2816</v>
      </c>
      <c r="H1174" s="180"/>
      <c r="I1174" s="182"/>
      <c r="L1174" s="178"/>
      <c r="M1174" s="183"/>
      <c r="T1174" s="184"/>
      <c r="AT1174" s="180" t="s">
        <v>317</v>
      </c>
      <c r="AU1174" s="180" t="s">
        <v>91</v>
      </c>
      <c r="AV1174" s="177" t="s">
        <v>89</v>
      </c>
      <c r="AW1174" s="177" t="s">
        <v>35</v>
      </c>
      <c r="AX1174" s="177" t="s">
        <v>82</v>
      </c>
      <c r="AY1174" s="180" t="s">
        <v>308</v>
      </c>
    </row>
    <row r="1175" s="185" customFormat="true" ht="30.6" hidden="false" customHeight="false" outlineLevel="0" collapsed="false">
      <c r="B1175" s="186"/>
      <c r="D1175" s="179" t="s">
        <v>317</v>
      </c>
      <c r="E1175" s="187"/>
      <c r="F1175" s="188" t="s">
        <v>2817</v>
      </c>
      <c r="H1175" s="189" t="n">
        <v>146.58</v>
      </c>
      <c r="I1175" s="190"/>
      <c r="L1175" s="186"/>
      <c r="M1175" s="191"/>
      <c r="T1175" s="192"/>
      <c r="AT1175" s="187" t="s">
        <v>317</v>
      </c>
      <c r="AU1175" s="187" t="s">
        <v>91</v>
      </c>
      <c r="AV1175" s="185" t="s">
        <v>91</v>
      </c>
      <c r="AW1175" s="185" t="s">
        <v>35</v>
      </c>
      <c r="AX1175" s="185" t="s">
        <v>82</v>
      </c>
      <c r="AY1175" s="187" t="s">
        <v>308</v>
      </c>
    </row>
    <row r="1176" s="193" customFormat="true" ht="10.2" hidden="false" customHeight="false" outlineLevel="0" collapsed="false">
      <c r="B1176" s="194"/>
      <c r="D1176" s="179" t="s">
        <v>317</v>
      </c>
      <c r="E1176" s="195"/>
      <c r="F1176" s="196" t="s">
        <v>321</v>
      </c>
      <c r="H1176" s="197" t="n">
        <v>146.58</v>
      </c>
      <c r="I1176" s="198"/>
      <c r="L1176" s="194"/>
      <c r="M1176" s="199"/>
      <c r="T1176" s="200"/>
      <c r="AT1176" s="195" t="s">
        <v>317</v>
      </c>
      <c r="AU1176" s="195" t="s">
        <v>91</v>
      </c>
      <c r="AV1176" s="193" t="s">
        <v>315</v>
      </c>
      <c r="AW1176" s="193" t="s">
        <v>35</v>
      </c>
      <c r="AX1176" s="193" t="s">
        <v>89</v>
      </c>
      <c r="AY1176" s="195" t="s">
        <v>308</v>
      </c>
    </row>
    <row r="1177" s="152" customFormat="true" ht="22.95" hidden="false" customHeight="true" outlineLevel="0" collapsed="false">
      <c r="B1177" s="153"/>
      <c r="D1177" s="154" t="s">
        <v>81</v>
      </c>
      <c r="E1177" s="162" t="s">
        <v>1534</v>
      </c>
      <c r="F1177" s="162" t="s">
        <v>1535</v>
      </c>
      <c r="I1177" s="156"/>
      <c r="J1177" s="163" t="n">
        <f aca="false">BK1177</f>
        <v>0</v>
      </c>
      <c r="L1177" s="153"/>
      <c r="M1177" s="157"/>
      <c r="P1177" s="158" t="n">
        <f aca="false">SUM(P1178:P1197)</f>
        <v>0</v>
      </c>
      <c r="R1177" s="158" t="n">
        <f aca="false">SUM(R1178:R1197)</f>
        <v>0.31703154</v>
      </c>
      <c r="T1177" s="159" t="n">
        <f aca="false">SUM(T1178:T1197)</f>
        <v>0</v>
      </c>
      <c r="AR1177" s="154" t="s">
        <v>91</v>
      </c>
      <c r="AT1177" s="160" t="s">
        <v>81</v>
      </c>
      <c r="AU1177" s="160" t="s">
        <v>89</v>
      </c>
      <c r="AY1177" s="154" t="s">
        <v>308</v>
      </c>
      <c r="BK1177" s="161" t="n">
        <f aca="false">SUM(BK1178:BK1197)</f>
        <v>0</v>
      </c>
    </row>
    <row r="1178" s="22" customFormat="true" ht="24.15" hidden="false" customHeight="true" outlineLevel="0" collapsed="false">
      <c r="B1178" s="23"/>
      <c r="C1178" s="164" t="s">
        <v>3408</v>
      </c>
      <c r="D1178" s="164" t="s">
        <v>310</v>
      </c>
      <c r="E1178" s="165" t="s">
        <v>1537</v>
      </c>
      <c r="F1178" s="166" t="s">
        <v>1538</v>
      </c>
      <c r="G1178" s="167" t="s">
        <v>313</v>
      </c>
      <c r="H1178" s="168" t="n">
        <v>689.199</v>
      </c>
      <c r="I1178" s="169"/>
      <c r="J1178" s="170" t="n">
        <f aca="false">ROUND(I1178*H1178,2)</f>
        <v>0</v>
      </c>
      <c r="K1178" s="166" t="s">
        <v>314</v>
      </c>
      <c r="L1178" s="23"/>
      <c r="M1178" s="171"/>
      <c r="N1178" s="172" t="s">
        <v>47</v>
      </c>
      <c r="P1178" s="173" t="n">
        <f aca="false">O1178*H1178</f>
        <v>0</v>
      </c>
      <c r="Q1178" s="173" t="n">
        <v>0</v>
      </c>
      <c r="R1178" s="173" t="n">
        <f aca="false">Q1178*H1178</f>
        <v>0</v>
      </c>
      <c r="S1178" s="173" t="n">
        <v>0</v>
      </c>
      <c r="T1178" s="174" t="n">
        <f aca="false">S1178*H1178</f>
        <v>0</v>
      </c>
      <c r="AR1178" s="175" t="s">
        <v>414</v>
      </c>
      <c r="AT1178" s="175" t="s">
        <v>310</v>
      </c>
      <c r="AU1178" s="175" t="s">
        <v>91</v>
      </c>
      <c r="AY1178" s="3" t="s">
        <v>308</v>
      </c>
      <c r="BE1178" s="176" t="n">
        <f aca="false">IF(N1178="základní",J1178,0)</f>
        <v>0</v>
      </c>
      <c r="BF1178" s="176" t="n">
        <f aca="false">IF(N1178="snížená",J1178,0)</f>
        <v>0</v>
      </c>
      <c r="BG1178" s="176" t="n">
        <f aca="false">IF(N1178="zákl. přenesená",J1178,0)</f>
        <v>0</v>
      </c>
      <c r="BH1178" s="176" t="n">
        <f aca="false">IF(N1178="sníž. přenesená",J1178,0)</f>
        <v>0</v>
      </c>
      <c r="BI1178" s="176" t="n">
        <f aca="false">IF(N1178="nulová",J1178,0)</f>
        <v>0</v>
      </c>
      <c r="BJ1178" s="3" t="s">
        <v>89</v>
      </c>
      <c r="BK1178" s="176" t="n">
        <f aca="false">ROUND(I1178*H1178,2)</f>
        <v>0</v>
      </c>
      <c r="BL1178" s="3" t="s">
        <v>414</v>
      </c>
      <c r="BM1178" s="175" t="s">
        <v>3409</v>
      </c>
    </row>
    <row r="1179" s="177" customFormat="true" ht="10.2" hidden="false" customHeight="false" outlineLevel="0" collapsed="false">
      <c r="B1179" s="178"/>
      <c r="D1179" s="179" t="s">
        <v>317</v>
      </c>
      <c r="E1179" s="180"/>
      <c r="F1179" s="181" t="s">
        <v>3410</v>
      </c>
      <c r="H1179" s="180"/>
      <c r="I1179" s="182"/>
      <c r="L1179" s="178"/>
      <c r="M1179" s="183"/>
      <c r="T1179" s="184"/>
      <c r="AT1179" s="180" t="s">
        <v>317</v>
      </c>
      <c r="AU1179" s="180" t="s">
        <v>91</v>
      </c>
      <c r="AV1179" s="177" t="s">
        <v>89</v>
      </c>
      <c r="AW1179" s="177" t="s">
        <v>35</v>
      </c>
      <c r="AX1179" s="177" t="s">
        <v>82</v>
      </c>
      <c r="AY1179" s="180" t="s">
        <v>308</v>
      </c>
    </row>
    <row r="1180" s="177" customFormat="true" ht="30.6" hidden="false" customHeight="false" outlineLevel="0" collapsed="false">
      <c r="B1180" s="178"/>
      <c r="D1180" s="179" t="s">
        <v>317</v>
      </c>
      <c r="E1180" s="180"/>
      <c r="F1180" s="181" t="s">
        <v>2822</v>
      </c>
      <c r="H1180" s="180"/>
      <c r="I1180" s="182"/>
      <c r="L1180" s="178"/>
      <c r="M1180" s="183"/>
      <c r="T1180" s="184"/>
      <c r="AT1180" s="180" t="s">
        <v>317</v>
      </c>
      <c r="AU1180" s="180" t="s">
        <v>91</v>
      </c>
      <c r="AV1180" s="177" t="s">
        <v>89</v>
      </c>
      <c r="AW1180" s="177" t="s">
        <v>35</v>
      </c>
      <c r="AX1180" s="177" t="s">
        <v>82</v>
      </c>
      <c r="AY1180" s="180" t="s">
        <v>308</v>
      </c>
    </row>
    <row r="1181" s="177" customFormat="true" ht="10.2" hidden="false" customHeight="false" outlineLevel="0" collapsed="false">
      <c r="B1181" s="178"/>
      <c r="D1181" s="179" t="s">
        <v>317</v>
      </c>
      <c r="E1181" s="180"/>
      <c r="F1181" s="181" t="s">
        <v>2829</v>
      </c>
      <c r="H1181" s="180"/>
      <c r="I1181" s="182"/>
      <c r="L1181" s="178"/>
      <c r="M1181" s="183"/>
      <c r="T1181" s="184"/>
      <c r="AT1181" s="180" t="s">
        <v>317</v>
      </c>
      <c r="AU1181" s="180" t="s">
        <v>91</v>
      </c>
      <c r="AV1181" s="177" t="s">
        <v>89</v>
      </c>
      <c r="AW1181" s="177" t="s">
        <v>35</v>
      </c>
      <c r="AX1181" s="177" t="s">
        <v>82</v>
      </c>
      <c r="AY1181" s="180" t="s">
        <v>308</v>
      </c>
    </row>
    <row r="1182" s="185" customFormat="true" ht="10.2" hidden="false" customHeight="false" outlineLevel="0" collapsed="false">
      <c r="B1182" s="186"/>
      <c r="D1182" s="179" t="s">
        <v>317</v>
      </c>
      <c r="E1182" s="187"/>
      <c r="F1182" s="188" t="s">
        <v>3411</v>
      </c>
      <c r="H1182" s="189" t="n">
        <v>689.199</v>
      </c>
      <c r="I1182" s="190"/>
      <c r="L1182" s="186"/>
      <c r="M1182" s="191"/>
      <c r="T1182" s="192"/>
      <c r="AT1182" s="187" t="s">
        <v>317</v>
      </c>
      <c r="AU1182" s="187" t="s">
        <v>91</v>
      </c>
      <c r="AV1182" s="185" t="s">
        <v>91</v>
      </c>
      <c r="AW1182" s="185" t="s">
        <v>35</v>
      </c>
      <c r="AX1182" s="185" t="s">
        <v>82</v>
      </c>
      <c r="AY1182" s="187" t="s">
        <v>308</v>
      </c>
    </row>
    <row r="1183" s="193" customFormat="true" ht="10.2" hidden="false" customHeight="false" outlineLevel="0" collapsed="false">
      <c r="B1183" s="194"/>
      <c r="D1183" s="179" t="s">
        <v>317</v>
      </c>
      <c r="E1183" s="195"/>
      <c r="F1183" s="196" t="s">
        <v>321</v>
      </c>
      <c r="H1183" s="197" t="n">
        <v>689.199</v>
      </c>
      <c r="I1183" s="198"/>
      <c r="L1183" s="194"/>
      <c r="M1183" s="199"/>
      <c r="T1183" s="200"/>
      <c r="AT1183" s="195" t="s">
        <v>317</v>
      </c>
      <c r="AU1183" s="195" t="s">
        <v>91</v>
      </c>
      <c r="AV1183" s="193" t="s">
        <v>315</v>
      </c>
      <c r="AW1183" s="193" t="s">
        <v>35</v>
      </c>
      <c r="AX1183" s="193" t="s">
        <v>89</v>
      </c>
      <c r="AY1183" s="195" t="s">
        <v>308</v>
      </c>
    </row>
    <row r="1184" s="22" customFormat="true" ht="33" hidden="false" customHeight="true" outlineLevel="0" collapsed="false">
      <c r="B1184" s="23"/>
      <c r="C1184" s="164" t="s">
        <v>3412</v>
      </c>
      <c r="D1184" s="164" t="s">
        <v>310</v>
      </c>
      <c r="E1184" s="165" t="s">
        <v>1542</v>
      </c>
      <c r="F1184" s="166" t="s">
        <v>1543</v>
      </c>
      <c r="G1184" s="167" t="s">
        <v>313</v>
      </c>
      <c r="H1184" s="168" t="n">
        <v>689.199</v>
      </c>
      <c r="I1184" s="169"/>
      <c r="J1184" s="170" t="n">
        <f aca="false">ROUND(I1184*H1184,2)</f>
        <v>0</v>
      </c>
      <c r="K1184" s="166" t="s">
        <v>314</v>
      </c>
      <c r="L1184" s="23"/>
      <c r="M1184" s="171"/>
      <c r="N1184" s="172" t="s">
        <v>47</v>
      </c>
      <c r="P1184" s="173" t="n">
        <f aca="false">O1184*H1184</f>
        <v>0</v>
      </c>
      <c r="Q1184" s="173" t="n">
        <v>0.0002</v>
      </c>
      <c r="R1184" s="173" t="n">
        <f aca="false">Q1184*H1184</f>
        <v>0.1378398</v>
      </c>
      <c r="S1184" s="173" t="n">
        <v>0</v>
      </c>
      <c r="T1184" s="174" t="n">
        <f aca="false">S1184*H1184</f>
        <v>0</v>
      </c>
      <c r="AR1184" s="175" t="s">
        <v>414</v>
      </c>
      <c r="AT1184" s="175" t="s">
        <v>310</v>
      </c>
      <c r="AU1184" s="175" t="s">
        <v>91</v>
      </c>
      <c r="AY1184" s="3" t="s">
        <v>308</v>
      </c>
      <c r="BE1184" s="176" t="n">
        <f aca="false">IF(N1184="základní",J1184,0)</f>
        <v>0</v>
      </c>
      <c r="BF1184" s="176" t="n">
        <f aca="false">IF(N1184="snížená",J1184,0)</f>
        <v>0</v>
      </c>
      <c r="BG1184" s="176" t="n">
        <f aca="false">IF(N1184="zákl. přenesená",J1184,0)</f>
        <v>0</v>
      </c>
      <c r="BH1184" s="176" t="n">
        <f aca="false">IF(N1184="sníž. přenesená",J1184,0)</f>
        <v>0</v>
      </c>
      <c r="BI1184" s="176" t="n">
        <f aca="false">IF(N1184="nulová",J1184,0)</f>
        <v>0</v>
      </c>
      <c r="BJ1184" s="3" t="s">
        <v>89</v>
      </c>
      <c r="BK1184" s="176" t="n">
        <f aca="false">ROUND(I1184*H1184,2)</f>
        <v>0</v>
      </c>
      <c r="BL1184" s="3" t="s">
        <v>414</v>
      </c>
      <c r="BM1184" s="175" t="s">
        <v>3413</v>
      </c>
    </row>
    <row r="1185" s="177" customFormat="true" ht="10.2" hidden="false" customHeight="false" outlineLevel="0" collapsed="false">
      <c r="B1185" s="178"/>
      <c r="D1185" s="179" t="s">
        <v>317</v>
      </c>
      <c r="E1185" s="180"/>
      <c r="F1185" s="181" t="s">
        <v>3414</v>
      </c>
      <c r="H1185" s="180"/>
      <c r="I1185" s="182"/>
      <c r="L1185" s="178"/>
      <c r="M1185" s="183"/>
      <c r="T1185" s="184"/>
      <c r="AT1185" s="180" t="s">
        <v>317</v>
      </c>
      <c r="AU1185" s="180" t="s">
        <v>91</v>
      </c>
      <c r="AV1185" s="177" t="s">
        <v>89</v>
      </c>
      <c r="AW1185" s="177" t="s">
        <v>35</v>
      </c>
      <c r="AX1185" s="177" t="s">
        <v>82</v>
      </c>
      <c r="AY1185" s="180" t="s">
        <v>308</v>
      </c>
    </row>
    <row r="1186" s="177" customFormat="true" ht="30.6" hidden="false" customHeight="false" outlineLevel="0" collapsed="false">
      <c r="B1186" s="178"/>
      <c r="D1186" s="179" t="s">
        <v>317</v>
      </c>
      <c r="E1186" s="180"/>
      <c r="F1186" s="181" t="s">
        <v>2822</v>
      </c>
      <c r="H1186" s="180"/>
      <c r="I1186" s="182"/>
      <c r="L1186" s="178"/>
      <c r="M1186" s="183"/>
      <c r="T1186" s="184"/>
      <c r="AT1186" s="180" t="s">
        <v>317</v>
      </c>
      <c r="AU1186" s="180" t="s">
        <v>91</v>
      </c>
      <c r="AV1186" s="177" t="s">
        <v>89</v>
      </c>
      <c r="AW1186" s="177" t="s">
        <v>35</v>
      </c>
      <c r="AX1186" s="177" t="s">
        <v>82</v>
      </c>
      <c r="AY1186" s="180" t="s">
        <v>308</v>
      </c>
    </row>
    <row r="1187" s="177" customFormat="true" ht="10.2" hidden="false" customHeight="false" outlineLevel="0" collapsed="false">
      <c r="B1187" s="178"/>
      <c r="D1187" s="179" t="s">
        <v>317</v>
      </c>
      <c r="E1187" s="180"/>
      <c r="F1187" s="181" t="s">
        <v>2829</v>
      </c>
      <c r="H1187" s="180"/>
      <c r="I1187" s="182"/>
      <c r="L1187" s="178"/>
      <c r="M1187" s="183"/>
      <c r="T1187" s="184"/>
      <c r="AT1187" s="180" t="s">
        <v>317</v>
      </c>
      <c r="AU1187" s="180" t="s">
        <v>91</v>
      </c>
      <c r="AV1187" s="177" t="s">
        <v>89</v>
      </c>
      <c r="AW1187" s="177" t="s">
        <v>35</v>
      </c>
      <c r="AX1187" s="177" t="s">
        <v>82</v>
      </c>
      <c r="AY1187" s="180" t="s">
        <v>308</v>
      </c>
    </row>
    <row r="1188" s="185" customFormat="true" ht="10.2" hidden="false" customHeight="false" outlineLevel="0" collapsed="false">
      <c r="B1188" s="186"/>
      <c r="D1188" s="179" t="s">
        <v>317</v>
      </c>
      <c r="E1188" s="187"/>
      <c r="F1188" s="188" t="s">
        <v>3411</v>
      </c>
      <c r="H1188" s="189" t="n">
        <v>689.199</v>
      </c>
      <c r="I1188" s="190"/>
      <c r="L1188" s="186"/>
      <c r="M1188" s="191"/>
      <c r="T1188" s="192"/>
      <c r="AT1188" s="187" t="s">
        <v>317</v>
      </c>
      <c r="AU1188" s="187" t="s">
        <v>91</v>
      </c>
      <c r="AV1188" s="185" t="s">
        <v>91</v>
      </c>
      <c r="AW1188" s="185" t="s">
        <v>35</v>
      </c>
      <c r="AX1188" s="185" t="s">
        <v>82</v>
      </c>
      <c r="AY1188" s="187" t="s">
        <v>308</v>
      </c>
    </row>
    <row r="1189" s="193" customFormat="true" ht="10.2" hidden="false" customHeight="false" outlineLevel="0" collapsed="false">
      <c r="B1189" s="194"/>
      <c r="D1189" s="179" t="s">
        <v>317</v>
      </c>
      <c r="E1189" s="195"/>
      <c r="F1189" s="196" t="s">
        <v>321</v>
      </c>
      <c r="H1189" s="197" t="n">
        <v>689.199</v>
      </c>
      <c r="I1189" s="198"/>
      <c r="L1189" s="194"/>
      <c r="M1189" s="199"/>
      <c r="T1189" s="200"/>
      <c r="AT1189" s="195" t="s">
        <v>317</v>
      </c>
      <c r="AU1189" s="195" t="s">
        <v>91</v>
      </c>
      <c r="AV1189" s="193" t="s">
        <v>315</v>
      </c>
      <c r="AW1189" s="193" t="s">
        <v>35</v>
      </c>
      <c r="AX1189" s="193" t="s">
        <v>89</v>
      </c>
      <c r="AY1189" s="195" t="s">
        <v>308</v>
      </c>
    </row>
    <row r="1190" s="22" customFormat="true" ht="37.95" hidden="false" customHeight="true" outlineLevel="0" collapsed="false">
      <c r="B1190" s="23"/>
      <c r="C1190" s="164" t="s">
        <v>3415</v>
      </c>
      <c r="D1190" s="164" t="s">
        <v>310</v>
      </c>
      <c r="E1190" s="165" t="s">
        <v>1546</v>
      </c>
      <c r="F1190" s="166" t="s">
        <v>1547</v>
      </c>
      <c r="G1190" s="167" t="s">
        <v>313</v>
      </c>
      <c r="H1190" s="168" t="n">
        <v>689.199</v>
      </c>
      <c r="I1190" s="169"/>
      <c r="J1190" s="170" t="n">
        <f aca="false">ROUND(I1190*H1190,2)</f>
        <v>0</v>
      </c>
      <c r="K1190" s="166" t="s">
        <v>314</v>
      </c>
      <c r="L1190" s="23"/>
      <c r="M1190" s="171"/>
      <c r="N1190" s="172" t="s">
        <v>47</v>
      </c>
      <c r="P1190" s="173" t="n">
        <f aca="false">O1190*H1190</f>
        <v>0</v>
      </c>
      <c r="Q1190" s="173" t="n">
        <v>0.00026</v>
      </c>
      <c r="R1190" s="173" t="n">
        <f aca="false">Q1190*H1190</f>
        <v>0.17919174</v>
      </c>
      <c r="S1190" s="173" t="n">
        <v>0</v>
      </c>
      <c r="T1190" s="174" t="n">
        <f aca="false">S1190*H1190</f>
        <v>0</v>
      </c>
      <c r="AR1190" s="175" t="s">
        <v>414</v>
      </c>
      <c r="AT1190" s="175" t="s">
        <v>310</v>
      </c>
      <c r="AU1190" s="175" t="s">
        <v>91</v>
      </c>
      <c r="AY1190" s="3" t="s">
        <v>308</v>
      </c>
      <c r="BE1190" s="176" t="n">
        <f aca="false">IF(N1190="základní",J1190,0)</f>
        <v>0</v>
      </c>
      <c r="BF1190" s="176" t="n">
        <f aca="false">IF(N1190="snížená",J1190,0)</f>
        <v>0</v>
      </c>
      <c r="BG1190" s="176" t="n">
        <f aca="false">IF(N1190="zákl. přenesená",J1190,0)</f>
        <v>0</v>
      </c>
      <c r="BH1190" s="176" t="n">
        <f aca="false">IF(N1190="sníž. přenesená",J1190,0)</f>
        <v>0</v>
      </c>
      <c r="BI1190" s="176" t="n">
        <f aca="false">IF(N1190="nulová",J1190,0)</f>
        <v>0</v>
      </c>
      <c r="BJ1190" s="3" t="s">
        <v>89</v>
      </c>
      <c r="BK1190" s="176" t="n">
        <f aca="false">ROUND(I1190*H1190,2)</f>
        <v>0</v>
      </c>
      <c r="BL1190" s="3" t="s">
        <v>414</v>
      </c>
      <c r="BM1190" s="175" t="s">
        <v>3416</v>
      </c>
    </row>
    <row r="1191" s="177" customFormat="true" ht="10.2" hidden="false" customHeight="false" outlineLevel="0" collapsed="false">
      <c r="B1191" s="178"/>
      <c r="D1191" s="179" t="s">
        <v>317</v>
      </c>
      <c r="E1191" s="180"/>
      <c r="F1191" s="181" t="s">
        <v>3417</v>
      </c>
      <c r="H1191" s="180"/>
      <c r="I1191" s="182"/>
      <c r="L1191" s="178"/>
      <c r="M1191" s="183"/>
      <c r="T1191" s="184"/>
      <c r="AT1191" s="180" t="s">
        <v>317</v>
      </c>
      <c r="AU1191" s="180" t="s">
        <v>91</v>
      </c>
      <c r="AV1191" s="177" t="s">
        <v>89</v>
      </c>
      <c r="AW1191" s="177" t="s">
        <v>35</v>
      </c>
      <c r="AX1191" s="177" t="s">
        <v>82</v>
      </c>
      <c r="AY1191" s="180" t="s">
        <v>308</v>
      </c>
    </row>
    <row r="1192" s="177" customFormat="true" ht="30.6" hidden="false" customHeight="false" outlineLevel="0" collapsed="false">
      <c r="B1192" s="178"/>
      <c r="D1192" s="179" t="s">
        <v>317</v>
      </c>
      <c r="E1192" s="180"/>
      <c r="F1192" s="181" t="s">
        <v>2822</v>
      </c>
      <c r="H1192" s="180"/>
      <c r="I1192" s="182"/>
      <c r="L1192" s="178"/>
      <c r="M1192" s="183"/>
      <c r="T1192" s="184"/>
      <c r="AT1192" s="180" t="s">
        <v>317</v>
      </c>
      <c r="AU1192" s="180" t="s">
        <v>91</v>
      </c>
      <c r="AV1192" s="177" t="s">
        <v>89</v>
      </c>
      <c r="AW1192" s="177" t="s">
        <v>35</v>
      </c>
      <c r="AX1192" s="177" t="s">
        <v>82</v>
      </c>
      <c r="AY1192" s="180" t="s">
        <v>308</v>
      </c>
    </row>
    <row r="1193" s="185" customFormat="true" ht="30.6" hidden="false" customHeight="false" outlineLevel="0" collapsed="false">
      <c r="B1193" s="186"/>
      <c r="D1193" s="179" t="s">
        <v>317</v>
      </c>
      <c r="E1193" s="187"/>
      <c r="F1193" s="188" t="s">
        <v>2823</v>
      </c>
      <c r="H1193" s="189" t="n">
        <v>622.08</v>
      </c>
      <c r="I1193" s="190"/>
      <c r="L1193" s="186"/>
      <c r="M1193" s="191"/>
      <c r="T1193" s="192"/>
      <c r="AT1193" s="187" t="s">
        <v>317</v>
      </c>
      <c r="AU1193" s="187" t="s">
        <v>91</v>
      </c>
      <c r="AV1193" s="185" t="s">
        <v>91</v>
      </c>
      <c r="AW1193" s="185" t="s">
        <v>35</v>
      </c>
      <c r="AX1193" s="185" t="s">
        <v>82</v>
      </c>
      <c r="AY1193" s="187" t="s">
        <v>308</v>
      </c>
    </row>
    <row r="1194" s="185" customFormat="true" ht="10.2" hidden="false" customHeight="false" outlineLevel="0" collapsed="false">
      <c r="B1194" s="186"/>
      <c r="D1194" s="179" t="s">
        <v>317</v>
      </c>
      <c r="E1194" s="187"/>
      <c r="F1194" s="188" t="s">
        <v>2824</v>
      </c>
      <c r="H1194" s="189" t="n">
        <v>31.914</v>
      </c>
      <c r="I1194" s="190"/>
      <c r="L1194" s="186"/>
      <c r="M1194" s="191"/>
      <c r="T1194" s="192"/>
      <c r="AT1194" s="187" t="s">
        <v>317</v>
      </c>
      <c r="AU1194" s="187" t="s">
        <v>91</v>
      </c>
      <c r="AV1194" s="185" t="s">
        <v>91</v>
      </c>
      <c r="AW1194" s="185" t="s">
        <v>35</v>
      </c>
      <c r="AX1194" s="185" t="s">
        <v>82</v>
      </c>
      <c r="AY1194" s="187" t="s">
        <v>308</v>
      </c>
    </row>
    <row r="1195" s="177" customFormat="true" ht="10.2" hidden="false" customHeight="false" outlineLevel="0" collapsed="false">
      <c r="B1195" s="178"/>
      <c r="D1195" s="179" t="s">
        <v>317</v>
      </c>
      <c r="E1195" s="180"/>
      <c r="F1195" s="181" t="s">
        <v>2829</v>
      </c>
      <c r="H1195" s="180"/>
      <c r="I1195" s="182"/>
      <c r="L1195" s="178"/>
      <c r="M1195" s="183"/>
      <c r="T1195" s="184"/>
      <c r="AT1195" s="180" t="s">
        <v>317</v>
      </c>
      <c r="AU1195" s="180" t="s">
        <v>91</v>
      </c>
      <c r="AV1195" s="177" t="s">
        <v>89</v>
      </c>
      <c r="AW1195" s="177" t="s">
        <v>35</v>
      </c>
      <c r="AX1195" s="177" t="s">
        <v>82</v>
      </c>
      <c r="AY1195" s="180" t="s">
        <v>308</v>
      </c>
    </row>
    <row r="1196" s="185" customFormat="true" ht="10.2" hidden="false" customHeight="false" outlineLevel="0" collapsed="false">
      <c r="B1196" s="186"/>
      <c r="D1196" s="179" t="s">
        <v>317</v>
      </c>
      <c r="E1196" s="187"/>
      <c r="F1196" s="188" t="s">
        <v>2830</v>
      </c>
      <c r="H1196" s="189" t="n">
        <v>35.205</v>
      </c>
      <c r="I1196" s="190"/>
      <c r="L1196" s="186"/>
      <c r="M1196" s="191"/>
      <c r="T1196" s="192"/>
      <c r="AT1196" s="187" t="s">
        <v>317</v>
      </c>
      <c r="AU1196" s="187" t="s">
        <v>91</v>
      </c>
      <c r="AV1196" s="185" t="s">
        <v>91</v>
      </c>
      <c r="AW1196" s="185" t="s">
        <v>35</v>
      </c>
      <c r="AX1196" s="185" t="s">
        <v>82</v>
      </c>
      <c r="AY1196" s="187" t="s">
        <v>308</v>
      </c>
    </row>
    <row r="1197" s="193" customFormat="true" ht="10.2" hidden="false" customHeight="false" outlineLevel="0" collapsed="false">
      <c r="B1197" s="194"/>
      <c r="D1197" s="179" t="s">
        <v>317</v>
      </c>
      <c r="E1197" s="195" t="s">
        <v>2548</v>
      </c>
      <c r="F1197" s="196" t="s">
        <v>321</v>
      </c>
      <c r="H1197" s="197" t="n">
        <v>689.199</v>
      </c>
      <c r="I1197" s="198"/>
      <c r="L1197" s="194"/>
      <c r="M1197" s="199"/>
      <c r="T1197" s="200"/>
      <c r="AT1197" s="195" t="s">
        <v>317</v>
      </c>
      <c r="AU1197" s="195" t="s">
        <v>91</v>
      </c>
      <c r="AV1197" s="193" t="s">
        <v>315</v>
      </c>
      <c r="AW1197" s="193" t="s">
        <v>35</v>
      </c>
      <c r="AX1197" s="193" t="s">
        <v>89</v>
      </c>
      <c r="AY1197" s="195" t="s">
        <v>308</v>
      </c>
    </row>
    <row r="1198" s="152" customFormat="true" ht="25.95" hidden="false" customHeight="true" outlineLevel="0" collapsed="false">
      <c r="B1198" s="153"/>
      <c r="D1198" s="154" t="s">
        <v>81</v>
      </c>
      <c r="E1198" s="155" t="s">
        <v>534</v>
      </c>
      <c r="F1198" s="155" t="s">
        <v>535</v>
      </c>
      <c r="I1198" s="156"/>
      <c r="J1198" s="142" t="n">
        <f aca="false">BK1198</f>
        <v>0</v>
      </c>
      <c r="L1198" s="153"/>
      <c r="M1198" s="157"/>
      <c r="P1198" s="158" t="n">
        <f aca="false">SUM(P1199:P1219)</f>
        <v>0</v>
      </c>
      <c r="R1198" s="158" t="n">
        <f aca="false">SUM(R1199:R1219)</f>
        <v>0</v>
      </c>
      <c r="T1198" s="159" t="n">
        <f aca="false">SUM(T1199:T1219)</f>
        <v>0</v>
      </c>
      <c r="AR1198" s="154" t="s">
        <v>315</v>
      </c>
      <c r="AT1198" s="160" t="s">
        <v>81</v>
      </c>
      <c r="AU1198" s="160" t="s">
        <v>82</v>
      </c>
      <c r="AY1198" s="154" t="s">
        <v>308</v>
      </c>
      <c r="BK1198" s="161" t="n">
        <f aca="false">SUM(BK1199:BK1219)</f>
        <v>0</v>
      </c>
    </row>
    <row r="1199" s="22" customFormat="true" ht="55.5" hidden="false" customHeight="true" outlineLevel="0" collapsed="false">
      <c r="B1199" s="23"/>
      <c r="C1199" s="164" t="s">
        <v>3418</v>
      </c>
      <c r="D1199" s="164" t="s">
        <v>310</v>
      </c>
      <c r="E1199" s="165" t="s">
        <v>3419</v>
      </c>
      <c r="F1199" s="166" t="s">
        <v>3420</v>
      </c>
      <c r="G1199" s="167" t="s">
        <v>607</v>
      </c>
      <c r="H1199" s="168" t="n">
        <v>1</v>
      </c>
      <c r="I1199" s="169"/>
      <c r="J1199" s="170" t="n">
        <f aca="false">ROUND(I1199*H1199,2)</f>
        <v>0</v>
      </c>
      <c r="K1199" s="166"/>
      <c r="L1199" s="23"/>
      <c r="M1199" s="171"/>
      <c r="N1199" s="172" t="s">
        <v>47</v>
      </c>
      <c r="P1199" s="173" t="n">
        <f aca="false">O1199*H1199</f>
        <v>0</v>
      </c>
      <c r="Q1199" s="173" t="n">
        <v>0</v>
      </c>
      <c r="R1199" s="173" t="n">
        <f aca="false">Q1199*H1199</f>
        <v>0</v>
      </c>
      <c r="S1199" s="173" t="n">
        <v>0</v>
      </c>
      <c r="T1199" s="174" t="n">
        <f aca="false">S1199*H1199</f>
        <v>0</v>
      </c>
      <c r="AR1199" s="175" t="s">
        <v>315</v>
      </c>
      <c r="AT1199" s="175" t="s">
        <v>310</v>
      </c>
      <c r="AU1199" s="175" t="s">
        <v>89</v>
      </c>
      <c r="AY1199" s="3" t="s">
        <v>308</v>
      </c>
      <c r="BE1199" s="176" t="n">
        <f aca="false">IF(N1199="základní",J1199,0)</f>
        <v>0</v>
      </c>
      <c r="BF1199" s="176" t="n">
        <f aca="false">IF(N1199="snížená",J1199,0)</f>
        <v>0</v>
      </c>
      <c r="BG1199" s="176" t="n">
        <f aca="false">IF(N1199="zákl. přenesená",J1199,0)</f>
        <v>0</v>
      </c>
      <c r="BH1199" s="176" t="n">
        <f aca="false">IF(N1199="sníž. přenesená",J1199,0)</f>
        <v>0</v>
      </c>
      <c r="BI1199" s="176" t="n">
        <f aca="false">IF(N1199="nulová",J1199,0)</f>
        <v>0</v>
      </c>
      <c r="BJ1199" s="3" t="s">
        <v>89</v>
      </c>
      <c r="BK1199" s="176" t="n">
        <f aca="false">ROUND(I1199*H1199,2)</f>
        <v>0</v>
      </c>
      <c r="BL1199" s="3" t="s">
        <v>315</v>
      </c>
      <c r="BM1199" s="175" t="s">
        <v>3421</v>
      </c>
    </row>
    <row r="1200" s="22" customFormat="true" ht="24.15" hidden="false" customHeight="true" outlineLevel="0" collapsed="false">
      <c r="B1200" s="23"/>
      <c r="C1200" s="164" t="s">
        <v>3422</v>
      </c>
      <c r="D1200" s="164" t="s">
        <v>310</v>
      </c>
      <c r="E1200" s="165" t="s">
        <v>3423</v>
      </c>
      <c r="F1200" s="166" t="s">
        <v>3424</v>
      </c>
      <c r="G1200" s="167" t="s">
        <v>607</v>
      </c>
      <c r="H1200" s="168" t="n">
        <v>1</v>
      </c>
      <c r="I1200" s="169"/>
      <c r="J1200" s="170" t="n">
        <f aca="false">ROUND(I1200*H1200,2)</f>
        <v>0</v>
      </c>
      <c r="K1200" s="166"/>
      <c r="L1200" s="23"/>
      <c r="M1200" s="171"/>
      <c r="N1200" s="172" t="s">
        <v>47</v>
      </c>
      <c r="P1200" s="173" t="n">
        <f aca="false">O1200*H1200</f>
        <v>0</v>
      </c>
      <c r="Q1200" s="173" t="n">
        <v>0</v>
      </c>
      <c r="R1200" s="173" t="n">
        <f aca="false">Q1200*H1200</f>
        <v>0</v>
      </c>
      <c r="S1200" s="173" t="n">
        <v>0</v>
      </c>
      <c r="T1200" s="174" t="n">
        <f aca="false">S1200*H1200</f>
        <v>0</v>
      </c>
      <c r="AR1200" s="175" t="s">
        <v>315</v>
      </c>
      <c r="AT1200" s="175" t="s">
        <v>310</v>
      </c>
      <c r="AU1200" s="175" t="s">
        <v>89</v>
      </c>
      <c r="AY1200" s="3" t="s">
        <v>308</v>
      </c>
      <c r="BE1200" s="176" t="n">
        <f aca="false">IF(N1200="základní",J1200,0)</f>
        <v>0</v>
      </c>
      <c r="BF1200" s="176" t="n">
        <f aca="false">IF(N1200="snížená",J1200,0)</f>
        <v>0</v>
      </c>
      <c r="BG1200" s="176" t="n">
        <f aca="false">IF(N1200="zákl. přenesená",J1200,0)</f>
        <v>0</v>
      </c>
      <c r="BH1200" s="176" t="n">
        <f aca="false">IF(N1200="sníž. přenesená",J1200,0)</f>
        <v>0</v>
      </c>
      <c r="BI1200" s="176" t="n">
        <f aca="false">IF(N1200="nulová",J1200,0)</f>
        <v>0</v>
      </c>
      <c r="BJ1200" s="3" t="s">
        <v>89</v>
      </c>
      <c r="BK1200" s="176" t="n">
        <f aca="false">ROUND(I1200*H1200,2)</f>
        <v>0</v>
      </c>
      <c r="BL1200" s="3" t="s">
        <v>315</v>
      </c>
      <c r="BM1200" s="175" t="s">
        <v>3425</v>
      </c>
    </row>
    <row r="1201" s="22" customFormat="true" ht="24.15" hidden="false" customHeight="true" outlineLevel="0" collapsed="false">
      <c r="B1201" s="23"/>
      <c r="C1201" s="164" t="s">
        <v>3426</v>
      </c>
      <c r="D1201" s="164" t="s">
        <v>310</v>
      </c>
      <c r="E1201" s="165" t="s">
        <v>3427</v>
      </c>
      <c r="F1201" s="166" t="s">
        <v>3428</v>
      </c>
      <c r="G1201" s="167" t="s">
        <v>607</v>
      </c>
      <c r="H1201" s="168" t="n">
        <v>1</v>
      </c>
      <c r="I1201" s="169"/>
      <c r="J1201" s="170" t="n">
        <f aca="false">ROUND(I1201*H1201,2)</f>
        <v>0</v>
      </c>
      <c r="K1201" s="166"/>
      <c r="L1201" s="23"/>
      <c r="M1201" s="171"/>
      <c r="N1201" s="172" t="s">
        <v>47</v>
      </c>
      <c r="P1201" s="173" t="n">
        <f aca="false">O1201*H1201</f>
        <v>0</v>
      </c>
      <c r="Q1201" s="173" t="n">
        <v>0</v>
      </c>
      <c r="R1201" s="173" t="n">
        <f aca="false">Q1201*H1201</f>
        <v>0</v>
      </c>
      <c r="S1201" s="173" t="n">
        <v>0</v>
      </c>
      <c r="T1201" s="174" t="n">
        <f aca="false">S1201*H1201</f>
        <v>0</v>
      </c>
      <c r="AR1201" s="175" t="s">
        <v>315</v>
      </c>
      <c r="AT1201" s="175" t="s">
        <v>310</v>
      </c>
      <c r="AU1201" s="175" t="s">
        <v>89</v>
      </c>
      <c r="AY1201" s="3" t="s">
        <v>308</v>
      </c>
      <c r="BE1201" s="176" t="n">
        <f aca="false">IF(N1201="základní",J1201,0)</f>
        <v>0</v>
      </c>
      <c r="BF1201" s="176" t="n">
        <f aca="false">IF(N1201="snížená",J1201,0)</f>
        <v>0</v>
      </c>
      <c r="BG1201" s="176" t="n">
        <f aca="false">IF(N1201="zákl. přenesená",J1201,0)</f>
        <v>0</v>
      </c>
      <c r="BH1201" s="176" t="n">
        <f aca="false">IF(N1201="sníž. přenesená",J1201,0)</f>
        <v>0</v>
      </c>
      <c r="BI1201" s="176" t="n">
        <f aca="false">IF(N1201="nulová",J1201,0)</f>
        <v>0</v>
      </c>
      <c r="BJ1201" s="3" t="s">
        <v>89</v>
      </c>
      <c r="BK1201" s="176" t="n">
        <f aca="false">ROUND(I1201*H1201,2)</f>
        <v>0</v>
      </c>
      <c r="BL1201" s="3" t="s">
        <v>315</v>
      </c>
      <c r="BM1201" s="175" t="s">
        <v>3429</v>
      </c>
    </row>
    <row r="1202" s="22" customFormat="true" ht="37.95" hidden="false" customHeight="true" outlineLevel="0" collapsed="false">
      <c r="B1202" s="23"/>
      <c r="C1202" s="164" t="s">
        <v>3430</v>
      </c>
      <c r="D1202" s="164" t="s">
        <v>310</v>
      </c>
      <c r="E1202" s="165" t="s">
        <v>3431</v>
      </c>
      <c r="F1202" s="166" t="s">
        <v>3432</v>
      </c>
      <c r="G1202" s="167" t="s">
        <v>607</v>
      </c>
      <c r="H1202" s="168" t="n">
        <v>1</v>
      </c>
      <c r="I1202" s="169"/>
      <c r="J1202" s="170" t="n">
        <f aca="false">ROUND(I1202*H1202,2)</f>
        <v>0</v>
      </c>
      <c r="K1202" s="166"/>
      <c r="L1202" s="23"/>
      <c r="M1202" s="171"/>
      <c r="N1202" s="172" t="s">
        <v>47</v>
      </c>
      <c r="P1202" s="173" t="n">
        <f aca="false">O1202*H1202</f>
        <v>0</v>
      </c>
      <c r="Q1202" s="173" t="n">
        <v>0</v>
      </c>
      <c r="R1202" s="173" t="n">
        <f aca="false">Q1202*H1202</f>
        <v>0</v>
      </c>
      <c r="S1202" s="173" t="n">
        <v>0</v>
      </c>
      <c r="T1202" s="174" t="n">
        <f aca="false">S1202*H1202</f>
        <v>0</v>
      </c>
      <c r="AR1202" s="175" t="s">
        <v>315</v>
      </c>
      <c r="AT1202" s="175" t="s">
        <v>310</v>
      </c>
      <c r="AU1202" s="175" t="s">
        <v>89</v>
      </c>
      <c r="AY1202" s="3" t="s">
        <v>308</v>
      </c>
      <c r="BE1202" s="176" t="n">
        <f aca="false">IF(N1202="základní",J1202,0)</f>
        <v>0</v>
      </c>
      <c r="BF1202" s="176" t="n">
        <f aca="false">IF(N1202="snížená",J1202,0)</f>
        <v>0</v>
      </c>
      <c r="BG1202" s="176" t="n">
        <f aca="false">IF(N1202="zákl. přenesená",J1202,0)</f>
        <v>0</v>
      </c>
      <c r="BH1202" s="176" t="n">
        <f aca="false">IF(N1202="sníž. přenesená",J1202,0)</f>
        <v>0</v>
      </c>
      <c r="BI1202" s="176" t="n">
        <f aca="false">IF(N1202="nulová",J1202,0)</f>
        <v>0</v>
      </c>
      <c r="BJ1202" s="3" t="s">
        <v>89</v>
      </c>
      <c r="BK1202" s="176" t="n">
        <f aca="false">ROUND(I1202*H1202,2)</f>
        <v>0</v>
      </c>
      <c r="BL1202" s="3" t="s">
        <v>315</v>
      </c>
      <c r="BM1202" s="175" t="s">
        <v>3433</v>
      </c>
    </row>
    <row r="1203" s="22" customFormat="true" ht="24.15" hidden="false" customHeight="true" outlineLevel="0" collapsed="false">
      <c r="B1203" s="23"/>
      <c r="C1203" s="164" t="s">
        <v>3434</v>
      </c>
      <c r="D1203" s="164" t="s">
        <v>310</v>
      </c>
      <c r="E1203" s="165" t="s">
        <v>3435</v>
      </c>
      <c r="F1203" s="166" t="s">
        <v>3436</v>
      </c>
      <c r="G1203" s="167" t="s">
        <v>607</v>
      </c>
      <c r="H1203" s="168" t="n">
        <v>1</v>
      </c>
      <c r="I1203" s="169"/>
      <c r="J1203" s="170" t="n">
        <f aca="false">ROUND(I1203*H1203,2)</f>
        <v>0</v>
      </c>
      <c r="K1203" s="166"/>
      <c r="L1203" s="23"/>
      <c r="M1203" s="171"/>
      <c r="N1203" s="172" t="s">
        <v>47</v>
      </c>
      <c r="P1203" s="173" t="n">
        <f aca="false">O1203*H1203</f>
        <v>0</v>
      </c>
      <c r="Q1203" s="173" t="n">
        <v>0</v>
      </c>
      <c r="R1203" s="173" t="n">
        <f aca="false">Q1203*H1203</f>
        <v>0</v>
      </c>
      <c r="S1203" s="173" t="n">
        <v>0</v>
      </c>
      <c r="T1203" s="174" t="n">
        <f aca="false">S1203*H1203</f>
        <v>0</v>
      </c>
      <c r="AR1203" s="175" t="s">
        <v>315</v>
      </c>
      <c r="AT1203" s="175" t="s">
        <v>310</v>
      </c>
      <c r="AU1203" s="175" t="s">
        <v>89</v>
      </c>
      <c r="AY1203" s="3" t="s">
        <v>308</v>
      </c>
      <c r="BE1203" s="176" t="n">
        <f aca="false">IF(N1203="základní",J1203,0)</f>
        <v>0</v>
      </c>
      <c r="BF1203" s="176" t="n">
        <f aca="false">IF(N1203="snížená",J1203,0)</f>
        <v>0</v>
      </c>
      <c r="BG1203" s="176" t="n">
        <f aca="false">IF(N1203="zákl. přenesená",J1203,0)</f>
        <v>0</v>
      </c>
      <c r="BH1203" s="176" t="n">
        <f aca="false">IF(N1203="sníž. přenesená",J1203,0)</f>
        <v>0</v>
      </c>
      <c r="BI1203" s="176" t="n">
        <f aca="false">IF(N1203="nulová",J1203,0)</f>
        <v>0</v>
      </c>
      <c r="BJ1203" s="3" t="s">
        <v>89</v>
      </c>
      <c r="BK1203" s="176" t="n">
        <f aca="false">ROUND(I1203*H1203,2)</f>
        <v>0</v>
      </c>
      <c r="BL1203" s="3" t="s">
        <v>315</v>
      </c>
      <c r="BM1203" s="175" t="s">
        <v>3437</v>
      </c>
    </row>
    <row r="1204" s="22" customFormat="true" ht="24.15" hidden="false" customHeight="true" outlineLevel="0" collapsed="false">
      <c r="B1204" s="23"/>
      <c r="C1204" s="164" t="s">
        <v>3438</v>
      </c>
      <c r="D1204" s="164" t="s">
        <v>310</v>
      </c>
      <c r="E1204" s="165" t="s">
        <v>3439</v>
      </c>
      <c r="F1204" s="166" t="s">
        <v>3440</v>
      </c>
      <c r="G1204" s="167" t="s">
        <v>607</v>
      </c>
      <c r="H1204" s="168" t="n">
        <v>1</v>
      </c>
      <c r="I1204" s="169"/>
      <c r="J1204" s="170" t="n">
        <f aca="false">ROUND(I1204*H1204,2)</f>
        <v>0</v>
      </c>
      <c r="K1204" s="166"/>
      <c r="L1204" s="23"/>
      <c r="M1204" s="171"/>
      <c r="N1204" s="172" t="s">
        <v>47</v>
      </c>
      <c r="P1204" s="173" t="n">
        <f aca="false">O1204*H1204</f>
        <v>0</v>
      </c>
      <c r="Q1204" s="173" t="n">
        <v>0</v>
      </c>
      <c r="R1204" s="173" t="n">
        <f aca="false">Q1204*H1204</f>
        <v>0</v>
      </c>
      <c r="S1204" s="173" t="n">
        <v>0</v>
      </c>
      <c r="T1204" s="174" t="n">
        <f aca="false">S1204*H1204</f>
        <v>0</v>
      </c>
      <c r="AR1204" s="175" t="s">
        <v>315</v>
      </c>
      <c r="AT1204" s="175" t="s">
        <v>310</v>
      </c>
      <c r="AU1204" s="175" t="s">
        <v>89</v>
      </c>
      <c r="AY1204" s="3" t="s">
        <v>308</v>
      </c>
      <c r="BE1204" s="176" t="n">
        <f aca="false">IF(N1204="základní",J1204,0)</f>
        <v>0</v>
      </c>
      <c r="BF1204" s="176" t="n">
        <f aca="false">IF(N1204="snížená",J1204,0)</f>
        <v>0</v>
      </c>
      <c r="BG1204" s="176" t="n">
        <f aca="false">IF(N1204="zákl. přenesená",J1204,0)</f>
        <v>0</v>
      </c>
      <c r="BH1204" s="176" t="n">
        <f aca="false">IF(N1204="sníž. přenesená",J1204,0)</f>
        <v>0</v>
      </c>
      <c r="BI1204" s="176" t="n">
        <f aca="false">IF(N1204="nulová",J1204,0)</f>
        <v>0</v>
      </c>
      <c r="BJ1204" s="3" t="s">
        <v>89</v>
      </c>
      <c r="BK1204" s="176" t="n">
        <f aca="false">ROUND(I1204*H1204,2)</f>
        <v>0</v>
      </c>
      <c r="BL1204" s="3" t="s">
        <v>315</v>
      </c>
      <c r="BM1204" s="175" t="s">
        <v>3441</v>
      </c>
    </row>
    <row r="1205" s="22" customFormat="true" ht="24.15" hidden="false" customHeight="true" outlineLevel="0" collapsed="false">
      <c r="B1205" s="23"/>
      <c r="C1205" s="164" t="s">
        <v>3442</v>
      </c>
      <c r="D1205" s="164" t="s">
        <v>310</v>
      </c>
      <c r="E1205" s="165" t="s">
        <v>3443</v>
      </c>
      <c r="F1205" s="166" t="s">
        <v>3444</v>
      </c>
      <c r="G1205" s="167" t="s">
        <v>478</v>
      </c>
      <c r="H1205" s="168" t="n">
        <v>1</v>
      </c>
      <c r="I1205" s="169"/>
      <c r="J1205" s="170" t="n">
        <f aca="false">ROUND(I1205*H1205,2)</f>
        <v>0</v>
      </c>
      <c r="K1205" s="166"/>
      <c r="L1205" s="23"/>
      <c r="M1205" s="171"/>
      <c r="N1205" s="172" t="s">
        <v>47</v>
      </c>
      <c r="P1205" s="173" t="n">
        <f aca="false">O1205*H1205</f>
        <v>0</v>
      </c>
      <c r="Q1205" s="173" t="n">
        <v>0</v>
      </c>
      <c r="R1205" s="173" t="n">
        <f aca="false">Q1205*H1205</f>
        <v>0</v>
      </c>
      <c r="S1205" s="173" t="n">
        <v>0</v>
      </c>
      <c r="T1205" s="174" t="n">
        <f aca="false">S1205*H1205</f>
        <v>0</v>
      </c>
      <c r="AR1205" s="175" t="s">
        <v>315</v>
      </c>
      <c r="AT1205" s="175" t="s">
        <v>310</v>
      </c>
      <c r="AU1205" s="175" t="s">
        <v>89</v>
      </c>
      <c r="AY1205" s="3" t="s">
        <v>308</v>
      </c>
      <c r="BE1205" s="176" t="n">
        <f aca="false">IF(N1205="základní",J1205,0)</f>
        <v>0</v>
      </c>
      <c r="BF1205" s="176" t="n">
        <f aca="false">IF(N1205="snížená",J1205,0)</f>
        <v>0</v>
      </c>
      <c r="BG1205" s="176" t="n">
        <f aca="false">IF(N1205="zákl. přenesená",J1205,0)</f>
        <v>0</v>
      </c>
      <c r="BH1205" s="176" t="n">
        <f aca="false">IF(N1205="sníž. přenesená",J1205,0)</f>
        <v>0</v>
      </c>
      <c r="BI1205" s="176" t="n">
        <f aca="false">IF(N1205="nulová",J1205,0)</f>
        <v>0</v>
      </c>
      <c r="BJ1205" s="3" t="s">
        <v>89</v>
      </c>
      <c r="BK1205" s="176" t="n">
        <f aca="false">ROUND(I1205*H1205,2)</f>
        <v>0</v>
      </c>
      <c r="BL1205" s="3" t="s">
        <v>315</v>
      </c>
      <c r="BM1205" s="175" t="s">
        <v>3445</v>
      </c>
    </row>
    <row r="1206" s="22" customFormat="true" ht="24.15" hidden="false" customHeight="true" outlineLevel="0" collapsed="false">
      <c r="B1206" s="23"/>
      <c r="C1206" s="164" t="s">
        <v>3446</v>
      </c>
      <c r="D1206" s="164" t="s">
        <v>310</v>
      </c>
      <c r="E1206" s="165" t="s">
        <v>3447</v>
      </c>
      <c r="F1206" s="166" t="s">
        <v>3448</v>
      </c>
      <c r="G1206" s="167" t="s">
        <v>478</v>
      </c>
      <c r="H1206" s="168" t="n">
        <v>1</v>
      </c>
      <c r="I1206" s="169"/>
      <c r="J1206" s="170" t="n">
        <f aca="false">ROUND(I1206*H1206,2)</f>
        <v>0</v>
      </c>
      <c r="K1206" s="166"/>
      <c r="L1206" s="23"/>
      <c r="M1206" s="171"/>
      <c r="N1206" s="172" t="s">
        <v>47</v>
      </c>
      <c r="P1206" s="173" t="n">
        <f aca="false">O1206*H1206</f>
        <v>0</v>
      </c>
      <c r="Q1206" s="173" t="n">
        <v>0</v>
      </c>
      <c r="R1206" s="173" t="n">
        <f aca="false">Q1206*H1206</f>
        <v>0</v>
      </c>
      <c r="S1206" s="173" t="n">
        <v>0</v>
      </c>
      <c r="T1206" s="174" t="n">
        <f aca="false">S1206*H1206</f>
        <v>0</v>
      </c>
      <c r="AR1206" s="175" t="s">
        <v>315</v>
      </c>
      <c r="AT1206" s="175" t="s">
        <v>310</v>
      </c>
      <c r="AU1206" s="175" t="s">
        <v>89</v>
      </c>
      <c r="AY1206" s="3" t="s">
        <v>308</v>
      </c>
      <c r="BE1206" s="176" t="n">
        <f aca="false">IF(N1206="základní",J1206,0)</f>
        <v>0</v>
      </c>
      <c r="BF1206" s="176" t="n">
        <f aca="false">IF(N1206="snížená",J1206,0)</f>
        <v>0</v>
      </c>
      <c r="BG1206" s="176" t="n">
        <f aca="false">IF(N1206="zákl. přenesená",J1206,0)</f>
        <v>0</v>
      </c>
      <c r="BH1206" s="176" t="n">
        <f aca="false">IF(N1206="sníž. přenesená",J1206,0)</f>
        <v>0</v>
      </c>
      <c r="BI1206" s="176" t="n">
        <f aca="false">IF(N1206="nulová",J1206,0)</f>
        <v>0</v>
      </c>
      <c r="BJ1206" s="3" t="s">
        <v>89</v>
      </c>
      <c r="BK1206" s="176" t="n">
        <f aca="false">ROUND(I1206*H1206,2)</f>
        <v>0</v>
      </c>
      <c r="BL1206" s="3" t="s">
        <v>315</v>
      </c>
      <c r="BM1206" s="175" t="s">
        <v>3449</v>
      </c>
    </row>
    <row r="1207" s="22" customFormat="true" ht="24.15" hidden="false" customHeight="true" outlineLevel="0" collapsed="false">
      <c r="B1207" s="23"/>
      <c r="C1207" s="164" t="s">
        <v>3450</v>
      </c>
      <c r="D1207" s="164" t="s">
        <v>310</v>
      </c>
      <c r="E1207" s="165" t="s">
        <v>3451</v>
      </c>
      <c r="F1207" s="166" t="s">
        <v>3452</v>
      </c>
      <c r="G1207" s="167" t="s">
        <v>478</v>
      </c>
      <c r="H1207" s="168" t="n">
        <v>1</v>
      </c>
      <c r="I1207" s="169"/>
      <c r="J1207" s="170" t="n">
        <f aca="false">ROUND(I1207*H1207,2)</f>
        <v>0</v>
      </c>
      <c r="K1207" s="166"/>
      <c r="L1207" s="23"/>
      <c r="M1207" s="171"/>
      <c r="N1207" s="172" t="s">
        <v>47</v>
      </c>
      <c r="P1207" s="173" t="n">
        <f aca="false">O1207*H1207</f>
        <v>0</v>
      </c>
      <c r="Q1207" s="173" t="n">
        <v>0</v>
      </c>
      <c r="R1207" s="173" t="n">
        <f aca="false">Q1207*H1207</f>
        <v>0</v>
      </c>
      <c r="S1207" s="173" t="n">
        <v>0</v>
      </c>
      <c r="T1207" s="174" t="n">
        <f aca="false">S1207*H1207</f>
        <v>0</v>
      </c>
      <c r="AR1207" s="175" t="s">
        <v>315</v>
      </c>
      <c r="AT1207" s="175" t="s">
        <v>310</v>
      </c>
      <c r="AU1207" s="175" t="s">
        <v>89</v>
      </c>
      <c r="AY1207" s="3" t="s">
        <v>308</v>
      </c>
      <c r="BE1207" s="176" t="n">
        <f aca="false">IF(N1207="základní",J1207,0)</f>
        <v>0</v>
      </c>
      <c r="BF1207" s="176" t="n">
        <f aca="false">IF(N1207="snížená",J1207,0)</f>
        <v>0</v>
      </c>
      <c r="BG1207" s="176" t="n">
        <f aca="false">IF(N1207="zákl. přenesená",J1207,0)</f>
        <v>0</v>
      </c>
      <c r="BH1207" s="176" t="n">
        <f aca="false">IF(N1207="sníž. přenesená",J1207,0)</f>
        <v>0</v>
      </c>
      <c r="BI1207" s="176" t="n">
        <f aca="false">IF(N1207="nulová",J1207,0)</f>
        <v>0</v>
      </c>
      <c r="BJ1207" s="3" t="s">
        <v>89</v>
      </c>
      <c r="BK1207" s="176" t="n">
        <f aca="false">ROUND(I1207*H1207,2)</f>
        <v>0</v>
      </c>
      <c r="BL1207" s="3" t="s">
        <v>315</v>
      </c>
      <c r="BM1207" s="175" t="s">
        <v>3453</v>
      </c>
    </row>
    <row r="1208" s="22" customFormat="true" ht="24.15" hidden="false" customHeight="true" outlineLevel="0" collapsed="false">
      <c r="B1208" s="23"/>
      <c r="C1208" s="164" t="s">
        <v>3454</v>
      </c>
      <c r="D1208" s="164" t="s">
        <v>310</v>
      </c>
      <c r="E1208" s="165" t="s">
        <v>3455</v>
      </c>
      <c r="F1208" s="166" t="s">
        <v>3456</v>
      </c>
      <c r="G1208" s="167" t="s">
        <v>607</v>
      </c>
      <c r="H1208" s="168" t="n">
        <v>1</v>
      </c>
      <c r="I1208" s="169"/>
      <c r="J1208" s="170" t="n">
        <f aca="false">ROUND(I1208*H1208,2)</f>
        <v>0</v>
      </c>
      <c r="K1208" s="166"/>
      <c r="L1208" s="23"/>
      <c r="M1208" s="171"/>
      <c r="N1208" s="172" t="s">
        <v>47</v>
      </c>
      <c r="P1208" s="173" t="n">
        <f aca="false">O1208*H1208</f>
        <v>0</v>
      </c>
      <c r="Q1208" s="173" t="n">
        <v>0</v>
      </c>
      <c r="R1208" s="173" t="n">
        <f aca="false">Q1208*H1208</f>
        <v>0</v>
      </c>
      <c r="S1208" s="173" t="n">
        <v>0</v>
      </c>
      <c r="T1208" s="174" t="n">
        <f aca="false">S1208*H1208</f>
        <v>0</v>
      </c>
      <c r="AR1208" s="175" t="s">
        <v>315</v>
      </c>
      <c r="AT1208" s="175" t="s">
        <v>310</v>
      </c>
      <c r="AU1208" s="175" t="s">
        <v>89</v>
      </c>
      <c r="AY1208" s="3" t="s">
        <v>308</v>
      </c>
      <c r="BE1208" s="176" t="n">
        <f aca="false">IF(N1208="základní",J1208,0)</f>
        <v>0</v>
      </c>
      <c r="BF1208" s="176" t="n">
        <f aca="false">IF(N1208="snížená",J1208,0)</f>
        <v>0</v>
      </c>
      <c r="BG1208" s="176" t="n">
        <f aca="false">IF(N1208="zákl. přenesená",J1208,0)</f>
        <v>0</v>
      </c>
      <c r="BH1208" s="176" t="n">
        <f aca="false">IF(N1208="sníž. přenesená",J1208,0)</f>
        <v>0</v>
      </c>
      <c r="BI1208" s="176" t="n">
        <f aca="false">IF(N1208="nulová",J1208,0)</f>
        <v>0</v>
      </c>
      <c r="BJ1208" s="3" t="s">
        <v>89</v>
      </c>
      <c r="BK1208" s="176" t="n">
        <f aca="false">ROUND(I1208*H1208,2)</f>
        <v>0</v>
      </c>
      <c r="BL1208" s="3" t="s">
        <v>315</v>
      </c>
      <c r="BM1208" s="175" t="s">
        <v>3457</v>
      </c>
    </row>
    <row r="1209" s="22" customFormat="true" ht="24.15" hidden="false" customHeight="true" outlineLevel="0" collapsed="false">
      <c r="B1209" s="23"/>
      <c r="C1209" s="164" t="s">
        <v>3458</v>
      </c>
      <c r="D1209" s="164" t="s">
        <v>310</v>
      </c>
      <c r="E1209" s="165" t="s">
        <v>3459</v>
      </c>
      <c r="F1209" s="166" t="s">
        <v>3460</v>
      </c>
      <c r="G1209" s="167" t="s">
        <v>478</v>
      </c>
      <c r="H1209" s="168" t="n">
        <v>1</v>
      </c>
      <c r="I1209" s="169"/>
      <c r="J1209" s="170" t="n">
        <f aca="false">ROUND(I1209*H1209,2)</f>
        <v>0</v>
      </c>
      <c r="K1209" s="166"/>
      <c r="L1209" s="23"/>
      <c r="M1209" s="171"/>
      <c r="N1209" s="172" t="s">
        <v>47</v>
      </c>
      <c r="P1209" s="173" t="n">
        <f aca="false">O1209*H1209</f>
        <v>0</v>
      </c>
      <c r="Q1209" s="173" t="n">
        <v>0</v>
      </c>
      <c r="R1209" s="173" t="n">
        <f aca="false">Q1209*H1209</f>
        <v>0</v>
      </c>
      <c r="S1209" s="173" t="n">
        <v>0</v>
      </c>
      <c r="T1209" s="174" t="n">
        <f aca="false">S1209*H1209</f>
        <v>0</v>
      </c>
      <c r="AR1209" s="175" t="s">
        <v>315</v>
      </c>
      <c r="AT1209" s="175" t="s">
        <v>310</v>
      </c>
      <c r="AU1209" s="175" t="s">
        <v>89</v>
      </c>
      <c r="AY1209" s="3" t="s">
        <v>308</v>
      </c>
      <c r="BE1209" s="176" t="n">
        <f aca="false">IF(N1209="základní",J1209,0)</f>
        <v>0</v>
      </c>
      <c r="BF1209" s="176" t="n">
        <f aca="false">IF(N1209="snížená",J1209,0)</f>
        <v>0</v>
      </c>
      <c r="BG1209" s="176" t="n">
        <f aca="false">IF(N1209="zákl. přenesená",J1209,0)</f>
        <v>0</v>
      </c>
      <c r="BH1209" s="176" t="n">
        <f aca="false">IF(N1209="sníž. přenesená",J1209,0)</f>
        <v>0</v>
      </c>
      <c r="BI1209" s="176" t="n">
        <f aca="false">IF(N1209="nulová",J1209,0)</f>
        <v>0</v>
      </c>
      <c r="BJ1209" s="3" t="s">
        <v>89</v>
      </c>
      <c r="BK1209" s="176" t="n">
        <f aca="false">ROUND(I1209*H1209,2)</f>
        <v>0</v>
      </c>
      <c r="BL1209" s="3" t="s">
        <v>315</v>
      </c>
      <c r="BM1209" s="175" t="s">
        <v>3461</v>
      </c>
    </row>
    <row r="1210" s="22" customFormat="true" ht="33" hidden="false" customHeight="true" outlineLevel="0" collapsed="false">
      <c r="B1210" s="23"/>
      <c r="C1210" s="164" t="s">
        <v>3462</v>
      </c>
      <c r="D1210" s="164" t="s">
        <v>310</v>
      </c>
      <c r="E1210" s="165" t="s">
        <v>3463</v>
      </c>
      <c r="F1210" s="166" t="s">
        <v>3464</v>
      </c>
      <c r="G1210" s="167" t="s">
        <v>607</v>
      </c>
      <c r="H1210" s="168" t="n">
        <v>1</v>
      </c>
      <c r="I1210" s="169"/>
      <c r="J1210" s="170" t="n">
        <f aca="false">ROUND(I1210*H1210,2)</f>
        <v>0</v>
      </c>
      <c r="K1210" s="166"/>
      <c r="L1210" s="23"/>
      <c r="M1210" s="171"/>
      <c r="N1210" s="172" t="s">
        <v>47</v>
      </c>
      <c r="P1210" s="173" t="n">
        <f aca="false">O1210*H1210</f>
        <v>0</v>
      </c>
      <c r="Q1210" s="173" t="n">
        <v>0</v>
      </c>
      <c r="R1210" s="173" t="n">
        <f aca="false">Q1210*H1210</f>
        <v>0</v>
      </c>
      <c r="S1210" s="173" t="n">
        <v>0</v>
      </c>
      <c r="T1210" s="174" t="n">
        <f aca="false">S1210*H1210</f>
        <v>0</v>
      </c>
      <c r="AR1210" s="175" t="s">
        <v>315</v>
      </c>
      <c r="AT1210" s="175" t="s">
        <v>310</v>
      </c>
      <c r="AU1210" s="175" t="s">
        <v>89</v>
      </c>
      <c r="AY1210" s="3" t="s">
        <v>308</v>
      </c>
      <c r="BE1210" s="176" t="n">
        <f aca="false">IF(N1210="základní",J1210,0)</f>
        <v>0</v>
      </c>
      <c r="BF1210" s="176" t="n">
        <f aca="false">IF(N1210="snížená",J1210,0)</f>
        <v>0</v>
      </c>
      <c r="BG1210" s="176" t="n">
        <f aca="false">IF(N1210="zákl. přenesená",J1210,0)</f>
        <v>0</v>
      </c>
      <c r="BH1210" s="176" t="n">
        <f aca="false">IF(N1210="sníž. přenesená",J1210,0)</f>
        <v>0</v>
      </c>
      <c r="BI1210" s="176" t="n">
        <f aca="false">IF(N1210="nulová",J1210,0)</f>
        <v>0</v>
      </c>
      <c r="BJ1210" s="3" t="s">
        <v>89</v>
      </c>
      <c r="BK1210" s="176" t="n">
        <f aca="false">ROUND(I1210*H1210,2)</f>
        <v>0</v>
      </c>
      <c r="BL1210" s="3" t="s">
        <v>315</v>
      </c>
      <c r="BM1210" s="175" t="s">
        <v>3465</v>
      </c>
    </row>
    <row r="1211" s="22" customFormat="true" ht="24.15" hidden="false" customHeight="true" outlineLevel="0" collapsed="false">
      <c r="B1211" s="23"/>
      <c r="C1211" s="164" t="s">
        <v>3466</v>
      </c>
      <c r="D1211" s="164" t="s">
        <v>310</v>
      </c>
      <c r="E1211" s="165" t="s">
        <v>3467</v>
      </c>
      <c r="F1211" s="166" t="s">
        <v>3468</v>
      </c>
      <c r="G1211" s="167" t="s">
        <v>478</v>
      </c>
      <c r="H1211" s="168" t="n">
        <v>1</v>
      </c>
      <c r="I1211" s="169"/>
      <c r="J1211" s="170" t="n">
        <f aca="false">ROUND(I1211*H1211,2)</f>
        <v>0</v>
      </c>
      <c r="K1211" s="166"/>
      <c r="L1211" s="23"/>
      <c r="M1211" s="171"/>
      <c r="N1211" s="172" t="s">
        <v>47</v>
      </c>
      <c r="P1211" s="173" t="n">
        <f aca="false">O1211*H1211</f>
        <v>0</v>
      </c>
      <c r="Q1211" s="173" t="n">
        <v>0</v>
      </c>
      <c r="R1211" s="173" t="n">
        <f aca="false">Q1211*H1211</f>
        <v>0</v>
      </c>
      <c r="S1211" s="173" t="n">
        <v>0</v>
      </c>
      <c r="T1211" s="174" t="n">
        <f aca="false">S1211*H1211</f>
        <v>0</v>
      </c>
      <c r="AR1211" s="175" t="s">
        <v>315</v>
      </c>
      <c r="AT1211" s="175" t="s">
        <v>310</v>
      </c>
      <c r="AU1211" s="175" t="s">
        <v>89</v>
      </c>
      <c r="AY1211" s="3" t="s">
        <v>308</v>
      </c>
      <c r="BE1211" s="176" t="n">
        <f aca="false">IF(N1211="základní",J1211,0)</f>
        <v>0</v>
      </c>
      <c r="BF1211" s="176" t="n">
        <f aca="false">IF(N1211="snížená",J1211,0)</f>
        <v>0</v>
      </c>
      <c r="BG1211" s="176" t="n">
        <f aca="false">IF(N1211="zákl. přenesená",J1211,0)</f>
        <v>0</v>
      </c>
      <c r="BH1211" s="176" t="n">
        <f aca="false">IF(N1211="sníž. přenesená",J1211,0)</f>
        <v>0</v>
      </c>
      <c r="BI1211" s="176" t="n">
        <f aca="false">IF(N1211="nulová",J1211,0)</f>
        <v>0</v>
      </c>
      <c r="BJ1211" s="3" t="s">
        <v>89</v>
      </c>
      <c r="BK1211" s="176" t="n">
        <f aca="false">ROUND(I1211*H1211,2)</f>
        <v>0</v>
      </c>
      <c r="BL1211" s="3" t="s">
        <v>315</v>
      </c>
      <c r="BM1211" s="175" t="s">
        <v>3469</v>
      </c>
    </row>
    <row r="1212" s="22" customFormat="true" ht="24.15" hidden="false" customHeight="true" outlineLevel="0" collapsed="false">
      <c r="B1212" s="23"/>
      <c r="C1212" s="164" t="s">
        <v>3470</v>
      </c>
      <c r="D1212" s="164" t="s">
        <v>310</v>
      </c>
      <c r="E1212" s="165" t="s">
        <v>3471</v>
      </c>
      <c r="F1212" s="166" t="s">
        <v>3472</v>
      </c>
      <c r="G1212" s="167" t="s">
        <v>478</v>
      </c>
      <c r="H1212" s="168" t="n">
        <v>1</v>
      </c>
      <c r="I1212" s="169"/>
      <c r="J1212" s="170" t="n">
        <f aca="false">ROUND(I1212*H1212,2)</f>
        <v>0</v>
      </c>
      <c r="K1212" s="166"/>
      <c r="L1212" s="23"/>
      <c r="M1212" s="171"/>
      <c r="N1212" s="172" t="s">
        <v>47</v>
      </c>
      <c r="P1212" s="173" t="n">
        <f aca="false">O1212*H1212</f>
        <v>0</v>
      </c>
      <c r="Q1212" s="173" t="n">
        <v>0</v>
      </c>
      <c r="R1212" s="173" t="n">
        <f aca="false">Q1212*H1212</f>
        <v>0</v>
      </c>
      <c r="S1212" s="173" t="n">
        <v>0</v>
      </c>
      <c r="T1212" s="174" t="n">
        <f aca="false">S1212*H1212</f>
        <v>0</v>
      </c>
      <c r="AR1212" s="175" t="s">
        <v>315</v>
      </c>
      <c r="AT1212" s="175" t="s">
        <v>310</v>
      </c>
      <c r="AU1212" s="175" t="s">
        <v>89</v>
      </c>
      <c r="AY1212" s="3" t="s">
        <v>308</v>
      </c>
      <c r="BE1212" s="176" t="n">
        <f aca="false">IF(N1212="základní",J1212,0)</f>
        <v>0</v>
      </c>
      <c r="BF1212" s="176" t="n">
        <f aca="false">IF(N1212="snížená",J1212,0)</f>
        <v>0</v>
      </c>
      <c r="BG1212" s="176" t="n">
        <f aca="false">IF(N1212="zákl. přenesená",J1212,0)</f>
        <v>0</v>
      </c>
      <c r="BH1212" s="176" t="n">
        <f aca="false">IF(N1212="sníž. přenesená",J1212,0)</f>
        <v>0</v>
      </c>
      <c r="BI1212" s="176" t="n">
        <f aca="false">IF(N1212="nulová",J1212,0)</f>
        <v>0</v>
      </c>
      <c r="BJ1212" s="3" t="s">
        <v>89</v>
      </c>
      <c r="BK1212" s="176" t="n">
        <f aca="false">ROUND(I1212*H1212,2)</f>
        <v>0</v>
      </c>
      <c r="BL1212" s="3" t="s">
        <v>315</v>
      </c>
      <c r="BM1212" s="175" t="s">
        <v>3473</v>
      </c>
    </row>
    <row r="1213" s="22" customFormat="true" ht="21.75" hidden="false" customHeight="true" outlineLevel="0" collapsed="false">
      <c r="B1213" s="23"/>
      <c r="C1213" s="164" t="s">
        <v>3474</v>
      </c>
      <c r="D1213" s="164" t="s">
        <v>310</v>
      </c>
      <c r="E1213" s="165" t="s">
        <v>3475</v>
      </c>
      <c r="F1213" s="166" t="s">
        <v>3476</v>
      </c>
      <c r="G1213" s="167" t="s">
        <v>478</v>
      </c>
      <c r="H1213" s="168" t="n">
        <v>1</v>
      </c>
      <c r="I1213" s="169"/>
      <c r="J1213" s="170" t="n">
        <f aca="false">ROUND(I1213*H1213,2)</f>
        <v>0</v>
      </c>
      <c r="K1213" s="166"/>
      <c r="L1213" s="23"/>
      <c r="M1213" s="171"/>
      <c r="N1213" s="172" t="s">
        <v>47</v>
      </c>
      <c r="P1213" s="173" t="n">
        <f aca="false">O1213*H1213</f>
        <v>0</v>
      </c>
      <c r="Q1213" s="173" t="n">
        <v>0</v>
      </c>
      <c r="R1213" s="173" t="n">
        <f aca="false">Q1213*H1213</f>
        <v>0</v>
      </c>
      <c r="S1213" s="173" t="n">
        <v>0</v>
      </c>
      <c r="T1213" s="174" t="n">
        <f aca="false">S1213*H1213</f>
        <v>0</v>
      </c>
      <c r="AR1213" s="175" t="s">
        <v>315</v>
      </c>
      <c r="AT1213" s="175" t="s">
        <v>310</v>
      </c>
      <c r="AU1213" s="175" t="s">
        <v>89</v>
      </c>
      <c r="AY1213" s="3" t="s">
        <v>308</v>
      </c>
      <c r="BE1213" s="176" t="n">
        <f aca="false">IF(N1213="základní",J1213,0)</f>
        <v>0</v>
      </c>
      <c r="BF1213" s="176" t="n">
        <f aca="false">IF(N1213="snížená",J1213,0)</f>
        <v>0</v>
      </c>
      <c r="BG1213" s="176" t="n">
        <f aca="false">IF(N1213="zákl. přenesená",J1213,0)</f>
        <v>0</v>
      </c>
      <c r="BH1213" s="176" t="n">
        <f aca="false">IF(N1213="sníž. přenesená",J1213,0)</f>
        <v>0</v>
      </c>
      <c r="BI1213" s="176" t="n">
        <f aca="false">IF(N1213="nulová",J1213,0)</f>
        <v>0</v>
      </c>
      <c r="BJ1213" s="3" t="s">
        <v>89</v>
      </c>
      <c r="BK1213" s="176" t="n">
        <f aca="false">ROUND(I1213*H1213,2)</f>
        <v>0</v>
      </c>
      <c r="BL1213" s="3" t="s">
        <v>315</v>
      </c>
      <c r="BM1213" s="175" t="s">
        <v>3477</v>
      </c>
    </row>
    <row r="1214" s="22" customFormat="true" ht="24.15" hidden="false" customHeight="true" outlineLevel="0" collapsed="false">
      <c r="B1214" s="23"/>
      <c r="C1214" s="164" t="s">
        <v>3478</v>
      </c>
      <c r="D1214" s="164" t="s">
        <v>310</v>
      </c>
      <c r="E1214" s="165" t="s">
        <v>3479</v>
      </c>
      <c r="F1214" s="166" t="s">
        <v>3480</v>
      </c>
      <c r="G1214" s="167" t="s">
        <v>478</v>
      </c>
      <c r="H1214" s="168" t="n">
        <v>1</v>
      </c>
      <c r="I1214" s="169"/>
      <c r="J1214" s="170" t="n">
        <f aca="false">ROUND(I1214*H1214,2)</f>
        <v>0</v>
      </c>
      <c r="K1214" s="166"/>
      <c r="L1214" s="23"/>
      <c r="M1214" s="171"/>
      <c r="N1214" s="172" t="s">
        <v>47</v>
      </c>
      <c r="P1214" s="173" t="n">
        <f aca="false">O1214*H1214</f>
        <v>0</v>
      </c>
      <c r="Q1214" s="173" t="n">
        <v>0</v>
      </c>
      <c r="R1214" s="173" t="n">
        <f aca="false">Q1214*H1214</f>
        <v>0</v>
      </c>
      <c r="S1214" s="173" t="n">
        <v>0</v>
      </c>
      <c r="T1214" s="174" t="n">
        <f aca="false">S1214*H1214</f>
        <v>0</v>
      </c>
      <c r="AR1214" s="175" t="s">
        <v>315</v>
      </c>
      <c r="AT1214" s="175" t="s">
        <v>310</v>
      </c>
      <c r="AU1214" s="175" t="s">
        <v>89</v>
      </c>
      <c r="AY1214" s="3" t="s">
        <v>308</v>
      </c>
      <c r="BE1214" s="176" t="n">
        <f aca="false">IF(N1214="základní",J1214,0)</f>
        <v>0</v>
      </c>
      <c r="BF1214" s="176" t="n">
        <f aca="false">IF(N1214="snížená",J1214,0)</f>
        <v>0</v>
      </c>
      <c r="BG1214" s="176" t="n">
        <f aca="false">IF(N1214="zákl. přenesená",J1214,0)</f>
        <v>0</v>
      </c>
      <c r="BH1214" s="176" t="n">
        <f aca="false">IF(N1214="sníž. přenesená",J1214,0)</f>
        <v>0</v>
      </c>
      <c r="BI1214" s="176" t="n">
        <f aca="false">IF(N1214="nulová",J1214,0)</f>
        <v>0</v>
      </c>
      <c r="BJ1214" s="3" t="s">
        <v>89</v>
      </c>
      <c r="BK1214" s="176" t="n">
        <f aca="false">ROUND(I1214*H1214,2)</f>
        <v>0</v>
      </c>
      <c r="BL1214" s="3" t="s">
        <v>315</v>
      </c>
      <c r="BM1214" s="175" t="s">
        <v>3481</v>
      </c>
    </row>
    <row r="1215" s="22" customFormat="true" ht="24.15" hidden="false" customHeight="true" outlineLevel="0" collapsed="false">
      <c r="B1215" s="23"/>
      <c r="C1215" s="164" t="s">
        <v>3482</v>
      </c>
      <c r="D1215" s="164" t="s">
        <v>310</v>
      </c>
      <c r="E1215" s="165" t="s">
        <v>3483</v>
      </c>
      <c r="F1215" s="166" t="s">
        <v>3484</v>
      </c>
      <c r="G1215" s="167" t="s">
        <v>478</v>
      </c>
      <c r="H1215" s="168" t="n">
        <v>1</v>
      </c>
      <c r="I1215" s="169"/>
      <c r="J1215" s="170" t="n">
        <f aca="false">ROUND(I1215*H1215,2)</f>
        <v>0</v>
      </c>
      <c r="K1215" s="166"/>
      <c r="L1215" s="23"/>
      <c r="M1215" s="171"/>
      <c r="N1215" s="172" t="s">
        <v>47</v>
      </c>
      <c r="P1215" s="173" t="n">
        <f aca="false">O1215*H1215</f>
        <v>0</v>
      </c>
      <c r="Q1215" s="173" t="n">
        <v>0</v>
      </c>
      <c r="R1215" s="173" t="n">
        <f aca="false">Q1215*H1215</f>
        <v>0</v>
      </c>
      <c r="S1215" s="173" t="n">
        <v>0</v>
      </c>
      <c r="T1215" s="174" t="n">
        <f aca="false">S1215*H1215</f>
        <v>0</v>
      </c>
      <c r="AR1215" s="175" t="s">
        <v>315</v>
      </c>
      <c r="AT1215" s="175" t="s">
        <v>310</v>
      </c>
      <c r="AU1215" s="175" t="s">
        <v>89</v>
      </c>
      <c r="AY1215" s="3" t="s">
        <v>308</v>
      </c>
      <c r="BE1215" s="176" t="n">
        <f aca="false">IF(N1215="základní",J1215,0)</f>
        <v>0</v>
      </c>
      <c r="BF1215" s="176" t="n">
        <f aca="false">IF(N1215="snížená",J1215,0)</f>
        <v>0</v>
      </c>
      <c r="BG1215" s="176" t="n">
        <f aca="false">IF(N1215="zákl. přenesená",J1215,0)</f>
        <v>0</v>
      </c>
      <c r="BH1215" s="176" t="n">
        <f aca="false">IF(N1215="sníž. přenesená",J1215,0)</f>
        <v>0</v>
      </c>
      <c r="BI1215" s="176" t="n">
        <f aca="false">IF(N1215="nulová",J1215,0)</f>
        <v>0</v>
      </c>
      <c r="BJ1215" s="3" t="s">
        <v>89</v>
      </c>
      <c r="BK1215" s="176" t="n">
        <f aca="false">ROUND(I1215*H1215,2)</f>
        <v>0</v>
      </c>
      <c r="BL1215" s="3" t="s">
        <v>315</v>
      </c>
      <c r="BM1215" s="175" t="s">
        <v>3485</v>
      </c>
    </row>
    <row r="1216" s="22" customFormat="true" ht="24.15" hidden="false" customHeight="true" outlineLevel="0" collapsed="false">
      <c r="B1216" s="23"/>
      <c r="C1216" s="164" t="s">
        <v>3486</v>
      </c>
      <c r="D1216" s="164" t="s">
        <v>310</v>
      </c>
      <c r="E1216" s="165" t="s">
        <v>3487</v>
      </c>
      <c r="F1216" s="166" t="s">
        <v>3488</v>
      </c>
      <c r="G1216" s="167" t="s">
        <v>478</v>
      </c>
      <c r="H1216" s="168" t="n">
        <v>1</v>
      </c>
      <c r="I1216" s="169"/>
      <c r="J1216" s="170" t="n">
        <f aca="false">ROUND(I1216*H1216,2)</f>
        <v>0</v>
      </c>
      <c r="K1216" s="166"/>
      <c r="L1216" s="23"/>
      <c r="M1216" s="171"/>
      <c r="N1216" s="172" t="s">
        <v>47</v>
      </c>
      <c r="P1216" s="173" t="n">
        <f aca="false">O1216*H1216</f>
        <v>0</v>
      </c>
      <c r="Q1216" s="173" t="n">
        <v>0</v>
      </c>
      <c r="R1216" s="173" t="n">
        <f aca="false">Q1216*H1216</f>
        <v>0</v>
      </c>
      <c r="S1216" s="173" t="n">
        <v>0</v>
      </c>
      <c r="T1216" s="174" t="n">
        <f aca="false">S1216*H1216</f>
        <v>0</v>
      </c>
      <c r="AR1216" s="175" t="s">
        <v>315</v>
      </c>
      <c r="AT1216" s="175" t="s">
        <v>310</v>
      </c>
      <c r="AU1216" s="175" t="s">
        <v>89</v>
      </c>
      <c r="AY1216" s="3" t="s">
        <v>308</v>
      </c>
      <c r="BE1216" s="176" t="n">
        <f aca="false">IF(N1216="základní",J1216,0)</f>
        <v>0</v>
      </c>
      <c r="BF1216" s="176" t="n">
        <f aca="false">IF(N1216="snížená",J1216,0)</f>
        <v>0</v>
      </c>
      <c r="BG1216" s="176" t="n">
        <f aca="false">IF(N1216="zákl. přenesená",J1216,0)</f>
        <v>0</v>
      </c>
      <c r="BH1216" s="176" t="n">
        <f aca="false">IF(N1216="sníž. přenesená",J1216,0)</f>
        <v>0</v>
      </c>
      <c r="BI1216" s="176" t="n">
        <f aca="false">IF(N1216="nulová",J1216,0)</f>
        <v>0</v>
      </c>
      <c r="BJ1216" s="3" t="s">
        <v>89</v>
      </c>
      <c r="BK1216" s="176" t="n">
        <f aca="false">ROUND(I1216*H1216,2)</f>
        <v>0</v>
      </c>
      <c r="BL1216" s="3" t="s">
        <v>315</v>
      </c>
      <c r="BM1216" s="175" t="s">
        <v>3489</v>
      </c>
    </row>
    <row r="1217" s="22" customFormat="true" ht="24.15" hidden="false" customHeight="true" outlineLevel="0" collapsed="false">
      <c r="B1217" s="23"/>
      <c r="C1217" s="164" t="s">
        <v>3490</v>
      </c>
      <c r="D1217" s="164" t="s">
        <v>310</v>
      </c>
      <c r="E1217" s="165" t="s">
        <v>3491</v>
      </c>
      <c r="F1217" s="166" t="s">
        <v>3492</v>
      </c>
      <c r="G1217" s="167" t="s">
        <v>478</v>
      </c>
      <c r="H1217" s="168" t="n">
        <v>7</v>
      </c>
      <c r="I1217" s="169"/>
      <c r="J1217" s="170" t="n">
        <f aca="false">ROUND(I1217*H1217,2)</f>
        <v>0</v>
      </c>
      <c r="K1217" s="166"/>
      <c r="L1217" s="23"/>
      <c r="M1217" s="171"/>
      <c r="N1217" s="172" t="s">
        <v>47</v>
      </c>
      <c r="P1217" s="173" t="n">
        <f aca="false">O1217*H1217</f>
        <v>0</v>
      </c>
      <c r="Q1217" s="173" t="n">
        <v>0</v>
      </c>
      <c r="R1217" s="173" t="n">
        <f aca="false">Q1217*H1217</f>
        <v>0</v>
      </c>
      <c r="S1217" s="173" t="n">
        <v>0</v>
      </c>
      <c r="T1217" s="174" t="n">
        <f aca="false">S1217*H1217</f>
        <v>0</v>
      </c>
      <c r="AR1217" s="175" t="s">
        <v>315</v>
      </c>
      <c r="AT1217" s="175" t="s">
        <v>310</v>
      </c>
      <c r="AU1217" s="175" t="s">
        <v>89</v>
      </c>
      <c r="AY1217" s="3" t="s">
        <v>308</v>
      </c>
      <c r="BE1217" s="176" t="n">
        <f aca="false">IF(N1217="základní",J1217,0)</f>
        <v>0</v>
      </c>
      <c r="BF1217" s="176" t="n">
        <f aca="false">IF(N1217="snížená",J1217,0)</f>
        <v>0</v>
      </c>
      <c r="BG1217" s="176" t="n">
        <f aca="false">IF(N1217="zákl. přenesená",J1217,0)</f>
        <v>0</v>
      </c>
      <c r="BH1217" s="176" t="n">
        <f aca="false">IF(N1217="sníž. přenesená",J1217,0)</f>
        <v>0</v>
      </c>
      <c r="BI1217" s="176" t="n">
        <f aca="false">IF(N1217="nulová",J1217,0)</f>
        <v>0</v>
      </c>
      <c r="BJ1217" s="3" t="s">
        <v>89</v>
      </c>
      <c r="BK1217" s="176" t="n">
        <f aca="false">ROUND(I1217*H1217,2)</f>
        <v>0</v>
      </c>
      <c r="BL1217" s="3" t="s">
        <v>315</v>
      </c>
      <c r="BM1217" s="175" t="s">
        <v>3493</v>
      </c>
    </row>
    <row r="1218" s="22" customFormat="true" ht="24.15" hidden="false" customHeight="true" outlineLevel="0" collapsed="false">
      <c r="B1218" s="23"/>
      <c r="C1218" s="164" t="s">
        <v>3494</v>
      </c>
      <c r="D1218" s="164" t="s">
        <v>310</v>
      </c>
      <c r="E1218" s="165" t="s">
        <v>3495</v>
      </c>
      <c r="F1218" s="166" t="s">
        <v>3496</v>
      </c>
      <c r="G1218" s="167" t="s">
        <v>478</v>
      </c>
      <c r="H1218" s="168" t="n">
        <v>4</v>
      </c>
      <c r="I1218" s="169"/>
      <c r="J1218" s="170" t="n">
        <f aca="false">ROUND(I1218*H1218,2)</f>
        <v>0</v>
      </c>
      <c r="K1218" s="166"/>
      <c r="L1218" s="23"/>
      <c r="M1218" s="171"/>
      <c r="N1218" s="172" t="s">
        <v>47</v>
      </c>
      <c r="P1218" s="173" t="n">
        <f aca="false">O1218*H1218</f>
        <v>0</v>
      </c>
      <c r="Q1218" s="173" t="n">
        <v>0</v>
      </c>
      <c r="R1218" s="173" t="n">
        <f aca="false">Q1218*H1218</f>
        <v>0</v>
      </c>
      <c r="S1218" s="173" t="n">
        <v>0</v>
      </c>
      <c r="T1218" s="174" t="n">
        <f aca="false">S1218*H1218</f>
        <v>0</v>
      </c>
      <c r="AR1218" s="175" t="s">
        <v>315</v>
      </c>
      <c r="AT1218" s="175" t="s">
        <v>310</v>
      </c>
      <c r="AU1218" s="175" t="s">
        <v>89</v>
      </c>
      <c r="AY1218" s="3" t="s">
        <v>308</v>
      </c>
      <c r="BE1218" s="176" t="n">
        <f aca="false">IF(N1218="základní",J1218,0)</f>
        <v>0</v>
      </c>
      <c r="BF1218" s="176" t="n">
        <f aca="false">IF(N1218="snížená",J1218,0)</f>
        <v>0</v>
      </c>
      <c r="BG1218" s="176" t="n">
        <f aca="false">IF(N1218="zákl. přenesená",J1218,0)</f>
        <v>0</v>
      </c>
      <c r="BH1218" s="176" t="n">
        <f aca="false">IF(N1218="sníž. přenesená",J1218,0)</f>
        <v>0</v>
      </c>
      <c r="BI1218" s="176" t="n">
        <f aca="false">IF(N1218="nulová",J1218,0)</f>
        <v>0</v>
      </c>
      <c r="BJ1218" s="3" t="s">
        <v>89</v>
      </c>
      <c r="BK1218" s="176" t="n">
        <f aca="false">ROUND(I1218*H1218,2)</f>
        <v>0</v>
      </c>
      <c r="BL1218" s="3" t="s">
        <v>315</v>
      </c>
      <c r="BM1218" s="175" t="s">
        <v>3497</v>
      </c>
    </row>
    <row r="1219" s="22" customFormat="true" ht="24.15" hidden="false" customHeight="true" outlineLevel="0" collapsed="false">
      <c r="B1219" s="23"/>
      <c r="C1219" s="164" t="s">
        <v>3498</v>
      </c>
      <c r="D1219" s="164" t="s">
        <v>310</v>
      </c>
      <c r="E1219" s="165" t="s">
        <v>3499</v>
      </c>
      <c r="F1219" s="166" t="s">
        <v>3500</v>
      </c>
      <c r="G1219" s="167" t="s">
        <v>478</v>
      </c>
      <c r="H1219" s="168" t="n">
        <v>3</v>
      </c>
      <c r="I1219" s="169"/>
      <c r="J1219" s="170" t="n">
        <f aca="false">ROUND(I1219*H1219,2)</f>
        <v>0</v>
      </c>
      <c r="K1219" s="166"/>
      <c r="L1219" s="23"/>
      <c r="M1219" s="171"/>
      <c r="N1219" s="172" t="s">
        <v>47</v>
      </c>
      <c r="P1219" s="173" t="n">
        <f aca="false">O1219*H1219</f>
        <v>0</v>
      </c>
      <c r="Q1219" s="173" t="n">
        <v>0</v>
      </c>
      <c r="R1219" s="173" t="n">
        <f aca="false">Q1219*H1219</f>
        <v>0</v>
      </c>
      <c r="S1219" s="173" t="n">
        <v>0</v>
      </c>
      <c r="T1219" s="174" t="n">
        <f aca="false">S1219*H1219</f>
        <v>0</v>
      </c>
      <c r="AR1219" s="175" t="s">
        <v>315</v>
      </c>
      <c r="AT1219" s="175" t="s">
        <v>310</v>
      </c>
      <c r="AU1219" s="175" t="s">
        <v>89</v>
      </c>
      <c r="AY1219" s="3" t="s">
        <v>308</v>
      </c>
      <c r="BE1219" s="176" t="n">
        <f aca="false">IF(N1219="základní",J1219,0)</f>
        <v>0</v>
      </c>
      <c r="BF1219" s="176" t="n">
        <f aca="false">IF(N1219="snížená",J1219,0)</f>
        <v>0</v>
      </c>
      <c r="BG1219" s="176" t="n">
        <f aca="false">IF(N1219="zákl. přenesená",J1219,0)</f>
        <v>0</v>
      </c>
      <c r="BH1219" s="176" t="n">
        <f aca="false">IF(N1219="sníž. přenesená",J1219,0)</f>
        <v>0</v>
      </c>
      <c r="BI1219" s="176" t="n">
        <f aca="false">IF(N1219="nulová",J1219,0)</f>
        <v>0</v>
      </c>
      <c r="BJ1219" s="3" t="s">
        <v>89</v>
      </c>
      <c r="BK1219" s="176" t="n">
        <f aca="false">ROUND(I1219*H1219,2)</f>
        <v>0</v>
      </c>
      <c r="BL1219" s="3" t="s">
        <v>315</v>
      </c>
      <c r="BM1219" s="175" t="s">
        <v>3501</v>
      </c>
    </row>
    <row r="1220" s="22" customFormat="true" ht="49.95" hidden="false" customHeight="true" outlineLevel="0" collapsed="false">
      <c r="B1220" s="23"/>
      <c r="E1220" s="155" t="s">
        <v>518</v>
      </c>
      <c r="F1220" s="155" t="s">
        <v>519</v>
      </c>
      <c r="J1220" s="142" t="n">
        <f aca="false">BK1220</f>
        <v>0</v>
      </c>
      <c r="L1220" s="23"/>
      <c r="M1220" s="211"/>
      <c r="T1220" s="57"/>
      <c r="AT1220" s="3" t="s">
        <v>81</v>
      </c>
      <c r="AU1220" s="3" t="s">
        <v>82</v>
      </c>
      <c r="AY1220" s="3" t="s">
        <v>520</v>
      </c>
      <c r="BK1220" s="176" t="n">
        <f aca="false">SUM(BK1221:BK1225)</f>
        <v>0</v>
      </c>
    </row>
    <row r="1221" s="22" customFormat="true" ht="16.35" hidden="false" customHeight="true" outlineLevel="0" collapsed="false">
      <c r="B1221" s="23"/>
      <c r="C1221" s="212"/>
      <c r="D1221" s="213" t="s">
        <v>310</v>
      </c>
      <c r="E1221" s="214"/>
      <c r="F1221" s="215"/>
      <c r="G1221" s="216"/>
      <c r="H1221" s="217"/>
      <c r="I1221" s="218"/>
      <c r="J1221" s="219" t="n">
        <f aca="false">BK1221</f>
        <v>0</v>
      </c>
      <c r="K1221" s="220"/>
      <c r="L1221" s="23"/>
      <c r="M1221" s="221"/>
      <c r="N1221" s="222" t="s">
        <v>47</v>
      </c>
      <c r="T1221" s="57"/>
      <c r="AT1221" s="3" t="s">
        <v>520</v>
      </c>
      <c r="AU1221" s="3" t="s">
        <v>89</v>
      </c>
      <c r="AY1221" s="3" t="s">
        <v>520</v>
      </c>
      <c r="BE1221" s="176" t="n">
        <f aca="false">IF(N1221="základní",J1221,0)</f>
        <v>0</v>
      </c>
      <c r="BF1221" s="176" t="n">
        <f aca="false">IF(N1221="snížená",J1221,0)</f>
        <v>0</v>
      </c>
      <c r="BG1221" s="176" t="n">
        <f aca="false">IF(N1221="zákl. přenesená",J1221,0)</f>
        <v>0</v>
      </c>
      <c r="BH1221" s="176" t="n">
        <f aca="false">IF(N1221="sníž. přenesená",J1221,0)</f>
        <v>0</v>
      </c>
      <c r="BI1221" s="176" t="n">
        <f aca="false">IF(N1221="nulová",J1221,0)</f>
        <v>0</v>
      </c>
      <c r="BJ1221" s="3" t="s">
        <v>89</v>
      </c>
      <c r="BK1221" s="176" t="n">
        <f aca="false">I1221*H1221</f>
        <v>0</v>
      </c>
    </row>
    <row r="1222" s="22" customFormat="true" ht="16.35" hidden="false" customHeight="true" outlineLevel="0" collapsed="false">
      <c r="B1222" s="23"/>
      <c r="C1222" s="212"/>
      <c r="D1222" s="213" t="s">
        <v>310</v>
      </c>
      <c r="E1222" s="214"/>
      <c r="F1222" s="215"/>
      <c r="G1222" s="216"/>
      <c r="H1222" s="217"/>
      <c r="I1222" s="218"/>
      <c r="J1222" s="219" t="n">
        <f aca="false">BK1222</f>
        <v>0</v>
      </c>
      <c r="K1222" s="220"/>
      <c r="L1222" s="23"/>
      <c r="M1222" s="221"/>
      <c r="N1222" s="222" t="s">
        <v>47</v>
      </c>
      <c r="T1222" s="57"/>
      <c r="AT1222" s="3" t="s">
        <v>520</v>
      </c>
      <c r="AU1222" s="3" t="s">
        <v>89</v>
      </c>
      <c r="AY1222" s="3" t="s">
        <v>520</v>
      </c>
      <c r="BE1222" s="176" t="n">
        <f aca="false">IF(N1222="základní",J1222,0)</f>
        <v>0</v>
      </c>
      <c r="BF1222" s="176" t="n">
        <f aca="false">IF(N1222="snížená",J1222,0)</f>
        <v>0</v>
      </c>
      <c r="BG1222" s="176" t="n">
        <f aca="false">IF(N1222="zákl. přenesená",J1222,0)</f>
        <v>0</v>
      </c>
      <c r="BH1222" s="176" t="n">
        <f aca="false">IF(N1222="sníž. přenesená",J1222,0)</f>
        <v>0</v>
      </c>
      <c r="BI1222" s="176" t="n">
        <f aca="false">IF(N1222="nulová",J1222,0)</f>
        <v>0</v>
      </c>
      <c r="BJ1222" s="3" t="s">
        <v>89</v>
      </c>
      <c r="BK1222" s="176" t="n">
        <f aca="false">I1222*H1222</f>
        <v>0</v>
      </c>
    </row>
    <row r="1223" s="22" customFormat="true" ht="16.35" hidden="false" customHeight="true" outlineLevel="0" collapsed="false">
      <c r="B1223" s="23"/>
      <c r="C1223" s="212"/>
      <c r="D1223" s="213" t="s">
        <v>310</v>
      </c>
      <c r="E1223" s="214"/>
      <c r="F1223" s="215"/>
      <c r="G1223" s="216"/>
      <c r="H1223" s="217"/>
      <c r="I1223" s="218"/>
      <c r="J1223" s="219" t="n">
        <f aca="false">BK1223</f>
        <v>0</v>
      </c>
      <c r="K1223" s="220"/>
      <c r="L1223" s="23"/>
      <c r="M1223" s="221"/>
      <c r="N1223" s="222" t="s">
        <v>47</v>
      </c>
      <c r="T1223" s="57"/>
      <c r="AT1223" s="3" t="s">
        <v>520</v>
      </c>
      <c r="AU1223" s="3" t="s">
        <v>89</v>
      </c>
      <c r="AY1223" s="3" t="s">
        <v>520</v>
      </c>
      <c r="BE1223" s="176" t="n">
        <f aca="false">IF(N1223="základní",J1223,0)</f>
        <v>0</v>
      </c>
      <c r="BF1223" s="176" t="n">
        <f aca="false">IF(N1223="snížená",J1223,0)</f>
        <v>0</v>
      </c>
      <c r="BG1223" s="176" t="n">
        <f aca="false">IF(N1223="zákl. přenesená",J1223,0)</f>
        <v>0</v>
      </c>
      <c r="BH1223" s="176" t="n">
        <f aca="false">IF(N1223="sníž. přenesená",J1223,0)</f>
        <v>0</v>
      </c>
      <c r="BI1223" s="176" t="n">
        <f aca="false">IF(N1223="nulová",J1223,0)</f>
        <v>0</v>
      </c>
      <c r="BJ1223" s="3" t="s">
        <v>89</v>
      </c>
      <c r="BK1223" s="176" t="n">
        <f aca="false">I1223*H1223</f>
        <v>0</v>
      </c>
    </row>
    <row r="1224" s="22" customFormat="true" ht="16.35" hidden="false" customHeight="true" outlineLevel="0" collapsed="false">
      <c r="B1224" s="23"/>
      <c r="C1224" s="212"/>
      <c r="D1224" s="213" t="s">
        <v>310</v>
      </c>
      <c r="E1224" s="214"/>
      <c r="F1224" s="215"/>
      <c r="G1224" s="216"/>
      <c r="H1224" s="217"/>
      <c r="I1224" s="218"/>
      <c r="J1224" s="219" t="n">
        <f aca="false">BK1224</f>
        <v>0</v>
      </c>
      <c r="K1224" s="220"/>
      <c r="L1224" s="23"/>
      <c r="M1224" s="221"/>
      <c r="N1224" s="222" t="s">
        <v>47</v>
      </c>
      <c r="T1224" s="57"/>
      <c r="AT1224" s="3" t="s">
        <v>520</v>
      </c>
      <c r="AU1224" s="3" t="s">
        <v>89</v>
      </c>
      <c r="AY1224" s="3" t="s">
        <v>520</v>
      </c>
      <c r="BE1224" s="176" t="n">
        <f aca="false">IF(N1224="základní",J1224,0)</f>
        <v>0</v>
      </c>
      <c r="BF1224" s="176" t="n">
        <f aca="false">IF(N1224="snížená",J1224,0)</f>
        <v>0</v>
      </c>
      <c r="BG1224" s="176" t="n">
        <f aca="false">IF(N1224="zákl. přenesená",J1224,0)</f>
        <v>0</v>
      </c>
      <c r="BH1224" s="176" t="n">
        <f aca="false">IF(N1224="sníž. přenesená",J1224,0)</f>
        <v>0</v>
      </c>
      <c r="BI1224" s="176" t="n">
        <f aca="false">IF(N1224="nulová",J1224,0)</f>
        <v>0</v>
      </c>
      <c r="BJ1224" s="3" t="s">
        <v>89</v>
      </c>
      <c r="BK1224" s="176" t="n">
        <f aca="false">I1224*H1224</f>
        <v>0</v>
      </c>
    </row>
    <row r="1225" s="22" customFormat="true" ht="16.35" hidden="false" customHeight="true" outlineLevel="0" collapsed="false">
      <c r="B1225" s="23"/>
      <c r="C1225" s="212"/>
      <c r="D1225" s="213" t="s">
        <v>310</v>
      </c>
      <c r="E1225" s="214"/>
      <c r="F1225" s="215"/>
      <c r="G1225" s="216"/>
      <c r="H1225" s="217"/>
      <c r="I1225" s="218"/>
      <c r="J1225" s="219" t="n">
        <f aca="false">BK1225</f>
        <v>0</v>
      </c>
      <c r="K1225" s="220"/>
      <c r="L1225" s="23"/>
      <c r="M1225" s="221"/>
      <c r="N1225" s="222" t="s">
        <v>47</v>
      </c>
      <c r="O1225" s="223"/>
      <c r="P1225" s="223"/>
      <c r="Q1225" s="223"/>
      <c r="R1225" s="223"/>
      <c r="S1225" s="223"/>
      <c r="T1225" s="224"/>
      <c r="AT1225" s="3" t="s">
        <v>520</v>
      </c>
      <c r="AU1225" s="3" t="s">
        <v>89</v>
      </c>
      <c r="AY1225" s="3" t="s">
        <v>520</v>
      </c>
      <c r="BE1225" s="176" t="n">
        <f aca="false">IF(N1225="základní",J1225,0)</f>
        <v>0</v>
      </c>
      <c r="BF1225" s="176" t="n">
        <f aca="false">IF(N1225="snížená",J1225,0)</f>
        <v>0</v>
      </c>
      <c r="BG1225" s="176" t="n">
        <f aca="false">IF(N1225="zákl. přenesená",J1225,0)</f>
        <v>0</v>
      </c>
      <c r="BH1225" s="176" t="n">
        <f aca="false">IF(N1225="sníž. přenesená",J1225,0)</f>
        <v>0</v>
      </c>
      <c r="BI1225" s="176" t="n">
        <f aca="false">IF(N1225="nulová",J1225,0)</f>
        <v>0</v>
      </c>
      <c r="BJ1225" s="3" t="s">
        <v>89</v>
      </c>
      <c r="BK1225" s="176" t="n">
        <f aca="false">I1225*H1225</f>
        <v>0</v>
      </c>
    </row>
    <row r="1226" s="22" customFormat="true" ht="6.9" hidden="false" customHeight="true" outlineLevel="0" collapsed="false">
      <c r="B1226" s="41"/>
      <c r="C1226" s="42"/>
      <c r="D1226" s="42"/>
      <c r="E1226" s="42"/>
      <c r="F1226" s="42"/>
      <c r="G1226" s="42"/>
      <c r="H1226" s="42"/>
      <c r="I1226" s="42"/>
      <c r="J1226" s="42"/>
      <c r="K1226" s="42"/>
      <c r="L1226" s="23"/>
    </row>
  </sheetData>
  <sheetProtection algorithmName="SHA-512" hashValue="74tPtCesCXA7Qw8gRgh7tEi4r7AicxrX4A+vE0MotSSkS+9HXZbG2QXrGCdFYOmNd31rulh1gm7h9VC85qXUJw==" saltValue="eWlK+FFz0e9jUp7T+gPiKdihDsh1z2hGa/5l0K7sTM6LR4Sb4LkW8QgCNWA4wEBaiFejC3NmBezzNXoceKZRqg==" spinCount="100000" sheet="true" objects="true" scenarios="true" formatColumns="false" formatRows="false" autoFilter="false"/>
  <autoFilter ref="C143:K1225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32:H132"/>
    <mergeCell ref="E134:H134"/>
    <mergeCell ref="E136:H136"/>
  </mergeCells>
  <dataValidations count="2">
    <dataValidation allowBlank="true" error="Povoleny jsou hodnoty K, M." operator="between" showDropDown="false" showErrorMessage="true" showInputMessage="true" sqref="D1221:D1226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21:N1226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317"/>
  <sheetViews>
    <sheetView showFormulas="false" showGridLines="false" showRowColHeaders="true" showZeros="true" rightToLeft="false" tabSelected="false" showOutlineSymbols="true" defaultGridColor="true" view="normal" topLeftCell="A274" colorId="64" zoomScale="100" zoomScaleNormal="100" zoomScalePageLayoutView="100" workbookViewId="0">
      <selection pane="topLeft" activeCell="X257" activeCellId="0" sqref="X257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171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2551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3502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ROUND(J162,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ROUND((ROUND((SUM(BE162:BE310)),  2) + SUM(BE312:BE316)), 2)</f>
        <v>0</v>
      </c>
      <c r="I35" s="119" t="n">
        <v>0.21</v>
      </c>
      <c r="J35" s="100" t="n">
        <f aca="false">ROUND((ROUND(((SUM(BE162:BE310))*I35),  2) + (SUM(BE312:BE316)*I35)),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ROUND((ROUND((SUM(BF162:BF310)),  2) + SUM(BF312:BF316)), 2)</f>
        <v>0</v>
      </c>
      <c r="I36" s="119" t="n">
        <v>0.15</v>
      </c>
      <c r="J36" s="100" t="n">
        <f aca="false">ROUND((ROUND(((SUM(BF162:BF310))*I36),  2) + (SUM(BF312:BF316)*I36)),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ROUND((ROUND((SUM(BG162:BG310)),  2) + SUM(BG312:BG316)),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ROUND((ROUND((SUM(BH162:BH310)),  2) + SUM(BH312:BH316)),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ROUND((ROUND((SUM(BI162:BI310)),  2) + SUM(BI312:BI316)),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2551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02 - Vytápění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J162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J163</f>
        <v>0</v>
      </c>
      <c r="L99" s="133"/>
    </row>
    <row r="100" s="95" customFormat="true" ht="19.95" hidden="false" customHeight="true" outlineLevel="0" collapsed="false">
      <c r="B100" s="137"/>
      <c r="D100" s="138" t="s">
        <v>3503</v>
      </c>
      <c r="E100" s="139"/>
      <c r="F100" s="139"/>
      <c r="G100" s="139"/>
      <c r="H100" s="139"/>
      <c r="I100" s="139"/>
      <c r="J100" s="140" t="n">
        <f aca="false">J164</f>
        <v>0</v>
      </c>
      <c r="L100" s="137"/>
    </row>
    <row r="101" s="95" customFormat="true" ht="19.95" hidden="false" customHeight="true" outlineLevel="0" collapsed="false">
      <c r="B101" s="137"/>
      <c r="D101" s="138" t="s">
        <v>3504</v>
      </c>
      <c r="E101" s="139"/>
      <c r="F101" s="139"/>
      <c r="G101" s="139"/>
      <c r="H101" s="139"/>
      <c r="I101" s="139"/>
      <c r="J101" s="140" t="n">
        <f aca="false">J177</f>
        <v>0</v>
      </c>
      <c r="L101" s="137"/>
    </row>
    <row r="102" s="95" customFormat="true" ht="14.85" hidden="false" customHeight="true" outlineLevel="0" collapsed="false">
      <c r="B102" s="137"/>
      <c r="D102" s="138" t="s">
        <v>3505</v>
      </c>
      <c r="E102" s="139"/>
      <c r="F102" s="139"/>
      <c r="G102" s="139"/>
      <c r="H102" s="139"/>
      <c r="I102" s="139"/>
      <c r="J102" s="140" t="n">
        <f aca="false">J178</f>
        <v>0</v>
      </c>
      <c r="L102" s="137"/>
    </row>
    <row r="103" s="95" customFormat="true" ht="14.85" hidden="false" customHeight="true" outlineLevel="0" collapsed="false">
      <c r="B103" s="137"/>
      <c r="D103" s="138" t="s">
        <v>3506</v>
      </c>
      <c r="E103" s="139"/>
      <c r="F103" s="139"/>
      <c r="G103" s="139"/>
      <c r="H103" s="139"/>
      <c r="I103" s="139"/>
      <c r="J103" s="140" t="n">
        <f aca="false">J181</f>
        <v>0</v>
      </c>
      <c r="L103" s="137"/>
    </row>
    <row r="104" s="95" customFormat="true" ht="14.85" hidden="false" customHeight="true" outlineLevel="0" collapsed="false">
      <c r="B104" s="137"/>
      <c r="D104" s="138" t="s">
        <v>3507</v>
      </c>
      <c r="E104" s="139"/>
      <c r="F104" s="139"/>
      <c r="G104" s="139"/>
      <c r="H104" s="139"/>
      <c r="I104" s="139"/>
      <c r="J104" s="140" t="n">
        <f aca="false">J185</f>
        <v>0</v>
      </c>
      <c r="L104" s="137"/>
    </row>
    <row r="105" s="95" customFormat="true" ht="14.85" hidden="false" customHeight="true" outlineLevel="0" collapsed="false">
      <c r="B105" s="137"/>
      <c r="D105" s="138" t="s">
        <v>3508</v>
      </c>
      <c r="E105" s="139"/>
      <c r="F105" s="139"/>
      <c r="G105" s="139"/>
      <c r="H105" s="139"/>
      <c r="I105" s="139"/>
      <c r="J105" s="140" t="n">
        <f aca="false">J189</f>
        <v>0</v>
      </c>
      <c r="L105" s="137"/>
    </row>
    <row r="106" s="95" customFormat="true" ht="14.85" hidden="false" customHeight="true" outlineLevel="0" collapsed="false">
      <c r="B106" s="137"/>
      <c r="D106" s="138" t="s">
        <v>3509</v>
      </c>
      <c r="E106" s="139"/>
      <c r="F106" s="139"/>
      <c r="G106" s="139"/>
      <c r="H106" s="139"/>
      <c r="I106" s="139"/>
      <c r="J106" s="140" t="n">
        <f aca="false">J195</f>
        <v>0</v>
      </c>
      <c r="L106" s="137"/>
    </row>
    <row r="107" s="95" customFormat="true" ht="14.85" hidden="false" customHeight="true" outlineLevel="0" collapsed="false">
      <c r="B107" s="137"/>
      <c r="D107" s="138" t="s">
        <v>3510</v>
      </c>
      <c r="E107" s="139"/>
      <c r="F107" s="139"/>
      <c r="G107" s="139"/>
      <c r="H107" s="139"/>
      <c r="I107" s="139"/>
      <c r="J107" s="140" t="n">
        <f aca="false">J198</f>
        <v>0</v>
      </c>
      <c r="L107" s="137"/>
    </row>
    <row r="108" s="95" customFormat="true" ht="19.95" hidden="false" customHeight="true" outlineLevel="0" collapsed="false">
      <c r="B108" s="137"/>
      <c r="D108" s="138" t="s">
        <v>3511</v>
      </c>
      <c r="E108" s="139"/>
      <c r="F108" s="139"/>
      <c r="G108" s="139"/>
      <c r="H108" s="139"/>
      <c r="I108" s="139"/>
      <c r="J108" s="140" t="n">
        <f aca="false">J206</f>
        <v>0</v>
      </c>
      <c r="L108" s="137"/>
    </row>
    <row r="109" s="95" customFormat="true" ht="14.85" hidden="false" customHeight="true" outlineLevel="0" collapsed="false">
      <c r="B109" s="137"/>
      <c r="D109" s="138" t="s">
        <v>3512</v>
      </c>
      <c r="E109" s="139"/>
      <c r="F109" s="139"/>
      <c r="G109" s="139"/>
      <c r="H109" s="139"/>
      <c r="I109" s="139"/>
      <c r="J109" s="140" t="n">
        <f aca="false">J207</f>
        <v>0</v>
      </c>
      <c r="L109" s="137"/>
    </row>
    <row r="110" s="95" customFormat="true" ht="14.85" hidden="false" customHeight="true" outlineLevel="0" collapsed="false">
      <c r="B110" s="137"/>
      <c r="D110" s="138" t="s">
        <v>3513</v>
      </c>
      <c r="E110" s="139"/>
      <c r="F110" s="139"/>
      <c r="G110" s="139"/>
      <c r="H110" s="139"/>
      <c r="I110" s="139"/>
      <c r="J110" s="140" t="n">
        <f aca="false">J213</f>
        <v>0</v>
      </c>
      <c r="L110" s="137"/>
    </row>
    <row r="111" s="95" customFormat="true" ht="14.85" hidden="false" customHeight="true" outlineLevel="0" collapsed="false">
      <c r="B111" s="137"/>
      <c r="D111" s="138" t="s">
        <v>3514</v>
      </c>
      <c r="E111" s="139"/>
      <c r="F111" s="139"/>
      <c r="G111" s="139"/>
      <c r="H111" s="139"/>
      <c r="I111" s="139"/>
      <c r="J111" s="140" t="n">
        <f aca="false">J217</f>
        <v>0</v>
      </c>
      <c r="L111" s="137"/>
    </row>
    <row r="112" s="95" customFormat="true" ht="14.85" hidden="false" customHeight="true" outlineLevel="0" collapsed="false">
      <c r="B112" s="137"/>
      <c r="D112" s="138" t="s">
        <v>3515</v>
      </c>
      <c r="E112" s="139"/>
      <c r="F112" s="139"/>
      <c r="G112" s="139"/>
      <c r="H112" s="139"/>
      <c r="I112" s="139"/>
      <c r="J112" s="140" t="n">
        <f aca="false">J219</f>
        <v>0</v>
      </c>
      <c r="L112" s="137"/>
    </row>
    <row r="113" s="95" customFormat="true" ht="14.85" hidden="false" customHeight="true" outlineLevel="0" collapsed="false">
      <c r="B113" s="137"/>
      <c r="D113" s="138" t="s">
        <v>3516</v>
      </c>
      <c r="E113" s="139"/>
      <c r="F113" s="139"/>
      <c r="G113" s="139"/>
      <c r="H113" s="139"/>
      <c r="I113" s="139"/>
      <c r="J113" s="140" t="n">
        <f aca="false">J221</f>
        <v>0</v>
      </c>
      <c r="L113" s="137"/>
    </row>
    <row r="114" s="95" customFormat="true" ht="19.95" hidden="false" customHeight="true" outlineLevel="0" collapsed="false">
      <c r="B114" s="137"/>
      <c r="D114" s="138" t="s">
        <v>3517</v>
      </c>
      <c r="E114" s="139"/>
      <c r="F114" s="139"/>
      <c r="G114" s="139"/>
      <c r="H114" s="139"/>
      <c r="I114" s="139"/>
      <c r="J114" s="140" t="n">
        <f aca="false">J225</f>
        <v>0</v>
      </c>
      <c r="L114" s="137"/>
    </row>
    <row r="115" s="95" customFormat="true" ht="14.85" hidden="false" customHeight="true" outlineLevel="0" collapsed="false">
      <c r="B115" s="137"/>
      <c r="D115" s="138" t="s">
        <v>3518</v>
      </c>
      <c r="E115" s="139"/>
      <c r="F115" s="139"/>
      <c r="G115" s="139"/>
      <c r="H115" s="139"/>
      <c r="I115" s="139"/>
      <c r="J115" s="140" t="n">
        <f aca="false">J226</f>
        <v>0</v>
      </c>
      <c r="L115" s="137"/>
    </row>
    <row r="116" s="95" customFormat="true" ht="14.85" hidden="false" customHeight="true" outlineLevel="0" collapsed="false">
      <c r="B116" s="137"/>
      <c r="D116" s="138" t="s">
        <v>3519</v>
      </c>
      <c r="E116" s="139"/>
      <c r="F116" s="139"/>
      <c r="G116" s="139"/>
      <c r="H116" s="139"/>
      <c r="I116" s="139"/>
      <c r="J116" s="140" t="n">
        <f aca="false">J229</f>
        <v>0</v>
      </c>
      <c r="L116" s="137"/>
    </row>
    <row r="117" s="95" customFormat="true" ht="14.85" hidden="false" customHeight="true" outlineLevel="0" collapsed="false">
      <c r="B117" s="137"/>
      <c r="D117" s="138" t="s">
        <v>3520</v>
      </c>
      <c r="E117" s="139"/>
      <c r="F117" s="139"/>
      <c r="G117" s="139"/>
      <c r="H117" s="139"/>
      <c r="I117" s="139"/>
      <c r="J117" s="140" t="n">
        <f aca="false">J231</f>
        <v>0</v>
      </c>
      <c r="L117" s="137"/>
    </row>
    <row r="118" s="95" customFormat="true" ht="14.85" hidden="false" customHeight="true" outlineLevel="0" collapsed="false">
      <c r="B118" s="137"/>
      <c r="D118" s="138" t="s">
        <v>3521</v>
      </c>
      <c r="E118" s="139"/>
      <c r="F118" s="139"/>
      <c r="G118" s="139"/>
      <c r="H118" s="139"/>
      <c r="I118" s="139"/>
      <c r="J118" s="140" t="n">
        <f aca="false">J233</f>
        <v>0</v>
      </c>
      <c r="L118" s="137"/>
    </row>
    <row r="119" s="95" customFormat="true" ht="14.85" hidden="false" customHeight="true" outlineLevel="0" collapsed="false">
      <c r="B119" s="137"/>
      <c r="D119" s="138" t="s">
        <v>3522</v>
      </c>
      <c r="E119" s="139"/>
      <c r="F119" s="139"/>
      <c r="G119" s="139"/>
      <c r="H119" s="139"/>
      <c r="I119" s="139"/>
      <c r="J119" s="140" t="n">
        <f aca="false">J235</f>
        <v>0</v>
      </c>
      <c r="L119" s="137"/>
    </row>
    <row r="120" s="95" customFormat="true" ht="14.85" hidden="false" customHeight="true" outlineLevel="0" collapsed="false">
      <c r="B120" s="137"/>
      <c r="D120" s="138" t="s">
        <v>3523</v>
      </c>
      <c r="E120" s="139"/>
      <c r="F120" s="139"/>
      <c r="G120" s="139"/>
      <c r="H120" s="139"/>
      <c r="I120" s="139"/>
      <c r="J120" s="140" t="n">
        <f aca="false">J240</f>
        <v>0</v>
      </c>
      <c r="L120" s="137"/>
    </row>
    <row r="121" s="95" customFormat="true" ht="14.85" hidden="false" customHeight="true" outlineLevel="0" collapsed="false">
      <c r="B121" s="137"/>
      <c r="D121" s="138" t="s">
        <v>3524</v>
      </c>
      <c r="E121" s="139"/>
      <c r="F121" s="139"/>
      <c r="G121" s="139"/>
      <c r="H121" s="139"/>
      <c r="I121" s="139"/>
      <c r="J121" s="140" t="n">
        <f aca="false">J244</f>
        <v>0</v>
      </c>
      <c r="L121" s="137"/>
    </row>
    <row r="122" s="95" customFormat="true" ht="14.85" hidden="false" customHeight="true" outlineLevel="0" collapsed="false">
      <c r="B122" s="137"/>
      <c r="D122" s="138" t="s">
        <v>3525</v>
      </c>
      <c r="E122" s="139"/>
      <c r="F122" s="139"/>
      <c r="G122" s="139"/>
      <c r="H122" s="139"/>
      <c r="I122" s="139"/>
      <c r="J122" s="140" t="n">
        <f aca="false">J246</f>
        <v>0</v>
      </c>
      <c r="L122" s="137"/>
    </row>
    <row r="123" s="95" customFormat="true" ht="14.85" hidden="false" customHeight="true" outlineLevel="0" collapsed="false">
      <c r="B123" s="137"/>
      <c r="D123" s="138" t="s">
        <v>3526</v>
      </c>
      <c r="E123" s="139"/>
      <c r="F123" s="139"/>
      <c r="G123" s="139"/>
      <c r="H123" s="139"/>
      <c r="I123" s="139"/>
      <c r="J123" s="140" t="n">
        <f aca="false">J248</f>
        <v>0</v>
      </c>
      <c r="L123" s="137"/>
    </row>
    <row r="124" s="95" customFormat="true" ht="14.85" hidden="false" customHeight="true" outlineLevel="0" collapsed="false">
      <c r="B124" s="137"/>
      <c r="D124" s="138" t="s">
        <v>3527</v>
      </c>
      <c r="E124" s="139"/>
      <c r="F124" s="139"/>
      <c r="G124" s="139"/>
      <c r="H124" s="139"/>
      <c r="I124" s="139"/>
      <c r="J124" s="140" t="n">
        <f aca="false">J250</f>
        <v>0</v>
      </c>
      <c r="L124" s="137"/>
    </row>
    <row r="125" s="95" customFormat="true" ht="14.85" hidden="false" customHeight="true" outlineLevel="0" collapsed="false">
      <c r="B125" s="137"/>
      <c r="D125" s="138" t="s">
        <v>3528</v>
      </c>
      <c r="E125" s="139"/>
      <c r="F125" s="139"/>
      <c r="G125" s="139"/>
      <c r="H125" s="139"/>
      <c r="I125" s="139"/>
      <c r="J125" s="140" t="n">
        <f aca="false">J252</f>
        <v>0</v>
      </c>
      <c r="L125" s="137"/>
    </row>
    <row r="126" s="95" customFormat="true" ht="14.85" hidden="false" customHeight="true" outlineLevel="0" collapsed="false">
      <c r="B126" s="137"/>
      <c r="D126" s="138" t="s">
        <v>3529</v>
      </c>
      <c r="E126" s="139"/>
      <c r="F126" s="139"/>
      <c r="G126" s="139"/>
      <c r="H126" s="139"/>
      <c r="I126" s="139"/>
      <c r="J126" s="140" t="n">
        <f aca="false">J254</f>
        <v>0</v>
      </c>
      <c r="L126" s="137"/>
    </row>
    <row r="127" s="95" customFormat="true" ht="14.85" hidden="false" customHeight="true" outlineLevel="0" collapsed="false">
      <c r="B127" s="137"/>
      <c r="D127" s="138" t="s">
        <v>3530</v>
      </c>
      <c r="E127" s="139"/>
      <c r="F127" s="139"/>
      <c r="G127" s="139"/>
      <c r="H127" s="139"/>
      <c r="I127" s="139"/>
      <c r="J127" s="140" t="n">
        <f aca="false">J256</f>
        <v>0</v>
      </c>
      <c r="L127" s="137"/>
    </row>
    <row r="128" s="95" customFormat="true" ht="14.85" hidden="false" customHeight="true" outlineLevel="0" collapsed="false">
      <c r="B128" s="137"/>
      <c r="D128" s="138" t="s">
        <v>3531</v>
      </c>
      <c r="E128" s="139"/>
      <c r="F128" s="139"/>
      <c r="G128" s="139"/>
      <c r="H128" s="139"/>
      <c r="I128" s="139"/>
      <c r="J128" s="140" t="n">
        <f aca="false">J258</f>
        <v>0</v>
      </c>
      <c r="L128" s="137"/>
    </row>
    <row r="129" s="95" customFormat="true" ht="14.85" hidden="false" customHeight="true" outlineLevel="0" collapsed="false">
      <c r="B129" s="137"/>
      <c r="D129" s="138" t="s">
        <v>3532</v>
      </c>
      <c r="E129" s="139"/>
      <c r="F129" s="139"/>
      <c r="G129" s="139"/>
      <c r="H129" s="139"/>
      <c r="I129" s="139"/>
      <c r="J129" s="140" t="n">
        <f aca="false">J260</f>
        <v>0</v>
      </c>
      <c r="L129" s="137"/>
    </row>
    <row r="130" s="95" customFormat="true" ht="19.95" hidden="false" customHeight="true" outlineLevel="0" collapsed="false">
      <c r="B130" s="137"/>
      <c r="D130" s="138" t="s">
        <v>3533</v>
      </c>
      <c r="E130" s="139"/>
      <c r="F130" s="139"/>
      <c r="G130" s="139"/>
      <c r="H130" s="139"/>
      <c r="I130" s="139"/>
      <c r="J130" s="140" t="n">
        <f aca="false">J263</f>
        <v>0</v>
      </c>
      <c r="L130" s="137"/>
    </row>
    <row r="131" s="95" customFormat="true" ht="14.85" hidden="false" customHeight="true" outlineLevel="0" collapsed="false">
      <c r="B131" s="137"/>
      <c r="D131" s="138" t="s">
        <v>3534</v>
      </c>
      <c r="E131" s="139"/>
      <c r="F131" s="139"/>
      <c r="G131" s="139"/>
      <c r="H131" s="139"/>
      <c r="I131" s="139"/>
      <c r="J131" s="140" t="n">
        <f aca="false">J266</f>
        <v>0</v>
      </c>
      <c r="L131" s="137"/>
    </row>
    <row r="132" s="95" customFormat="true" ht="14.85" hidden="false" customHeight="true" outlineLevel="0" collapsed="false">
      <c r="B132" s="137"/>
      <c r="D132" s="138" t="s">
        <v>3535</v>
      </c>
      <c r="E132" s="139"/>
      <c r="F132" s="139"/>
      <c r="G132" s="139"/>
      <c r="H132" s="139"/>
      <c r="I132" s="139"/>
      <c r="J132" s="140" t="n">
        <f aca="false">J269</f>
        <v>0</v>
      </c>
      <c r="L132" s="137"/>
    </row>
    <row r="133" s="95" customFormat="true" ht="14.85" hidden="false" customHeight="true" outlineLevel="0" collapsed="false">
      <c r="B133" s="137"/>
      <c r="D133" s="138" t="s">
        <v>3536</v>
      </c>
      <c r="E133" s="139"/>
      <c r="F133" s="139"/>
      <c r="G133" s="139"/>
      <c r="H133" s="139"/>
      <c r="I133" s="139"/>
      <c r="J133" s="140" t="n">
        <f aca="false">J273</f>
        <v>0</v>
      </c>
      <c r="L133" s="137"/>
    </row>
    <row r="134" s="95" customFormat="true" ht="19.95" hidden="false" customHeight="true" outlineLevel="0" collapsed="false">
      <c r="B134" s="137"/>
      <c r="D134" s="138" t="s">
        <v>3537</v>
      </c>
      <c r="E134" s="139"/>
      <c r="F134" s="139"/>
      <c r="G134" s="139"/>
      <c r="H134" s="139"/>
      <c r="I134" s="139"/>
      <c r="J134" s="140" t="n">
        <f aca="false">J279</f>
        <v>0</v>
      </c>
      <c r="L134" s="137"/>
    </row>
    <row r="135" s="95" customFormat="true" ht="19.95" hidden="false" customHeight="true" outlineLevel="0" collapsed="false">
      <c r="B135" s="137"/>
      <c r="D135" s="138" t="s">
        <v>3538</v>
      </c>
      <c r="E135" s="139"/>
      <c r="F135" s="139"/>
      <c r="G135" s="139"/>
      <c r="H135" s="139"/>
      <c r="I135" s="139"/>
      <c r="J135" s="140" t="n">
        <f aca="false">J283</f>
        <v>0</v>
      </c>
      <c r="L135" s="137"/>
    </row>
    <row r="136" s="95" customFormat="true" ht="14.85" hidden="false" customHeight="true" outlineLevel="0" collapsed="false">
      <c r="B136" s="137"/>
      <c r="D136" s="138" t="s">
        <v>3539</v>
      </c>
      <c r="E136" s="139"/>
      <c r="F136" s="139"/>
      <c r="G136" s="139"/>
      <c r="H136" s="139"/>
      <c r="I136" s="139"/>
      <c r="J136" s="140" t="n">
        <f aca="false">J284</f>
        <v>0</v>
      </c>
      <c r="L136" s="137"/>
    </row>
    <row r="137" s="95" customFormat="true" ht="14.85" hidden="false" customHeight="true" outlineLevel="0" collapsed="false">
      <c r="B137" s="137"/>
      <c r="D137" s="138" t="s">
        <v>3540</v>
      </c>
      <c r="E137" s="139"/>
      <c r="F137" s="139"/>
      <c r="G137" s="139"/>
      <c r="H137" s="139"/>
      <c r="I137" s="139"/>
      <c r="J137" s="140" t="n">
        <f aca="false">J290</f>
        <v>0</v>
      </c>
      <c r="L137" s="137"/>
    </row>
    <row r="138" s="95" customFormat="true" ht="19.95" hidden="false" customHeight="true" outlineLevel="0" collapsed="false">
      <c r="B138" s="137"/>
      <c r="D138" s="138" t="s">
        <v>3541</v>
      </c>
      <c r="E138" s="139"/>
      <c r="F138" s="139"/>
      <c r="G138" s="139"/>
      <c r="H138" s="139"/>
      <c r="I138" s="139"/>
      <c r="J138" s="140" t="n">
        <f aca="false">J297</f>
        <v>0</v>
      </c>
      <c r="L138" s="137"/>
    </row>
    <row r="139" s="95" customFormat="true" ht="19.95" hidden="false" customHeight="true" outlineLevel="0" collapsed="false">
      <c r="B139" s="137"/>
      <c r="D139" s="138" t="s">
        <v>3542</v>
      </c>
      <c r="E139" s="139"/>
      <c r="F139" s="139"/>
      <c r="G139" s="139"/>
      <c r="H139" s="139"/>
      <c r="I139" s="139"/>
      <c r="J139" s="140" t="n">
        <f aca="false">J300</f>
        <v>0</v>
      </c>
      <c r="L139" s="137"/>
    </row>
    <row r="140" s="132" customFormat="true" ht="21.75" hidden="false" customHeight="true" outlineLevel="0" collapsed="false">
      <c r="B140" s="133"/>
      <c r="D140" s="141" t="s">
        <v>292</v>
      </c>
      <c r="J140" s="142" t="n">
        <f aca="false">J311</f>
        <v>0</v>
      </c>
      <c r="L140" s="133"/>
    </row>
    <row r="141" s="22" customFormat="true" ht="21.75" hidden="false" customHeight="true" outlineLevel="0" collapsed="false">
      <c r="B141" s="23"/>
      <c r="L141" s="23"/>
    </row>
    <row r="142" s="22" customFormat="true" ht="6.9" hidden="false" customHeight="true" outlineLevel="0" collapsed="false">
      <c r="B142" s="41"/>
      <c r="C142" s="42"/>
      <c r="D142" s="42"/>
      <c r="E142" s="42"/>
      <c r="F142" s="42"/>
      <c r="G142" s="42"/>
      <c r="H142" s="42"/>
      <c r="I142" s="42"/>
      <c r="J142" s="42"/>
      <c r="K142" s="42"/>
      <c r="L142" s="23"/>
    </row>
    <row r="146" s="22" customFormat="true" ht="6.9" hidden="false" customHeight="true" outlineLevel="0" collapsed="false">
      <c r="B146" s="43"/>
      <c r="C146" s="44"/>
      <c r="D146" s="44"/>
      <c r="E146" s="44"/>
      <c r="F146" s="44"/>
      <c r="G146" s="44"/>
      <c r="H146" s="44"/>
      <c r="I146" s="44"/>
      <c r="J146" s="44"/>
      <c r="K146" s="44"/>
      <c r="L146" s="23"/>
    </row>
    <row r="147" s="22" customFormat="true" ht="24.9" hidden="false" customHeight="true" outlineLevel="0" collapsed="false">
      <c r="B147" s="23"/>
      <c r="C147" s="7" t="s">
        <v>293</v>
      </c>
      <c r="L147" s="23"/>
    </row>
    <row r="148" s="22" customFormat="true" ht="6.9" hidden="false" customHeight="true" outlineLevel="0" collapsed="false">
      <c r="B148" s="23"/>
      <c r="L148" s="23"/>
    </row>
    <row r="149" s="22" customFormat="true" ht="12" hidden="false" customHeight="true" outlineLevel="0" collapsed="false">
      <c r="B149" s="23"/>
      <c r="C149" s="15" t="s">
        <v>15</v>
      </c>
      <c r="L149" s="23"/>
    </row>
    <row r="150" s="22" customFormat="true" ht="16.5" hidden="false" customHeight="true" outlineLevel="0" collapsed="false">
      <c r="B150" s="23"/>
      <c r="E150" s="109" t="str">
        <f aca="false">E7</f>
        <v>Koupaliště Rosice</v>
      </c>
      <c r="F150" s="109"/>
      <c r="G150" s="109"/>
      <c r="H150" s="109"/>
      <c r="L150" s="23"/>
    </row>
    <row r="151" customFormat="false" ht="12" hidden="false" customHeight="true" outlineLevel="0" collapsed="false">
      <c r="B151" s="6"/>
      <c r="C151" s="15" t="s">
        <v>278</v>
      </c>
      <c r="L151" s="6"/>
    </row>
    <row r="152" s="22" customFormat="true" ht="16.5" hidden="false" customHeight="true" outlineLevel="0" collapsed="false">
      <c r="B152" s="23"/>
      <c r="E152" s="109" t="s">
        <v>2551</v>
      </c>
      <c r="F152" s="109"/>
      <c r="G152" s="109"/>
      <c r="H152" s="109"/>
      <c r="L152" s="23"/>
    </row>
    <row r="153" s="22" customFormat="true" ht="12" hidden="false" customHeight="true" outlineLevel="0" collapsed="false">
      <c r="B153" s="23"/>
      <c r="C153" s="15" t="s">
        <v>280</v>
      </c>
      <c r="L153" s="23"/>
    </row>
    <row r="154" s="22" customFormat="true" ht="16.5" hidden="false" customHeight="true" outlineLevel="0" collapsed="false">
      <c r="B154" s="23"/>
      <c r="E154" s="110" t="str">
        <f aca="false">E11</f>
        <v>02 - Vytápění</v>
      </c>
      <c r="F154" s="110"/>
      <c r="G154" s="110"/>
      <c r="H154" s="110"/>
      <c r="L154" s="23"/>
    </row>
    <row r="155" s="22" customFormat="true" ht="6.9" hidden="false" customHeight="true" outlineLevel="0" collapsed="false">
      <c r="B155" s="23"/>
      <c r="L155" s="23"/>
    </row>
    <row r="156" s="22" customFormat="true" ht="12" hidden="false" customHeight="true" outlineLevel="0" collapsed="false">
      <c r="B156" s="23"/>
      <c r="C156" s="15" t="s">
        <v>19</v>
      </c>
      <c r="F156" s="16" t="str">
        <f aca="false">F14</f>
        <v>Rosice</v>
      </c>
      <c r="I156" s="15" t="s">
        <v>21</v>
      </c>
      <c r="J156" s="111" t="str">
        <f aca="false">IF(J14="","",J14)</f>
        <v>6. 9. 2021</v>
      </c>
      <c r="L156" s="23"/>
    </row>
    <row r="157" s="22" customFormat="true" ht="6.9" hidden="false" customHeight="true" outlineLevel="0" collapsed="false">
      <c r="B157" s="23"/>
      <c r="L157" s="23"/>
    </row>
    <row r="158" s="22" customFormat="true" ht="25.65" hidden="false" customHeight="true" outlineLevel="0" collapsed="false">
      <c r="B158" s="23"/>
      <c r="C158" s="15" t="s">
        <v>23</v>
      </c>
      <c r="F158" s="16" t="str">
        <f aca="false">E17</f>
        <v>Město Rosice</v>
      </c>
      <c r="I158" s="15" t="s">
        <v>31</v>
      </c>
      <c r="J158" s="128" t="str">
        <f aca="false">E23</f>
        <v>Ing. arch. Kristýna Shromáždilová</v>
      </c>
      <c r="L158" s="23"/>
    </row>
    <row r="159" s="22" customFormat="true" ht="25.65" hidden="false" customHeight="true" outlineLevel="0" collapsed="false">
      <c r="B159" s="23"/>
      <c r="C159" s="15" t="s">
        <v>29</v>
      </c>
      <c r="F159" s="16" t="str">
        <f aca="false">IF(E20="","",E20)</f>
        <v>Vyplň údaj</v>
      </c>
      <c r="I159" s="15" t="s">
        <v>36</v>
      </c>
      <c r="J159" s="128" t="str">
        <f aca="false">E26</f>
        <v>STAGA stavební agentura s.r.o.</v>
      </c>
      <c r="L159" s="23"/>
    </row>
    <row r="160" s="22" customFormat="true" ht="10.35" hidden="false" customHeight="true" outlineLevel="0" collapsed="false">
      <c r="B160" s="23"/>
      <c r="L160" s="23"/>
    </row>
    <row r="161" s="143" customFormat="true" ht="29.25" hidden="false" customHeight="true" outlineLevel="0" collapsed="false">
      <c r="B161" s="144"/>
      <c r="C161" s="145" t="s">
        <v>294</v>
      </c>
      <c r="D161" s="146" t="s">
        <v>67</v>
      </c>
      <c r="E161" s="146" t="s">
        <v>63</v>
      </c>
      <c r="F161" s="146" t="s">
        <v>64</v>
      </c>
      <c r="G161" s="146" t="s">
        <v>295</v>
      </c>
      <c r="H161" s="146" t="s">
        <v>296</v>
      </c>
      <c r="I161" s="146" t="s">
        <v>297</v>
      </c>
      <c r="J161" s="146" t="s">
        <v>284</v>
      </c>
      <c r="K161" s="147" t="s">
        <v>298</v>
      </c>
      <c r="L161" s="144"/>
      <c r="M161" s="64"/>
      <c r="N161" s="65" t="s">
        <v>46</v>
      </c>
      <c r="O161" s="65" t="s">
        <v>299</v>
      </c>
      <c r="P161" s="65" t="s">
        <v>300</v>
      </c>
      <c r="Q161" s="65" t="s">
        <v>301</v>
      </c>
      <c r="R161" s="65" t="s">
        <v>302</v>
      </c>
      <c r="S161" s="65" t="s">
        <v>303</v>
      </c>
      <c r="T161" s="66" t="s">
        <v>304</v>
      </c>
    </row>
    <row r="162" s="22" customFormat="true" ht="22.95" hidden="false" customHeight="true" outlineLevel="0" collapsed="false">
      <c r="B162" s="23"/>
      <c r="C162" s="70" t="s">
        <v>305</v>
      </c>
      <c r="J162" s="148" t="n">
        <f aca="false">BK162</f>
        <v>0</v>
      </c>
      <c r="L162" s="23"/>
      <c r="M162" s="67"/>
      <c r="N162" s="55"/>
      <c r="O162" s="55"/>
      <c r="P162" s="149" t="n">
        <f aca="false">P163+P311</f>
        <v>0</v>
      </c>
      <c r="Q162" s="55"/>
      <c r="R162" s="149" t="n">
        <f aca="false">R163+R311</f>
        <v>0</v>
      </c>
      <c r="S162" s="55"/>
      <c r="T162" s="150" t="n">
        <f aca="false">T163+T311</f>
        <v>0</v>
      </c>
      <c r="AT162" s="3" t="s">
        <v>81</v>
      </c>
      <c r="AU162" s="3" t="s">
        <v>286</v>
      </c>
      <c r="BK162" s="151" t="n">
        <f aca="false">BK163+BK311</f>
        <v>0</v>
      </c>
    </row>
    <row r="163" s="152" customFormat="true" ht="25.95" hidden="false" customHeight="true" outlineLevel="0" collapsed="false">
      <c r="B163" s="153"/>
      <c r="D163" s="154" t="s">
        <v>81</v>
      </c>
      <c r="E163" s="155" t="s">
        <v>534</v>
      </c>
      <c r="F163" s="155" t="s">
        <v>535</v>
      </c>
      <c r="I163" s="156"/>
      <c r="J163" s="142" t="n">
        <f aca="false">BK163</f>
        <v>0</v>
      </c>
      <c r="L163" s="153"/>
      <c r="M163" s="157"/>
      <c r="P163" s="158" t="n">
        <f aca="false">P164+P177+P206+P225+P263+P279+P283+P297+P300</f>
        <v>0</v>
      </c>
      <c r="R163" s="158" t="n">
        <f aca="false">R164+R177+R206+R225+R263+R279+R283+R297+R300</f>
        <v>0</v>
      </c>
      <c r="T163" s="159" t="n">
        <f aca="false">T164+T177+T206+T225+T263+T279+T283+T297+T300</f>
        <v>0</v>
      </c>
      <c r="AR163" s="154" t="s">
        <v>315</v>
      </c>
      <c r="AT163" s="160" t="s">
        <v>81</v>
      </c>
      <c r="AU163" s="160" t="s">
        <v>82</v>
      </c>
      <c r="AY163" s="154" t="s">
        <v>308</v>
      </c>
      <c r="BK163" s="161" t="n">
        <f aca="false">BK164+BK177+BK206+BK225+BK263+BK279+BK283+BK297+BK300</f>
        <v>0</v>
      </c>
    </row>
    <row r="164" s="152" customFormat="true" ht="22.95" hidden="false" customHeight="true" outlineLevel="0" collapsed="false">
      <c r="B164" s="153"/>
      <c r="D164" s="154" t="s">
        <v>81</v>
      </c>
      <c r="E164" s="162" t="s">
        <v>3543</v>
      </c>
      <c r="F164" s="162" t="s">
        <v>3544</v>
      </c>
      <c r="I164" s="156"/>
      <c r="J164" s="163" t="n">
        <f aca="false">BK164</f>
        <v>0</v>
      </c>
      <c r="L164" s="153"/>
      <c r="M164" s="157"/>
      <c r="P164" s="158" t="n">
        <f aca="false">SUM(P165:P176)</f>
        <v>0</v>
      </c>
      <c r="R164" s="158" t="n">
        <f aca="false">SUM(R165:R176)</f>
        <v>0</v>
      </c>
      <c r="T164" s="159" t="n">
        <f aca="false">SUM(T165:T176)</f>
        <v>0</v>
      </c>
      <c r="AR164" s="154" t="s">
        <v>315</v>
      </c>
      <c r="AT164" s="160" t="s">
        <v>81</v>
      </c>
      <c r="AU164" s="160" t="s">
        <v>89</v>
      </c>
      <c r="AY164" s="154" t="s">
        <v>308</v>
      </c>
      <c r="BK164" s="161" t="n">
        <f aca="false">SUM(BK165:BK176)</f>
        <v>0</v>
      </c>
    </row>
    <row r="165" s="22" customFormat="true" ht="24.15" hidden="false" customHeight="true" outlineLevel="0" collapsed="false">
      <c r="B165" s="23"/>
      <c r="C165" s="164" t="s">
        <v>89</v>
      </c>
      <c r="D165" s="164" t="s">
        <v>310</v>
      </c>
      <c r="E165" s="165" t="s">
        <v>3545</v>
      </c>
      <c r="F165" s="166" t="s">
        <v>3546</v>
      </c>
      <c r="G165" s="167" t="s">
        <v>607</v>
      </c>
      <c r="H165" s="168" t="n">
        <v>1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3547</v>
      </c>
    </row>
    <row r="166" s="22" customFormat="true" ht="62.7" hidden="false" customHeight="true" outlineLevel="0" collapsed="false">
      <c r="B166" s="23"/>
      <c r="C166" s="164" t="s">
        <v>91</v>
      </c>
      <c r="D166" s="164" t="s">
        <v>310</v>
      </c>
      <c r="E166" s="165" t="s">
        <v>3548</v>
      </c>
      <c r="F166" s="166" t="s">
        <v>3549</v>
      </c>
      <c r="G166" s="167" t="s">
        <v>607</v>
      </c>
      <c r="H166" s="168" t="n">
        <v>1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3550</v>
      </c>
    </row>
    <row r="167" s="22" customFormat="true" ht="49.2" hidden="false" customHeight="true" outlineLevel="0" collapsed="false">
      <c r="B167" s="23"/>
      <c r="C167" s="164" t="s">
        <v>327</v>
      </c>
      <c r="D167" s="164" t="s">
        <v>310</v>
      </c>
      <c r="E167" s="165" t="s">
        <v>3551</v>
      </c>
      <c r="F167" s="166" t="s">
        <v>3552</v>
      </c>
      <c r="G167" s="167" t="s">
        <v>607</v>
      </c>
      <c r="H167" s="168" t="n">
        <v>1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3553</v>
      </c>
    </row>
    <row r="168" s="22" customFormat="true" ht="21.75" hidden="false" customHeight="true" outlineLevel="0" collapsed="false">
      <c r="B168" s="23"/>
      <c r="C168" s="164" t="s">
        <v>315</v>
      </c>
      <c r="D168" s="164" t="s">
        <v>310</v>
      </c>
      <c r="E168" s="165" t="s">
        <v>3554</v>
      </c>
      <c r="F168" s="166" t="s">
        <v>3555</v>
      </c>
      <c r="G168" s="167" t="s">
        <v>607</v>
      </c>
      <c r="H168" s="168" t="n">
        <v>1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3556</v>
      </c>
    </row>
    <row r="169" s="22" customFormat="true" ht="37.95" hidden="false" customHeight="true" outlineLevel="0" collapsed="false">
      <c r="B169" s="23"/>
      <c r="C169" s="164" t="s">
        <v>334</v>
      </c>
      <c r="D169" s="164" t="s">
        <v>310</v>
      </c>
      <c r="E169" s="165" t="s">
        <v>3557</v>
      </c>
      <c r="F169" s="166" t="s">
        <v>3558</v>
      </c>
      <c r="G169" s="167" t="s">
        <v>607</v>
      </c>
      <c r="H169" s="168" t="n">
        <v>1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3559</v>
      </c>
    </row>
    <row r="170" s="22" customFormat="true" ht="24.15" hidden="false" customHeight="true" outlineLevel="0" collapsed="false">
      <c r="B170" s="23"/>
      <c r="C170" s="164" t="s">
        <v>340</v>
      </c>
      <c r="D170" s="164" t="s">
        <v>310</v>
      </c>
      <c r="E170" s="165" t="s">
        <v>3560</v>
      </c>
      <c r="F170" s="166" t="s">
        <v>3561</v>
      </c>
      <c r="G170" s="167" t="s">
        <v>607</v>
      </c>
      <c r="H170" s="168" t="n">
        <v>1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3562</v>
      </c>
    </row>
    <row r="171" s="22" customFormat="true" ht="16.5" hidden="false" customHeight="true" outlineLevel="0" collapsed="false">
      <c r="B171" s="23"/>
      <c r="C171" s="164" t="s">
        <v>347</v>
      </c>
      <c r="D171" s="164" t="s">
        <v>310</v>
      </c>
      <c r="E171" s="165" t="s">
        <v>3563</v>
      </c>
      <c r="F171" s="166" t="s">
        <v>3564</v>
      </c>
      <c r="G171" s="167" t="s">
        <v>607</v>
      </c>
      <c r="H171" s="168" t="n">
        <v>2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3565</v>
      </c>
    </row>
    <row r="172" s="22" customFormat="true" ht="16.5" hidden="false" customHeight="true" outlineLevel="0" collapsed="false">
      <c r="B172" s="23"/>
      <c r="C172" s="164" t="s">
        <v>352</v>
      </c>
      <c r="D172" s="164" t="s">
        <v>310</v>
      </c>
      <c r="E172" s="165" t="s">
        <v>3566</v>
      </c>
      <c r="F172" s="166" t="s">
        <v>3567</v>
      </c>
      <c r="G172" s="167" t="s">
        <v>607</v>
      </c>
      <c r="H172" s="168" t="n">
        <v>1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3568</v>
      </c>
    </row>
    <row r="173" s="22" customFormat="true" ht="24.15" hidden="false" customHeight="true" outlineLevel="0" collapsed="false">
      <c r="B173" s="23"/>
      <c r="C173" s="164" t="s">
        <v>357</v>
      </c>
      <c r="D173" s="164" t="s">
        <v>310</v>
      </c>
      <c r="E173" s="165" t="s">
        <v>3569</v>
      </c>
      <c r="F173" s="166" t="s">
        <v>3570</v>
      </c>
      <c r="G173" s="167" t="s">
        <v>607</v>
      </c>
      <c r="H173" s="168" t="n">
        <v>1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3571</v>
      </c>
    </row>
    <row r="174" s="22" customFormat="true" ht="16.5" hidden="false" customHeight="true" outlineLevel="0" collapsed="false">
      <c r="B174" s="23"/>
      <c r="C174" s="164" t="s">
        <v>363</v>
      </c>
      <c r="D174" s="164" t="s">
        <v>310</v>
      </c>
      <c r="E174" s="165" t="s">
        <v>3572</v>
      </c>
      <c r="F174" s="166" t="s">
        <v>3573</v>
      </c>
      <c r="G174" s="167" t="s">
        <v>478</v>
      </c>
      <c r="H174" s="168" t="n">
        <v>1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3574</v>
      </c>
    </row>
    <row r="175" s="22" customFormat="true" ht="16.5" hidden="false" customHeight="true" outlineLevel="0" collapsed="false">
      <c r="B175" s="23"/>
      <c r="C175" s="164" t="s">
        <v>367</v>
      </c>
      <c r="D175" s="164" t="s">
        <v>310</v>
      </c>
      <c r="E175" s="165" t="s">
        <v>3575</v>
      </c>
      <c r="F175" s="166" t="s">
        <v>3576</v>
      </c>
      <c r="G175" s="167" t="s">
        <v>3577</v>
      </c>
      <c r="H175" s="168" t="n">
        <v>10</v>
      </c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540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540</v>
      </c>
      <c r="BM175" s="175" t="s">
        <v>3578</v>
      </c>
    </row>
    <row r="176" s="22" customFormat="true" ht="16.5" hidden="false" customHeight="true" outlineLevel="0" collapsed="false">
      <c r="B176" s="23"/>
      <c r="C176" s="164" t="s">
        <v>374</v>
      </c>
      <c r="D176" s="164" t="s">
        <v>310</v>
      </c>
      <c r="E176" s="165" t="s">
        <v>3579</v>
      </c>
      <c r="F176" s="166" t="s">
        <v>3580</v>
      </c>
      <c r="G176" s="167" t="s">
        <v>3581</v>
      </c>
      <c r="H176" s="235"/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3582</v>
      </c>
    </row>
    <row r="177" s="152" customFormat="true" ht="22.95" hidden="false" customHeight="true" outlineLevel="0" collapsed="false">
      <c r="B177" s="153"/>
      <c r="D177" s="154" t="s">
        <v>81</v>
      </c>
      <c r="E177" s="162" t="s">
        <v>3583</v>
      </c>
      <c r="F177" s="162" t="s">
        <v>3584</v>
      </c>
      <c r="I177" s="156"/>
      <c r="J177" s="163" t="n">
        <f aca="false">BK177</f>
        <v>0</v>
      </c>
      <c r="L177" s="153"/>
      <c r="M177" s="157"/>
      <c r="P177" s="158" t="n">
        <f aca="false">P178+P181+P185+P189+P195+P198</f>
        <v>0</v>
      </c>
      <c r="R177" s="158" t="n">
        <f aca="false">R178+R181+R185+R189+R195+R198</f>
        <v>0</v>
      </c>
      <c r="T177" s="159" t="n">
        <f aca="false">T178+T181+T185+T189+T195+T198</f>
        <v>0</v>
      </c>
      <c r="AR177" s="154" t="s">
        <v>315</v>
      </c>
      <c r="AT177" s="160" t="s">
        <v>81</v>
      </c>
      <c r="AU177" s="160" t="s">
        <v>89</v>
      </c>
      <c r="AY177" s="154" t="s">
        <v>308</v>
      </c>
      <c r="BK177" s="161" t="n">
        <f aca="false">BK178+BK181+BK185+BK189+BK195+BK198</f>
        <v>0</v>
      </c>
    </row>
    <row r="178" s="152" customFormat="true" ht="20.85" hidden="false" customHeight="true" outlineLevel="0" collapsed="false">
      <c r="B178" s="153"/>
      <c r="D178" s="154" t="s">
        <v>81</v>
      </c>
      <c r="E178" s="162" t="s">
        <v>3585</v>
      </c>
      <c r="F178" s="162" t="s">
        <v>3586</v>
      </c>
      <c r="I178" s="156"/>
      <c r="J178" s="163" t="n">
        <f aca="false">BK178</f>
        <v>0</v>
      </c>
      <c r="L178" s="153"/>
      <c r="M178" s="157"/>
      <c r="P178" s="158" t="n">
        <f aca="false">SUM(P179:P180)</f>
        <v>0</v>
      </c>
      <c r="R178" s="158" t="n">
        <f aca="false">SUM(R179:R180)</f>
        <v>0</v>
      </c>
      <c r="T178" s="159" t="n">
        <f aca="false">SUM(T179:T180)</f>
        <v>0</v>
      </c>
      <c r="AR178" s="154" t="s">
        <v>315</v>
      </c>
      <c r="AT178" s="160" t="s">
        <v>81</v>
      </c>
      <c r="AU178" s="160" t="s">
        <v>91</v>
      </c>
      <c r="AY178" s="154" t="s">
        <v>308</v>
      </c>
      <c r="BK178" s="161" t="n">
        <f aca="false">SUM(BK179:BK180)</f>
        <v>0</v>
      </c>
    </row>
    <row r="179" s="22" customFormat="true" ht="16.5" hidden="false" customHeight="true" outlineLevel="0" collapsed="false">
      <c r="B179" s="23"/>
      <c r="C179" s="164" t="s">
        <v>381</v>
      </c>
      <c r="D179" s="164" t="s">
        <v>310</v>
      </c>
      <c r="E179" s="165" t="s">
        <v>3587</v>
      </c>
      <c r="F179" s="166" t="s">
        <v>3588</v>
      </c>
      <c r="G179" s="167" t="s">
        <v>607</v>
      </c>
      <c r="H179" s="168" t="n">
        <v>12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327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3589</v>
      </c>
    </row>
    <row r="180" s="22" customFormat="true" ht="16.5" hidden="false" customHeight="true" outlineLevel="0" collapsed="false">
      <c r="B180" s="23"/>
      <c r="C180" s="164" t="s">
        <v>393</v>
      </c>
      <c r="D180" s="164" t="s">
        <v>310</v>
      </c>
      <c r="E180" s="165" t="s">
        <v>3590</v>
      </c>
      <c r="F180" s="166" t="s">
        <v>3591</v>
      </c>
      <c r="G180" s="167" t="s">
        <v>607</v>
      </c>
      <c r="H180" s="168" t="n">
        <v>12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327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3592</v>
      </c>
    </row>
    <row r="181" s="152" customFormat="true" ht="20.85" hidden="false" customHeight="true" outlineLevel="0" collapsed="false">
      <c r="B181" s="153"/>
      <c r="D181" s="154" t="s">
        <v>81</v>
      </c>
      <c r="E181" s="162" t="s">
        <v>3593</v>
      </c>
      <c r="F181" s="162" t="s">
        <v>3594</v>
      </c>
      <c r="I181" s="156"/>
      <c r="J181" s="163" t="n">
        <f aca="false">BK181</f>
        <v>0</v>
      </c>
      <c r="L181" s="153"/>
      <c r="M181" s="157"/>
      <c r="P181" s="158" t="n">
        <f aca="false">SUM(P182:P184)</f>
        <v>0</v>
      </c>
      <c r="R181" s="158" t="n">
        <f aca="false">SUM(R182:R184)</f>
        <v>0</v>
      </c>
      <c r="T181" s="159" t="n">
        <f aca="false">SUM(T182:T184)</f>
        <v>0</v>
      </c>
      <c r="AR181" s="154" t="s">
        <v>315</v>
      </c>
      <c r="AT181" s="160" t="s">
        <v>81</v>
      </c>
      <c r="AU181" s="160" t="s">
        <v>91</v>
      </c>
      <c r="AY181" s="154" t="s">
        <v>308</v>
      </c>
      <c r="BK181" s="161" t="n">
        <f aca="false">SUM(BK182:BK184)</f>
        <v>0</v>
      </c>
    </row>
    <row r="182" s="22" customFormat="true" ht="16.5" hidden="false" customHeight="true" outlineLevel="0" collapsed="false">
      <c r="B182" s="23"/>
      <c r="C182" s="164" t="s">
        <v>7</v>
      </c>
      <c r="D182" s="164" t="s">
        <v>310</v>
      </c>
      <c r="E182" s="165" t="s">
        <v>3595</v>
      </c>
      <c r="F182" s="166" t="s">
        <v>3596</v>
      </c>
      <c r="G182" s="167" t="s">
        <v>607</v>
      </c>
      <c r="H182" s="168" t="n">
        <v>1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327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3597</v>
      </c>
    </row>
    <row r="183" s="22" customFormat="true" ht="16.5" hidden="false" customHeight="true" outlineLevel="0" collapsed="false">
      <c r="B183" s="23"/>
      <c r="C183" s="164" t="s">
        <v>414</v>
      </c>
      <c r="D183" s="164" t="s">
        <v>310</v>
      </c>
      <c r="E183" s="165" t="s">
        <v>3598</v>
      </c>
      <c r="F183" s="166" t="s">
        <v>3599</v>
      </c>
      <c r="G183" s="167" t="s">
        <v>607</v>
      </c>
      <c r="H183" s="168" t="n">
        <v>1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310</v>
      </c>
      <c r="AU183" s="175" t="s">
        <v>327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3600</v>
      </c>
    </row>
    <row r="184" s="22" customFormat="true" ht="16.5" hidden="false" customHeight="true" outlineLevel="0" collapsed="false">
      <c r="B184" s="23"/>
      <c r="C184" s="164" t="s">
        <v>423</v>
      </c>
      <c r="D184" s="164" t="s">
        <v>310</v>
      </c>
      <c r="E184" s="165" t="s">
        <v>3601</v>
      </c>
      <c r="F184" s="166" t="s">
        <v>3591</v>
      </c>
      <c r="G184" s="167" t="s">
        <v>607</v>
      </c>
      <c r="H184" s="168" t="n">
        <v>1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540</v>
      </c>
      <c r="AT184" s="175" t="s">
        <v>310</v>
      </c>
      <c r="AU184" s="175" t="s">
        <v>327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540</v>
      </c>
      <c r="BM184" s="175" t="s">
        <v>3602</v>
      </c>
    </row>
    <row r="185" s="152" customFormat="true" ht="20.85" hidden="false" customHeight="true" outlineLevel="0" collapsed="false">
      <c r="B185" s="153"/>
      <c r="D185" s="154" t="s">
        <v>81</v>
      </c>
      <c r="E185" s="162" t="s">
        <v>3603</v>
      </c>
      <c r="F185" s="162" t="s">
        <v>3604</v>
      </c>
      <c r="I185" s="156"/>
      <c r="J185" s="163" t="n">
        <f aca="false">BK185</f>
        <v>0</v>
      </c>
      <c r="L185" s="153"/>
      <c r="M185" s="157"/>
      <c r="P185" s="158" t="n">
        <f aca="false">SUM(P186:P188)</f>
        <v>0</v>
      </c>
      <c r="R185" s="158" t="n">
        <f aca="false">SUM(R186:R188)</f>
        <v>0</v>
      </c>
      <c r="T185" s="159" t="n">
        <f aca="false">SUM(T186:T188)</f>
        <v>0</v>
      </c>
      <c r="AR185" s="154" t="s">
        <v>315</v>
      </c>
      <c r="AT185" s="160" t="s">
        <v>81</v>
      </c>
      <c r="AU185" s="160" t="s">
        <v>91</v>
      </c>
      <c r="AY185" s="154" t="s">
        <v>308</v>
      </c>
      <c r="BK185" s="161" t="n">
        <f aca="false">SUM(BK186:BK188)</f>
        <v>0</v>
      </c>
    </row>
    <row r="186" s="22" customFormat="true" ht="16.5" hidden="false" customHeight="true" outlineLevel="0" collapsed="false">
      <c r="B186" s="23"/>
      <c r="C186" s="164" t="s">
        <v>427</v>
      </c>
      <c r="D186" s="164" t="s">
        <v>310</v>
      </c>
      <c r="E186" s="165" t="s">
        <v>3605</v>
      </c>
      <c r="F186" s="166" t="s">
        <v>3606</v>
      </c>
      <c r="G186" s="167" t="s">
        <v>607</v>
      </c>
      <c r="H186" s="168" t="n">
        <v>1</v>
      </c>
      <c r="I186" s="169"/>
      <c r="J186" s="170" t="n">
        <f aca="false">ROUND(I186*H186,2)</f>
        <v>0</v>
      </c>
      <c r="K186" s="166"/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540</v>
      </c>
      <c r="AT186" s="175" t="s">
        <v>310</v>
      </c>
      <c r="AU186" s="175" t="s">
        <v>327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540</v>
      </c>
      <c r="BM186" s="175" t="s">
        <v>3607</v>
      </c>
    </row>
    <row r="187" s="22" customFormat="true" ht="16.5" hidden="false" customHeight="true" outlineLevel="0" collapsed="false">
      <c r="B187" s="23"/>
      <c r="C187" s="164" t="s">
        <v>433</v>
      </c>
      <c r="D187" s="164" t="s">
        <v>310</v>
      </c>
      <c r="E187" s="165" t="s">
        <v>3608</v>
      </c>
      <c r="F187" s="166" t="s">
        <v>3609</v>
      </c>
      <c r="G187" s="167" t="s">
        <v>607</v>
      </c>
      <c r="H187" s="168" t="n">
        <v>1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327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3610</v>
      </c>
    </row>
    <row r="188" s="22" customFormat="true" ht="16.5" hidden="false" customHeight="true" outlineLevel="0" collapsed="false">
      <c r="B188" s="23"/>
      <c r="C188" s="164" t="s">
        <v>443</v>
      </c>
      <c r="D188" s="164" t="s">
        <v>310</v>
      </c>
      <c r="E188" s="165" t="s">
        <v>3611</v>
      </c>
      <c r="F188" s="166" t="s">
        <v>3591</v>
      </c>
      <c r="G188" s="167" t="s">
        <v>607</v>
      </c>
      <c r="H188" s="168" t="n">
        <v>1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327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3612</v>
      </c>
    </row>
    <row r="189" s="152" customFormat="true" ht="20.85" hidden="false" customHeight="true" outlineLevel="0" collapsed="false">
      <c r="B189" s="153"/>
      <c r="D189" s="154" t="s">
        <v>81</v>
      </c>
      <c r="E189" s="162" t="s">
        <v>3613</v>
      </c>
      <c r="F189" s="162" t="s">
        <v>3614</v>
      </c>
      <c r="I189" s="156"/>
      <c r="J189" s="163" t="n">
        <f aca="false">BK189</f>
        <v>0</v>
      </c>
      <c r="L189" s="153"/>
      <c r="M189" s="157"/>
      <c r="P189" s="158" t="n">
        <f aca="false">SUM(P190:P194)</f>
        <v>0</v>
      </c>
      <c r="R189" s="158" t="n">
        <f aca="false">SUM(R190:R194)</f>
        <v>0</v>
      </c>
      <c r="T189" s="159" t="n">
        <f aca="false">SUM(T190:T194)</f>
        <v>0</v>
      </c>
      <c r="AR189" s="154" t="s">
        <v>315</v>
      </c>
      <c r="AT189" s="160" t="s">
        <v>81</v>
      </c>
      <c r="AU189" s="160" t="s">
        <v>91</v>
      </c>
      <c r="AY189" s="154" t="s">
        <v>308</v>
      </c>
      <c r="BK189" s="161" t="n">
        <f aca="false">SUM(BK190:BK194)</f>
        <v>0</v>
      </c>
    </row>
    <row r="190" s="22" customFormat="true" ht="16.5" hidden="false" customHeight="true" outlineLevel="0" collapsed="false">
      <c r="B190" s="23"/>
      <c r="C190" s="164" t="s">
        <v>6</v>
      </c>
      <c r="D190" s="164" t="s">
        <v>310</v>
      </c>
      <c r="E190" s="165" t="s">
        <v>3615</v>
      </c>
      <c r="F190" s="166" t="s">
        <v>3616</v>
      </c>
      <c r="G190" s="167" t="s">
        <v>607</v>
      </c>
      <c r="H190" s="168" t="n">
        <v>1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310</v>
      </c>
      <c r="AU190" s="175" t="s">
        <v>327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3617</v>
      </c>
    </row>
    <row r="191" s="22" customFormat="true" ht="16.5" hidden="false" customHeight="true" outlineLevel="0" collapsed="false">
      <c r="B191" s="23"/>
      <c r="C191" s="164" t="s">
        <v>455</v>
      </c>
      <c r="D191" s="164" t="s">
        <v>310</v>
      </c>
      <c r="E191" s="165" t="s">
        <v>3618</v>
      </c>
      <c r="F191" s="166" t="s">
        <v>3591</v>
      </c>
      <c r="G191" s="167" t="s">
        <v>607</v>
      </c>
      <c r="H191" s="168" t="n">
        <v>1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327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3619</v>
      </c>
    </row>
    <row r="192" s="22" customFormat="true" ht="16.5" hidden="false" customHeight="true" outlineLevel="0" collapsed="false">
      <c r="B192" s="23"/>
      <c r="C192" s="164" t="s">
        <v>461</v>
      </c>
      <c r="D192" s="164" t="s">
        <v>310</v>
      </c>
      <c r="E192" s="165" t="s">
        <v>3620</v>
      </c>
      <c r="F192" s="166" t="s">
        <v>3621</v>
      </c>
      <c r="G192" s="167" t="s">
        <v>607</v>
      </c>
      <c r="H192" s="168" t="n">
        <v>2</v>
      </c>
      <c r="I192" s="169"/>
      <c r="J192" s="170" t="n">
        <f aca="false">ROUND(I192*H192,2)</f>
        <v>0</v>
      </c>
      <c r="K192" s="166"/>
      <c r="L192" s="23"/>
      <c r="M192" s="171"/>
      <c r="N192" s="172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540</v>
      </c>
      <c r="AT192" s="175" t="s">
        <v>310</v>
      </c>
      <c r="AU192" s="175" t="s">
        <v>327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540</v>
      </c>
      <c r="BM192" s="175" t="s">
        <v>3622</v>
      </c>
    </row>
    <row r="193" s="22" customFormat="true" ht="16.5" hidden="false" customHeight="true" outlineLevel="0" collapsed="false">
      <c r="B193" s="23"/>
      <c r="C193" s="164" t="s">
        <v>471</v>
      </c>
      <c r="D193" s="164" t="s">
        <v>310</v>
      </c>
      <c r="E193" s="165" t="s">
        <v>3623</v>
      </c>
      <c r="F193" s="166" t="s">
        <v>3624</v>
      </c>
      <c r="G193" s="167" t="s">
        <v>607</v>
      </c>
      <c r="H193" s="168" t="n">
        <v>1.7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327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3625</v>
      </c>
    </row>
    <row r="194" s="22" customFormat="true" ht="16.5" hidden="false" customHeight="true" outlineLevel="0" collapsed="false">
      <c r="B194" s="23"/>
      <c r="C194" s="164" t="s">
        <v>475</v>
      </c>
      <c r="D194" s="164" t="s">
        <v>310</v>
      </c>
      <c r="E194" s="165" t="s">
        <v>3626</v>
      </c>
      <c r="F194" s="166" t="s">
        <v>3627</v>
      </c>
      <c r="G194" s="167" t="s">
        <v>607</v>
      </c>
      <c r="H194" s="168" t="n">
        <v>1</v>
      </c>
      <c r="I194" s="169"/>
      <c r="J194" s="170" t="n">
        <f aca="false">ROUND(I194*H194,2)</f>
        <v>0</v>
      </c>
      <c r="K194" s="166"/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327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3628</v>
      </c>
    </row>
    <row r="195" s="152" customFormat="true" ht="20.85" hidden="false" customHeight="true" outlineLevel="0" collapsed="false">
      <c r="B195" s="153"/>
      <c r="D195" s="154" t="s">
        <v>81</v>
      </c>
      <c r="E195" s="162" t="s">
        <v>3629</v>
      </c>
      <c r="F195" s="162" t="s">
        <v>3630</v>
      </c>
      <c r="I195" s="156"/>
      <c r="J195" s="163" t="n">
        <f aca="false">BK195</f>
        <v>0</v>
      </c>
      <c r="L195" s="153"/>
      <c r="M195" s="157"/>
      <c r="P195" s="158" t="n">
        <f aca="false">SUM(P196:P197)</f>
        <v>0</v>
      </c>
      <c r="R195" s="158" t="n">
        <f aca="false">SUM(R196:R197)</f>
        <v>0</v>
      </c>
      <c r="T195" s="159" t="n">
        <f aca="false">SUM(T196:T197)</f>
        <v>0</v>
      </c>
      <c r="AR195" s="154" t="s">
        <v>315</v>
      </c>
      <c r="AT195" s="160" t="s">
        <v>81</v>
      </c>
      <c r="AU195" s="160" t="s">
        <v>91</v>
      </c>
      <c r="AY195" s="154" t="s">
        <v>308</v>
      </c>
      <c r="BK195" s="161" t="n">
        <f aca="false">SUM(BK196:BK197)</f>
        <v>0</v>
      </c>
    </row>
    <row r="196" s="22" customFormat="true" ht="66.75" hidden="false" customHeight="true" outlineLevel="0" collapsed="false">
      <c r="B196" s="23"/>
      <c r="C196" s="164" t="s">
        <v>481</v>
      </c>
      <c r="D196" s="164" t="s">
        <v>310</v>
      </c>
      <c r="E196" s="165" t="s">
        <v>3631</v>
      </c>
      <c r="F196" s="166" t="s">
        <v>3632</v>
      </c>
      <c r="G196" s="167" t="s">
        <v>607</v>
      </c>
      <c r="H196" s="168" t="n">
        <v>1</v>
      </c>
      <c r="I196" s="169"/>
      <c r="J196" s="170" t="n">
        <f aca="false">ROUND(I196*H196,2)</f>
        <v>0</v>
      </c>
      <c r="K196" s="166"/>
      <c r="L196" s="23"/>
      <c r="M196" s="171"/>
      <c r="N196" s="172" t="s">
        <v>47</v>
      </c>
      <c r="P196" s="173" t="n">
        <f aca="false">O196*H196</f>
        <v>0</v>
      </c>
      <c r="Q196" s="173" t="n">
        <v>0</v>
      </c>
      <c r="R196" s="173" t="n">
        <f aca="false">Q196*H196</f>
        <v>0</v>
      </c>
      <c r="S196" s="173" t="n">
        <v>0</v>
      </c>
      <c r="T196" s="174" t="n">
        <f aca="false">S196*H196</f>
        <v>0</v>
      </c>
      <c r="AR196" s="175" t="s">
        <v>540</v>
      </c>
      <c r="AT196" s="175" t="s">
        <v>310</v>
      </c>
      <c r="AU196" s="175" t="s">
        <v>327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540</v>
      </c>
      <c r="BM196" s="175" t="s">
        <v>3633</v>
      </c>
    </row>
    <row r="197" s="22" customFormat="true" ht="66.75" hidden="false" customHeight="true" outlineLevel="0" collapsed="false">
      <c r="B197" s="23"/>
      <c r="C197" s="164" t="s">
        <v>486</v>
      </c>
      <c r="D197" s="164" t="s">
        <v>310</v>
      </c>
      <c r="E197" s="165" t="s">
        <v>3634</v>
      </c>
      <c r="F197" s="166" t="s">
        <v>3635</v>
      </c>
      <c r="G197" s="167" t="s">
        <v>607</v>
      </c>
      <c r="H197" s="168" t="n">
        <v>1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310</v>
      </c>
      <c r="AU197" s="175" t="s">
        <v>327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3636</v>
      </c>
    </row>
    <row r="198" s="152" customFormat="true" ht="20.85" hidden="false" customHeight="true" outlineLevel="0" collapsed="false">
      <c r="B198" s="153"/>
      <c r="D198" s="154" t="s">
        <v>81</v>
      </c>
      <c r="E198" s="162" t="s">
        <v>3637</v>
      </c>
      <c r="F198" s="162" t="s">
        <v>3638</v>
      </c>
      <c r="I198" s="156"/>
      <c r="J198" s="163" t="n">
        <f aca="false">BK198</f>
        <v>0</v>
      </c>
      <c r="L198" s="153"/>
      <c r="M198" s="157"/>
      <c r="P198" s="158" t="n">
        <f aca="false">SUM(P199:P205)</f>
        <v>0</v>
      </c>
      <c r="R198" s="158" t="n">
        <f aca="false">SUM(R199:R205)</f>
        <v>0</v>
      </c>
      <c r="T198" s="159" t="n">
        <f aca="false">SUM(T199:T205)</f>
        <v>0</v>
      </c>
      <c r="AR198" s="154" t="s">
        <v>315</v>
      </c>
      <c r="AT198" s="160" t="s">
        <v>81</v>
      </c>
      <c r="AU198" s="160" t="s">
        <v>91</v>
      </c>
      <c r="AY198" s="154" t="s">
        <v>308</v>
      </c>
      <c r="BK198" s="161" t="n">
        <f aca="false">SUM(BK199:BK205)</f>
        <v>0</v>
      </c>
    </row>
    <row r="199" s="22" customFormat="true" ht="33" hidden="false" customHeight="true" outlineLevel="0" collapsed="false">
      <c r="B199" s="23"/>
      <c r="C199" s="164" t="s">
        <v>491</v>
      </c>
      <c r="D199" s="164" t="s">
        <v>310</v>
      </c>
      <c r="E199" s="165" t="s">
        <v>3639</v>
      </c>
      <c r="F199" s="166" t="s">
        <v>3640</v>
      </c>
      <c r="G199" s="167" t="s">
        <v>607</v>
      </c>
      <c r="H199" s="168" t="n">
        <v>1</v>
      </c>
      <c r="I199" s="169"/>
      <c r="J199" s="170" t="n">
        <f aca="false">ROUND(I199*H199,2)</f>
        <v>0</v>
      </c>
      <c r="K199" s="166"/>
      <c r="L199" s="23"/>
      <c r="M199" s="171"/>
      <c r="N199" s="172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540</v>
      </c>
      <c r="AT199" s="175" t="s">
        <v>310</v>
      </c>
      <c r="AU199" s="175" t="s">
        <v>327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540</v>
      </c>
      <c r="BM199" s="175" t="s">
        <v>3641</v>
      </c>
    </row>
    <row r="200" s="22" customFormat="true" ht="16.5" hidden="false" customHeight="true" outlineLevel="0" collapsed="false">
      <c r="B200" s="23"/>
      <c r="C200" s="164" t="s">
        <v>496</v>
      </c>
      <c r="D200" s="164" t="s">
        <v>310</v>
      </c>
      <c r="E200" s="165" t="s">
        <v>3642</v>
      </c>
      <c r="F200" s="166" t="s">
        <v>3591</v>
      </c>
      <c r="G200" s="167" t="s">
        <v>607</v>
      </c>
      <c r="H200" s="168" t="n">
        <v>1</v>
      </c>
      <c r="I200" s="169"/>
      <c r="J200" s="170" t="n">
        <f aca="false">ROUND(I200*H200,2)</f>
        <v>0</v>
      </c>
      <c r="K200" s="166"/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540</v>
      </c>
      <c r="AT200" s="175" t="s">
        <v>310</v>
      </c>
      <c r="AU200" s="175" t="s">
        <v>327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540</v>
      </c>
      <c r="BM200" s="175" t="s">
        <v>3643</v>
      </c>
    </row>
    <row r="201" s="22" customFormat="true" ht="33" hidden="false" customHeight="true" outlineLevel="0" collapsed="false">
      <c r="B201" s="23"/>
      <c r="C201" s="164" t="s">
        <v>500</v>
      </c>
      <c r="D201" s="164" t="s">
        <v>310</v>
      </c>
      <c r="E201" s="165" t="s">
        <v>3644</v>
      </c>
      <c r="F201" s="166" t="s">
        <v>3645</v>
      </c>
      <c r="G201" s="167" t="s">
        <v>607</v>
      </c>
      <c r="H201" s="168" t="n">
        <v>1</v>
      </c>
      <c r="I201" s="169"/>
      <c r="J201" s="170" t="n">
        <f aca="false">ROUND(I201*H201,2)</f>
        <v>0</v>
      </c>
      <c r="K201" s="166"/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540</v>
      </c>
      <c r="AT201" s="175" t="s">
        <v>310</v>
      </c>
      <c r="AU201" s="175" t="s">
        <v>327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540</v>
      </c>
      <c r="BM201" s="175" t="s">
        <v>3646</v>
      </c>
    </row>
    <row r="202" s="22" customFormat="true" ht="16.5" hidden="false" customHeight="true" outlineLevel="0" collapsed="false">
      <c r="B202" s="23"/>
      <c r="C202" s="164" t="s">
        <v>504</v>
      </c>
      <c r="D202" s="164" t="s">
        <v>310</v>
      </c>
      <c r="E202" s="165" t="s">
        <v>3642</v>
      </c>
      <c r="F202" s="166" t="s">
        <v>3591</v>
      </c>
      <c r="G202" s="167" t="s">
        <v>607</v>
      </c>
      <c r="H202" s="168" t="n">
        <v>1</v>
      </c>
      <c r="I202" s="169"/>
      <c r="J202" s="170" t="n">
        <f aca="false">ROUND(I202*H202,2)</f>
        <v>0</v>
      </c>
      <c r="K202" s="166"/>
      <c r="L202" s="23"/>
      <c r="M202" s="171"/>
      <c r="N202" s="172" t="s">
        <v>47</v>
      </c>
      <c r="P202" s="173" t="n">
        <f aca="false">O202*H202</f>
        <v>0</v>
      </c>
      <c r="Q202" s="173" t="n">
        <v>0</v>
      </c>
      <c r="R202" s="173" t="n">
        <f aca="false">Q202*H202</f>
        <v>0</v>
      </c>
      <c r="S202" s="173" t="n">
        <v>0</v>
      </c>
      <c r="T202" s="174" t="n">
        <f aca="false">S202*H202</f>
        <v>0</v>
      </c>
      <c r="AR202" s="175" t="s">
        <v>540</v>
      </c>
      <c r="AT202" s="175" t="s">
        <v>310</v>
      </c>
      <c r="AU202" s="175" t="s">
        <v>327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540</v>
      </c>
      <c r="BM202" s="175" t="s">
        <v>3647</v>
      </c>
    </row>
    <row r="203" s="22" customFormat="true" ht="33" hidden="false" customHeight="true" outlineLevel="0" collapsed="false">
      <c r="B203" s="23"/>
      <c r="C203" s="164" t="s">
        <v>508</v>
      </c>
      <c r="D203" s="164" t="s">
        <v>310</v>
      </c>
      <c r="E203" s="165" t="s">
        <v>3648</v>
      </c>
      <c r="F203" s="166" t="s">
        <v>3649</v>
      </c>
      <c r="G203" s="167" t="s">
        <v>607</v>
      </c>
      <c r="H203" s="168" t="n">
        <v>1</v>
      </c>
      <c r="I203" s="169"/>
      <c r="J203" s="170" t="n">
        <f aca="false">ROUND(I203*H203,2)</f>
        <v>0</v>
      </c>
      <c r="K203" s="166"/>
      <c r="L203" s="23"/>
      <c r="M203" s="171"/>
      <c r="N203" s="172" t="s">
        <v>47</v>
      </c>
      <c r="P203" s="173" t="n">
        <f aca="false">O203*H203</f>
        <v>0</v>
      </c>
      <c r="Q203" s="173" t="n">
        <v>0</v>
      </c>
      <c r="R203" s="173" t="n">
        <f aca="false">Q203*H203</f>
        <v>0</v>
      </c>
      <c r="S203" s="173" t="n">
        <v>0</v>
      </c>
      <c r="T203" s="174" t="n">
        <f aca="false">S203*H203</f>
        <v>0</v>
      </c>
      <c r="AR203" s="175" t="s">
        <v>540</v>
      </c>
      <c r="AT203" s="175" t="s">
        <v>310</v>
      </c>
      <c r="AU203" s="175" t="s">
        <v>327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540</v>
      </c>
      <c r="BM203" s="175" t="s">
        <v>3650</v>
      </c>
    </row>
    <row r="204" s="22" customFormat="true" ht="16.5" hidden="false" customHeight="true" outlineLevel="0" collapsed="false">
      <c r="B204" s="23"/>
      <c r="C204" s="164" t="s">
        <v>514</v>
      </c>
      <c r="D204" s="164" t="s">
        <v>310</v>
      </c>
      <c r="E204" s="165" t="s">
        <v>3642</v>
      </c>
      <c r="F204" s="166" t="s">
        <v>3591</v>
      </c>
      <c r="G204" s="167" t="s">
        <v>607</v>
      </c>
      <c r="H204" s="168" t="n">
        <v>1</v>
      </c>
      <c r="I204" s="169"/>
      <c r="J204" s="170" t="n">
        <f aca="false">ROUND(I204*H204,2)</f>
        <v>0</v>
      </c>
      <c r="K204" s="166"/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540</v>
      </c>
      <c r="AT204" s="175" t="s">
        <v>310</v>
      </c>
      <c r="AU204" s="175" t="s">
        <v>327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540</v>
      </c>
      <c r="BM204" s="175" t="s">
        <v>3651</v>
      </c>
    </row>
    <row r="205" s="22" customFormat="true" ht="16.5" hidden="false" customHeight="true" outlineLevel="0" collapsed="false">
      <c r="B205" s="23"/>
      <c r="C205" s="164" t="s">
        <v>645</v>
      </c>
      <c r="D205" s="164" t="s">
        <v>310</v>
      </c>
      <c r="E205" s="165" t="s">
        <v>3652</v>
      </c>
      <c r="F205" s="166" t="s">
        <v>3653</v>
      </c>
      <c r="G205" s="167" t="s">
        <v>3581</v>
      </c>
      <c r="H205" s="235"/>
      <c r="I205" s="169"/>
      <c r="J205" s="170" t="n">
        <f aca="false">ROUND(I205*H205,2)</f>
        <v>0</v>
      </c>
      <c r="K205" s="166"/>
      <c r="L205" s="23"/>
      <c r="M205" s="171"/>
      <c r="N205" s="172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540</v>
      </c>
      <c r="AT205" s="175" t="s">
        <v>310</v>
      </c>
      <c r="AU205" s="175" t="s">
        <v>327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540</v>
      </c>
      <c r="BM205" s="175" t="s">
        <v>3654</v>
      </c>
    </row>
    <row r="206" s="152" customFormat="true" ht="22.95" hidden="false" customHeight="true" outlineLevel="0" collapsed="false">
      <c r="B206" s="153"/>
      <c r="D206" s="154" t="s">
        <v>81</v>
      </c>
      <c r="E206" s="162" t="s">
        <v>3655</v>
      </c>
      <c r="F206" s="162" t="s">
        <v>3656</v>
      </c>
      <c r="I206" s="156"/>
      <c r="J206" s="163" t="n">
        <f aca="false">BK206</f>
        <v>0</v>
      </c>
      <c r="L206" s="153"/>
      <c r="M206" s="157"/>
      <c r="P206" s="158" t="n">
        <f aca="false">P207+P213+P217+P219+P221</f>
        <v>0</v>
      </c>
      <c r="R206" s="158" t="n">
        <f aca="false">R207+R213+R217+R219+R221</f>
        <v>0</v>
      </c>
      <c r="T206" s="159" t="n">
        <f aca="false">T207+T213+T217+T219+T221</f>
        <v>0</v>
      </c>
      <c r="AR206" s="154" t="s">
        <v>315</v>
      </c>
      <c r="AT206" s="160" t="s">
        <v>81</v>
      </c>
      <c r="AU206" s="160" t="s">
        <v>89</v>
      </c>
      <c r="AY206" s="154" t="s">
        <v>308</v>
      </c>
      <c r="BK206" s="161" t="n">
        <f aca="false">BK207+BK213+BK217+BK219+BK221</f>
        <v>0</v>
      </c>
    </row>
    <row r="207" s="152" customFormat="true" ht="20.85" hidden="false" customHeight="true" outlineLevel="0" collapsed="false">
      <c r="B207" s="153"/>
      <c r="D207" s="154" t="s">
        <v>81</v>
      </c>
      <c r="E207" s="162" t="s">
        <v>3657</v>
      </c>
      <c r="F207" s="162" t="s">
        <v>3658</v>
      </c>
      <c r="I207" s="156"/>
      <c r="J207" s="163" t="n">
        <f aca="false">BK207</f>
        <v>0</v>
      </c>
      <c r="L207" s="153"/>
      <c r="M207" s="157"/>
      <c r="P207" s="158" t="n">
        <f aca="false">SUM(P208:P212)</f>
        <v>0</v>
      </c>
      <c r="R207" s="158" t="n">
        <f aca="false">SUM(R208:R212)</f>
        <v>0</v>
      </c>
      <c r="T207" s="159" t="n">
        <f aca="false">SUM(T208:T212)</f>
        <v>0</v>
      </c>
      <c r="AR207" s="154" t="s">
        <v>315</v>
      </c>
      <c r="AT207" s="160" t="s">
        <v>81</v>
      </c>
      <c r="AU207" s="160" t="s">
        <v>91</v>
      </c>
      <c r="AY207" s="154" t="s">
        <v>308</v>
      </c>
      <c r="BK207" s="161" t="n">
        <f aca="false">SUM(BK208:BK212)</f>
        <v>0</v>
      </c>
    </row>
    <row r="208" s="22" customFormat="true" ht="16.5" hidden="false" customHeight="true" outlineLevel="0" collapsed="false">
      <c r="B208" s="23"/>
      <c r="C208" s="164" t="s">
        <v>649</v>
      </c>
      <c r="D208" s="164" t="s">
        <v>310</v>
      </c>
      <c r="E208" s="165" t="s">
        <v>3659</v>
      </c>
      <c r="F208" s="166" t="s">
        <v>3660</v>
      </c>
      <c r="G208" s="167" t="s">
        <v>3661</v>
      </c>
      <c r="H208" s="168" t="n">
        <v>142</v>
      </c>
      <c r="I208" s="169"/>
      <c r="J208" s="170" t="n">
        <f aca="false">ROUND(I208*H208,2)</f>
        <v>0</v>
      </c>
      <c r="K208" s="166"/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540</v>
      </c>
      <c r="AT208" s="175" t="s">
        <v>310</v>
      </c>
      <c r="AU208" s="175" t="s">
        <v>327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540</v>
      </c>
      <c r="BM208" s="175" t="s">
        <v>3662</v>
      </c>
    </row>
    <row r="209" s="22" customFormat="true" ht="16.5" hidden="false" customHeight="true" outlineLevel="0" collapsed="false">
      <c r="B209" s="23"/>
      <c r="C209" s="164" t="s">
        <v>653</v>
      </c>
      <c r="D209" s="164" t="s">
        <v>310</v>
      </c>
      <c r="E209" s="165" t="s">
        <v>3663</v>
      </c>
      <c r="F209" s="166" t="s">
        <v>3664</v>
      </c>
      <c r="G209" s="167" t="s">
        <v>494</v>
      </c>
      <c r="H209" s="168" t="n">
        <v>104</v>
      </c>
      <c r="I209" s="169"/>
      <c r="J209" s="170" t="n">
        <f aca="false">ROUND(I209*H209,2)</f>
        <v>0</v>
      </c>
      <c r="K209" s="166"/>
      <c r="L209" s="23"/>
      <c r="M209" s="171"/>
      <c r="N209" s="172" t="s">
        <v>47</v>
      </c>
      <c r="P209" s="173" t="n">
        <f aca="false">O209*H209</f>
        <v>0</v>
      </c>
      <c r="Q209" s="173" t="n">
        <v>0</v>
      </c>
      <c r="R209" s="173" t="n">
        <f aca="false">Q209*H209</f>
        <v>0</v>
      </c>
      <c r="S209" s="173" t="n">
        <v>0</v>
      </c>
      <c r="T209" s="174" t="n">
        <f aca="false">S209*H209</f>
        <v>0</v>
      </c>
      <c r="AR209" s="175" t="s">
        <v>540</v>
      </c>
      <c r="AT209" s="175" t="s">
        <v>310</v>
      </c>
      <c r="AU209" s="175" t="s">
        <v>327</v>
      </c>
      <c r="AY209" s="3" t="s">
        <v>308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ROUND(I209*H209,2)</f>
        <v>0</v>
      </c>
      <c r="BL209" s="3" t="s">
        <v>540</v>
      </c>
      <c r="BM209" s="175" t="s">
        <v>3665</v>
      </c>
    </row>
    <row r="210" s="22" customFormat="true" ht="16.5" hidden="false" customHeight="true" outlineLevel="0" collapsed="false">
      <c r="B210" s="23"/>
      <c r="C210" s="164" t="s">
        <v>657</v>
      </c>
      <c r="D210" s="164" t="s">
        <v>310</v>
      </c>
      <c r="E210" s="165" t="s">
        <v>3666</v>
      </c>
      <c r="F210" s="166" t="s">
        <v>3667</v>
      </c>
      <c r="G210" s="167" t="s">
        <v>3661</v>
      </c>
      <c r="H210" s="168" t="n">
        <v>11</v>
      </c>
      <c r="I210" s="169"/>
      <c r="J210" s="170" t="n">
        <f aca="false">ROUND(I210*H210,2)</f>
        <v>0</v>
      </c>
      <c r="K210" s="166"/>
      <c r="L210" s="23"/>
      <c r="M210" s="171"/>
      <c r="N210" s="172" t="s">
        <v>47</v>
      </c>
      <c r="P210" s="173" t="n">
        <f aca="false">O210*H210</f>
        <v>0</v>
      </c>
      <c r="Q210" s="173" t="n">
        <v>0</v>
      </c>
      <c r="R210" s="173" t="n">
        <f aca="false">Q210*H210</f>
        <v>0</v>
      </c>
      <c r="S210" s="173" t="n">
        <v>0</v>
      </c>
      <c r="T210" s="174" t="n">
        <f aca="false">S210*H210</f>
        <v>0</v>
      </c>
      <c r="AR210" s="175" t="s">
        <v>540</v>
      </c>
      <c r="AT210" s="175" t="s">
        <v>310</v>
      </c>
      <c r="AU210" s="175" t="s">
        <v>327</v>
      </c>
      <c r="AY210" s="3" t="s">
        <v>308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ROUND(I210*H210,2)</f>
        <v>0</v>
      </c>
      <c r="BL210" s="3" t="s">
        <v>540</v>
      </c>
      <c r="BM210" s="175" t="s">
        <v>3668</v>
      </c>
    </row>
    <row r="211" s="22" customFormat="true" ht="16.5" hidden="false" customHeight="true" outlineLevel="0" collapsed="false">
      <c r="B211" s="23"/>
      <c r="C211" s="164" t="s">
        <v>661</v>
      </c>
      <c r="D211" s="164" t="s">
        <v>310</v>
      </c>
      <c r="E211" s="165" t="s">
        <v>3669</v>
      </c>
      <c r="F211" s="166" t="s">
        <v>3670</v>
      </c>
      <c r="G211" s="167" t="s">
        <v>3661</v>
      </c>
      <c r="H211" s="168" t="n">
        <v>48</v>
      </c>
      <c r="I211" s="169"/>
      <c r="J211" s="170" t="n">
        <f aca="false">ROUND(I211*H211,2)</f>
        <v>0</v>
      </c>
      <c r="K211" s="166"/>
      <c r="L211" s="23"/>
      <c r="M211" s="171"/>
      <c r="N211" s="172" t="s">
        <v>47</v>
      </c>
      <c r="P211" s="173" t="n">
        <f aca="false">O211*H211</f>
        <v>0</v>
      </c>
      <c r="Q211" s="173" t="n">
        <v>0</v>
      </c>
      <c r="R211" s="173" t="n">
        <f aca="false">Q211*H211</f>
        <v>0</v>
      </c>
      <c r="S211" s="173" t="n">
        <v>0</v>
      </c>
      <c r="T211" s="174" t="n">
        <f aca="false">S211*H211</f>
        <v>0</v>
      </c>
      <c r="AR211" s="175" t="s">
        <v>540</v>
      </c>
      <c r="AT211" s="175" t="s">
        <v>310</v>
      </c>
      <c r="AU211" s="175" t="s">
        <v>327</v>
      </c>
      <c r="AY211" s="3" t="s">
        <v>308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ROUND(I211*H211,2)</f>
        <v>0</v>
      </c>
      <c r="BL211" s="3" t="s">
        <v>540</v>
      </c>
      <c r="BM211" s="175" t="s">
        <v>3671</v>
      </c>
    </row>
    <row r="212" s="22" customFormat="true" ht="16.5" hidden="false" customHeight="true" outlineLevel="0" collapsed="false">
      <c r="B212" s="23"/>
      <c r="C212" s="164" t="s">
        <v>663</v>
      </c>
      <c r="D212" s="164" t="s">
        <v>310</v>
      </c>
      <c r="E212" s="165" t="s">
        <v>3672</v>
      </c>
      <c r="F212" s="166" t="s">
        <v>3673</v>
      </c>
      <c r="G212" s="167" t="s">
        <v>3661</v>
      </c>
      <c r="H212" s="168" t="n">
        <v>5</v>
      </c>
      <c r="I212" s="169"/>
      <c r="J212" s="170" t="n">
        <f aca="false">ROUND(I212*H212,2)</f>
        <v>0</v>
      </c>
      <c r="K212" s="166"/>
      <c r="L212" s="23"/>
      <c r="M212" s="171"/>
      <c r="N212" s="172" t="s">
        <v>47</v>
      </c>
      <c r="P212" s="173" t="n">
        <f aca="false">O212*H212</f>
        <v>0</v>
      </c>
      <c r="Q212" s="173" t="n">
        <v>0</v>
      </c>
      <c r="R212" s="173" t="n">
        <f aca="false">Q212*H212</f>
        <v>0</v>
      </c>
      <c r="S212" s="173" t="n">
        <v>0</v>
      </c>
      <c r="T212" s="174" t="n">
        <f aca="false">S212*H212</f>
        <v>0</v>
      </c>
      <c r="AR212" s="175" t="s">
        <v>540</v>
      </c>
      <c r="AT212" s="175" t="s">
        <v>310</v>
      </c>
      <c r="AU212" s="175" t="s">
        <v>327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540</v>
      </c>
      <c r="BM212" s="175" t="s">
        <v>3674</v>
      </c>
    </row>
    <row r="213" s="152" customFormat="true" ht="20.85" hidden="false" customHeight="true" outlineLevel="0" collapsed="false">
      <c r="B213" s="153"/>
      <c r="D213" s="154" t="s">
        <v>81</v>
      </c>
      <c r="E213" s="162" t="s">
        <v>3675</v>
      </c>
      <c r="F213" s="162" t="s">
        <v>3676</v>
      </c>
      <c r="I213" s="156"/>
      <c r="J213" s="163" t="n">
        <f aca="false">BK213</f>
        <v>0</v>
      </c>
      <c r="L213" s="153"/>
      <c r="M213" s="157"/>
      <c r="P213" s="158" t="n">
        <f aca="false">SUM(P214:P216)</f>
        <v>0</v>
      </c>
      <c r="R213" s="158" t="n">
        <f aca="false">SUM(R214:R216)</f>
        <v>0</v>
      </c>
      <c r="T213" s="159" t="n">
        <f aca="false">SUM(T214:T216)</f>
        <v>0</v>
      </c>
      <c r="AR213" s="154" t="s">
        <v>315</v>
      </c>
      <c r="AT213" s="160" t="s">
        <v>81</v>
      </c>
      <c r="AU213" s="160" t="s">
        <v>91</v>
      </c>
      <c r="AY213" s="154" t="s">
        <v>308</v>
      </c>
      <c r="BK213" s="161" t="n">
        <f aca="false">SUM(BK214:BK216)</f>
        <v>0</v>
      </c>
    </row>
    <row r="214" s="22" customFormat="true" ht="16.5" hidden="false" customHeight="true" outlineLevel="0" collapsed="false">
      <c r="B214" s="23"/>
      <c r="C214" s="164" t="s">
        <v>665</v>
      </c>
      <c r="D214" s="164" t="s">
        <v>310</v>
      </c>
      <c r="E214" s="165" t="s">
        <v>3677</v>
      </c>
      <c r="F214" s="166" t="s">
        <v>3678</v>
      </c>
      <c r="G214" s="167" t="s">
        <v>607</v>
      </c>
      <c r="H214" s="168" t="n">
        <v>20</v>
      </c>
      <c r="I214" s="169"/>
      <c r="J214" s="170" t="n">
        <f aca="false">ROUND(I214*H214,2)</f>
        <v>0</v>
      </c>
      <c r="K214" s="166"/>
      <c r="L214" s="23"/>
      <c r="M214" s="171"/>
      <c r="N214" s="172" t="s">
        <v>47</v>
      </c>
      <c r="P214" s="173" t="n">
        <f aca="false">O214*H214</f>
        <v>0</v>
      </c>
      <c r="Q214" s="173" t="n">
        <v>0</v>
      </c>
      <c r="R214" s="173" t="n">
        <f aca="false">Q214*H214</f>
        <v>0</v>
      </c>
      <c r="S214" s="173" t="n">
        <v>0</v>
      </c>
      <c r="T214" s="174" t="n">
        <f aca="false">S214*H214</f>
        <v>0</v>
      </c>
      <c r="AR214" s="175" t="s">
        <v>540</v>
      </c>
      <c r="AT214" s="175" t="s">
        <v>310</v>
      </c>
      <c r="AU214" s="175" t="s">
        <v>327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540</v>
      </c>
      <c r="BM214" s="175" t="s">
        <v>3679</v>
      </c>
    </row>
    <row r="215" s="22" customFormat="true" ht="16.5" hidden="false" customHeight="true" outlineLevel="0" collapsed="false">
      <c r="B215" s="23"/>
      <c r="C215" s="164" t="s">
        <v>667</v>
      </c>
      <c r="D215" s="164" t="s">
        <v>310</v>
      </c>
      <c r="E215" s="165" t="s">
        <v>3680</v>
      </c>
      <c r="F215" s="166" t="s">
        <v>3681</v>
      </c>
      <c r="G215" s="167" t="s">
        <v>607</v>
      </c>
      <c r="H215" s="168" t="n">
        <v>3</v>
      </c>
      <c r="I215" s="169"/>
      <c r="J215" s="170" t="n">
        <f aca="false">ROUND(I215*H215,2)</f>
        <v>0</v>
      </c>
      <c r="K215" s="166"/>
      <c r="L215" s="23"/>
      <c r="M215" s="171"/>
      <c r="N215" s="172" t="s">
        <v>47</v>
      </c>
      <c r="P215" s="173" t="n">
        <f aca="false">O215*H215</f>
        <v>0</v>
      </c>
      <c r="Q215" s="173" t="n">
        <v>0</v>
      </c>
      <c r="R215" s="173" t="n">
        <f aca="false">Q215*H215</f>
        <v>0</v>
      </c>
      <c r="S215" s="173" t="n">
        <v>0</v>
      </c>
      <c r="T215" s="174" t="n">
        <f aca="false">S215*H215</f>
        <v>0</v>
      </c>
      <c r="AR215" s="175" t="s">
        <v>540</v>
      </c>
      <c r="AT215" s="175" t="s">
        <v>310</v>
      </c>
      <c r="AU215" s="175" t="s">
        <v>327</v>
      </c>
      <c r="AY215" s="3" t="s">
        <v>308</v>
      </c>
      <c r="BE215" s="176" t="n">
        <f aca="false">IF(N215="základní",J215,0)</f>
        <v>0</v>
      </c>
      <c r="BF215" s="176" t="n">
        <f aca="false">IF(N215="snížená",J215,0)</f>
        <v>0</v>
      </c>
      <c r="BG215" s="176" t="n">
        <f aca="false">IF(N215="zákl. přenesená",J215,0)</f>
        <v>0</v>
      </c>
      <c r="BH215" s="176" t="n">
        <f aca="false">IF(N215="sníž. přenesená",J215,0)</f>
        <v>0</v>
      </c>
      <c r="BI215" s="176" t="n">
        <f aca="false">IF(N215="nulová",J215,0)</f>
        <v>0</v>
      </c>
      <c r="BJ215" s="3" t="s">
        <v>89</v>
      </c>
      <c r="BK215" s="176" t="n">
        <f aca="false">ROUND(I215*H215,2)</f>
        <v>0</v>
      </c>
      <c r="BL215" s="3" t="s">
        <v>540</v>
      </c>
      <c r="BM215" s="175" t="s">
        <v>3682</v>
      </c>
    </row>
    <row r="216" s="22" customFormat="true" ht="16.5" hidden="false" customHeight="true" outlineLevel="0" collapsed="false">
      <c r="B216" s="23"/>
      <c r="C216" s="164" t="s">
        <v>669</v>
      </c>
      <c r="D216" s="164" t="s">
        <v>310</v>
      </c>
      <c r="E216" s="165" t="s">
        <v>3683</v>
      </c>
      <c r="F216" s="166" t="s">
        <v>3684</v>
      </c>
      <c r="G216" s="167" t="s">
        <v>607</v>
      </c>
      <c r="H216" s="168" t="n">
        <v>6</v>
      </c>
      <c r="I216" s="169"/>
      <c r="J216" s="170" t="n">
        <f aca="false">ROUND(I216*H216,2)</f>
        <v>0</v>
      </c>
      <c r="K216" s="166"/>
      <c r="L216" s="23"/>
      <c r="M216" s="171"/>
      <c r="N216" s="172" t="s">
        <v>47</v>
      </c>
      <c r="P216" s="173" t="n">
        <f aca="false">O216*H216</f>
        <v>0</v>
      </c>
      <c r="Q216" s="173" t="n">
        <v>0</v>
      </c>
      <c r="R216" s="173" t="n">
        <f aca="false">Q216*H216</f>
        <v>0</v>
      </c>
      <c r="S216" s="173" t="n">
        <v>0</v>
      </c>
      <c r="T216" s="174" t="n">
        <f aca="false">S216*H216</f>
        <v>0</v>
      </c>
      <c r="AR216" s="175" t="s">
        <v>540</v>
      </c>
      <c r="AT216" s="175" t="s">
        <v>310</v>
      </c>
      <c r="AU216" s="175" t="s">
        <v>327</v>
      </c>
      <c r="AY216" s="3" t="s">
        <v>308</v>
      </c>
      <c r="BE216" s="176" t="n">
        <f aca="false">IF(N216="základní",J216,0)</f>
        <v>0</v>
      </c>
      <c r="BF216" s="176" t="n">
        <f aca="false">IF(N216="snížená",J216,0)</f>
        <v>0</v>
      </c>
      <c r="BG216" s="176" t="n">
        <f aca="false">IF(N216="zákl. přenesená",J216,0)</f>
        <v>0</v>
      </c>
      <c r="BH216" s="176" t="n">
        <f aca="false">IF(N216="sníž. přenesená",J216,0)</f>
        <v>0</v>
      </c>
      <c r="BI216" s="176" t="n">
        <f aca="false">IF(N216="nulová",J216,0)</f>
        <v>0</v>
      </c>
      <c r="BJ216" s="3" t="s">
        <v>89</v>
      </c>
      <c r="BK216" s="176" t="n">
        <f aca="false">ROUND(I216*H216,2)</f>
        <v>0</v>
      </c>
      <c r="BL216" s="3" t="s">
        <v>540</v>
      </c>
      <c r="BM216" s="175" t="s">
        <v>3685</v>
      </c>
    </row>
    <row r="217" s="152" customFormat="true" ht="20.85" hidden="false" customHeight="true" outlineLevel="0" collapsed="false">
      <c r="B217" s="153"/>
      <c r="D217" s="154" t="s">
        <v>81</v>
      </c>
      <c r="E217" s="162" t="s">
        <v>3686</v>
      </c>
      <c r="F217" s="162" t="s">
        <v>3687</v>
      </c>
      <c r="I217" s="156"/>
      <c r="J217" s="163" t="n">
        <f aca="false">BK217</f>
        <v>0</v>
      </c>
      <c r="L217" s="153"/>
      <c r="M217" s="157"/>
      <c r="P217" s="158" t="n">
        <f aca="false">P218</f>
        <v>0</v>
      </c>
      <c r="R217" s="158" t="n">
        <f aca="false">R218</f>
        <v>0</v>
      </c>
      <c r="T217" s="159" t="n">
        <f aca="false">T218</f>
        <v>0</v>
      </c>
      <c r="AR217" s="154" t="s">
        <v>315</v>
      </c>
      <c r="AT217" s="160" t="s">
        <v>81</v>
      </c>
      <c r="AU217" s="160" t="s">
        <v>91</v>
      </c>
      <c r="AY217" s="154" t="s">
        <v>308</v>
      </c>
      <c r="BK217" s="161" t="n">
        <f aca="false">BK218</f>
        <v>0</v>
      </c>
    </row>
    <row r="218" s="22" customFormat="true" ht="16.5" hidden="false" customHeight="true" outlineLevel="0" collapsed="false">
      <c r="B218" s="23"/>
      <c r="C218" s="164" t="s">
        <v>671</v>
      </c>
      <c r="D218" s="164" t="s">
        <v>310</v>
      </c>
      <c r="E218" s="165" t="s">
        <v>3688</v>
      </c>
      <c r="F218" s="166" t="s">
        <v>3689</v>
      </c>
      <c r="G218" s="167" t="s">
        <v>3661</v>
      </c>
      <c r="H218" s="168" t="n">
        <v>310</v>
      </c>
      <c r="I218" s="169"/>
      <c r="J218" s="170" t="n">
        <f aca="false">ROUND(I218*H218,2)</f>
        <v>0</v>
      </c>
      <c r="K218" s="166"/>
      <c r="L218" s="23"/>
      <c r="M218" s="171"/>
      <c r="N218" s="172" t="s">
        <v>47</v>
      </c>
      <c r="P218" s="173" t="n">
        <f aca="false">O218*H218</f>
        <v>0</v>
      </c>
      <c r="Q218" s="173" t="n">
        <v>0</v>
      </c>
      <c r="R218" s="173" t="n">
        <f aca="false">Q218*H218</f>
        <v>0</v>
      </c>
      <c r="S218" s="173" t="n">
        <v>0</v>
      </c>
      <c r="T218" s="174" t="n">
        <f aca="false">S218*H218</f>
        <v>0</v>
      </c>
      <c r="AR218" s="175" t="s">
        <v>540</v>
      </c>
      <c r="AT218" s="175" t="s">
        <v>310</v>
      </c>
      <c r="AU218" s="175" t="s">
        <v>327</v>
      </c>
      <c r="AY218" s="3" t="s">
        <v>308</v>
      </c>
      <c r="BE218" s="176" t="n">
        <f aca="false">IF(N218="základní",J218,0)</f>
        <v>0</v>
      </c>
      <c r="BF218" s="176" t="n">
        <f aca="false">IF(N218="snížená",J218,0)</f>
        <v>0</v>
      </c>
      <c r="BG218" s="176" t="n">
        <f aca="false">IF(N218="zákl. přenesená",J218,0)</f>
        <v>0</v>
      </c>
      <c r="BH218" s="176" t="n">
        <f aca="false">IF(N218="sníž. přenesená",J218,0)</f>
        <v>0</v>
      </c>
      <c r="BI218" s="176" t="n">
        <f aca="false">IF(N218="nulová",J218,0)</f>
        <v>0</v>
      </c>
      <c r="BJ218" s="3" t="s">
        <v>89</v>
      </c>
      <c r="BK218" s="176" t="n">
        <f aca="false">ROUND(I218*H218,2)</f>
        <v>0</v>
      </c>
      <c r="BL218" s="3" t="s">
        <v>540</v>
      </c>
      <c r="BM218" s="175" t="s">
        <v>3690</v>
      </c>
    </row>
    <row r="219" s="152" customFormat="true" ht="20.85" hidden="false" customHeight="true" outlineLevel="0" collapsed="false">
      <c r="B219" s="153"/>
      <c r="D219" s="154" t="s">
        <v>81</v>
      </c>
      <c r="E219" s="162" t="s">
        <v>3691</v>
      </c>
      <c r="F219" s="162" t="s">
        <v>3692</v>
      </c>
      <c r="I219" s="156"/>
      <c r="J219" s="163" t="n">
        <f aca="false">BK219</f>
        <v>0</v>
      </c>
      <c r="L219" s="153"/>
      <c r="M219" s="157"/>
      <c r="P219" s="158" t="n">
        <f aca="false">P220</f>
        <v>0</v>
      </c>
      <c r="R219" s="158" t="n">
        <f aca="false">R220</f>
        <v>0</v>
      </c>
      <c r="T219" s="159" t="n">
        <f aca="false">T220</f>
        <v>0</v>
      </c>
      <c r="AR219" s="154" t="s">
        <v>315</v>
      </c>
      <c r="AT219" s="160" t="s">
        <v>81</v>
      </c>
      <c r="AU219" s="160" t="s">
        <v>91</v>
      </c>
      <c r="AY219" s="154" t="s">
        <v>308</v>
      </c>
      <c r="BK219" s="161" t="n">
        <f aca="false">BK220</f>
        <v>0</v>
      </c>
    </row>
    <row r="220" s="22" customFormat="true" ht="16.5" hidden="false" customHeight="true" outlineLevel="0" collapsed="false">
      <c r="B220" s="23"/>
      <c r="C220" s="164" t="s">
        <v>673</v>
      </c>
      <c r="D220" s="164" t="s">
        <v>310</v>
      </c>
      <c r="E220" s="165" t="s">
        <v>3693</v>
      </c>
      <c r="F220" s="166" t="s">
        <v>3694</v>
      </c>
      <c r="G220" s="167" t="s">
        <v>607</v>
      </c>
      <c r="H220" s="168" t="n">
        <v>8</v>
      </c>
      <c r="I220" s="169"/>
      <c r="J220" s="170" t="n">
        <f aca="false">ROUND(I220*H220,2)</f>
        <v>0</v>
      </c>
      <c r="K220" s="166"/>
      <c r="L220" s="23"/>
      <c r="M220" s="171"/>
      <c r="N220" s="172" t="s">
        <v>47</v>
      </c>
      <c r="P220" s="173" t="n">
        <f aca="false">O220*H220</f>
        <v>0</v>
      </c>
      <c r="Q220" s="173" t="n">
        <v>0</v>
      </c>
      <c r="R220" s="173" t="n">
        <f aca="false">Q220*H220</f>
        <v>0</v>
      </c>
      <c r="S220" s="173" t="n">
        <v>0</v>
      </c>
      <c r="T220" s="174" t="n">
        <f aca="false">S220*H220</f>
        <v>0</v>
      </c>
      <c r="AR220" s="175" t="s">
        <v>540</v>
      </c>
      <c r="AT220" s="175" t="s">
        <v>310</v>
      </c>
      <c r="AU220" s="175" t="s">
        <v>327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540</v>
      </c>
      <c r="BM220" s="175" t="s">
        <v>3695</v>
      </c>
    </row>
    <row r="221" s="152" customFormat="true" ht="20.85" hidden="false" customHeight="true" outlineLevel="0" collapsed="false">
      <c r="B221" s="153"/>
      <c r="D221" s="154" t="s">
        <v>81</v>
      </c>
      <c r="E221" s="162" t="s">
        <v>3696</v>
      </c>
      <c r="F221" s="162" t="s">
        <v>3697</v>
      </c>
      <c r="I221" s="156"/>
      <c r="J221" s="163" t="n">
        <f aca="false">BK221</f>
        <v>0</v>
      </c>
      <c r="L221" s="153"/>
      <c r="M221" s="157"/>
      <c r="P221" s="158" t="n">
        <f aca="false">SUM(P222:P224)</f>
        <v>0</v>
      </c>
      <c r="R221" s="158" t="n">
        <f aca="false">SUM(R222:R224)</f>
        <v>0</v>
      </c>
      <c r="T221" s="159" t="n">
        <f aca="false">SUM(T222:T224)</f>
        <v>0</v>
      </c>
      <c r="AR221" s="154" t="s">
        <v>315</v>
      </c>
      <c r="AT221" s="160" t="s">
        <v>81</v>
      </c>
      <c r="AU221" s="160" t="s">
        <v>91</v>
      </c>
      <c r="AY221" s="154" t="s">
        <v>308</v>
      </c>
      <c r="BK221" s="161" t="n">
        <f aca="false">SUM(BK222:BK224)</f>
        <v>0</v>
      </c>
    </row>
    <row r="222" s="22" customFormat="true" ht="16.5" hidden="false" customHeight="true" outlineLevel="0" collapsed="false">
      <c r="B222" s="23"/>
      <c r="C222" s="164" t="s">
        <v>675</v>
      </c>
      <c r="D222" s="164" t="s">
        <v>310</v>
      </c>
      <c r="E222" s="165" t="s">
        <v>3698</v>
      </c>
      <c r="F222" s="166" t="s">
        <v>3699</v>
      </c>
      <c r="G222" s="167" t="s">
        <v>607</v>
      </c>
      <c r="H222" s="168" t="n">
        <v>8</v>
      </c>
      <c r="I222" s="169"/>
      <c r="J222" s="170" t="n">
        <f aca="false">ROUND(I222*H222,2)</f>
        <v>0</v>
      </c>
      <c r="K222" s="166"/>
      <c r="L222" s="23"/>
      <c r="M222" s="171"/>
      <c r="N222" s="172" t="s">
        <v>47</v>
      </c>
      <c r="P222" s="173" t="n">
        <f aca="false">O222*H222</f>
        <v>0</v>
      </c>
      <c r="Q222" s="173" t="n">
        <v>0</v>
      </c>
      <c r="R222" s="173" t="n">
        <f aca="false">Q222*H222</f>
        <v>0</v>
      </c>
      <c r="S222" s="173" t="n">
        <v>0</v>
      </c>
      <c r="T222" s="174" t="n">
        <f aca="false">S222*H222</f>
        <v>0</v>
      </c>
      <c r="AR222" s="175" t="s">
        <v>540</v>
      </c>
      <c r="AT222" s="175" t="s">
        <v>310</v>
      </c>
      <c r="AU222" s="175" t="s">
        <v>327</v>
      </c>
      <c r="AY222" s="3" t="s">
        <v>308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ROUND(I222*H222,2)</f>
        <v>0</v>
      </c>
      <c r="BL222" s="3" t="s">
        <v>540</v>
      </c>
      <c r="BM222" s="175" t="s">
        <v>3700</v>
      </c>
    </row>
    <row r="223" s="22" customFormat="true" ht="16.5" hidden="false" customHeight="true" outlineLevel="0" collapsed="false">
      <c r="B223" s="23"/>
      <c r="C223" s="164" t="s">
        <v>677</v>
      </c>
      <c r="D223" s="164" t="s">
        <v>310</v>
      </c>
      <c r="E223" s="165" t="s">
        <v>3701</v>
      </c>
      <c r="F223" s="166" t="s">
        <v>3702</v>
      </c>
      <c r="G223" s="167" t="s">
        <v>3577</v>
      </c>
      <c r="H223" s="168" t="n">
        <v>30</v>
      </c>
      <c r="I223" s="169"/>
      <c r="J223" s="170" t="n">
        <f aca="false">ROUND(I223*H223,2)</f>
        <v>0</v>
      </c>
      <c r="K223" s="166"/>
      <c r="L223" s="23"/>
      <c r="M223" s="171"/>
      <c r="N223" s="172" t="s">
        <v>47</v>
      </c>
      <c r="P223" s="173" t="n">
        <f aca="false">O223*H223</f>
        <v>0</v>
      </c>
      <c r="Q223" s="173" t="n">
        <v>0</v>
      </c>
      <c r="R223" s="173" t="n">
        <f aca="false">Q223*H223</f>
        <v>0</v>
      </c>
      <c r="S223" s="173" t="n">
        <v>0</v>
      </c>
      <c r="T223" s="174" t="n">
        <f aca="false">S223*H223</f>
        <v>0</v>
      </c>
      <c r="AR223" s="175" t="s">
        <v>540</v>
      </c>
      <c r="AT223" s="175" t="s">
        <v>310</v>
      </c>
      <c r="AU223" s="175" t="s">
        <v>327</v>
      </c>
      <c r="AY223" s="3" t="s">
        <v>308</v>
      </c>
      <c r="BE223" s="176" t="n">
        <f aca="false">IF(N223="základní",J223,0)</f>
        <v>0</v>
      </c>
      <c r="BF223" s="176" t="n">
        <f aca="false">IF(N223="snížená",J223,0)</f>
        <v>0</v>
      </c>
      <c r="BG223" s="176" t="n">
        <f aca="false">IF(N223="zákl. přenesená",J223,0)</f>
        <v>0</v>
      </c>
      <c r="BH223" s="176" t="n">
        <f aca="false">IF(N223="sníž. přenesená",J223,0)</f>
        <v>0</v>
      </c>
      <c r="BI223" s="176" t="n">
        <f aca="false">IF(N223="nulová",J223,0)</f>
        <v>0</v>
      </c>
      <c r="BJ223" s="3" t="s">
        <v>89</v>
      </c>
      <c r="BK223" s="176" t="n">
        <f aca="false">ROUND(I223*H223,2)</f>
        <v>0</v>
      </c>
      <c r="BL223" s="3" t="s">
        <v>540</v>
      </c>
      <c r="BM223" s="175" t="s">
        <v>3703</v>
      </c>
    </row>
    <row r="224" s="22" customFormat="true" ht="16.5" hidden="false" customHeight="true" outlineLevel="0" collapsed="false">
      <c r="B224" s="23"/>
      <c r="C224" s="164" t="s">
        <v>679</v>
      </c>
      <c r="D224" s="164" t="s">
        <v>310</v>
      </c>
      <c r="E224" s="165" t="s">
        <v>3704</v>
      </c>
      <c r="F224" s="166" t="s">
        <v>3705</v>
      </c>
      <c r="G224" s="167" t="s">
        <v>3581</v>
      </c>
      <c r="H224" s="235"/>
      <c r="I224" s="169"/>
      <c r="J224" s="170" t="n">
        <f aca="false">ROUND(I224*H224,2)</f>
        <v>0</v>
      </c>
      <c r="K224" s="166"/>
      <c r="L224" s="23"/>
      <c r="M224" s="171"/>
      <c r="N224" s="172" t="s">
        <v>47</v>
      </c>
      <c r="P224" s="173" t="n">
        <f aca="false">O224*H224</f>
        <v>0</v>
      </c>
      <c r="Q224" s="173" t="n">
        <v>0</v>
      </c>
      <c r="R224" s="173" t="n">
        <f aca="false">Q224*H224</f>
        <v>0</v>
      </c>
      <c r="S224" s="173" t="n">
        <v>0</v>
      </c>
      <c r="T224" s="174" t="n">
        <f aca="false">S224*H224</f>
        <v>0</v>
      </c>
      <c r="AR224" s="175" t="s">
        <v>540</v>
      </c>
      <c r="AT224" s="175" t="s">
        <v>310</v>
      </c>
      <c r="AU224" s="175" t="s">
        <v>327</v>
      </c>
      <c r="AY224" s="3" t="s">
        <v>308</v>
      </c>
      <c r="BE224" s="176" t="n">
        <f aca="false">IF(N224="základní",J224,0)</f>
        <v>0</v>
      </c>
      <c r="BF224" s="176" t="n">
        <f aca="false">IF(N224="snížená",J224,0)</f>
        <v>0</v>
      </c>
      <c r="BG224" s="176" t="n">
        <f aca="false">IF(N224="zákl. přenesená",J224,0)</f>
        <v>0</v>
      </c>
      <c r="BH224" s="176" t="n">
        <f aca="false">IF(N224="sníž. přenesená",J224,0)</f>
        <v>0</v>
      </c>
      <c r="BI224" s="176" t="n">
        <f aca="false">IF(N224="nulová",J224,0)</f>
        <v>0</v>
      </c>
      <c r="BJ224" s="3" t="s">
        <v>89</v>
      </c>
      <c r="BK224" s="176" t="n">
        <f aca="false">ROUND(I224*H224,2)</f>
        <v>0</v>
      </c>
      <c r="BL224" s="3" t="s">
        <v>540</v>
      </c>
      <c r="BM224" s="175" t="s">
        <v>3706</v>
      </c>
    </row>
    <row r="225" s="152" customFormat="true" ht="22.95" hidden="false" customHeight="true" outlineLevel="0" collapsed="false">
      <c r="B225" s="153"/>
      <c r="D225" s="154" t="s">
        <v>81</v>
      </c>
      <c r="E225" s="162" t="s">
        <v>3707</v>
      </c>
      <c r="F225" s="162" t="s">
        <v>3708</v>
      </c>
      <c r="I225" s="156"/>
      <c r="J225" s="163" t="n">
        <f aca="false">BK225</f>
        <v>0</v>
      </c>
      <c r="L225" s="153"/>
      <c r="M225" s="157"/>
      <c r="P225" s="158" t="n">
        <f aca="false">P226+P229+P231+P233+P235+P240+P244+P246+P248+P250+P252+P254+P256+P258+P260</f>
        <v>0</v>
      </c>
      <c r="R225" s="158" t="n">
        <f aca="false">R226+R229+R231+R233+R235+R240+R244+R246+R248+R250+R252+R254+R256+R258+R260</f>
        <v>0</v>
      </c>
      <c r="T225" s="159" t="n">
        <f aca="false">T226+T229+T231+T233+T235+T240+T244+T246+T248+T250+T252+T254+T256+T258+T260</f>
        <v>0</v>
      </c>
      <c r="AR225" s="154" t="s">
        <v>315</v>
      </c>
      <c r="AT225" s="160" t="s">
        <v>81</v>
      </c>
      <c r="AU225" s="160" t="s">
        <v>89</v>
      </c>
      <c r="AY225" s="154" t="s">
        <v>308</v>
      </c>
      <c r="BK225" s="161" t="n">
        <f aca="false">BK226+BK229+BK231+BK233+BK235+BK240+BK244+BK246+BK248+BK250+BK252+BK254+BK256+BK258+BK260</f>
        <v>0</v>
      </c>
    </row>
    <row r="226" s="152" customFormat="true" ht="20.85" hidden="false" customHeight="true" outlineLevel="0" collapsed="false">
      <c r="B226" s="153"/>
      <c r="D226" s="154" t="s">
        <v>81</v>
      </c>
      <c r="E226" s="162" t="s">
        <v>3709</v>
      </c>
      <c r="F226" s="162" t="s">
        <v>3710</v>
      </c>
      <c r="I226" s="156"/>
      <c r="J226" s="163" t="n">
        <f aca="false">BK226</f>
        <v>0</v>
      </c>
      <c r="L226" s="153"/>
      <c r="M226" s="157"/>
      <c r="P226" s="158" t="n">
        <f aca="false">SUM(P227:P228)</f>
        <v>0</v>
      </c>
      <c r="R226" s="158" t="n">
        <f aca="false">SUM(R227:R228)</f>
        <v>0</v>
      </c>
      <c r="T226" s="159" t="n">
        <f aca="false">SUM(T227:T228)</f>
        <v>0</v>
      </c>
      <c r="AR226" s="154" t="s">
        <v>315</v>
      </c>
      <c r="AT226" s="160" t="s">
        <v>81</v>
      </c>
      <c r="AU226" s="160" t="s">
        <v>91</v>
      </c>
      <c r="AY226" s="154" t="s">
        <v>308</v>
      </c>
      <c r="BK226" s="161" t="n">
        <f aca="false">SUM(BK227:BK228)</f>
        <v>0</v>
      </c>
    </row>
    <row r="227" s="22" customFormat="true" ht="16.5" hidden="false" customHeight="true" outlineLevel="0" collapsed="false">
      <c r="B227" s="23"/>
      <c r="C227" s="164" t="s">
        <v>681</v>
      </c>
      <c r="D227" s="164" t="s">
        <v>310</v>
      </c>
      <c r="E227" s="165" t="s">
        <v>3711</v>
      </c>
      <c r="F227" s="166" t="s">
        <v>3712</v>
      </c>
      <c r="G227" s="167" t="s">
        <v>607</v>
      </c>
      <c r="H227" s="168" t="n">
        <v>10</v>
      </c>
      <c r="I227" s="169"/>
      <c r="J227" s="170" t="n">
        <f aca="false">ROUND(I227*H227,2)</f>
        <v>0</v>
      </c>
      <c r="K227" s="166"/>
      <c r="L227" s="23"/>
      <c r="M227" s="171"/>
      <c r="N227" s="172" t="s">
        <v>47</v>
      </c>
      <c r="P227" s="173" t="n">
        <f aca="false">O227*H227</f>
        <v>0</v>
      </c>
      <c r="Q227" s="173" t="n">
        <v>0</v>
      </c>
      <c r="R227" s="173" t="n">
        <f aca="false">Q227*H227</f>
        <v>0</v>
      </c>
      <c r="S227" s="173" t="n">
        <v>0</v>
      </c>
      <c r="T227" s="174" t="n">
        <f aca="false">S227*H227</f>
        <v>0</v>
      </c>
      <c r="AR227" s="175" t="s">
        <v>540</v>
      </c>
      <c r="AT227" s="175" t="s">
        <v>310</v>
      </c>
      <c r="AU227" s="175" t="s">
        <v>327</v>
      </c>
      <c r="AY227" s="3" t="s">
        <v>308</v>
      </c>
      <c r="BE227" s="176" t="n">
        <f aca="false">IF(N227="základní",J227,0)</f>
        <v>0</v>
      </c>
      <c r="BF227" s="176" t="n">
        <f aca="false">IF(N227="snížená",J227,0)</f>
        <v>0</v>
      </c>
      <c r="BG227" s="176" t="n">
        <f aca="false">IF(N227="zákl. přenesená",J227,0)</f>
        <v>0</v>
      </c>
      <c r="BH227" s="176" t="n">
        <f aca="false">IF(N227="sníž. přenesená",J227,0)</f>
        <v>0</v>
      </c>
      <c r="BI227" s="176" t="n">
        <f aca="false">IF(N227="nulová",J227,0)</f>
        <v>0</v>
      </c>
      <c r="BJ227" s="3" t="s">
        <v>89</v>
      </c>
      <c r="BK227" s="176" t="n">
        <f aca="false">ROUND(I227*H227,2)</f>
        <v>0</v>
      </c>
      <c r="BL227" s="3" t="s">
        <v>540</v>
      </c>
      <c r="BM227" s="175" t="s">
        <v>3713</v>
      </c>
    </row>
    <row r="228" s="22" customFormat="true" ht="16.5" hidden="false" customHeight="true" outlineLevel="0" collapsed="false">
      <c r="B228" s="23"/>
      <c r="C228" s="164" t="s">
        <v>683</v>
      </c>
      <c r="D228" s="164" t="s">
        <v>310</v>
      </c>
      <c r="E228" s="165" t="s">
        <v>3714</v>
      </c>
      <c r="F228" s="166" t="s">
        <v>3678</v>
      </c>
      <c r="G228" s="167" t="s">
        <v>607</v>
      </c>
      <c r="H228" s="168" t="n">
        <v>19</v>
      </c>
      <c r="I228" s="169"/>
      <c r="J228" s="170" t="n">
        <f aca="false">ROUND(I228*H228,2)</f>
        <v>0</v>
      </c>
      <c r="K228" s="166"/>
      <c r="L228" s="23"/>
      <c r="M228" s="171"/>
      <c r="N228" s="172" t="s">
        <v>47</v>
      </c>
      <c r="P228" s="173" t="n">
        <f aca="false">O228*H228</f>
        <v>0</v>
      </c>
      <c r="Q228" s="173" t="n">
        <v>0</v>
      </c>
      <c r="R228" s="173" t="n">
        <f aca="false">Q228*H228</f>
        <v>0</v>
      </c>
      <c r="S228" s="173" t="n">
        <v>0</v>
      </c>
      <c r="T228" s="174" t="n">
        <f aca="false">S228*H228</f>
        <v>0</v>
      </c>
      <c r="AR228" s="175" t="s">
        <v>540</v>
      </c>
      <c r="AT228" s="175" t="s">
        <v>310</v>
      </c>
      <c r="AU228" s="175" t="s">
        <v>327</v>
      </c>
      <c r="AY228" s="3" t="s">
        <v>308</v>
      </c>
      <c r="BE228" s="176" t="n">
        <f aca="false">IF(N228="základní",J228,0)</f>
        <v>0</v>
      </c>
      <c r="BF228" s="176" t="n">
        <f aca="false">IF(N228="snížená",J228,0)</f>
        <v>0</v>
      </c>
      <c r="BG228" s="176" t="n">
        <f aca="false">IF(N228="zákl. přenesená",J228,0)</f>
        <v>0</v>
      </c>
      <c r="BH228" s="176" t="n">
        <f aca="false">IF(N228="sníž. přenesená",J228,0)</f>
        <v>0</v>
      </c>
      <c r="BI228" s="176" t="n">
        <f aca="false">IF(N228="nulová",J228,0)</f>
        <v>0</v>
      </c>
      <c r="BJ228" s="3" t="s">
        <v>89</v>
      </c>
      <c r="BK228" s="176" t="n">
        <f aca="false">ROUND(I228*H228,2)</f>
        <v>0</v>
      </c>
      <c r="BL228" s="3" t="s">
        <v>540</v>
      </c>
      <c r="BM228" s="175" t="s">
        <v>3715</v>
      </c>
    </row>
    <row r="229" s="152" customFormat="true" ht="20.85" hidden="false" customHeight="true" outlineLevel="0" collapsed="false">
      <c r="B229" s="153"/>
      <c r="D229" s="154" t="s">
        <v>81</v>
      </c>
      <c r="E229" s="162" t="s">
        <v>3716</v>
      </c>
      <c r="F229" s="162" t="s">
        <v>3717</v>
      </c>
      <c r="I229" s="156"/>
      <c r="J229" s="163" t="n">
        <f aca="false">BK229</f>
        <v>0</v>
      </c>
      <c r="L229" s="153"/>
      <c r="M229" s="157"/>
      <c r="P229" s="158" t="n">
        <f aca="false">P230</f>
        <v>0</v>
      </c>
      <c r="R229" s="158" t="n">
        <f aca="false">R230</f>
        <v>0</v>
      </c>
      <c r="T229" s="159" t="n">
        <f aca="false">T230</f>
        <v>0</v>
      </c>
      <c r="AR229" s="154" t="s">
        <v>315</v>
      </c>
      <c r="AT229" s="160" t="s">
        <v>81</v>
      </c>
      <c r="AU229" s="160" t="s">
        <v>91</v>
      </c>
      <c r="AY229" s="154" t="s">
        <v>308</v>
      </c>
      <c r="BK229" s="161" t="n">
        <f aca="false">BK230</f>
        <v>0</v>
      </c>
    </row>
    <row r="230" s="22" customFormat="true" ht="16.5" hidden="false" customHeight="true" outlineLevel="0" collapsed="false">
      <c r="B230" s="23"/>
      <c r="C230" s="164" t="s">
        <v>685</v>
      </c>
      <c r="D230" s="164" t="s">
        <v>310</v>
      </c>
      <c r="E230" s="165" t="s">
        <v>3718</v>
      </c>
      <c r="F230" s="166" t="s">
        <v>3712</v>
      </c>
      <c r="G230" s="167" t="s">
        <v>607</v>
      </c>
      <c r="H230" s="168" t="n">
        <v>10</v>
      </c>
      <c r="I230" s="169"/>
      <c r="J230" s="170" t="n">
        <f aca="false">ROUND(I230*H230,2)</f>
        <v>0</v>
      </c>
      <c r="K230" s="166"/>
      <c r="L230" s="23"/>
      <c r="M230" s="171"/>
      <c r="N230" s="172" t="s">
        <v>47</v>
      </c>
      <c r="P230" s="173" t="n">
        <f aca="false">O230*H230</f>
        <v>0</v>
      </c>
      <c r="Q230" s="173" t="n">
        <v>0</v>
      </c>
      <c r="R230" s="173" t="n">
        <f aca="false">Q230*H230</f>
        <v>0</v>
      </c>
      <c r="S230" s="173" t="n">
        <v>0</v>
      </c>
      <c r="T230" s="174" t="n">
        <f aca="false">S230*H230</f>
        <v>0</v>
      </c>
      <c r="AR230" s="175" t="s">
        <v>540</v>
      </c>
      <c r="AT230" s="175" t="s">
        <v>310</v>
      </c>
      <c r="AU230" s="175" t="s">
        <v>327</v>
      </c>
      <c r="AY230" s="3" t="s">
        <v>308</v>
      </c>
      <c r="BE230" s="176" t="n">
        <f aca="false">IF(N230="základní",J230,0)</f>
        <v>0</v>
      </c>
      <c r="BF230" s="176" t="n">
        <f aca="false">IF(N230="snížená",J230,0)</f>
        <v>0</v>
      </c>
      <c r="BG230" s="176" t="n">
        <f aca="false">IF(N230="zákl. přenesená",J230,0)</f>
        <v>0</v>
      </c>
      <c r="BH230" s="176" t="n">
        <f aca="false">IF(N230="sníž. přenesená",J230,0)</f>
        <v>0</v>
      </c>
      <c r="BI230" s="176" t="n">
        <f aca="false">IF(N230="nulová",J230,0)</f>
        <v>0</v>
      </c>
      <c r="BJ230" s="3" t="s">
        <v>89</v>
      </c>
      <c r="BK230" s="176" t="n">
        <f aca="false">ROUND(I230*H230,2)</f>
        <v>0</v>
      </c>
      <c r="BL230" s="3" t="s">
        <v>540</v>
      </c>
      <c r="BM230" s="175" t="s">
        <v>3719</v>
      </c>
    </row>
    <row r="231" s="152" customFormat="true" ht="20.85" hidden="false" customHeight="true" outlineLevel="0" collapsed="false">
      <c r="B231" s="153"/>
      <c r="D231" s="154" t="s">
        <v>81</v>
      </c>
      <c r="E231" s="162" t="s">
        <v>3720</v>
      </c>
      <c r="F231" s="162" t="s">
        <v>3721</v>
      </c>
      <c r="I231" s="156"/>
      <c r="J231" s="163" t="n">
        <f aca="false">BK231</f>
        <v>0</v>
      </c>
      <c r="L231" s="153"/>
      <c r="M231" s="157"/>
      <c r="P231" s="158" t="n">
        <f aca="false">P232</f>
        <v>0</v>
      </c>
      <c r="R231" s="158" t="n">
        <f aca="false">R232</f>
        <v>0</v>
      </c>
      <c r="T231" s="159" t="n">
        <f aca="false">T232</f>
        <v>0</v>
      </c>
      <c r="AR231" s="154" t="s">
        <v>315</v>
      </c>
      <c r="AT231" s="160" t="s">
        <v>81</v>
      </c>
      <c r="AU231" s="160" t="s">
        <v>91</v>
      </c>
      <c r="AY231" s="154" t="s">
        <v>308</v>
      </c>
      <c r="BK231" s="161" t="n">
        <f aca="false">BK232</f>
        <v>0</v>
      </c>
    </row>
    <row r="232" s="22" customFormat="true" ht="16.5" hidden="false" customHeight="true" outlineLevel="0" collapsed="false">
      <c r="B232" s="23"/>
      <c r="C232" s="164" t="s">
        <v>688</v>
      </c>
      <c r="D232" s="164" t="s">
        <v>310</v>
      </c>
      <c r="E232" s="165" t="s">
        <v>3722</v>
      </c>
      <c r="F232" s="166" t="s">
        <v>3678</v>
      </c>
      <c r="G232" s="167" t="s">
        <v>607</v>
      </c>
      <c r="H232" s="168" t="n">
        <v>7</v>
      </c>
      <c r="I232" s="169"/>
      <c r="J232" s="170" t="n">
        <f aca="false">ROUND(I232*H232,2)</f>
        <v>0</v>
      </c>
      <c r="K232" s="166"/>
      <c r="L232" s="23"/>
      <c r="M232" s="171"/>
      <c r="N232" s="172" t="s">
        <v>47</v>
      </c>
      <c r="P232" s="173" t="n">
        <f aca="false">O232*H232</f>
        <v>0</v>
      </c>
      <c r="Q232" s="173" t="n">
        <v>0</v>
      </c>
      <c r="R232" s="173" t="n">
        <f aca="false">Q232*H232</f>
        <v>0</v>
      </c>
      <c r="S232" s="173" t="n">
        <v>0</v>
      </c>
      <c r="T232" s="174" t="n">
        <f aca="false">S232*H232</f>
        <v>0</v>
      </c>
      <c r="AR232" s="175" t="s">
        <v>540</v>
      </c>
      <c r="AT232" s="175" t="s">
        <v>310</v>
      </c>
      <c r="AU232" s="175" t="s">
        <v>327</v>
      </c>
      <c r="AY232" s="3" t="s">
        <v>308</v>
      </c>
      <c r="BE232" s="176" t="n">
        <f aca="false">IF(N232="základní",J232,0)</f>
        <v>0</v>
      </c>
      <c r="BF232" s="176" t="n">
        <f aca="false">IF(N232="snížená",J232,0)</f>
        <v>0</v>
      </c>
      <c r="BG232" s="176" t="n">
        <f aca="false">IF(N232="zákl. přenesená",J232,0)</f>
        <v>0</v>
      </c>
      <c r="BH232" s="176" t="n">
        <f aca="false">IF(N232="sníž. přenesená",J232,0)</f>
        <v>0</v>
      </c>
      <c r="BI232" s="176" t="n">
        <f aca="false">IF(N232="nulová",J232,0)</f>
        <v>0</v>
      </c>
      <c r="BJ232" s="3" t="s">
        <v>89</v>
      </c>
      <c r="BK232" s="176" t="n">
        <f aca="false">ROUND(I232*H232,2)</f>
        <v>0</v>
      </c>
      <c r="BL232" s="3" t="s">
        <v>540</v>
      </c>
      <c r="BM232" s="175" t="s">
        <v>3723</v>
      </c>
    </row>
    <row r="233" s="152" customFormat="true" ht="20.85" hidden="false" customHeight="true" outlineLevel="0" collapsed="false">
      <c r="B233" s="153"/>
      <c r="D233" s="154" t="s">
        <v>81</v>
      </c>
      <c r="E233" s="162" t="s">
        <v>3724</v>
      </c>
      <c r="F233" s="162" t="s">
        <v>3725</v>
      </c>
      <c r="I233" s="156"/>
      <c r="J233" s="163" t="n">
        <f aca="false">BK233</f>
        <v>0</v>
      </c>
      <c r="L233" s="153"/>
      <c r="M233" s="157"/>
      <c r="P233" s="158" t="n">
        <f aca="false">P234</f>
        <v>0</v>
      </c>
      <c r="R233" s="158" t="n">
        <f aca="false">R234</f>
        <v>0</v>
      </c>
      <c r="T233" s="159" t="n">
        <f aca="false">T234</f>
        <v>0</v>
      </c>
      <c r="AR233" s="154" t="s">
        <v>315</v>
      </c>
      <c r="AT233" s="160" t="s">
        <v>81</v>
      </c>
      <c r="AU233" s="160" t="s">
        <v>91</v>
      </c>
      <c r="AY233" s="154" t="s">
        <v>308</v>
      </c>
      <c r="BK233" s="161" t="n">
        <f aca="false">BK234</f>
        <v>0</v>
      </c>
    </row>
    <row r="234" s="22" customFormat="true" ht="16.5" hidden="false" customHeight="true" outlineLevel="0" collapsed="false">
      <c r="B234" s="23"/>
      <c r="C234" s="164" t="s">
        <v>690</v>
      </c>
      <c r="D234" s="164" t="s">
        <v>310</v>
      </c>
      <c r="E234" s="165" t="s">
        <v>3726</v>
      </c>
      <c r="F234" s="166" t="s">
        <v>3678</v>
      </c>
      <c r="G234" s="167" t="s">
        <v>607</v>
      </c>
      <c r="H234" s="168" t="n">
        <v>12</v>
      </c>
      <c r="I234" s="169"/>
      <c r="J234" s="170" t="n">
        <f aca="false">ROUND(I234*H234,2)</f>
        <v>0</v>
      </c>
      <c r="K234" s="166"/>
      <c r="L234" s="23"/>
      <c r="M234" s="171"/>
      <c r="N234" s="172" t="s">
        <v>47</v>
      </c>
      <c r="P234" s="173" t="n">
        <f aca="false">O234*H234</f>
        <v>0</v>
      </c>
      <c r="Q234" s="173" t="n">
        <v>0</v>
      </c>
      <c r="R234" s="173" t="n">
        <f aca="false">Q234*H234</f>
        <v>0</v>
      </c>
      <c r="S234" s="173" t="n">
        <v>0</v>
      </c>
      <c r="T234" s="174" t="n">
        <f aca="false">S234*H234</f>
        <v>0</v>
      </c>
      <c r="AR234" s="175" t="s">
        <v>540</v>
      </c>
      <c r="AT234" s="175" t="s">
        <v>310</v>
      </c>
      <c r="AU234" s="175" t="s">
        <v>327</v>
      </c>
      <c r="AY234" s="3" t="s">
        <v>308</v>
      </c>
      <c r="BE234" s="176" t="n">
        <f aca="false">IF(N234="základní",J234,0)</f>
        <v>0</v>
      </c>
      <c r="BF234" s="176" t="n">
        <f aca="false">IF(N234="snížená",J234,0)</f>
        <v>0</v>
      </c>
      <c r="BG234" s="176" t="n">
        <f aca="false">IF(N234="zákl. přenesená",J234,0)</f>
        <v>0</v>
      </c>
      <c r="BH234" s="176" t="n">
        <f aca="false">IF(N234="sníž. přenesená",J234,0)</f>
        <v>0</v>
      </c>
      <c r="BI234" s="176" t="n">
        <f aca="false">IF(N234="nulová",J234,0)</f>
        <v>0</v>
      </c>
      <c r="BJ234" s="3" t="s">
        <v>89</v>
      </c>
      <c r="BK234" s="176" t="n">
        <f aca="false">ROUND(I234*H234,2)</f>
        <v>0</v>
      </c>
      <c r="BL234" s="3" t="s">
        <v>540</v>
      </c>
      <c r="BM234" s="175" t="s">
        <v>3727</v>
      </c>
    </row>
    <row r="235" s="152" customFormat="true" ht="20.85" hidden="false" customHeight="true" outlineLevel="0" collapsed="false">
      <c r="B235" s="153"/>
      <c r="D235" s="154" t="s">
        <v>81</v>
      </c>
      <c r="E235" s="162" t="s">
        <v>3728</v>
      </c>
      <c r="F235" s="162" t="s">
        <v>3729</v>
      </c>
      <c r="I235" s="156"/>
      <c r="J235" s="163" t="n">
        <f aca="false">BK235</f>
        <v>0</v>
      </c>
      <c r="L235" s="153"/>
      <c r="M235" s="157"/>
      <c r="P235" s="158" t="n">
        <f aca="false">SUM(P236:P239)</f>
        <v>0</v>
      </c>
      <c r="R235" s="158" t="n">
        <f aca="false">SUM(R236:R239)</f>
        <v>0</v>
      </c>
      <c r="T235" s="159" t="n">
        <f aca="false">SUM(T236:T239)</f>
        <v>0</v>
      </c>
      <c r="AR235" s="154" t="s">
        <v>315</v>
      </c>
      <c r="AT235" s="160" t="s">
        <v>81</v>
      </c>
      <c r="AU235" s="160" t="s">
        <v>91</v>
      </c>
      <c r="AY235" s="154" t="s">
        <v>308</v>
      </c>
      <c r="BK235" s="161" t="n">
        <f aca="false">SUM(BK236:BK239)</f>
        <v>0</v>
      </c>
    </row>
    <row r="236" s="22" customFormat="true" ht="16.5" hidden="false" customHeight="true" outlineLevel="0" collapsed="false">
      <c r="B236" s="23"/>
      <c r="C236" s="164" t="s">
        <v>692</v>
      </c>
      <c r="D236" s="164" t="s">
        <v>310</v>
      </c>
      <c r="E236" s="165" t="s">
        <v>3730</v>
      </c>
      <c r="F236" s="166" t="s">
        <v>3678</v>
      </c>
      <c r="G236" s="167" t="s">
        <v>607</v>
      </c>
      <c r="H236" s="168" t="n">
        <v>0</v>
      </c>
      <c r="I236" s="169"/>
      <c r="J236" s="170" t="n">
        <f aca="false">ROUND(I236*H236,2)</f>
        <v>0</v>
      </c>
      <c r="K236" s="166"/>
      <c r="L236" s="23"/>
      <c r="M236" s="171"/>
      <c r="N236" s="172" t="s">
        <v>47</v>
      </c>
      <c r="P236" s="173" t="n">
        <f aca="false">O236*H236</f>
        <v>0</v>
      </c>
      <c r="Q236" s="173" t="n">
        <v>0</v>
      </c>
      <c r="R236" s="173" t="n">
        <f aca="false">Q236*H236</f>
        <v>0</v>
      </c>
      <c r="S236" s="173" t="n">
        <v>0</v>
      </c>
      <c r="T236" s="174" t="n">
        <f aca="false">S236*H236</f>
        <v>0</v>
      </c>
      <c r="AR236" s="175" t="s">
        <v>540</v>
      </c>
      <c r="AT236" s="175" t="s">
        <v>310</v>
      </c>
      <c r="AU236" s="175" t="s">
        <v>327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540</v>
      </c>
      <c r="BM236" s="175" t="s">
        <v>3731</v>
      </c>
    </row>
    <row r="237" s="22" customFormat="true" ht="16.5" hidden="false" customHeight="true" outlineLevel="0" collapsed="false">
      <c r="B237" s="23"/>
      <c r="C237" s="164" t="s">
        <v>694</v>
      </c>
      <c r="D237" s="164" t="s">
        <v>310</v>
      </c>
      <c r="E237" s="165" t="s">
        <v>3732</v>
      </c>
      <c r="F237" s="166" t="s">
        <v>3681</v>
      </c>
      <c r="G237" s="167" t="s">
        <v>607</v>
      </c>
      <c r="H237" s="168" t="n">
        <v>6</v>
      </c>
      <c r="I237" s="169"/>
      <c r="J237" s="170" t="n">
        <f aca="false">ROUND(I237*H237,2)</f>
        <v>0</v>
      </c>
      <c r="K237" s="166"/>
      <c r="L237" s="23"/>
      <c r="M237" s="171"/>
      <c r="N237" s="172" t="s">
        <v>47</v>
      </c>
      <c r="P237" s="173" t="n">
        <f aca="false">O237*H237</f>
        <v>0</v>
      </c>
      <c r="Q237" s="173" t="n">
        <v>0</v>
      </c>
      <c r="R237" s="173" t="n">
        <f aca="false">Q237*H237</f>
        <v>0</v>
      </c>
      <c r="S237" s="173" t="n">
        <v>0</v>
      </c>
      <c r="T237" s="174" t="n">
        <f aca="false">S237*H237</f>
        <v>0</v>
      </c>
      <c r="AR237" s="175" t="s">
        <v>540</v>
      </c>
      <c r="AT237" s="175" t="s">
        <v>310</v>
      </c>
      <c r="AU237" s="175" t="s">
        <v>327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540</v>
      </c>
      <c r="BM237" s="175" t="s">
        <v>3733</v>
      </c>
    </row>
    <row r="238" s="22" customFormat="true" ht="16.5" hidden="false" customHeight="true" outlineLevel="0" collapsed="false">
      <c r="B238" s="23"/>
      <c r="C238" s="164" t="s">
        <v>696</v>
      </c>
      <c r="D238" s="164" t="s">
        <v>310</v>
      </c>
      <c r="E238" s="165" t="s">
        <v>3734</v>
      </c>
      <c r="F238" s="166" t="s">
        <v>3684</v>
      </c>
      <c r="G238" s="167" t="s">
        <v>607</v>
      </c>
      <c r="H238" s="168" t="n">
        <v>16</v>
      </c>
      <c r="I238" s="169"/>
      <c r="J238" s="170" t="n">
        <f aca="false">ROUND(I238*H238,2)</f>
        <v>0</v>
      </c>
      <c r="K238" s="166"/>
      <c r="L238" s="23"/>
      <c r="M238" s="171"/>
      <c r="N238" s="172" t="s">
        <v>47</v>
      </c>
      <c r="P238" s="173" t="n">
        <f aca="false">O238*H238</f>
        <v>0</v>
      </c>
      <c r="Q238" s="173" t="n">
        <v>0</v>
      </c>
      <c r="R238" s="173" t="n">
        <f aca="false">Q238*H238</f>
        <v>0</v>
      </c>
      <c r="S238" s="173" t="n">
        <v>0</v>
      </c>
      <c r="T238" s="174" t="n">
        <f aca="false">S238*H238</f>
        <v>0</v>
      </c>
      <c r="AR238" s="175" t="s">
        <v>540</v>
      </c>
      <c r="AT238" s="175" t="s">
        <v>310</v>
      </c>
      <c r="AU238" s="175" t="s">
        <v>327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540</v>
      </c>
      <c r="BM238" s="175" t="s">
        <v>3735</v>
      </c>
    </row>
    <row r="239" s="22" customFormat="true" ht="16.5" hidden="false" customHeight="true" outlineLevel="0" collapsed="false">
      <c r="B239" s="23"/>
      <c r="C239" s="164" t="s">
        <v>698</v>
      </c>
      <c r="D239" s="164" t="s">
        <v>310</v>
      </c>
      <c r="E239" s="165" t="s">
        <v>3736</v>
      </c>
      <c r="F239" s="166" t="s">
        <v>3737</v>
      </c>
      <c r="G239" s="167" t="s">
        <v>607</v>
      </c>
      <c r="H239" s="168" t="n">
        <v>2</v>
      </c>
      <c r="I239" s="169"/>
      <c r="J239" s="170" t="n">
        <f aca="false">ROUND(I239*H239,2)</f>
        <v>0</v>
      </c>
      <c r="K239" s="166"/>
      <c r="L239" s="23"/>
      <c r="M239" s="171"/>
      <c r="N239" s="172" t="s">
        <v>47</v>
      </c>
      <c r="P239" s="173" t="n">
        <f aca="false">O239*H239</f>
        <v>0</v>
      </c>
      <c r="Q239" s="173" t="n">
        <v>0</v>
      </c>
      <c r="R239" s="173" t="n">
        <f aca="false">Q239*H239</f>
        <v>0</v>
      </c>
      <c r="S239" s="173" t="n">
        <v>0</v>
      </c>
      <c r="T239" s="174" t="n">
        <f aca="false">S239*H239</f>
        <v>0</v>
      </c>
      <c r="AR239" s="175" t="s">
        <v>540</v>
      </c>
      <c r="AT239" s="175" t="s">
        <v>310</v>
      </c>
      <c r="AU239" s="175" t="s">
        <v>327</v>
      </c>
      <c r="AY239" s="3" t="s">
        <v>308</v>
      </c>
      <c r="BE239" s="176" t="n">
        <f aca="false">IF(N239="základní",J239,0)</f>
        <v>0</v>
      </c>
      <c r="BF239" s="176" t="n">
        <f aca="false">IF(N239="snížená",J239,0)</f>
        <v>0</v>
      </c>
      <c r="BG239" s="176" t="n">
        <f aca="false">IF(N239="zákl. přenesená",J239,0)</f>
        <v>0</v>
      </c>
      <c r="BH239" s="176" t="n">
        <f aca="false">IF(N239="sníž. přenesená",J239,0)</f>
        <v>0</v>
      </c>
      <c r="BI239" s="176" t="n">
        <f aca="false">IF(N239="nulová",J239,0)</f>
        <v>0</v>
      </c>
      <c r="BJ239" s="3" t="s">
        <v>89</v>
      </c>
      <c r="BK239" s="176" t="n">
        <f aca="false">ROUND(I239*H239,2)</f>
        <v>0</v>
      </c>
      <c r="BL239" s="3" t="s">
        <v>540</v>
      </c>
      <c r="BM239" s="175" t="s">
        <v>3738</v>
      </c>
    </row>
    <row r="240" s="152" customFormat="true" ht="20.85" hidden="false" customHeight="true" outlineLevel="0" collapsed="false">
      <c r="B240" s="153"/>
      <c r="D240" s="154" t="s">
        <v>81</v>
      </c>
      <c r="E240" s="162" t="s">
        <v>3739</v>
      </c>
      <c r="F240" s="162" t="s">
        <v>3740</v>
      </c>
      <c r="I240" s="156"/>
      <c r="J240" s="163" t="n">
        <f aca="false">BK240</f>
        <v>0</v>
      </c>
      <c r="L240" s="153"/>
      <c r="M240" s="157"/>
      <c r="P240" s="158" t="n">
        <f aca="false">SUM(P241:P243)</f>
        <v>0</v>
      </c>
      <c r="R240" s="158" t="n">
        <f aca="false">SUM(R241:R243)</f>
        <v>0</v>
      </c>
      <c r="T240" s="159" t="n">
        <f aca="false">SUM(T241:T243)</f>
        <v>0</v>
      </c>
      <c r="AR240" s="154" t="s">
        <v>315</v>
      </c>
      <c r="AT240" s="160" t="s">
        <v>81</v>
      </c>
      <c r="AU240" s="160" t="s">
        <v>91</v>
      </c>
      <c r="AY240" s="154" t="s">
        <v>308</v>
      </c>
      <c r="BK240" s="161" t="n">
        <f aca="false">SUM(BK241:BK243)</f>
        <v>0</v>
      </c>
    </row>
    <row r="241" s="22" customFormat="true" ht="16.5" hidden="false" customHeight="true" outlineLevel="0" collapsed="false">
      <c r="B241" s="23"/>
      <c r="C241" s="164" t="s">
        <v>700</v>
      </c>
      <c r="D241" s="164" t="s">
        <v>310</v>
      </c>
      <c r="E241" s="165" t="s">
        <v>3741</v>
      </c>
      <c r="F241" s="166" t="s">
        <v>3681</v>
      </c>
      <c r="G241" s="167" t="s">
        <v>607</v>
      </c>
      <c r="H241" s="168" t="n">
        <v>4</v>
      </c>
      <c r="I241" s="169"/>
      <c r="J241" s="170" t="n">
        <f aca="false">ROUND(I241*H241,2)</f>
        <v>0</v>
      </c>
      <c r="K241" s="166"/>
      <c r="L241" s="23"/>
      <c r="M241" s="171"/>
      <c r="N241" s="172" t="s">
        <v>47</v>
      </c>
      <c r="P241" s="173" t="n">
        <f aca="false">O241*H241</f>
        <v>0</v>
      </c>
      <c r="Q241" s="173" t="n">
        <v>0</v>
      </c>
      <c r="R241" s="173" t="n">
        <f aca="false">Q241*H241</f>
        <v>0</v>
      </c>
      <c r="S241" s="173" t="n">
        <v>0</v>
      </c>
      <c r="T241" s="174" t="n">
        <f aca="false">S241*H241</f>
        <v>0</v>
      </c>
      <c r="AR241" s="175" t="s">
        <v>540</v>
      </c>
      <c r="AT241" s="175" t="s">
        <v>310</v>
      </c>
      <c r="AU241" s="175" t="s">
        <v>327</v>
      </c>
      <c r="AY241" s="3" t="s">
        <v>308</v>
      </c>
      <c r="BE241" s="176" t="n">
        <f aca="false">IF(N241="základní",J241,0)</f>
        <v>0</v>
      </c>
      <c r="BF241" s="176" t="n">
        <f aca="false">IF(N241="snížená",J241,0)</f>
        <v>0</v>
      </c>
      <c r="BG241" s="176" t="n">
        <f aca="false">IF(N241="zákl. přenesená",J241,0)</f>
        <v>0</v>
      </c>
      <c r="BH241" s="176" t="n">
        <f aca="false">IF(N241="sníž. přenesená",J241,0)</f>
        <v>0</v>
      </c>
      <c r="BI241" s="176" t="n">
        <f aca="false">IF(N241="nulová",J241,0)</f>
        <v>0</v>
      </c>
      <c r="BJ241" s="3" t="s">
        <v>89</v>
      </c>
      <c r="BK241" s="176" t="n">
        <f aca="false">ROUND(I241*H241,2)</f>
        <v>0</v>
      </c>
      <c r="BL241" s="3" t="s">
        <v>540</v>
      </c>
      <c r="BM241" s="175" t="s">
        <v>3742</v>
      </c>
    </row>
    <row r="242" s="22" customFormat="true" ht="16.5" hidden="false" customHeight="true" outlineLevel="0" collapsed="false">
      <c r="B242" s="23"/>
      <c r="C242" s="164" t="s">
        <v>702</v>
      </c>
      <c r="D242" s="164" t="s">
        <v>310</v>
      </c>
      <c r="E242" s="165" t="s">
        <v>3743</v>
      </c>
      <c r="F242" s="166" t="s">
        <v>3684</v>
      </c>
      <c r="G242" s="167" t="s">
        <v>607</v>
      </c>
      <c r="H242" s="168" t="n">
        <v>12</v>
      </c>
      <c r="I242" s="169"/>
      <c r="J242" s="170" t="n">
        <f aca="false">ROUND(I242*H242,2)</f>
        <v>0</v>
      </c>
      <c r="K242" s="166"/>
      <c r="L242" s="23"/>
      <c r="M242" s="171"/>
      <c r="N242" s="172" t="s">
        <v>47</v>
      </c>
      <c r="P242" s="173" t="n">
        <f aca="false">O242*H242</f>
        <v>0</v>
      </c>
      <c r="Q242" s="173" t="n">
        <v>0</v>
      </c>
      <c r="R242" s="173" t="n">
        <f aca="false">Q242*H242</f>
        <v>0</v>
      </c>
      <c r="S242" s="173" t="n">
        <v>0</v>
      </c>
      <c r="T242" s="174" t="n">
        <f aca="false">S242*H242</f>
        <v>0</v>
      </c>
      <c r="AR242" s="175" t="s">
        <v>540</v>
      </c>
      <c r="AT242" s="175" t="s">
        <v>310</v>
      </c>
      <c r="AU242" s="175" t="s">
        <v>327</v>
      </c>
      <c r="AY242" s="3" t="s">
        <v>308</v>
      </c>
      <c r="BE242" s="176" t="n">
        <f aca="false">IF(N242="základní",J242,0)</f>
        <v>0</v>
      </c>
      <c r="BF242" s="176" t="n">
        <f aca="false">IF(N242="snížená",J242,0)</f>
        <v>0</v>
      </c>
      <c r="BG242" s="176" t="n">
        <f aca="false">IF(N242="zákl. přenesená",J242,0)</f>
        <v>0</v>
      </c>
      <c r="BH242" s="176" t="n">
        <f aca="false">IF(N242="sníž. přenesená",J242,0)</f>
        <v>0</v>
      </c>
      <c r="BI242" s="176" t="n">
        <f aca="false">IF(N242="nulová",J242,0)</f>
        <v>0</v>
      </c>
      <c r="BJ242" s="3" t="s">
        <v>89</v>
      </c>
      <c r="BK242" s="176" t="n">
        <f aca="false">ROUND(I242*H242,2)</f>
        <v>0</v>
      </c>
      <c r="BL242" s="3" t="s">
        <v>540</v>
      </c>
      <c r="BM242" s="175" t="s">
        <v>3744</v>
      </c>
    </row>
    <row r="243" s="22" customFormat="true" ht="16.5" hidden="false" customHeight="true" outlineLevel="0" collapsed="false">
      <c r="B243" s="23"/>
      <c r="C243" s="164" t="s">
        <v>704</v>
      </c>
      <c r="D243" s="164" t="s">
        <v>310</v>
      </c>
      <c r="E243" s="165" t="s">
        <v>3745</v>
      </c>
      <c r="F243" s="166" t="s">
        <v>3737</v>
      </c>
      <c r="G243" s="167" t="s">
        <v>607</v>
      </c>
      <c r="H243" s="168" t="n">
        <v>2</v>
      </c>
      <c r="I243" s="169"/>
      <c r="J243" s="170" t="n">
        <f aca="false">ROUND(I243*H243,2)</f>
        <v>0</v>
      </c>
      <c r="K243" s="166"/>
      <c r="L243" s="23"/>
      <c r="M243" s="171"/>
      <c r="N243" s="172" t="s">
        <v>47</v>
      </c>
      <c r="P243" s="173" t="n">
        <f aca="false">O243*H243</f>
        <v>0</v>
      </c>
      <c r="Q243" s="173" t="n">
        <v>0</v>
      </c>
      <c r="R243" s="173" t="n">
        <f aca="false">Q243*H243</f>
        <v>0</v>
      </c>
      <c r="S243" s="173" t="n">
        <v>0</v>
      </c>
      <c r="T243" s="174" t="n">
        <f aca="false">S243*H243</f>
        <v>0</v>
      </c>
      <c r="AR243" s="175" t="s">
        <v>540</v>
      </c>
      <c r="AT243" s="175" t="s">
        <v>310</v>
      </c>
      <c r="AU243" s="175" t="s">
        <v>327</v>
      </c>
      <c r="AY243" s="3" t="s">
        <v>308</v>
      </c>
      <c r="BE243" s="176" t="n">
        <f aca="false">IF(N243="základní",J243,0)</f>
        <v>0</v>
      </c>
      <c r="BF243" s="176" t="n">
        <f aca="false">IF(N243="snížená",J243,0)</f>
        <v>0</v>
      </c>
      <c r="BG243" s="176" t="n">
        <f aca="false">IF(N243="zákl. přenesená",J243,0)</f>
        <v>0</v>
      </c>
      <c r="BH243" s="176" t="n">
        <f aca="false">IF(N243="sníž. přenesená",J243,0)</f>
        <v>0</v>
      </c>
      <c r="BI243" s="176" t="n">
        <f aca="false">IF(N243="nulová",J243,0)</f>
        <v>0</v>
      </c>
      <c r="BJ243" s="3" t="s">
        <v>89</v>
      </c>
      <c r="BK243" s="176" t="n">
        <f aca="false">ROUND(I243*H243,2)</f>
        <v>0</v>
      </c>
      <c r="BL243" s="3" t="s">
        <v>540</v>
      </c>
      <c r="BM243" s="175" t="s">
        <v>3746</v>
      </c>
    </row>
    <row r="244" s="152" customFormat="true" ht="20.85" hidden="false" customHeight="true" outlineLevel="0" collapsed="false">
      <c r="B244" s="153"/>
      <c r="D244" s="154" t="s">
        <v>81</v>
      </c>
      <c r="E244" s="162" t="s">
        <v>3747</v>
      </c>
      <c r="F244" s="162" t="s">
        <v>3748</v>
      </c>
      <c r="I244" s="156"/>
      <c r="J244" s="163" t="n">
        <f aca="false">BK244</f>
        <v>0</v>
      </c>
      <c r="L244" s="153"/>
      <c r="M244" s="157"/>
      <c r="P244" s="158" t="n">
        <f aca="false">P245</f>
        <v>0</v>
      </c>
      <c r="R244" s="158" t="n">
        <f aca="false">R245</f>
        <v>0</v>
      </c>
      <c r="T244" s="159" t="n">
        <f aca="false">T245</f>
        <v>0</v>
      </c>
      <c r="AR244" s="154" t="s">
        <v>315</v>
      </c>
      <c r="AT244" s="160" t="s">
        <v>81</v>
      </c>
      <c r="AU244" s="160" t="s">
        <v>91</v>
      </c>
      <c r="AY244" s="154" t="s">
        <v>308</v>
      </c>
      <c r="BK244" s="161" t="n">
        <f aca="false">BK245</f>
        <v>0</v>
      </c>
    </row>
    <row r="245" s="22" customFormat="true" ht="16.5" hidden="false" customHeight="true" outlineLevel="0" collapsed="false">
      <c r="B245" s="23"/>
      <c r="C245" s="164" t="s">
        <v>706</v>
      </c>
      <c r="D245" s="164" t="s">
        <v>310</v>
      </c>
      <c r="E245" s="165" t="s">
        <v>3749</v>
      </c>
      <c r="F245" s="166" t="s">
        <v>3681</v>
      </c>
      <c r="G245" s="167" t="s">
        <v>607</v>
      </c>
      <c r="H245" s="168" t="n">
        <v>1</v>
      </c>
      <c r="I245" s="169"/>
      <c r="J245" s="170" t="n">
        <f aca="false">ROUND(I245*H245,2)</f>
        <v>0</v>
      </c>
      <c r="K245" s="166"/>
      <c r="L245" s="23"/>
      <c r="M245" s="171"/>
      <c r="N245" s="172" t="s">
        <v>47</v>
      </c>
      <c r="P245" s="173" t="n">
        <f aca="false">O245*H245</f>
        <v>0</v>
      </c>
      <c r="Q245" s="173" t="n">
        <v>0</v>
      </c>
      <c r="R245" s="173" t="n">
        <f aca="false">Q245*H245</f>
        <v>0</v>
      </c>
      <c r="S245" s="173" t="n">
        <v>0</v>
      </c>
      <c r="T245" s="174" t="n">
        <f aca="false">S245*H245</f>
        <v>0</v>
      </c>
      <c r="AR245" s="175" t="s">
        <v>540</v>
      </c>
      <c r="AT245" s="175" t="s">
        <v>310</v>
      </c>
      <c r="AU245" s="175" t="s">
        <v>327</v>
      </c>
      <c r="AY245" s="3" t="s">
        <v>308</v>
      </c>
      <c r="BE245" s="176" t="n">
        <f aca="false">IF(N245="základní",J245,0)</f>
        <v>0</v>
      </c>
      <c r="BF245" s="176" t="n">
        <f aca="false">IF(N245="snížená",J245,0)</f>
        <v>0</v>
      </c>
      <c r="BG245" s="176" t="n">
        <f aca="false">IF(N245="zákl. přenesená",J245,0)</f>
        <v>0</v>
      </c>
      <c r="BH245" s="176" t="n">
        <f aca="false">IF(N245="sníž. přenesená",J245,0)</f>
        <v>0</v>
      </c>
      <c r="BI245" s="176" t="n">
        <f aca="false">IF(N245="nulová",J245,0)</f>
        <v>0</v>
      </c>
      <c r="BJ245" s="3" t="s">
        <v>89</v>
      </c>
      <c r="BK245" s="176" t="n">
        <f aca="false">ROUND(I245*H245,2)</f>
        <v>0</v>
      </c>
      <c r="BL245" s="3" t="s">
        <v>540</v>
      </c>
      <c r="BM245" s="175" t="s">
        <v>3750</v>
      </c>
    </row>
    <row r="246" s="152" customFormat="true" ht="20.85" hidden="false" customHeight="true" outlineLevel="0" collapsed="false">
      <c r="B246" s="153"/>
      <c r="D246" s="154" t="s">
        <v>81</v>
      </c>
      <c r="E246" s="162" t="s">
        <v>3751</v>
      </c>
      <c r="F246" s="162" t="s">
        <v>3752</v>
      </c>
      <c r="I246" s="156"/>
      <c r="J246" s="163" t="n">
        <f aca="false">BK246</f>
        <v>0</v>
      </c>
      <c r="L246" s="153"/>
      <c r="M246" s="157"/>
      <c r="P246" s="158" t="n">
        <f aca="false">P247</f>
        <v>0</v>
      </c>
      <c r="R246" s="158" t="n">
        <f aca="false">R247</f>
        <v>0</v>
      </c>
      <c r="T246" s="159" t="n">
        <f aca="false">T247</f>
        <v>0</v>
      </c>
      <c r="AR246" s="154" t="s">
        <v>315</v>
      </c>
      <c r="AT246" s="160" t="s">
        <v>81</v>
      </c>
      <c r="AU246" s="160" t="s">
        <v>91</v>
      </c>
      <c r="AY246" s="154" t="s">
        <v>308</v>
      </c>
      <c r="BK246" s="161" t="n">
        <f aca="false">BK247</f>
        <v>0</v>
      </c>
    </row>
    <row r="247" s="22" customFormat="true" ht="16.5" hidden="false" customHeight="true" outlineLevel="0" collapsed="false">
      <c r="B247" s="23"/>
      <c r="C247" s="164" t="s">
        <v>708</v>
      </c>
      <c r="D247" s="164" t="s">
        <v>310</v>
      </c>
      <c r="E247" s="165" t="s">
        <v>3753</v>
      </c>
      <c r="F247" s="166" t="s">
        <v>3681</v>
      </c>
      <c r="G247" s="167" t="s">
        <v>607</v>
      </c>
      <c r="H247" s="168" t="n">
        <v>1</v>
      </c>
      <c r="I247" s="169"/>
      <c r="J247" s="170" t="n">
        <f aca="false">ROUND(I247*H247,2)</f>
        <v>0</v>
      </c>
      <c r="K247" s="166"/>
      <c r="L247" s="23"/>
      <c r="M247" s="171"/>
      <c r="N247" s="172" t="s">
        <v>47</v>
      </c>
      <c r="P247" s="173" t="n">
        <f aca="false">O247*H247</f>
        <v>0</v>
      </c>
      <c r="Q247" s="173" t="n">
        <v>0</v>
      </c>
      <c r="R247" s="173" t="n">
        <f aca="false">Q247*H247</f>
        <v>0</v>
      </c>
      <c r="S247" s="173" t="n">
        <v>0</v>
      </c>
      <c r="T247" s="174" t="n">
        <f aca="false">S247*H247</f>
        <v>0</v>
      </c>
      <c r="AR247" s="175" t="s">
        <v>540</v>
      </c>
      <c r="AT247" s="175" t="s">
        <v>310</v>
      </c>
      <c r="AU247" s="175" t="s">
        <v>327</v>
      </c>
      <c r="AY247" s="3" t="s">
        <v>308</v>
      </c>
      <c r="BE247" s="176" t="n">
        <f aca="false">IF(N247="základní",J247,0)</f>
        <v>0</v>
      </c>
      <c r="BF247" s="176" t="n">
        <f aca="false">IF(N247="snížená",J247,0)</f>
        <v>0</v>
      </c>
      <c r="BG247" s="176" t="n">
        <f aca="false">IF(N247="zákl. přenesená",J247,0)</f>
        <v>0</v>
      </c>
      <c r="BH247" s="176" t="n">
        <f aca="false">IF(N247="sníž. přenesená",J247,0)</f>
        <v>0</v>
      </c>
      <c r="BI247" s="176" t="n">
        <f aca="false">IF(N247="nulová",J247,0)</f>
        <v>0</v>
      </c>
      <c r="BJ247" s="3" t="s">
        <v>89</v>
      </c>
      <c r="BK247" s="176" t="n">
        <f aca="false">ROUND(I247*H247,2)</f>
        <v>0</v>
      </c>
      <c r="BL247" s="3" t="s">
        <v>540</v>
      </c>
      <c r="BM247" s="175" t="s">
        <v>3754</v>
      </c>
    </row>
    <row r="248" s="152" customFormat="true" ht="20.85" hidden="false" customHeight="true" outlineLevel="0" collapsed="false">
      <c r="B248" s="153"/>
      <c r="D248" s="154" t="s">
        <v>81</v>
      </c>
      <c r="E248" s="162" t="s">
        <v>3755</v>
      </c>
      <c r="F248" s="162" t="s">
        <v>3756</v>
      </c>
      <c r="I248" s="156"/>
      <c r="J248" s="163" t="n">
        <f aca="false">BK248</f>
        <v>0</v>
      </c>
      <c r="L248" s="153"/>
      <c r="M248" s="157"/>
      <c r="P248" s="158" t="n">
        <f aca="false">P249</f>
        <v>0</v>
      </c>
      <c r="R248" s="158" t="n">
        <f aca="false">R249</f>
        <v>0</v>
      </c>
      <c r="T248" s="159" t="n">
        <f aca="false">T249</f>
        <v>0</v>
      </c>
      <c r="AR248" s="154" t="s">
        <v>315</v>
      </c>
      <c r="AT248" s="160" t="s">
        <v>81</v>
      </c>
      <c r="AU248" s="160" t="s">
        <v>91</v>
      </c>
      <c r="AY248" s="154" t="s">
        <v>308</v>
      </c>
      <c r="BK248" s="161" t="n">
        <f aca="false">BK249</f>
        <v>0</v>
      </c>
    </row>
    <row r="249" s="22" customFormat="true" ht="16.5" hidden="false" customHeight="true" outlineLevel="0" collapsed="false">
      <c r="B249" s="23"/>
      <c r="C249" s="164" t="s">
        <v>710</v>
      </c>
      <c r="D249" s="164" t="s">
        <v>310</v>
      </c>
      <c r="E249" s="165" t="s">
        <v>3757</v>
      </c>
      <c r="F249" s="166" t="s">
        <v>3758</v>
      </c>
      <c r="G249" s="167" t="s">
        <v>607</v>
      </c>
      <c r="H249" s="168" t="n">
        <v>10</v>
      </c>
      <c r="I249" s="169"/>
      <c r="J249" s="170" t="n">
        <f aca="false">ROUND(I249*H249,2)</f>
        <v>0</v>
      </c>
      <c r="K249" s="166"/>
      <c r="L249" s="23"/>
      <c r="M249" s="171"/>
      <c r="N249" s="172" t="s">
        <v>47</v>
      </c>
      <c r="P249" s="173" t="n">
        <f aca="false">O249*H249</f>
        <v>0</v>
      </c>
      <c r="Q249" s="173" t="n">
        <v>0</v>
      </c>
      <c r="R249" s="173" t="n">
        <f aca="false">Q249*H249</f>
        <v>0</v>
      </c>
      <c r="S249" s="173" t="n">
        <v>0</v>
      </c>
      <c r="T249" s="174" t="n">
        <f aca="false">S249*H249</f>
        <v>0</v>
      </c>
      <c r="AR249" s="175" t="s">
        <v>540</v>
      </c>
      <c r="AT249" s="175" t="s">
        <v>310</v>
      </c>
      <c r="AU249" s="175" t="s">
        <v>327</v>
      </c>
      <c r="AY249" s="3" t="s">
        <v>308</v>
      </c>
      <c r="BE249" s="176" t="n">
        <f aca="false">IF(N249="základní",J249,0)</f>
        <v>0</v>
      </c>
      <c r="BF249" s="176" t="n">
        <f aca="false">IF(N249="snížená",J249,0)</f>
        <v>0</v>
      </c>
      <c r="BG249" s="176" t="n">
        <f aca="false">IF(N249="zákl. přenesená",J249,0)</f>
        <v>0</v>
      </c>
      <c r="BH249" s="176" t="n">
        <f aca="false">IF(N249="sníž. přenesená",J249,0)</f>
        <v>0</v>
      </c>
      <c r="BI249" s="176" t="n">
        <f aca="false">IF(N249="nulová",J249,0)</f>
        <v>0</v>
      </c>
      <c r="BJ249" s="3" t="s">
        <v>89</v>
      </c>
      <c r="BK249" s="176" t="n">
        <f aca="false">ROUND(I249*H249,2)</f>
        <v>0</v>
      </c>
      <c r="BL249" s="3" t="s">
        <v>540</v>
      </c>
      <c r="BM249" s="175" t="s">
        <v>3759</v>
      </c>
    </row>
    <row r="250" s="152" customFormat="true" ht="20.85" hidden="false" customHeight="true" outlineLevel="0" collapsed="false">
      <c r="B250" s="153"/>
      <c r="D250" s="154" t="s">
        <v>81</v>
      </c>
      <c r="E250" s="162" t="s">
        <v>3760</v>
      </c>
      <c r="F250" s="162" t="s">
        <v>3761</v>
      </c>
      <c r="I250" s="156"/>
      <c r="J250" s="163" t="n">
        <f aca="false">BK250</f>
        <v>0</v>
      </c>
      <c r="L250" s="153"/>
      <c r="M250" s="157"/>
      <c r="P250" s="158" t="n">
        <f aca="false">P251</f>
        <v>0</v>
      </c>
      <c r="R250" s="158" t="n">
        <f aca="false">R251</f>
        <v>0</v>
      </c>
      <c r="T250" s="159" t="n">
        <f aca="false">T251</f>
        <v>0</v>
      </c>
      <c r="AR250" s="154" t="s">
        <v>315</v>
      </c>
      <c r="AT250" s="160" t="s">
        <v>81</v>
      </c>
      <c r="AU250" s="160" t="s">
        <v>91</v>
      </c>
      <c r="AY250" s="154" t="s">
        <v>308</v>
      </c>
      <c r="BK250" s="161" t="n">
        <f aca="false">BK251</f>
        <v>0</v>
      </c>
    </row>
    <row r="251" s="22" customFormat="true" ht="16.5" hidden="false" customHeight="true" outlineLevel="0" collapsed="false">
      <c r="B251" s="23"/>
      <c r="C251" s="164" t="s">
        <v>712</v>
      </c>
      <c r="D251" s="164" t="s">
        <v>310</v>
      </c>
      <c r="E251" s="165" t="s">
        <v>3762</v>
      </c>
      <c r="F251" s="166" t="s">
        <v>3588</v>
      </c>
      <c r="G251" s="167" t="s">
        <v>607</v>
      </c>
      <c r="H251" s="168" t="n">
        <v>10</v>
      </c>
      <c r="I251" s="169"/>
      <c r="J251" s="170" t="n">
        <f aca="false">ROUND(I251*H251,2)</f>
        <v>0</v>
      </c>
      <c r="K251" s="166"/>
      <c r="L251" s="23"/>
      <c r="M251" s="171"/>
      <c r="N251" s="172" t="s">
        <v>47</v>
      </c>
      <c r="P251" s="173" t="n">
        <f aca="false">O251*H251</f>
        <v>0</v>
      </c>
      <c r="Q251" s="173" t="n">
        <v>0</v>
      </c>
      <c r="R251" s="173" t="n">
        <f aca="false">Q251*H251</f>
        <v>0</v>
      </c>
      <c r="S251" s="173" t="n">
        <v>0</v>
      </c>
      <c r="T251" s="174" t="n">
        <f aca="false">S251*H251</f>
        <v>0</v>
      </c>
      <c r="AR251" s="175" t="s">
        <v>540</v>
      </c>
      <c r="AT251" s="175" t="s">
        <v>310</v>
      </c>
      <c r="AU251" s="175" t="s">
        <v>327</v>
      </c>
      <c r="AY251" s="3" t="s">
        <v>308</v>
      </c>
      <c r="BE251" s="176" t="n">
        <f aca="false">IF(N251="základní",J251,0)</f>
        <v>0</v>
      </c>
      <c r="BF251" s="176" t="n">
        <f aca="false">IF(N251="snížená",J251,0)</f>
        <v>0</v>
      </c>
      <c r="BG251" s="176" t="n">
        <f aca="false">IF(N251="zákl. přenesená",J251,0)</f>
        <v>0</v>
      </c>
      <c r="BH251" s="176" t="n">
        <f aca="false">IF(N251="sníž. přenesená",J251,0)</f>
        <v>0</v>
      </c>
      <c r="BI251" s="176" t="n">
        <f aca="false">IF(N251="nulová",J251,0)</f>
        <v>0</v>
      </c>
      <c r="BJ251" s="3" t="s">
        <v>89</v>
      </c>
      <c r="BK251" s="176" t="n">
        <f aca="false">ROUND(I251*H251,2)</f>
        <v>0</v>
      </c>
      <c r="BL251" s="3" t="s">
        <v>540</v>
      </c>
      <c r="BM251" s="175" t="s">
        <v>3763</v>
      </c>
    </row>
    <row r="252" s="152" customFormat="true" ht="20.85" hidden="false" customHeight="true" outlineLevel="0" collapsed="false">
      <c r="B252" s="153"/>
      <c r="D252" s="154" t="s">
        <v>81</v>
      </c>
      <c r="E252" s="162" t="s">
        <v>3764</v>
      </c>
      <c r="F252" s="162" t="s">
        <v>3765</v>
      </c>
      <c r="I252" s="156"/>
      <c r="J252" s="163" t="n">
        <f aca="false">BK252</f>
        <v>0</v>
      </c>
      <c r="L252" s="153"/>
      <c r="M252" s="157"/>
      <c r="P252" s="158" t="n">
        <f aca="false">P253</f>
        <v>0</v>
      </c>
      <c r="R252" s="158" t="n">
        <f aca="false">R253</f>
        <v>0</v>
      </c>
      <c r="T252" s="159" t="n">
        <f aca="false">T253</f>
        <v>0</v>
      </c>
      <c r="AR252" s="154" t="s">
        <v>315</v>
      </c>
      <c r="AT252" s="160" t="s">
        <v>81</v>
      </c>
      <c r="AU252" s="160" t="s">
        <v>91</v>
      </c>
      <c r="AY252" s="154" t="s">
        <v>308</v>
      </c>
      <c r="BK252" s="161" t="n">
        <f aca="false">BK253</f>
        <v>0</v>
      </c>
    </row>
    <row r="253" s="22" customFormat="true" ht="16.5" hidden="false" customHeight="true" outlineLevel="0" collapsed="false">
      <c r="B253" s="23"/>
      <c r="C253" s="164" t="s">
        <v>714</v>
      </c>
      <c r="D253" s="164" t="s">
        <v>310</v>
      </c>
      <c r="E253" s="165" t="s">
        <v>3766</v>
      </c>
      <c r="F253" s="166" t="s">
        <v>3767</v>
      </c>
      <c r="G253" s="167" t="s">
        <v>607</v>
      </c>
      <c r="H253" s="168" t="n">
        <v>1</v>
      </c>
      <c r="I253" s="169"/>
      <c r="J253" s="170" t="n">
        <f aca="false">ROUND(I253*H253,2)</f>
        <v>0</v>
      </c>
      <c r="K253" s="166"/>
      <c r="L253" s="23"/>
      <c r="M253" s="171"/>
      <c r="N253" s="172" t="s">
        <v>47</v>
      </c>
      <c r="P253" s="173" t="n">
        <f aca="false">O253*H253</f>
        <v>0</v>
      </c>
      <c r="Q253" s="173" t="n">
        <v>0</v>
      </c>
      <c r="R253" s="173" t="n">
        <f aca="false">Q253*H253</f>
        <v>0</v>
      </c>
      <c r="S253" s="173" t="n">
        <v>0</v>
      </c>
      <c r="T253" s="174" t="n">
        <f aca="false">S253*H253</f>
        <v>0</v>
      </c>
      <c r="AR253" s="175" t="s">
        <v>540</v>
      </c>
      <c r="AT253" s="175" t="s">
        <v>310</v>
      </c>
      <c r="AU253" s="175" t="s">
        <v>327</v>
      </c>
      <c r="AY253" s="3" t="s">
        <v>308</v>
      </c>
      <c r="BE253" s="176" t="n">
        <f aca="false">IF(N253="základní",J253,0)</f>
        <v>0</v>
      </c>
      <c r="BF253" s="176" t="n">
        <f aca="false">IF(N253="snížená",J253,0)</f>
        <v>0</v>
      </c>
      <c r="BG253" s="176" t="n">
        <f aca="false">IF(N253="zákl. přenesená",J253,0)</f>
        <v>0</v>
      </c>
      <c r="BH253" s="176" t="n">
        <f aca="false">IF(N253="sníž. přenesená",J253,0)</f>
        <v>0</v>
      </c>
      <c r="BI253" s="176" t="n">
        <f aca="false">IF(N253="nulová",J253,0)</f>
        <v>0</v>
      </c>
      <c r="BJ253" s="3" t="s">
        <v>89</v>
      </c>
      <c r="BK253" s="176" t="n">
        <f aca="false">ROUND(I253*H253,2)</f>
        <v>0</v>
      </c>
      <c r="BL253" s="3" t="s">
        <v>540</v>
      </c>
      <c r="BM253" s="175" t="s">
        <v>3768</v>
      </c>
    </row>
    <row r="254" s="152" customFormat="true" ht="20.85" hidden="false" customHeight="true" outlineLevel="0" collapsed="false">
      <c r="B254" s="153"/>
      <c r="D254" s="154" t="s">
        <v>81</v>
      </c>
      <c r="E254" s="162" t="s">
        <v>3769</v>
      </c>
      <c r="F254" s="162" t="s">
        <v>3770</v>
      </c>
      <c r="I254" s="156"/>
      <c r="J254" s="163" t="n">
        <f aca="false">BK254</f>
        <v>0</v>
      </c>
      <c r="L254" s="153"/>
      <c r="M254" s="157"/>
      <c r="P254" s="158" t="n">
        <f aca="false">P255</f>
        <v>0</v>
      </c>
      <c r="R254" s="158" t="n">
        <f aca="false">R255</f>
        <v>0</v>
      </c>
      <c r="T254" s="159" t="n">
        <f aca="false">T255</f>
        <v>0</v>
      </c>
      <c r="AR254" s="154" t="s">
        <v>315</v>
      </c>
      <c r="AT254" s="160" t="s">
        <v>81</v>
      </c>
      <c r="AU254" s="160" t="s">
        <v>91</v>
      </c>
      <c r="AY254" s="154" t="s">
        <v>308</v>
      </c>
      <c r="BK254" s="161" t="n">
        <f aca="false">BK255</f>
        <v>0</v>
      </c>
    </row>
    <row r="255" s="22" customFormat="true" ht="16.5" hidden="false" customHeight="true" outlineLevel="0" collapsed="false">
      <c r="B255" s="23"/>
      <c r="C255" s="164" t="s">
        <v>717</v>
      </c>
      <c r="D255" s="164" t="s">
        <v>310</v>
      </c>
      <c r="E255" s="165" t="s">
        <v>3771</v>
      </c>
      <c r="F255" s="166" t="s">
        <v>3772</v>
      </c>
      <c r="G255" s="167" t="s">
        <v>607</v>
      </c>
      <c r="H255" s="168" t="n">
        <v>2</v>
      </c>
      <c r="I255" s="169"/>
      <c r="J255" s="170" t="n">
        <f aca="false">ROUND(I255*H255,2)</f>
        <v>0</v>
      </c>
      <c r="K255" s="166"/>
      <c r="L255" s="23"/>
      <c r="M255" s="171"/>
      <c r="N255" s="172" t="s">
        <v>47</v>
      </c>
      <c r="P255" s="173" t="n">
        <f aca="false">O255*H255</f>
        <v>0</v>
      </c>
      <c r="Q255" s="173" t="n">
        <v>0</v>
      </c>
      <c r="R255" s="173" t="n">
        <f aca="false">Q255*H255</f>
        <v>0</v>
      </c>
      <c r="S255" s="173" t="n">
        <v>0</v>
      </c>
      <c r="T255" s="174" t="n">
        <f aca="false">S255*H255</f>
        <v>0</v>
      </c>
      <c r="AR255" s="175" t="s">
        <v>540</v>
      </c>
      <c r="AT255" s="175" t="s">
        <v>310</v>
      </c>
      <c r="AU255" s="175" t="s">
        <v>327</v>
      </c>
      <c r="AY255" s="3" t="s">
        <v>308</v>
      </c>
      <c r="BE255" s="176" t="n">
        <f aca="false">IF(N255="základní",J255,0)</f>
        <v>0</v>
      </c>
      <c r="BF255" s="176" t="n">
        <f aca="false">IF(N255="snížená",J255,0)</f>
        <v>0</v>
      </c>
      <c r="BG255" s="176" t="n">
        <f aca="false">IF(N255="zákl. přenesená",J255,0)</f>
        <v>0</v>
      </c>
      <c r="BH255" s="176" t="n">
        <f aca="false">IF(N255="sníž. přenesená",J255,0)</f>
        <v>0</v>
      </c>
      <c r="BI255" s="176" t="n">
        <f aca="false">IF(N255="nulová",J255,0)</f>
        <v>0</v>
      </c>
      <c r="BJ255" s="3" t="s">
        <v>89</v>
      </c>
      <c r="BK255" s="176" t="n">
        <f aca="false">ROUND(I255*H255,2)</f>
        <v>0</v>
      </c>
      <c r="BL255" s="3" t="s">
        <v>540</v>
      </c>
      <c r="BM255" s="175" t="s">
        <v>3773</v>
      </c>
    </row>
    <row r="256" s="152" customFormat="true" ht="20.85" hidden="false" customHeight="true" outlineLevel="0" collapsed="false">
      <c r="B256" s="153"/>
      <c r="D256" s="154" t="s">
        <v>81</v>
      </c>
      <c r="E256" s="162" t="s">
        <v>3774</v>
      </c>
      <c r="F256" s="162" t="s">
        <v>3775</v>
      </c>
      <c r="I256" s="156"/>
      <c r="J256" s="163" t="n">
        <f aca="false">BK256</f>
        <v>0</v>
      </c>
      <c r="L256" s="153"/>
      <c r="M256" s="157"/>
      <c r="P256" s="158" t="n">
        <f aca="false">P257</f>
        <v>0</v>
      </c>
      <c r="R256" s="158" t="n">
        <f aca="false">R257</f>
        <v>0</v>
      </c>
      <c r="T256" s="159" t="n">
        <f aca="false">T257</f>
        <v>0</v>
      </c>
      <c r="AR256" s="154" t="s">
        <v>315</v>
      </c>
      <c r="AT256" s="160" t="s">
        <v>81</v>
      </c>
      <c r="AU256" s="160" t="s">
        <v>91</v>
      </c>
      <c r="AY256" s="154" t="s">
        <v>308</v>
      </c>
      <c r="BK256" s="161" t="n">
        <f aca="false">BK257</f>
        <v>0</v>
      </c>
    </row>
    <row r="257" s="22" customFormat="true" ht="16.5" hidden="false" customHeight="true" outlineLevel="0" collapsed="false">
      <c r="B257" s="23"/>
      <c r="C257" s="164" t="s">
        <v>719</v>
      </c>
      <c r="D257" s="164" t="s">
        <v>310</v>
      </c>
      <c r="E257" s="165" t="s">
        <v>3776</v>
      </c>
      <c r="F257" s="166" t="s">
        <v>3678</v>
      </c>
      <c r="G257" s="167" t="s">
        <v>607</v>
      </c>
      <c r="H257" s="168" t="n">
        <v>1</v>
      </c>
      <c r="I257" s="169"/>
      <c r="J257" s="170" t="n">
        <f aca="false">ROUND(I257*H257,2)</f>
        <v>0</v>
      </c>
      <c r="K257" s="166"/>
      <c r="L257" s="23"/>
      <c r="M257" s="171"/>
      <c r="N257" s="172" t="s">
        <v>47</v>
      </c>
      <c r="P257" s="173" t="n">
        <f aca="false">O257*H257</f>
        <v>0</v>
      </c>
      <c r="Q257" s="173" t="n">
        <v>0</v>
      </c>
      <c r="R257" s="173" t="n">
        <f aca="false">Q257*H257</f>
        <v>0</v>
      </c>
      <c r="S257" s="173" t="n">
        <v>0</v>
      </c>
      <c r="T257" s="174" t="n">
        <f aca="false">S257*H257</f>
        <v>0</v>
      </c>
      <c r="AR257" s="175" t="s">
        <v>540</v>
      </c>
      <c r="AT257" s="175" t="s">
        <v>310</v>
      </c>
      <c r="AU257" s="175" t="s">
        <v>327</v>
      </c>
      <c r="AY257" s="3" t="s">
        <v>308</v>
      </c>
      <c r="BE257" s="176" t="n">
        <f aca="false">IF(N257="základní",J257,0)</f>
        <v>0</v>
      </c>
      <c r="BF257" s="176" t="n">
        <f aca="false">IF(N257="snížená",J257,0)</f>
        <v>0</v>
      </c>
      <c r="BG257" s="176" t="n">
        <f aca="false">IF(N257="zákl. přenesená",J257,0)</f>
        <v>0</v>
      </c>
      <c r="BH257" s="176" t="n">
        <f aca="false">IF(N257="sníž. přenesená",J257,0)</f>
        <v>0</v>
      </c>
      <c r="BI257" s="176" t="n">
        <f aca="false">IF(N257="nulová",J257,0)</f>
        <v>0</v>
      </c>
      <c r="BJ257" s="3" t="s">
        <v>89</v>
      </c>
      <c r="BK257" s="176" t="n">
        <f aca="false">ROUND(I257*H257,2)</f>
        <v>0</v>
      </c>
      <c r="BL257" s="3" t="s">
        <v>540</v>
      </c>
      <c r="BM257" s="175" t="s">
        <v>3777</v>
      </c>
    </row>
    <row r="258" s="152" customFormat="true" ht="20.85" hidden="false" customHeight="true" outlineLevel="0" collapsed="false">
      <c r="B258" s="153"/>
      <c r="D258" s="154" t="s">
        <v>81</v>
      </c>
      <c r="E258" s="162" t="s">
        <v>3778</v>
      </c>
      <c r="F258" s="162" t="s">
        <v>3779</v>
      </c>
      <c r="I258" s="156"/>
      <c r="J258" s="163" t="n">
        <f aca="false">BK258</f>
        <v>0</v>
      </c>
      <c r="L258" s="153"/>
      <c r="M258" s="157"/>
      <c r="P258" s="158" t="n">
        <f aca="false">P259</f>
        <v>0</v>
      </c>
      <c r="R258" s="158" t="n">
        <f aca="false">R259</f>
        <v>0</v>
      </c>
      <c r="T258" s="159" t="n">
        <f aca="false">T259</f>
        <v>0</v>
      </c>
      <c r="AR258" s="154" t="s">
        <v>315</v>
      </c>
      <c r="AT258" s="160" t="s">
        <v>81</v>
      </c>
      <c r="AU258" s="160" t="s">
        <v>91</v>
      </c>
      <c r="AY258" s="154" t="s">
        <v>308</v>
      </c>
      <c r="BK258" s="161" t="n">
        <f aca="false">BK259</f>
        <v>0</v>
      </c>
    </row>
    <row r="259" s="22" customFormat="true" ht="16.5" hidden="false" customHeight="true" outlineLevel="0" collapsed="false">
      <c r="B259" s="23"/>
      <c r="C259" s="164" t="s">
        <v>721</v>
      </c>
      <c r="D259" s="164" t="s">
        <v>310</v>
      </c>
      <c r="E259" s="165" t="s">
        <v>3780</v>
      </c>
      <c r="F259" s="166" t="s">
        <v>3781</v>
      </c>
      <c r="G259" s="167" t="s">
        <v>607</v>
      </c>
      <c r="H259" s="168" t="n">
        <v>6</v>
      </c>
      <c r="I259" s="169"/>
      <c r="J259" s="170" t="n">
        <f aca="false">ROUND(I259*H259,2)</f>
        <v>0</v>
      </c>
      <c r="K259" s="166"/>
      <c r="L259" s="23"/>
      <c r="M259" s="171"/>
      <c r="N259" s="172" t="s">
        <v>47</v>
      </c>
      <c r="P259" s="173" t="n">
        <f aca="false">O259*H259</f>
        <v>0</v>
      </c>
      <c r="Q259" s="173" t="n">
        <v>0</v>
      </c>
      <c r="R259" s="173" t="n">
        <f aca="false">Q259*H259</f>
        <v>0</v>
      </c>
      <c r="S259" s="173" t="n">
        <v>0</v>
      </c>
      <c r="T259" s="174" t="n">
        <f aca="false">S259*H259</f>
        <v>0</v>
      </c>
      <c r="AR259" s="175" t="s">
        <v>540</v>
      </c>
      <c r="AT259" s="175" t="s">
        <v>310</v>
      </c>
      <c r="AU259" s="175" t="s">
        <v>327</v>
      </c>
      <c r="AY259" s="3" t="s">
        <v>308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ROUND(I259*H259,2)</f>
        <v>0</v>
      </c>
      <c r="BL259" s="3" t="s">
        <v>540</v>
      </c>
      <c r="BM259" s="175" t="s">
        <v>3782</v>
      </c>
    </row>
    <row r="260" s="152" customFormat="true" ht="20.85" hidden="false" customHeight="true" outlineLevel="0" collapsed="false">
      <c r="B260" s="153"/>
      <c r="D260" s="154" t="s">
        <v>81</v>
      </c>
      <c r="E260" s="162" t="s">
        <v>3783</v>
      </c>
      <c r="F260" s="162" t="s">
        <v>3784</v>
      </c>
      <c r="I260" s="156"/>
      <c r="J260" s="163" t="n">
        <f aca="false">BK260</f>
        <v>0</v>
      </c>
      <c r="L260" s="153"/>
      <c r="M260" s="157"/>
      <c r="P260" s="158" t="n">
        <f aca="false">SUM(P261:P262)</f>
        <v>0</v>
      </c>
      <c r="R260" s="158" t="n">
        <f aca="false">SUM(R261:R262)</f>
        <v>0</v>
      </c>
      <c r="T260" s="159" t="n">
        <f aca="false">SUM(T261:T262)</f>
        <v>0</v>
      </c>
      <c r="AR260" s="154" t="s">
        <v>315</v>
      </c>
      <c r="AT260" s="160" t="s">
        <v>81</v>
      </c>
      <c r="AU260" s="160" t="s">
        <v>91</v>
      </c>
      <c r="AY260" s="154" t="s">
        <v>308</v>
      </c>
      <c r="BK260" s="161" t="n">
        <f aca="false">SUM(BK261:BK262)</f>
        <v>0</v>
      </c>
    </row>
    <row r="261" s="22" customFormat="true" ht="16.5" hidden="false" customHeight="true" outlineLevel="0" collapsed="false">
      <c r="B261" s="23"/>
      <c r="C261" s="164" t="s">
        <v>723</v>
      </c>
      <c r="D261" s="164" t="s">
        <v>310</v>
      </c>
      <c r="E261" s="165" t="s">
        <v>3785</v>
      </c>
      <c r="F261" s="166" t="s">
        <v>3781</v>
      </c>
      <c r="G261" s="167" t="s">
        <v>607</v>
      </c>
      <c r="H261" s="168" t="n">
        <v>1</v>
      </c>
      <c r="I261" s="169"/>
      <c r="J261" s="170" t="n">
        <f aca="false">ROUND(I261*H261,2)</f>
        <v>0</v>
      </c>
      <c r="K261" s="166"/>
      <c r="L261" s="23"/>
      <c r="M261" s="171"/>
      <c r="N261" s="172" t="s">
        <v>47</v>
      </c>
      <c r="P261" s="173" t="n">
        <f aca="false">O261*H261</f>
        <v>0</v>
      </c>
      <c r="Q261" s="173" t="n">
        <v>0</v>
      </c>
      <c r="R261" s="173" t="n">
        <f aca="false">Q261*H261</f>
        <v>0</v>
      </c>
      <c r="S261" s="173" t="n">
        <v>0</v>
      </c>
      <c r="T261" s="174" t="n">
        <f aca="false">S261*H261</f>
        <v>0</v>
      </c>
      <c r="AR261" s="175" t="s">
        <v>540</v>
      </c>
      <c r="AT261" s="175" t="s">
        <v>310</v>
      </c>
      <c r="AU261" s="175" t="s">
        <v>327</v>
      </c>
      <c r="AY261" s="3" t="s">
        <v>308</v>
      </c>
      <c r="BE261" s="176" t="n">
        <f aca="false">IF(N261="základní",J261,0)</f>
        <v>0</v>
      </c>
      <c r="BF261" s="176" t="n">
        <f aca="false">IF(N261="snížená",J261,0)</f>
        <v>0</v>
      </c>
      <c r="BG261" s="176" t="n">
        <f aca="false">IF(N261="zákl. přenesená",J261,0)</f>
        <v>0</v>
      </c>
      <c r="BH261" s="176" t="n">
        <f aca="false">IF(N261="sníž. přenesená",J261,0)</f>
        <v>0</v>
      </c>
      <c r="BI261" s="176" t="n">
        <f aca="false">IF(N261="nulová",J261,0)</f>
        <v>0</v>
      </c>
      <c r="BJ261" s="3" t="s">
        <v>89</v>
      </c>
      <c r="BK261" s="176" t="n">
        <f aca="false">ROUND(I261*H261,2)</f>
        <v>0</v>
      </c>
      <c r="BL261" s="3" t="s">
        <v>540</v>
      </c>
      <c r="BM261" s="175" t="s">
        <v>3786</v>
      </c>
    </row>
    <row r="262" s="22" customFormat="true" ht="16.5" hidden="false" customHeight="true" outlineLevel="0" collapsed="false">
      <c r="B262" s="23"/>
      <c r="C262" s="164" t="s">
        <v>725</v>
      </c>
      <c r="D262" s="164" t="s">
        <v>310</v>
      </c>
      <c r="E262" s="165" t="s">
        <v>3787</v>
      </c>
      <c r="F262" s="166" t="s">
        <v>3788</v>
      </c>
      <c r="G262" s="167" t="s">
        <v>3581</v>
      </c>
      <c r="H262" s="235"/>
      <c r="I262" s="169"/>
      <c r="J262" s="170" t="n">
        <f aca="false">ROUND(I262*H262,2)</f>
        <v>0</v>
      </c>
      <c r="K262" s="166"/>
      <c r="L262" s="23"/>
      <c r="M262" s="171"/>
      <c r="N262" s="172" t="s">
        <v>47</v>
      </c>
      <c r="P262" s="173" t="n">
        <f aca="false">O262*H262</f>
        <v>0</v>
      </c>
      <c r="Q262" s="173" t="n">
        <v>0</v>
      </c>
      <c r="R262" s="173" t="n">
        <f aca="false">Q262*H262</f>
        <v>0</v>
      </c>
      <c r="S262" s="173" t="n">
        <v>0</v>
      </c>
      <c r="T262" s="174" t="n">
        <f aca="false">S262*H262</f>
        <v>0</v>
      </c>
      <c r="AR262" s="175" t="s">
        <v>540</v>
      </c>
      <c r="AT262" s="175" t="s">
        <v>310</v>
      </c>
      <c r="AU262" s="175" t="s">
        <v>327</v>
      </c>
      <c r="AY262" s="3" t="s">
        <v>308</v>
      </c>
      <c r="BE262" s="176" t="n">
        <f aca="false">IF(N262="základní",J262,0)</f>
        <v>0</v>
      </c>
      <c r="BF262" s="176" t="n">
        <f aca="false">IF(N262="snížená",J262,0)</f>
        <v>0</v>
      </c>
      <c r="BG262" s="176" t="n">
        <f aca="false">IF(N262="zákl. přenesená",J262,0)</f>
        <v>0</v>
      </c>
      <c r="BH262" s="176" t="n">
        <f aca="false">IF(N262="sníž. přenesená",J262,0)</f>
        <v>0</v>
      </c>
      <c r="BI262" s="176" t="n">
        <f aca="false">IF(N262="nulová",J262,0)</f>
        <v>0</v>
      </c>
      <c r="BJ262" s="3" t="s">
        <v>89</v>
      </c>
      <c r="BK262" s="176" t="n">
        <f aca="false">ROUND(I262*H262,2)</f>
        <v>0</v>
      </c>
      <c r="BL262" s="3" t="s">
        <v>540</v>
      </c>
      <c r="BM262" s="175" t="s">
        <v>3789</v>
      </c>
    </row>
    <row r="263" s="152" customFormat="true" ht="22.95" hidden="false" customHeight="true" outlineLevel="0" collapsed="false">
      <c r="B263" s="153"/>
      <c r="D263" s="154" t="s">
        <v>81</v>
      </c>
      <c r="E263" s="162" t="s">
        <v>3790</v>
      </c>
      <c r="F263" s="162" t="s">
        <v>3791</v>
      </c>
      <c r="I263" s="156"/>
      <c r="J263" s="163" t="n">
        <f aca="false">BK263</f>
        <v>0</v>
      </c>
      <c r="L263" s="153"/>
      <c r="M263" s="157"/>
      <c r="P263" s="158" t="n">
        <f aca="false">P264+P265+P266+P269+P273</f>
        <v>0</v>
      </c>
      <c r="R263" s="158" t="n">
        <f aca="false">R264+R265+R266+R269+R273</f>
        <v>0</v>
      </c>
      <c r="T263" s="159" t="n">
        <f aca="false">T264+T265+T266+T269+T273</f>
        <v>0</v>
      </c>
      <c r="AR263" s="154" t="s">
        <v>315</v>
      </c>
      <c r="AT263" s="160" t="s">
        <v>81</v>
      </c>
      <c r="AU263" s="160" t="s">
        <v>89</v>
      </c>
      <c r="AY263" s="154" t="s">
        <v>308</v>
      </c>
      <c r="BK263" s="161" t="n">
        <f aca="false">BK264+BK265+BK266+BK269+BK273</f>
        <v>0</v>
      </c>
    </row>
    <row r="264" s="22" customFormat="true" ht="24.15" hidden="false" customHeight="true" outlineLevel="0" collapsed="false">
      <c r="B264" s="23"/>
      <c r="C264" s="164" t="s">
        <v>727</v>
      </c>
      <c r="D264" s="164" t="s">
        <v>310</v>
      </c>
      <c r="E264" s="165" t="s">
        <v>3792</v>
      </c>
      <c r="F264" s="166" t="s">
        <v>3793</v>
      </c>
      <c r="G264" s="167" t="s">
        <v>607</v>
      </c>
      <c r="H264" s="168" t="n">
        <v>2</v>
      </c>
      <c r="I264" s="169"/>
      <c r="J264" s="170" t="n">
        <f aca="false">ROUND(I264*H264,2)</f>
        <v>0</v>
      </c>
      <c r="K264" s="166"/>
      <c r="L264" s="23"/>
      <c r="M264" s="171"/>
      <c r="N264" s="172" t="s">
        <v>47</v>
      </c>
      <c r="P264" s="173" t="n">
        <f aca="false">O264*H264</f>
        <v>0</v>
      </c>
      <c r="Q264" s="173" t="n">
        <v>0</v>
      </c>
      <c r="R264" s="173" t="n">
        <f aca="false">Q264*H264</f>
        <v>0</v>
      </c>
      <c r="S264" s="173" t="n">
        <v>0</v>
      </c>
      <c r="T264" s="174" t="n">
        <f aca="false">S264*H264</f>
        <v>0</v>
      </c>
      <c r="AR264" s="175" t="s">
        <v>540</v>
      </c>
      <c r="AT264" s="175" t="s">
        <v>310</v>
      </c>
      <c r="AU264" s="175" t="s">
        <v>91</v>
      </c>
      <c r="AY264" s="3" t="s">
        <v>308</v>
      </c>
      <c r="BE264" s="176" t="n">
        <f aca="false">IF(N264="základní",J264,0)</f>
        <v>0</v>
      </c>
      <c r="BF264" s="176" t="n">
        <f aca="false">IF(N264="snížená",J264,0)</f>
        <v>0</v>
      </c>
      <c r="BG264" s="176" t="n">
        <f aca="false">IF(N264="zákl. přenesená",J264,0)</f>
        <v>0</v>
      </c>
      <c r="BH264" s="176" t="n">
        <f aca="false">IF(N264="sníž. přenesená",J264,0)</f>
        <v>0</v>
      </c>
      <c r="BI264" s="176" t="n">
        <f aca="false">IF(N264="nulová",J264,0)</f>
        <v>0</v>
      </c>
      <c r="BJ264" s="3" t="s">
        <v>89</v>
      </c>
      <c r="BK264" s="176" t="n">
        <f aca="false">ROUND(I264*H264,2)</f>
        <v>0</v>
      </c>
      <c r="BL264" s="3" t="s">
        <v>540</v>
      </c>
      <c r="BM264" s="175" t="s">
        <v>3794</v>
      </c>
    </row>
    <row r="265" s="22" customFormat="true" ht="24.15" hidden="false" customHeight="true" outlineLevel="0" collapsed="false">
      <c r="B265" s="23"/>
      <c r="C265" s="164" t="s">
        <v>729</v>
      </c>
      <c r="D265" s="164" t="s">
        <v>310</v>
      </c>
      <c r="E265" s="165" t="s">
        <v>3795</v>
      </c>
      <c r="F265" s="166" t="s">
        <v>3796</v>
      </c>
      <c r="G265" s="167" t="s">
        <v>607</v>
      </c>
      <c r="H265" s="168" t="n">
        <v>8</v>
      </c>
      <c r="I265" s="169"/>
      <c r="J265" s="170" t="n">
        <f aca="false">ROUND(I265*H265,2)</f>
        <v>0</v>
      </c>
      <c r="K265" s="166"/>
      <c r="L265" s="23"/>
      <c r="M265" s="171"/>
      <c r="N265" s="172" t="s">
        <v>47</v>
      </c>
      <c r="P265" s="173" t="n">
        <f aca="false">O265*H265</f>
        <v>0</v>
      </c>
      <c r="Q265" s="173" t="n">
        <v>0</v>
      </c>
      <c r="R265" s="173" t="n">
        <f aca="false">Q265*H265</f>
        <v>0</v>
      </c>
      <c r="S265" s="173" t="n">
        <v>0</v>
      </c>
      <c r="T265" s="174" t="n">
        <f aca="false">S265*H265</f>
        <v>0</v>
      </c>
      <c r="AR265" s="175" t="s">
        <v>540</v>
      </c>
      <c r="AT265" s="175" t="s">
        <v>310</v>
      </c>
      <c r="AU265" s="175" t="s">
        <v>91</v>
      </c>
      <c r="AY265" s="3" t="s">
        <v>308</v>
      </c>
      <c r="BE265" s="176" t="n">
        <f aca="false">IF(N265="základní",J265,0)</f>
        <v>0</v>
      </c>
      <c r="BF265" s="176" t="n">
        <f aca="false">IF(N265="snížená",J265,0)</f>
        <v>0</v>
      </c>
      <c r="BG265" s="176" t="n">
        <f aca="false">IF(N265="zákl. přenesená",J265,0)</f>
        <v>0</v>
      </c>
      <c r="BH265" s="176" t="n">
        <f aca="false">IF(N265="sníž. přenesená",J265,0)</f>
        <v>0</v>
      </c>
      <c r="BI265" s="176" t="n">
        <f aca="false">IF(N265="nulová",J265,0)</f>
        <v>0</v>
      </c>
      <c r="BJ265" s="3" t="s">
        <v>89</v>
      </c>
      <c r="BK265" s="176" t="n">
        <f aca="false">ROUND(I265*H265,2)</f>
        <v>0</v>
      </c>
      <c r="BL265" s="3" t="s">
        <v>540</v>
      </c>
      <c r="BM265" s="175" t="s">
        <v>3797</v>
      </c>
    </row>
    <row r="266" s="152" customFormat="true" ht="20.85" hidden="false" customHeight="true" outlineLevel="0" collapsed="false">
      <c r="B266" s="153"/>
      <c r="D266" s="154" t="s">
        <v>81</v>
      </c>
      <c r="E266" s="162" t="s">
        <v>3798</v>
      </c>
      <c r="F266" s="162" t="s">
        <v>3799</v>
      </c>
      <c r="I266" s="156"/>
      <c r="J266" s="163" t="n">
        <f aca="false">BK266</f>
        <v>0</v>
      </c>
      <c r="L266" s="153"/>
      <c r="M266" s="157"/>
      <c r="P266" s="158" t="n">
        <f aca="false">SUM(P267:P268)</f>
        <v>0</v>
      </c>
      <c r="R266" s="158" t="n">
        <f aca="false">SUM(R267:R268)</f>
        <v>0</v>
      </c>
      <c r="T266" s="159" t="n">
        <f aca="false">SUM(T267:T268)</f>
        <v>0</v>
      </c>
      <c r="AR266" s="154" t="s">
        <v>315</v>
      </c>
      <c r="AT266" s="160" t="s">
        <v>81</v>
      </c>
      <c r="AU266" s="160" t="s">
        <v>91</v>
      </c>
      <c r="AY266" s="154" t="s">
        <v>308</v>
      </c>
      <c r="BK266" s="161" t="n">
        <f aca="false">SUM(BK267:BK268)</f>
        <v>0</v>
      </c>
    </row>
    <row r="267" s="22" customFormat="true" ht="16.5" hidden="false" customHeight="true" outlineLevel="0" collapsed="false">
      <c r="B267" s="23"/>
      <c r="C267" s="164" t="s">
        <v>731</v>
      </c>
      <c r="D267" s="164" t="s">
        <v>310</v>
      </c>
      <c r="E267" s="165" t="s">
        <v>3800</v>
      </c>
      <c r="F267" s="166" t="s">
        <v>3801</v>
      </c>
      <c r="G267" s="167" t="s">
        <v>607</v>
      </c>
      <c r="H267" s="168" t="n">
        <v>1</v>
      </c>
      <c r="I267" s="169"/>
      <c r="J267" s="170" t="n">
        <f aca="false">ROUND(I267*H267,2)</f>
        <v>0</v>
      </c>
      <c r="K267" s="166"/>
      <c r="L267" s="23"/>
      <c r="M267" s="171"/>
      <c r="N267" s="172" t="s">
        <v>47</v>
      </c>
      <c r="P267" s="173" t="n">
        <f aca="false">O267*H267</f>
        <v>0</v>
      </c>
      <c r="Q267" s="173" t="n">
        <v>0</v>
      </c>
      <c r="R267" s="173" t="n">
        <f aca="false">Q267*H267</f>
        <v>0</v>
      </c>
      <c r="S267" s="173" t="n">
        <v>0</v>
      </c>
      <c r="T267" s="174" t="n">
        <f aca="false">S267*H267</f>
        <v>0</v>
      </c>
      <c r="AR267" s="175" t="s">
        <v>540</v>
      </c>
      <c r="AT267" s="175" t="s">
        <v>310</v>
      </c>
      <c r="AU267" s="175" t="s">
        <v>327</v>
      </c>
      <c r="AY267" s="3" t="s">
        <v>308</v>
      </c>
      <c r="BE267" s="176" t="n">
        <f aca="false">IF(N267="základní",J267,0)</f>
        <v>0</v>
      </c>
      <c r="BF267" s="176" t="n">
        <f aca="false">IF(N267="snížená",J267,0)</f>
        <v>0</v>
      </c>
      <c r="BG267" s="176" t="n">
        <f aca="false">IF(N267="zákl. přenesená",J267,0)</f>
        <v>0</v>
      </c>
      <c r="BH267" s="176" t="n">
        <f aca="false">IF(N267="sníž. přenesená",J267,0)</f>
        <v>0</v>
      </c>
      <c r="BI267" s="176" t="n">
        <f aca="false">IF(N267="nulová",J267,0)</f>
        <v>0</v>
      </c>
      <c r="BJ267" s="3" t="s">
        <v>89</v>
      </c>
      <c r="BK267" s="176" t="n">
        <f aca="false">ROUND(I267*H267,2)</f>
        <v>0</v>
      </c>
      <c r="BL267" s="3" t="s">
        <v>540</v>
      </c>
      <c r="BM267" s="175" t="s">
        <v>3802</v>
      </c>
    </row>
    <row r="268" s="22" customFormat="true" ht="16.5" hidden="false" customHeight="true" outlineLevel="0" collapsed="false">
      <c r="B268" s="23"/>
      <c r="C268" s="164" t="s">
        <v>733</v>
      </c>
      <c r="D268" s="164" t="s">
        <v>310</v>
      </c>
      <c r="E268" s="165" t="s">
        <v>3803</v>
      </c>
      <c r="F268" s="166" t="s">
        <v>3804</v>
      </c>
      <c r="G268" s="167" t="s">
        <v>607</v>
      </c>
      <c r="H268" s="168" t="n">
        <v>1</v>
      </c>
      <c r="I268" s="169"/>
      <c r="J268" s="170" t="n">
        <f aca="false">ROUND(I268*H268,2)</f>
        <v>0</v>
      </c>
      <c r="K268" s="166"/>
      <c r="L268" s="23"/>
      <c r="M268" s="171"/>
      <c r="N268" s="172" t="s">
        <v>47</v>
      </c>
      <c r="P268" s="173" t="n">
        <f aca="false">O268*H268</f>
        <v>0</v>
      </c>
      <c r="Q268" s="173" t="n">
        <v>0</v>
      </c>
      <c r="R268" s="173" t="n">
        <f aca="false">Q268*H268</f>
        <v>0</v>
      </c>
      <c r="S268" s="173" t="n">
        <v>0</v>
      </c>
      <c r="T268" s="174" t="n">
        <f aca="false">S268*H268</f>
        <v>0</v>
      </c>
      <c r="AR268" s="175" t="s">
        <v>540</v>
      </c>
      <c r="AT268" s="175" t="s">
        <v>310</v>
      </c>
      <c r="AU268" s="175" t="s">
        <v>327</v>
      </c>
      <c r="AY268" s="3" t="s">
        <v>308</v>
      </c>
      <c r="BE268" s="176" t="n">
        <f aca="false">IF(N268="základní",J268,0)</f>
        <v>0</v>
      </c>
      <c r="BF268" s="176" t="n">
        <f aca="false">IF(N268="snížená",J268,0)</f>
        <v>0</v>
      </c>
      <c r="BG268" s="176" t="n">
        <f aca="false">IF(N268="zákl. přenesená",J268,0)</f>
        <v>0</v>
      </c>
      <c r="BH268" s="176" t="n">
        <f aca="false">IF(N268="sníž. přenesená",J268,0)</f>
        <v>0</v>
      </c>
      <c r="BI268" s="176" t="n">
        <f aca="false">IF(N268="nulová",J268,0)</f>
        <v>0</v>
      </c>
      <c r="BJ268" s="3" t="s">
        <v>89</v>
      </c>
      <c r="BK268" s="176" t="n">
        <f aca="false">ROUND(I268*H268,2)</f>
        <v>0</v>
      </c>
      <c r="BL268" s="3" t="s">
        <v>540</v>
      </c>
      <c r="BM268" s="175" t="s">
        <v>3805</v>
      </c>
    </row>
    <row r="269" s="152" customFormat="true" ht="20.85" hidden="false" customHeight="true" outlineLevel="0" collapsed="false">
      <c r="B269" s="153"/>
      <c r="D269" s="154" t="s">
        <v>81</v>
      </c>
      <c r="E269" s="162" t="s">
        <v>3806</v>
      </c>
      <c r="F269" s="162" t="s">
        <v>3807</v>
      </c>
      <c r="I269" s="156"/>
      <c r="J269" s="163" t="n">
        <f aca="false">BK269</f>
        <v>0</v>
      </c>
      <c r="L269" s="153"/>
      <c r="M269" s="157"/>
      <c r="P269" s="158" t="n">
        <f aca="false">SUM(P270:P272)</f>
        <v>0</v>
      </c>
      <c r="R269" s="158" t="n">
        <f aca="false">SUM(R270:R272)</f>
        <v>0</v>
      </c>
      <c r="T269" s="159" t="n">
        <f aca="false">SUM(T270:T272)</f>
        <v>0</v>
      </c>
      <c r="AR269" s="154" t="s">
        <v>315</v>
      </c>
      <c r="AT269" s="160" t="s">
        <v>81</v>
      </c>
      <c r="AU269" s="160" t="s">
        <v>91</v>
      </c>
      <c r="AY269" s="154" t="s">
        <v>308</v>
      </c>
      <c r="BK269" s="161" t="n">
        <f aca="false">SUM(BK270:BK272)</f>
        <v>0</v>
      </c>
    </row>
    <row r="270" s="22" customFormat="true" ht="16.5" hidden="false" customHeight="true" outlineLevel="0" collapsed="false">
      <c r="B270" s="23"/>
      <c r="C270" s="164" t="s">
        <v>735</v>
      </c>
      <c r="D270" s="164" t="s">
        <v>310</v>
      </c>
      <c r="E270" s="165" t="s">
        <v>3808</v>
      </c>
      <c r="F270" s="166" t="s">
        <v>3809</v>
      </c>
      <c r="G270" s="167" t="s">
        <v>607</v>
      </c>
      <c r="H270" s="168" t="n">
        <v>2</v>
      </c>
      <c r="I270" s="169"/>
      <c r="J270" s="170" t="n">
        <f aca="false">ROUND(I270*H270,2)</f>
        <v>0</v>
      </c>
      <c r="K270" s="166"/>
      <c r="L270" s="23"/>
      <c r="M270" s="171"/>
      <c r="N270" s="172" t="s">
        <v>47</v>
      </c>
      <c r="P270" s="173" t="n">
        <f aca="false">O270*H270</f>
        <v>0</v>
      </c>
      <c r="Q270" s="173" t="n">
        <v>0</v>
      </c>
      <c r="R270" s="173" t="n">
        <f aca="false">Q270*H270</f>
        <v>0</v>
      </c>
      <c r="S270" s="173" t="n">
        <v>0</v>
      </c>
      <c r="T270" s="174" t="n">
        <f aca="false">S270*H270</f>
        <v>0</v>
      </c>
      <c r="AR270" s="175" t="s">
        <v>540</v>
      </c>
      <c r="AT270" s="175" t="s">
        <v>310</v>
      </c>
      <c r="AU270" s="175" t="s">
        <v>327</v>
      </c>
      <c r="AY270" s="3" t="s">
        <v>308</v>
      </c>
      <c r="BE270" s="176" t="n">
        <f aca="false">IF(N270="základní",J270,0)</f>
        <v>0</v>
      </c>
      <c r="BF270" s="176" t="n">
        <f aca="false">IF(N270="snížená",J270,0)</f>
        <v>0</v>
      </c>
      <c r="BG270" s="176" t="n">
        <f aca="false">IF(N270="zákl. přenesená",J270,0)</f>
        <v>0</v>
      </c>
      <c r="BH270" s="176" t="n">
        <f aca="false">IF(N270="sníž. přenesená",J270,0)</f>
        <v>0</v>
      </c>
      <c r="BI270" s="176" t="n">
        <f aca="false">IF(N270="nulová",J270,0)</f>
        <v>0</v>
      </c>
      <c r="BJ270" s="3" t="s">
        <v>89</v>
      </c>
      <c r="BK270" s="176" t="n">
        <f aca="false">ROUND(I270*H270,2)</f>
        <v>0</v>
      </c>
      <c r="BL270" s="3" t="s">
        <v>540</v>
      </c>
      <c r="BM270" s="175" t="s">
        <v>3810</v>
      </c>
    </row>
    <row r="271" s="22" customFormat="true" ht="16.5" hidden="false" customHeight="true" outlineLevel="0" collapsed="false">
      <c r="B271" s="23"/>
      <c r="C271" s="164" t="s">
        <v>737</v>
      </c>
      <c r="D271" s="164" t="s">
        <v>310</v>
      </c>
      <c r="E271" s="165" t="s">
        <v>3811</v>
      </c>
      <c r="F271" s="166" t="s">
        <v>3801</v>
      </c>
      <c r="G271" s="167" t="s">
        <v>607</v>
      </c>
      <c r="H271" s="168" t="n">
        <v>1</v>
      </c>
      <c r="I271" s="169"/>
      <c r="J271" s="170" t="n">
        <f aca="false">ROUND(I271*H271,2)</f>
        <v>0</v>
      </c>
      <c r="K271" s="166"/>
      <c r="L271" s="23"/>
      <c r="M271" s="171"/>
      <c r="N271" s="172" t="s">
        <v>47</v>
      </c>
      <c r="P271" s="173" t="n">
        <f aca="false">O271*H271</f>
        <v>0</v>
      </c>
      <c r="Q271" s="173" t="n">
        <v>0</v>
      </c>
      <c r="R271" s="173" t="n">
        <f aca="false">Q271*H271</f>
        <v>0</v>
      </c>
      <c r="S271" s="173" t="n">
        <v>0</v>
      </c>
      <c r="T271" s="174" t="n">
        <f aca="false">S271*H271</f>
        <v>0</v>
      </c>
      <c r="AR271" s="175" t="s">
        <v>540</v>
      </c>
      <c r="AT271" s="175" t="s">
        <v>310</v>
      </c>
      <c r="AU271" s="175" t="s">
        <v>327</v>
      </c>
      <c r="AY271" s="3" t="s">
        <v>308</v>
      </c>
      <c r="BE271" s="176" t="n">
        <f aca="false">IF(N271="základní",J271,0)</f>
        <v>0</v>
      </c>
      <c r="BF271" s="176" t="n">
        <f aca="false">IF(N271="snížená",J271,0)</f>
        <v>0</v>
      </c>
      <c r="BG271" s="176" t="n">
        <f aca="false">IF(N271="zákl. přenesená",J271,0)</f>
        <v>0</v>
      </c>
      <c r="BH271" s="176" t="n">
        <f aca="false">IF(N271="sníž. přenesená",J271,0)</f>
        <v>0</v>
      </c>
      <c r="BI271" s="176" t="n">
        <f aca="false">IF(N271="nulová",J271,0)</f>
        <v>0</v>
      </c>
      <c r="BJ271" s="3" t="s">
        <v>89</v>
      </c>
      <c r="BK271" s="176" t="n">
        <f aca="false">ROUND(I271*H271,2)</f>
        <v>0</v>
      </c>
      <c r="BL271" s="3" t="s">
        <v>540</v>
      </c>
      <c r="BM271" s="175" t="s">
        <v>3812</v>
      </c>
    </row>
    <row r="272" s="22" customFormat="true" ht="16.5" hidden="false" customHeight="true" outlineLevel="0" collapsed="false">
      <c r="B272" s="23"/>
      <c r="C272" s="164" t="s">
        <v>739</v>
      </c>
      <c r="D272" s="164" t="s">
        <v>310</v>
      </c>
      <c r="E272" s="165" t="s">
        <v>3813</v>
      </c>
      <c r="F272" s="166" t="s">
        <v>3804</v>
      </c>
      <c r="G272" s="167" t="s">
        <v>607</v>
      </c>
      <c r="H272" s="168" t="n">
        <v>1</v>
      </c>
      <c r="I272" s="169"/>
      <c r="J272" s="170" t="n">
        <f aca="false">ROUND(I272*H272,2)</f>
        <v>0</v>
      </c>
      <c r="K272" s="166"/>
      <c r="L272" s="23"/>
      <c r="M272" s="171"/>
      <c r="N272" s="172" t="s">
        <v>47</v>
      </c>
      <c r="P272" s="173" t="n">
        <f aca="false">O272*H272</f>
        <v>0</v>
      </c>
      <c r="Q272" s="173" t="n">
        <v>0</v>
      </c>
      <c r="R272" s="173" t="n">
        <f aca="false">Q272*H272</f>
        <v>0</v>
      </c>
      <c r="S272" s="173" t="n">
        <v>0</v>
      </c>
      <c r="T272" s="174" t="n">
        <f aca="false">S272*H272</f>
        <v>0</v>
      </c>
      <c r="AR272" s="175" t="s">
        <v>540</v>
      </c>
      <c r="AT272" s="175" t="s">
        <v>310</v>
      </c>
      <c r="AU272" s="175" t="s">
        <v>327</v>
      </c>
      <c r="AY272" s="3" t="s">
        <v>308</v>
      </c>
      <c r="BE272" s="176" t="n">
        <f aca="false">IF(N272="základní",J272,0)</f>
        <v>0</v>
      </c>
      <c r="BF272" s="176" t="n">
        <f aca="false">IF(N272="snížená",J272,0)</f>
        <v>0</v>
      </c>
      <c r="BG272" s="176" t="n">
        <f aca="false">IF(N272="zákl. přenesená",J272,0)</f>
        <v>0</v>
      </c>
      <c r="BH272" s="176" t="n">
        <f aca="false">IF(N272="sníž. přenesená",J272,0)</f>
        <v>0</v>
      </c>
      <c r="BI272" s="176" t="n">
        <f aca="false">IF(N272="nulová",J272,0)</f>
        <v>0</v>
      </c>
      <c r="BJ272" s="3" t="s">
        <v>89</v>
      </c>
      <c r="BK272" s="176" t="n">
        <f aca="false">ROUND(I272*H272,2)</f>
        <v>0</v>
      </c>
      <c r="BL272" s="3" t="s">
        <v>540</v>
      </c>
      <c r="BM272" s="175" t="s">
        <v>3814</v>
      </c>
    </row>
    <row r="273" s="152" customFormat="true" ht="20.85" hidden="false" customHeight="true" outlineLevel="0" collapsed="false">
      <c r="B273" s="153"/>
      <c r="D273" s="154" t="s">
        <v>81</v>
      </c>
      <c r="E273" s="162" t="s">
        <v>3815</v>
      </c>
      <c r="F273" s="162" t="s">
        <v>3816</v>
      </c>
      <c r="I273" s="156"/>
      <c r="J273" s="163" t="n">
        <f aca="false">BK273</f>
        <v>0</v>
      </c>
      <c r="L273" s="153"/>
      <c r="M273" s="157"/>
      <c r="P273" s="158" t="n">
        <f aca="false">SUM(P274:P278)</f>
        <v>0</v>
      </c>
      <c r="R273" s="158" t="n">
        <f aca="false">SUM(R274:R278)</f>
        <v>0</v>
      </c>
      <c r="T273" s="159" t="n">
        <f aca="false">SUM(T274:T278)</f>
        <v>0</v>
      </c>
      <c r="AR273" s="154" t="s">
        <v>315</v>
      </c>
      <c r="AT273" s="160" t="s">
        <v>81</v>
      </c>
      <c r="AU273" s="160" t="s">
        <v>91</v>
      </c>
      <c r="AY273" s="154" t="s">
        <v>308</v>
      </c>
      <c r="BK273" s="161" t="n">
        <f aca="false">SUM(BK274:BK278)</f>
        <v>0</v>
      </c>
    </row>
    <row r="274" s="22" customFormat="true" ht="16.5" hidden="false" customHeight="true" outlineLevel="0" collapsed="false">
      <c r="B274" s="23"/>
      <c r="C274" s="164" t="s">
        <v>741</v>
      </c>
      <c r="D274" s="164" t="s">
        <v>310</v>
      </c>
      <c r="E274" s="165" t="s">
        <v>3817</v>
      </c>
      <c r="F274" s="166" t="s">
        <v>3801</v>
      </c>
      <c r="G274" s="167" t="s">
        <v>607</v>
      </c>
      <c r="H274" s="168" t="n">
        <v>2</v>
      </c>
      <c r="I274" s="169"/>
      <c r="J274" s="170" t="n">
        <f aca="false">ROUND(I274*H274,2)</f>
        <v>0</v>
      </c>
      <c r="K274" s="166"/>
      <c r="L274" s="23"/>
      <c r="M274" s="171"/>
      <c r="N274" s="172" t="s">
        <v>47</v>
      </c>
      <c r="P274" s="173" t="n">
        <f aca="false">O274*H274</f>
        <v>0</v>
      </c>
      <c r="Q274" s="173" t="n">
        <v>0</v>
      </c>
      <c r="R274" s="173" t="n">
        <f aca="false">Q274*H274</f>
        <v>0</v>
      </c>
      <c r="S274" s="173" t="n">
        <v>0</v>
      </c>
      <c r="T274" s="174" t="n">
        <f aca="false">S274*H274</f>
        <v>0</v>
      </c>
      <c r="AR274" s="175" t="s">
        <v>540</v>
      </c>
      <c r="AT274" s="175" t="s">
        <v>310</v>
      </c>
      <c r="AU274" s="175" t="s">
        <v>327</v>
      </c>
      <c r="AY274" s="3" t="s">
        <v>308</v>
      </c>
      <c r="BE274" s="176" t="n">
        <f aca="false">IF(N274="základní",J274,0)</f>
        <v>0</v>
      </c>
      <c r="BF274" s="176" t="n">
        <f aca="false">IF(N274="snížená",J274,0)</f>
        <v>0</v>
      </c>
      <c r="BG274" s="176" t="n">
        <f aca="false">IF(N274="zákl. přenesená",J274,0)</f>
        <v>0</v>
      </c>
      <c r="BH274" s="176" t="n">
        <f aca="false">IF(N274="sníž. přenesená",J274,0)</f>
        <v>0</v>
      </c>
      <c r="BI274" s="176" t="n">
        <f aca="false">IF(N274="nulová",J274,0)</f>
        <v>0</v>
      </c>
      <c r="BJ274" s="3" t="s">
        <v>89</v>
      </c>
      <c r="BK274" s="176" t="n">
        <f aca="false">ROUND(I274*H274,2)</f>
        <v>0</v>
      </c>
      <c r="BL274" s="3" t="s">
        <v>540</v>
      </c>
      <c r="BM274" s="175" t="s">
        <v>3818</v>
      </c>
    </row>
    <row r="275" s="22" customFormat="true" ht="16.5" hidden="false" customHeight="true" outlineLevel="0" collapsed="false">
      <c r="B275" s="23"/>
      <c r="C275" s="164" t="s">
        <v>743</v>
      </c>
      <c r="D275" s="164" t="s">
        <v>310</v>
      </c>
      <c r="E275" s="165" t="s">
        <v>3819</v>
      </c>
      <c r="F275" s="166" t="s">
        <v>3804</v>
      </c>
      <c r="G275" s="167" t="s">
        <v>607</v>
      </c>
      <c r="H275" s="168" t="n">
        <v>2</v>
      </c>
      <c r="I275" s="169"/>
      <c r="J275" s="170" t="n">
        <f aca="false">ROUND(I275*H275,2)</f>
        <v>0</v>
      </c>
      <c r="K275" s="166"/>
      <c r="L275" s="23"/>
      <c r="M275" s="171"/>
      <c r="N275" s="172" t="s">
        <v>47</v>
      </c>
      <c r="P275" s="173" t="n">
        <f aca="false">O275*H275</f>
        <v>0</v>
      </c>
      <c r="Q275" s="173" t="n">
        <v>0</v>
      </c>
      <c r="R275" s="173" t="n">
        <f aca="false">Q275*H275</f>
        <v>0</v>
      </c>
      <c r="S275" s="173" t="n">
        <v>0</v>
      </c>
      <c r="T275" s="174" t="n">
        <f aca="false">S275*H275</f>
        <v>0</v>
      </c>
      <c r="AR275" s="175" t="s">
        <v>540</v>
      </c>
      <c r="AT275" s="175" t="s">
        <v>310</v>
      </c>
      <c r="AU275" s="175" t="s">
        <v>327</v>
      </c>
      <c r="AY275" s="3" t="s">
        <v>308</v>
      </c>
      <c r="BE275" s="176" t="n">
        <f aca="false">IF(N275="základní",J275,0)</f>
        <v>0</v>
      </c>
      <c r="BF275" s="176" t="n">
        <f aca="false">IF(N275="snížená",J275,0)</f>
        <v>0</v>
      </c>
      <c r="BG275" s="176" t="n">
        <f aca="false">IF(N275="zákl. přenesená",J275,0)</f>
        <v>0</v>
      </c>
      <c r="BH275" s="176" t="n">
        <f aca="false">IF(N275="sníž. přenesená",J275,0)</f>
        <v>0</v>
      </c>
      <c r="BI275" s="176" t="n">
        <f aca="false">IF(N275="nulová",J275,0)</f>
        <v>0</v>
      </c>
      <c r="BJ275" s="3" t="s">
        <v>89</v>
      </c>
      <c r="BK275" s="176" t="n">
        <f aca="false">ROUND(I275*H275,2)</f>
        <v>0</v>
      </c>
      <c r="BL275" s="3" t="s">
        <v>540</v>
      </c>
      <c r="BM275" s="175" t="s">
        <v>3820</v>
      </c>
    </row>
    <row r="276" s="22" customFormat="true" ht="16.5" hidden="false" customHeight="true" outlineLevel="0" collapsed="false">
      <c r="B276" s="23"/>
      <c r="C276" s="164" t="s">
        <v>746</v>
      </c>
      <c r="D276" s="164" t="s">
        <v>310</v>
      </c>
      <c r="E276" s="165" t="s">
        <v>3821</v>
      </c>
      <c r="F276" s="166" t="s">
        <v>3822</v>
      </c>
      <c r="G276" s="167" t="s">
        <v>3577</v>
      </c>
      <c r="H276" s="168" t="n">
        <v>4</v>
      </c>
      <c r="I276" s="169"/>
      <c r="J276" s="170" t="n">
        <f aca="false">ROUND(I276*H276,2)</f>
        <v>0</v>
      </c>
      <c r="K276" s="166"/>
      <c r="L276" s="23"/>
      <c r="M276" s="171"/>
      <c r="N276" s="172" t="s">
        <v>47</v>
      </c>
      <c r="P276" s="173" t="n">
        <f aca="false">O276*H276</f>
        <v>0</v>
      </c>
      <c r="Q276" s="173" t="n">
        <v>0</v>
      </c>
      <c r="R276" s="173" t="n">
        <f aca="false">Q276*H276</f>
        <v>0</v>
      </c>
      <c r="S276" s="173" t="n">
        <v>0</v>
      </c>
      <c r="T276" s="174" t="n">
        <f aca="false">S276*H276</f>
        <v>0</v>
      </c>
      <c r="AR276" s="175" t="s">
        <v>540</v>
      </c>
      <c r="AT276" s="175" t="s">
        <v>310</v>
      </c>
      <c r="AU276" s="175" t="s">
        <v>327</v>
      </c>
      <c r="AY276" s="3" t="s">
        <v>308</v>
      </c>
      <c r="BE276" s="176" t="n">
        <f aca="false">IF(N276="základní",J276,0)</f>
        <v>0</v>
      </c>
      <c r="BF276" s="176" t="n">
        <f aca="false">IF(N276="snížená",J276,0)</f>
        <v>0</v>
      </c>
      <c r="BG276" s="176" t="n">
        <f aca="false">IF(N276="zákl. přenesená",J276,0)</f>
        <v>0</v>
      </c>
      <c r="BH276" s="176" t="n">
        <f aca="false">IF(N276="sníž. přenesená",J276,0)</f>
        <v>0</v>
      </c>
      <c r="BI276" s="176" t="n">
        <f aca="false">IF(N276="nulová",J276,0)</f>
        <v>0</v>
      </c>
      <c r="BJ276" s="3" t="s">
        <v>89</v>
      </c>
      <c r="BK276" s="176" t="n">
        <f aca="false">ROUND(I276*H276,2)</f>
        <v>0</v>
      </c>
      <c r="BL276" s="3" t="s">
        <v>540</v>
      </c>
      <c r="BM276" s="175" t="s">
        <v>3823</v>
      </c>
    </row>
    <row r="277" s="22" customFormat="true" ht="21.75" hidden="false" customHeight="true" outlineLevel="0" collapsed="false">
      <c r="B277" s="23"/>
      <c r="C277" s="164" t="s">
        <v>748</v>
      </c>
      <c r="D277" s="164" t="s">
        <v>310</v>
      </c>
      <c r="E277" s="165" t="s">
        <v>3824</v>
      </c>
      <c r="F277" s="166" t="s">
        <v>3825</v>
      </c>
      <c r="G277" s="167" t="s">
        <v>607</v>
      </c>
      <c r="H277" s="168" t="n">
        <v>10</v>
      </c>
      <c r="I277" s="169"/>
      <c r="J277" s="170" t="n">
        <f aca="false">ROUND(I277*H277,2)</f>
        <v>0</v>
      </c>
      <c r="K277" s="166"/>
      <c r="L277" s="23"/>
      <c r="M277" s="171"/>
      <c r="N277" s="172" t="s">
        <v>47</v>
      </c>
      <c r="P277" s="173" t="n">
        <f aca="false">O277*H277</f>
        <v>0</v>
      </c>
      <c r="Q277" s="173" t="n">
        <v>0</v>
      </c>
      <c r="R277" s="173" t="n">
        <f aca="false">Q277*H277</f>
        <v>0</v>
      </c>
      <c r="S277" s="173" t="n">
        <v>0</v>
      </c>
      <c r="T277" s="174" t="n">
        <f aca="false">S277*H277</f>
        <v>0</v>
      </c>
      <c r="AR277" s="175" t="s">
        <v>540</v>
      </c>
      <c r="AT277" s="175" t="s">
        <v>310</v>
      </c>
      <c r="AU277" s="175" t="s">
        <v>327</v>
      </c>
      <c r="AY277" s="3" t="s">
        <v>308</v>
      </c>
      <c r="BE277" s="176" t="n">
        <f aca="false">IF(N277="základní",J277,0)</f>
        <v>0</v>
      </c>
      <c r="BF277" s="176" t="n">
        <f aca="false">IF(N277="snížená",J277,0)</f>
        <v>0</v>
      </c>
      <c r="BG277" s="176" t="n">
        <f aca="false">IF(N277="zákl. přenesená",J277,0)</f>
        <v>0</v>
      </c>
      <c r="BH277" s="176" t="n">
        <f aca="false">IF(N277="sníž. přenesená",J277,0)</f>
        <v>0</v>
      </c>
      <c r="BI277" s="176" t="n">
        <f aca="false">IF(N277="nulová",J277,0)</f>
        <v>0</v>
      </c>
      <c r="BJ277" s="3" t="s">
        <v>89</v>
      </c>
      <c r="BK277" s="176" t="n">
        <f aca="false">ROUND(I277*H277,2)</f>
        <v>0</v>
      </c>
      <c r="BL277" s="3" t="s">
        <v>540</v>
      </c>
      <c r="BM277" s="175" t="s">
        <v>3826</v>
      </c>
    </row>
    <row r="278" s="22" customFormat="true" ht="16.5" hidden="false" customHeight="true" outlineLevel="0" collapsed="false">
      <c r="B278" s="23"/>
      <c r="C278" s="164" t="s">
        <v>750</v>
      </c>
      <c r="D278" s="164" t="s">
        <v>310</v>
      </c>
      <c r="E278" s="165" t="s">
        <v>3827</v>
      </c>
      <c r="F278" s="166" t="s">
        <v>3705</v>
      </c>
      <c r="G278" s="167" t="s">
        <v>3581</v>
      </c>
      <c r="H278" s="235"/>
      <c r="I278" s="169"/>
      <c r="J278" s="170" t="n">
        <f aca="false">ROUND(I278*H278,2)</f>
        <v>0</v>
      </c>
      <c r="K278" s="166"/>
      <c r="L278" s="23"/>
      <c r="M278" s="171"/>
      <c r="N278" s="172" t="s">
        <v>47</v>
      </c>
      <c r="P278" s="173" t="n">
        <f aca="false">O278*H278</f>
        <v>0</v>
      </c>
      <c r="Q278" s="173" t="n">
        <v>0</v>
      </c>
      <c r="R278" s="173" t="n">
        <f aca="false">Q278*H278</f>
        <v>0</v>
      </c>
      <c r="S278" s="173" t="n">
        <v>0</v>
      </c>
      <c r="T278" s="174" t="n">
        <f aca="false">S278*H278</f>
        <v>0</v>
      </c>
      <c r="AR278" s="175" t="s">
        <v>540</v>
      </c>
      <c r="AT278" s="175" t="s">
        <v>310</v>
      </c>
      <c r="AU278" s="175" t="s">
        <v>327</v>
      </c>
      <c r="AY278" s="3" t="s">
        <v>308</v>
      </c>
      <c r="BE278" s="176" t="n">
        <f aca="false">IF(N278="základní",J278,0)</f>
        <v>0</v>
      </c>
      <c r="BF278" s="176" t="n">
        <f aca="false">IF(N278="snížená",J278,0)</f>
        <v>0</v>
      </c>
      <c r="BG278" s="176" t="n">
        <f aca="false">IF(N278="zákl. přenesená",J278,0)</f>
        <v>0</v>
      </c>
      <c r="BH278" s="176" t="n">
        <f aca="false">IF(N278="sníž. přenesená",J278,0)</f>
        <v>0</v>
      </c>
      <c r="BI278" s="176" t="n">
        <f aca="false">IF(N278="nulová",J278,0)</f>
        <v>0</v>
      </c>
      <c r="BJ278" s="3" t="s">
        <v>89</v>
      </c>
      <c r="BK278" s="176" t="n">
        <f aca="false">ROUND(I278*H278,2)</f>
        <v>0</v>
      </c>
      <c r="BL278" s="3" t="s">
        <v>540</v>
      </c>
      <c r="BM278" s="175" t="s">
        <v>3828</v>
      </c>
    </row>
    <row r="279" s="152" customFormat="true" ht="22.95" hidden="false" customHeight="true" outlineLevel="0" collapsed="false">
      <c r="B279" s="153"/>
      <c r="D279" s="154" t="s">
        <v>81</v>
      </c>
      <c r="E279" s="162" t="s">
        <v>995</v>
      </c>
      <c r="F279" s="162" t="s">
        <v>3829</v>
      </c>
      <c r="I279" s="156"/>
      <c r="J279" s="163" t="n">
        <f aca="false">BK279</f>
        <v>0</v>
      </c>
      <c r="L279" s="153"/>
      <c r="M279" s="157"/>
      <c r="P279" s="158" t="n">
        <f aca="false">SUM(P280:P282)</f>
        <v>0</v>
      </c>
      <c r="R279" s="158" t="n">
        <f aca="false">SUM(R280:R282)</f>
        <v>0</v>
      </c>
      <c r="T279" s="159" t="n">
        <f aca="false">SUM(T280:T282)</f>
        <v>0</v>
      </c>
      <c r="AR279" s="154" t="s">
        <v>315</v>
      </c>
      <c r="AT279" s="160" t="s">
        <v>81</v>
      </c>
      <c r="AU279" s="160" t="s">
        <v>89</v>
      </c>
      <c r="AY279" s="154" t="s">
        <v>308</v>
      </c>
      <c r="BK279" s="161" t="n">
        <f aca="false">SUM(BK280:BK282)</f>
        <v>0</v>
      </c>
    </row>
    <row r="280" s="22" customFormat="true" ht="16.5" hidden="false" customHeight="true" outlineLevel="0" collapsed="false">
      <c r="B280" s="23"/>
      <c r="C280" s="164" t="s">
        <v>752</v>
      </c>
      <c r="D280" s="164" t="s">
        <v>310</v>
      </c>
      <c r="E280" s="165" t="s">
        <v>3830</v>
      </c>
      <c r="F280" s="166" t="s">
        <v>3831</v>
      </c>
      <c r="G280" s="167" t="s">
        <v>1844</v>
      </c>
      <c r="H280" s="168" t="n">
        <v>80</v>
      </c>
      <c r="I280" s="169"/>
      <c r="J280" s="170" t="n">
        <f aca="false">ROUND(I280*H280,2)</f>
        <v>0</v>
      </c>
      <c r="K280" s="166"/>
      <c r="L280" s="23"/>
      <c r="M280" s="171"/>
      <c r="N280" s="172" t="s">
        <v>47</v>
      </c>
      <c r="P280" s="173" t="n">
        <f aca="false">O280*H280</f>
        <v>0</v>
      </c>
      <c r="Q280" s="173" t="n">
        <v>0</v>
      </c>
      <c r="R280" s="173" t="n">
        <f aca="false">Q280*H280</f>
        <v>0</v>
      </c>
      <c r="S280" s="173" t="n">
        <v>0</v>
      </c>
      <c r="T280" s="174" t="n">
        <f aca="false">S280*H280</f>
        <v>0</v>
      </c>
      <c r="AR280" s="175" t="s">
        <v>540</v>
      </c>
      <c r="AT280" s="175" t="s">
        <v>310</v>
      </c>
      <c r="AU280" s="175" t="s">
        <v>91</v>
      </c>
      <c r="AY280" s="3" t="s">
        <v>308</v>
      </c>
      <c r="BE280" s="176" t="n">
        <f aca="false">IF(N280="základní",J280,0)</f>
        <v>0</v>
      </c>
      <c r="BF280" s="176" t="n">
        <f aca="false">IF(N280="snížená",J280,0)</f>
        <v>0</v>
      </c>
      <c r="BG280" s="176" t="n">
        <f aca="false">IF(N280="zákl. přenesená",J280,0)</f>
        <v>0</v>
      </c>
      <c r="BH280" s="176" t="n">
        <f aca="false">IF(N280="sníž. přenesená",J280,0)</f>
        <v>0</v>
      </c>
      <c r="BI280" s="176" t="n">
        <f aca="false">IF(N280="nulová",J280,0)</f>
        <v>0</v>
      </c>
      <c r="BJ280" s="3" t="s">
        <v>89</v>
      </c>
      <c r="BK280" s="176" t="n">
        <f aca="false">ROUND(I280*H280,2)</f>
        <v>0</v>
      </c>
      <c r="BL280" s="3" t="s">
        <v>540</v>
      </c>
      <c r="BM280" s="175" t="s">
        <v>3832</v>
      </c>
    </row>
    <row r="281" s="22" customFormat="true" ht="16.5" hidden="false" customHeight="true" outlineLevel="0" collapsed="false">
      <c r="B281" s="23"/>
      <c r="C281" s="164" t="s">
        <v>754</v>
      </c>
      <c r="D281" s="164" t="s">
        <v>310</v>
      </c>
      <c r="E281" s="165" t="s">
        <v>3833</v>
      </c>
      <c r="F281" s="166" t="s">
        <v>3834</v>
      </c>
      <c r="G281" s="167" t="s">
        <v>370</v>
      </c>
      <c r="H281" s="168" t="n">
        <v>0.08</v>
      </c>
      <c r="I281" s="169"/>
      <c r="J281" s="170" t="n">
        <f aca="false">ROUND(I281*H281,2)</f>
        <v>0</v>
      </c>
      <c r="K281" s="166"/>
      <c r="L281" s="23"/>
      <c r="M281" s="171"/>
      <c r="N281" s="172" t="s">
        <v>47</v>
      </c>
      <c r="P281" s="173" t="n">
        <f aca="false">O281*H281</f>
        <v>0</v>
      </c>
      <c r="Q281" s="173" t="n">
        <v>0</v>
      </c>
      <c r="R281" s="173" t="n">
        <f aca="false">Q281*H281</f>
        <v>0</v>
      </c>
      <c r="S281" s="173" t="n">
        <v>0</v>
      </c>
      <c r="T281" s="174" t="n">
        <f aca="false">S281*H281</f>
        <v>0</v>
      </c>
      <c r="AR281" s="175" t="s">
        <v>540</v>
      </c>
      <c r="AT281" s="175" t="s">
        <v>310</v>
      </c>
      <c r="AU281" s="175" t="s">
        <v>91</v>
      </c>
      <c r="AY281" s="3" t="s">
        <v>308</v>
      </c>
      <c r="BE281" s="176" t="n">
        <f aca="false">IF(N281="základní",J281,0)</f>
        <v>0</v>
      </c>
      <c r="BF281" s="176" t="n">
        <f aca="false">IF(N281="snížená",J281,0)</f>
        <v>0</v>
      </c>
      <c r="BG281" s="176" t="n">
        <f aca="false">IF(N281="zákl. přenesená",J281,0)</f>
        <v>0</v>
      </c>
      <c r="BH281" s="176" t="n">
        <f aca="false">IF(N281="sníž. přenesená",J281,0)</f>
        <v>0</v>
      </c>
      <c r="BI281" s="176" t="n">
        <f aca="false">IF(N281="nulová",J281,0)</f>
        <v>0</v>
      </c>
      <c r="BJ281" s="3" t="s">
        <v>89</v>
      </c>
      <c r="BK281" s="176" t="n">
        <f aca="false">ROUND(I281*H281,2)</f>
        <v>0</v>
      </c>
      <c r="BL281" s="3" t="s">
        <v>540</v>
      </c>
      <c r="BM281" s="175" t="s">
        <v>3835</v>
      </c>
    </row>
    <row r="282" s="22" customFormat="true" ht="24.15" hidden="false" customHeight="true" outlineLevel="0" collapsed="false">
      <c r="B282" s="23"/>
      <c r="C282" s="164" t="s">
        <v>756</v>
      </c>
      <c r="D282" s="164" t="s">
        <v>310</v>
      </c>
      <c r="E282" s="165" t="s">
        <v>3836</v>
      </c>
      <c r="F282" s="166" t="s">
        <v>3837</v>
      </c>
      <c r="G282" s="167" t="s">
        <v>3581</v>
      </c>
      <c r="H282" s="235"/>
      <c r="I282" s="169"/>
      <c r="J282" s="170" t="n">
        <f aca="false">ROUND(I282*H282,2)</f>
        <v>0</v>
      </c>
      <c r="K282" s="166"/>
      <c r="L282" s="23"/>
      <c r="M282" s="171"/>
      <c r="N282" s="172" t="s">
        <v>47</v>
      </c>
      <c r="P282" s="173" t="n">
        <f aca="false">O282*H282</f>
        <v>0</v>
      </c>
      <c r="Q282" s="173" t="n">
        <v>0</v>
      </c>
      <c r="R282" s="173" t="n">
        <f aca="false">Q282*H282</f>
        <v>0</v>
      </c>
      <c r="S282" s="173" t="n">
        <v>0</v>
      </c>
      <c r="T282" s="174" t="n">
        <f aca="false">S282*H282</f>
        <v>0</v>
      </c>
      <c r="AR282" s="175" t="s">
        <v>540</v>
      </c>
      <c r="AT282" s="175" t="s">
        <v>310</v>
      </c>
      <c r="AU282" s="175" t="s">
        <v>91</v>
      </c>
      <c r="AY282" s="3" t="s">
        <v>308</v>
      </c>
      <c r="BE282" s="176" t="n">
        <f aca="false">IF(N282="základní",J282,0)</f>
        <v>0</v>
      </c>
      <c r="BF282" s="176" t="n">
        <f aca="false">IF(N282="snížená",J282,0)</f>
        <v>0</v>
      </c>
      <c r="BG282" s="176" t="n">
        <f aca="false">IF(N282="zákl. přenesená",J282,0)</f>
        <v>0</v>
      </c>
      <c r="BH282" s="176" t="n">
        <f aca="false">IF(N282="sníž. přenesená",J282,0)</f>
        <v>0</v>
      </c>
      <c r="BI282" s="176" t="n">
        <f aca="false">IF(N282="nulová",J282,0)</f>
        <v>0</v>
      </c>
      <c r="BJ282" s="3" t="s">
        <v>89</v>
      </c>
      <c r="BK282" s="176" t="n">
        <f aca="false">ROUND(I282*H282,2)</f>
        <v>0</v>
      </c>
      <c r="BL282" s="3" t="s">
        <v>540</v>
      </c>
      <c r="BM282" s="175" t="s">
        <v>3838</v>
      </c>
    </row>
    <row r="283" s="152" customFormat="true" ht="22.95" hidden="false" customHeight="true" outlineLevel="0" collapsed="false">
      <c r="B283" s="153"/>
      <c r="D283" s="154" t="s">
        <v>81</v>
      </c>
      <c r="E283" s="162" t="s">
        <v>1239</v>
      </c>
      <c r="F283" s="162" t="s">
        <v>3839</v>
      </c>
      <c r="I283" s="156"/>
      <c r="J283" s="163" t="n">
        <f aca="false">BK283</f>
        <v>0</v>
      </c>
      <c r="L283" s="153"/>
      <c r="M283" s="157"/>
      <c r="P283" s="158" t="n">
        <f aca="false">P284+P290</f>
        <v>0</v>
      </c>
      <c r="R283" s="158" t="n">
        <f aca="false">R284+R290</f>
        <v>0</v>
      </c>
      <c r="T283" s="159" t="n">
        <f aca="false">T284+T290</f>
        <v>0</v>
      </c>
      <c r="AR283" s="154" t="s">
        <v>315</v>
      </c>
      <c r="AT283" s="160" t="s">
        <v>81</v>
      </c>
      <c r="AU283" s="160" t="s">
        <v>89</v>
      </c>
      <c r="AY283" s="154" t="s">
        <v>308</v>
      </c>
      <c r="BK283" s="161" t="n">
        <f aca="false">BK284+BK290</f>
        <v>0</v>
      </c>
    </row>
    <row r="284" s="152" customFormat="true" ht="20.85" hidden="false" customHeight="true" outlineLevel="0" collapsed="false">
      <c r="B284" s="153"/>
      <c r="D284" s="154" t="s">
        <v>81</v>
      </c>
      <c r="E284" s="162" t="s">
        <v>3840</v>
      </c>
      <c r="F284" s="162" t="s">
        <v>3841</v>
      </c>
      <c r="I284" s="156"/>
      <c r="J284" s="163" t="n">
        <f aca="false">BK284</f>
        <v>0</v>
      </c>
      <c r="L284" s="153"/>
      <c r="M284" s="157"/>
      <c r="P284" s="158" t="n">
        <f aca="false">SUM(P285:P289)</f>
        <v>0</v>
      </c>
      <c r="R284" s="158" t="n">
        <f aca="false">SUM(R285:R289)</f>
        <v>0</v>
      </c>
      <c r="T284" s="159" t="n">
        <f aca="false">SUM(T285:T289)</f>
        <v>0</v>
      </c>
      <c r="AR284" s="154" t="s">
        <v>315</v>
      </c>
      <c r="AT284" s="160" t="s">
        <v>81</v>
      </c>
      <c r="AU284" s="160" t="s">
        <v>91</v>
      </c>
      <c r="AY284" s="154" t="s">
        <v>308</v>
      </c>
      <c r="BK284" s="161" t="n">
        <f aca="false">SUM(BK285:BK289)</f>
        <v>0</v>
      </c>
    </row>
    <row r="285" s="22" customFormat="true" ht="16.5" hidden="false" customHeight="true" outlineLevel="0" collapsed="false">
      <c r="B285" s="23"/>
      <c r="C285" s="164" t="s">
        <v>758</v>
      </c>
      <c r="D285" s="164" t="s">
        <v>310</v>
      </c>
      <c r="E285" s="165" t="s">
        <v>3842</v>
      </c>
      <c r="F285" s="166" t="s">
        <v>3843</v>
      </c>
      <c r="G285" s="167" t="s">
        <v>494</v>
      </c>
      <c r="H285" s="168" t="n">
        <v>142</v>
      </c>
      <c r="I285" s="169"/>
      <c r="J285" s="170" t="n">
        <f aca="false">ROUND(I285*H285,2)</f>
        <v>0</v>
      </c>
      <c r="K285" s="166"/>
      <c r="L285" s="23"/>
      <c r="M285" s="171"/>
      <c r="N285" s="172" t="s">
        <v>47</v>
      </c>
      <c r="P285" s="173" t="n">
        <f aca="false">O285*H285</f>
        <v>0</v>
      </c>
      <c r="Q285" s="173" t="n">
        <v>0</v>
      </c>
      <c r="R285" s="173" t="n">
        <f aca="false">Q285*H285</f>
        <v>0</v>
      </c>
      <c r="S285" s="173" t="n">
        <v>0</v>
      </c>
      <c r="T285" s="174" t="n">
        <f aca="false">S285*H285</f>
        <v>0</v>
      </c>
      <c r="AR285" s="175" t="s">
        <v>540</v>
      </c>
      <c r="AT285" s="175" t="s">
        <v>310</v>
      </c>
      <c r="AU285" s="175" t="s">
        <v>327</v>
      </c>
      <c r="AY285" s="3" t="s">
        <v>308</v>
      </c>
      <c r="BE285" s="176" t="n">
        <f aca="false">IF(N285="základní",J285,0)</f>
        <v>0</v>
      </c>
      <c r="BF285" s="176" t="n">
        <f aca="false">IF(N285="snížená",J285,0)</f>
        <v>0</v>
      </c>
      <c r="BG285" s="176" t="n">
        <f aca="false">IF(N285="zákl. přenesená",J285,0)</f>
        <v>0</v>
      </c>
      <c r="BH285" s="176" t="n">
        <f aca="false">IF(N285="sníž. přenesená",J285,0)</f>
        <v>0</v>
      </c>
      <c r="BI285" s="176" t="n">
        <f aca="false">IF(N285="nulová",J285,0)</f>
        <v>0</v>
      </c>
      <c r="BJ285" s="3" t="s">
        <v>89</v>
      </c>
      <c r="BK285" s="176" t="n">
        <f aca="false">ROUND(I285*H285,2)</f>
        <v>0</v>
      </c>
      <c r="BL285" s="3" t="s">
        <v>540</v>
      </c>
      <c r="BM285" s="175" t="s">
        <v>3844</v>
      </c>
    </row>
    <row r="286" s="22" customFormat="true" ht="16.5" hidden="false" customHeight="true" outlineLevel="0" collapsed="false">
      <c r="B286" s="23"/>
      <c r="C286" s="164" t="s">
        <v>760</v>
      </c>
      <c r="D286" s="164" t="s">
        <v>310</v>
      </c>
      <c r="E286" s="165" t="s">
        <v>3845</v>
      </c>
      <c r="F286" s="166" t="s">
        <v>3846</v>
      </c>
      <c r="G286" s="167" t="s">
        <v>494</v>
      </c>
      <c r="H286" s="168" t="n">
        <v>52</v>
      </c>
      <c r="I286" s="169"/>
      <c r="J286" s="170" t="n">
        <f aca="false">ROUND(I286*H286,2)</f>
        <v>0</v>
      </c>
      <c r="K286" s="166"/>
      <c r="L286" s="23"/>
      <c r="M286" s="171"/>
      <c r="N286" s="172" t="s">
        <v>47</v>
      </c>
      <c r="P286" s="173" t="n">
        <f aca="false">O286*H286</f>
        <v>0</v>
      </c>
      <c r="Q286" s="173" t="n">
        <v>0</v>
      </c>
      <c r="R286" s="173" t="n">
        <f aca="false">Q286*H286</f>
        <v>0</v>
      </c>
      <c r="S286" s="173" t="n">
        <v>0</v>
      </c>
      <c r="T286" s="174" t="n">
        <f aca="false">S286*H286</f>
        <v>0</v>
      </c>
      <c r="AR286" s="175" t="s">
        <v>540</v>
      </c>
      <c r="AT286" s="175" t="s">
        <v>310</v>
      </c>
      <c r="AU286" s="175" t="s">
        <v>327</v>
      </c>
      <c r="AY286" s="3" t="s">
        <v>308</v>
      </c>
      <c r="BE286" s="176" t="n">
        <f aca="false">IF(N286="základní",J286,0)</f>
        <v>0</v>
      </c>
      <c r="BF286" s="176" t="n">
        <f aca="false">IF(N286="snížená",J286,0)</f>
        <v>0</v>
      </c>
      <c r="BG286" s="176" t="n">
        <f aca="false">IF(N286="zákl. přenesená",J286,0)</f>
        <v>0</v>
      </c>
      <c r="BH286" s="176" t="n">
        <f aca="false">IF(N286="sníž. přenesená",J286,0)</f>
        <v>0</v>
      </c>
      <c r="BI286" s="176" t="n">
        <f aca="false">IF(N286="nulová",J286,0)</f>
        <v>0</v>
      </c>
      <c r="BJ286" s="3" t="s">
        <v>89</v>
      </c>
      <c r="BK286" s="176" t="n">
        <f aca="false">ROUND(I286*H286,2)</f>
        <v>0</v>
      </c>
      <c r="BL286" s="3" t="s">
        <v>540</v>
      </c>
      <c r="BM286" s="175" t="s">
        <v>3847</v>
      </c>
    </row>
    <row r="287" s="22" customFormat="true" ht="16.5" hidden="false" customHeight="true" outlineLevel="0" collapsed="false">
      <c r="B287" s="23"/>
      <c r="C287" s="164" t="s">
        <v>762</v>
      </c>
      <c r="D287" s="164" t="s">
        <v>310</v>
      </c>
      <c r="E287" s="165" t="s">
        <v>3848</v>
      </c>
      <c r="F287" s="166" t="s">
        <v>3849</v>
      </c>
      <c r="G287" s="167" t="s">
        <v>494</v>
      </c>
      <c r="H287" s="168" t="n">
        <v>4</v>
      </c>
      <c r="I287" s="169"/>
      <c r="J287" s="170" t="n">
        <f aca="false">ROUND(I287*H287,2)</f>
        <v>0</v>
      </c>
      <c r="K287" s="166"/>
      <c r="L287" s="23"/>
      <c r="M287" s="171"/>
      <c r="N287" s="172" t="s">
        <v>47</v>
      </c>
      <c r="P287" s="173" t="n">
        <f aca="false">O287*H287</f>
        <v>0</v>
      </c>
      <c r="Q287" s="173" t="n">
        <v>0</v>
      </c>
      <c r="R287" s="173" t="n">
        <f aca="false">Q287*H287</f>
        <v>0</v>
      </c>
      <c r="S287" s="173" t="n">
        <v>0</v>
      </c>
      <c r="T287" s="174" t="n">
        <f aca="false">S287*H287</f>
        <v>0</v>
      </c>
      <c r="AR287" s="175" t="s">
        <v>540</v>
      </c>
      <c r="AT287" s="175" t="s">
        <v>310</v>
      </c>
      <c r="AU287" s="175" t="s">
        <v>327</v>
      </c>
      <c r="AY287" s="3" t="s">
        <v>308</v>
      </c>
      <c r="BE287" s="176" t="n">
        <f aca="false">IF(N287="základní",J287,0)</f>
        <v>0</v>
      </c>
      <c r="BF287" s="176" t="n">
        <f aca="false">IF(N287="snížená",J287,0)</f>
        <v>0</v>
      </c>
      <c r="BG287" s="176" t="n">
        <f aca="false">IF(N287="zákl. přenesená",J287,0)</f>
        <v>0</v>
      </c>
      <c r="BH287" s="176" t="n">
        <f aca="false">IF(N287="sníž. přenesená",J287,0)</f>
        <v>0</v>
      </c>
      <c r="BI287" s="176" t="n">
        <f aca="false">IF(N287="nulová",J287,0)</f>
        <v>0</v>
      </c>
      <c r="BJ287" s="3" t="s">
        <v>89</v>
      </c>
      <c r="BK287" s="176" t="n">
        <f aca="false">ROUND(I287*H287,2)</f>
        <v>0</v>
      </c>
      <c r="BL287" s="3" t="s">
        <v>540</v>
      </c>
      <c r="BM287" s="175" t="s">
        <v>3850</v>
      </c>
    </row>
    <row r="288" s="22" customFormat="true" ht="16.5" hidden="false" customHeight="true" outlineLevel="0" collapsed="false">
      <c r="B288" s="23"/>
      <c r="C288" s="164" t="s">
        <v>764</v>
      </c>
      <c r="D288" s="164" t="s">
        <v>310</v>
      </c>
      <c r="E288" s="165" t="s">
        <v>3851</v>
      </c>
      <c r="F288" s="166" t="s">
        <v>3852</v>
      </c>
      <c r="G288" s="167" t="s">
        <v>494</v>
      </c>
      <c r="H288" s="168" t="n">
        <v>26</v>
      </c>
      <c r="I288" s="169"/>
      <c r="J288" s="170" t="n">
        <f aca="false">ROUND(I288*H288,2)</f>
        <v>0</v>
      </c>
      <c r="K288" s="166"/>
      <c r="L288" s="23"/>
      <c r="M288" s="171"/>
      <c r="N288" s="172" t="s">
        <v>47</v>
      </c>
      <c r="P288" s="173" t="n">
        <f aca="false">O288*H288</f>
        <v>0</v>
      </c>
      <c r="Q288" s="173" t="n">
        <v>0</v>
      </c>
      <c r="R288" s="173" t="n">
        <f aca="false">Q288*H288</f>
        <v>0</v>
      </c>
      <c r="S288" s="173" t="n">
        <v>0</v>
      </c>
      <c r="T288" s="174" t="n">
        <f aca="false">S288*H288</f>
        <v>0</v>
      </c>
      <c r="AR288" s="175" t="s">
        <v>540</v>
      </c>
      <c r="AT288" s="175" t="s">
        <v>310</v>
      </c>
      <c r="AU288" s="175" t="s">
        <v>327</v>
      </c>
      <c r="AY288" s="3" t="s">
        <v>308</v>
      </c>
      <c r="BE288" s="176" t="n">
        <f aca="false">IF(N288="základní",J288,0)</f>
        <v>0</v>
      </c>
      <c r="BF288" s="176" t="n">
        <f aca="false">IF(N288="snížená",J288,0)</f>
        <v>0</v>
      </c>
      <c r="BG288" s="176" t="n">
        <f aca="false">IF(N288="zákl. přenesená",J288,0)</f>
        <v>0</v>
      </c>
      <c r="BH288" s="176" t="n">
        <f aca="false">IF(N288="sníž. přenesená",J288,0)</f>
        <v>0</v>
      </c>
      <c r="BI288" s="176" t="n">
        <f aca="false">IF(N288="nulová",J288,0)</f>
        <v>0</v>
      </c>
      <c r="BJ288" s="3" t="s">
        <v>89</v>
      </c>
      <c r="BK288" s="176" t="n">
        <f aca="false">ROUND(I288*H288,2)</f>
        <v>0</v>
      </c>
      <c r="BL288" s="3" t="s">
        <v>540</v>
      </c>
      <c r="BM288" s="175" t="s">
        <v>3853</v>
      </c>
    </row>
    <row r="289" s="22" customFormat="true" ht="16.5" hidden="false" customHeight="true" outlineLevel="0" collapsed="false">
      <c r="B289" s="23"/>
      <c r="C289" s="164" t="s">
        <v>766</v>
      </c>
      <c r="D289" s="164" t="s">
        <v>310</v>
      </c>
      <c r="E289" s="165" t="s">
        <v>3854</v>
      </c>
      <c r="F289" s="166" t="s">
        <v>3855</v>
      </c>
      <c r="G289" s="167" t="s">
        <v>494</v>
      </c>
      <c r="H289" s="168" t="n">
        <v>224</v>
      </c>
      <c r="I289" s="169"/>
      <c r="J289" s="170" t="n">
        <f aca="false">ROUND(I289*H289,2)</f>
        <v>0</v>
      </c>
      <c r="K289" s="166"/>
      <c r="L289" s="23"/>
      <c r="M289" s="171"/>
      <c r="N289" s="172" t="s">
        <v>47</v>
      </c>
      <c r="P289" s="173" t="n">
        <f aca="false">O289*H289</f>
        <v>0</v>
      </c>
      <c r="Q289" s="173" t="n">
        <v>0</v>
      </c>
      <c r="R289" s="173" t="n">
        <f aca="false">Q289*H289</f>
        <v>0</v>
      </c>
      <c r="S289" s="173" t="n">
        <v>0</v>
      </c>
      <c r="T289" s="174" t="n">
        <f aca="false">S289*H289</f>
        <v>0</v>
      </c>
      <c r="AR289" s="175" t="s">
        <v>540</v>
      </c>
      <c r="AT289" s="175" t="s">
        <v>310</v>
      </c>
      <c r="AU289" s="175" t="s">
        <v>327</v>
      </c>
      <c r="AY289" s="3" t="s">
        <v>308</v>
      </c>
      <c r="BE289" s="176" t="n">
        <f aca="false">IF(N289="základní",J289,0)</f>
        <v>0</v>
      </c>
      <c r="BF289" s="176" t="n">
        <f aca="false">IF(N289="snížená",J289,0)</f>
        <v>0</v>
      </c>
      <c r="BG289" s="176" t="n">
        <f aca="false">IF(N289="zákl. přenesená",J289,0)</f>
        <v>0</v>
      </c>
      <c r="BH289" s="176" t="n">
        <f aca="false">IF(N289="sníž. přenesená",J289,0)</f>
        <v>0</v>
      </c>
      <c r="BI289" s="176" t="n">
        <f aca="false">IF(N289="nulová",J289,0)</f>
        <v>0</v>
      </c>
      <c r="BJ289" s="3" t="s">
        <v>89</v>
      </c>
      <c r="BK289" s="176" t="n">
        <f aca="false">ROUND(I289*H289,2)</f>
        <v>0</v>
      </c>
      <c r="BL289" s="3" t="s">
        <v>540</v>
      </c>
      <c r="BM289" s="175" t="s">
        <v>3856</v>
      </c>
    </row>
    <row r="290" s="152" customFormat="true" ht="20.85" hidden="false" customHeight="true" outlineLevel="0" collapsed="false">
      <c r="B290" s="153"/>
      <c r="D290" s="154" t="s">
        <v>81</v>
      </c>
      <c r="E290" s="162" t="s">
        <v>3857</v>
      </c>
      <c r="F290" s="162" t="s">
        <v>3858</v>
      </c>
      <c r="I290" s="156"/>
      <c r="J290" s="163" t="n">
        <f aca="false">BK290</f>
        <v>0</v>
      </c>
      <c r="L290" s="153"/>
      <c r="M290" s="157"/>
      <c r="P290" s="158" t="n">
        <f aca="false">SUM(P291:P296)</f>
        <v>0</v>
      </c>
      <c r="R290" s="158" t="n">
        <f aca="false">SUM(R291:R296)</f>
        <v>0</v>
      </c>
      <c r="T290" s="159" t="n">
        <f aca="false">SUM(T291:T296)</f>
        <v>0</v>
      </c>
      <c r="AR290" s="154" t="s">
        <v>315</v>
      </c>
      <c r="AT290" s="160" t="s">
        <v>81</v>
      </c>
      <c r="AU290" s="160" t="s">
        <v>91</v>
      </c>
      <c r="AY290" s="154" t="s">
        <v>308</v>
      </c>
      <c r="BK290" s="161" t="n">
        <f aca="false">SUM(BK291:BK296)</f>
        <v>0</v>
      </c>
    </row>
    <row r="291" s="22" customFormat="true" ht="16.5" hidden="false" customHeight="true" outlineLevel="0" collapsed="false">
      <c r="B291" s="23"/>
      <c r="C291" s="164" t="s">
        <v>768</v>
      </c>
      <c r="D291" s="164" t="s">
        <v>310</v>
      </c>
      <c r="E291" s="165" t="s">
        <v>3859</v>
      </c>
      <c r="F291" s="166" t="s">
        <v>3860</v>
      </c>
      <c r="G291" s="167" t="s">
        <v>494</v>
      </c>
      <c r="H291" s="168" t="n">
        <v>52</v>
      </c>
      <c r="I291" s="169"/>
      <c r="J291" s="170" t="n">
        <f aca="false">ROUND(I291*H291,2)</f>
        <v>0</v>
      </c>
      <c r="K291" s="166"/>
      <c r="L291" s="23"/>
      <c r="M291" s="171"/>
      <c r="N291" s="172" t="s">
        <v>47</v>
      </c>
      <c r="P291" s="173" t="n">
        <f aca="false">O291*H291</f>
        <v>0</v>
      </c>
      <c r="Q291" s="173" t="n">
        <v>0</v>
      </c>
      <c r="R291" s="173" t="n">
        <f aca="false">Q291*H291</f>
        <v>0</v>
      </c>
      <c r="S291" s="173" t="n">
        <v>0</v>
      </c>
      <c r="T291" s="174" t="n">
        <f aca="false">S291*H291</f>
        <v>0</v>
      </c>
      <c r="AR291" s="175" t="s">
        <v>540</v>
      </c>
      <c r="AT291" s="175" t="s">
        <v>310</v>
      </c>
      <c r="AU291" s="175" t="s">
        <v>327</v>
      </c>
      <c r="AY291" s="3" t="s">
        <v>308</v>
      </c>
      <c r="BE291" s="176" t="n">
        <f aca="false">IF(N291="základní",J291,0)</f>
        <v>0</v>
      </c>
      <c r="BF291" s="176" t="n">
        <f aca="false">IF(N291="snížená",J291,0)</f>
        <v>0</v>
      </c>
      <c r="BG291" s="176" t="n">
        <f aca="false">IF(N291="zákl. přenesená",J291,0)</f>
        <v>0</v>
      </c>
      <c r="BH291" s="176" t="n">
        <f aca="false">IF(N291="sníž. přenesená",J291,0)</f>
        <v>0</v>
      </c>
      <c r="BI291" s="176" t="n">
        <f aca="false">IF(N291="nulová",J291,0)</f>
        <v>0</v>
      </c>
      <c r="BJ291" s="3" t="s">
        <v>89</v>
      </c>
      <c r="BK291" s="176" t="n">
        <f aca="false">ROUND(I291*H291,2)</f>
        <v>0</v>
      </c>
      <c r="BL291" s="3" t="s">
        <v>540</v>
      </c>
      <c r="BM291" s="175" t="s">
        <v>3861</v>
      </c>
    </row>
    <row r="292" s="22" customFormat="true" ht="16.5" hidden="false" customHeight="true" outlineLevel="0" collapsed="false">
      <c r="B292" s="23"/>
      <c r="C292" s="164" t="s">
        <v>770</v>
      </c>
      <c r="D292" s="164" t="s">
        <v>310</v>
      </c>
      <c r="E292" s="165" t="s">
        <v>3862</v>
      </c>
      <c r="F292" s="166" t="s">
        <v>3863</v>
      </c>
      <c r="G292" s="167" t="s">
        <v>494</v>
      </c>
      <c r="H292" s="168" t="n">
        <v>7</v>
      </c>
      <c r="I292" s="169"/>
      <c r="J292" s="170" t="n">
        <f aca="false">ROUND(I292*H292,2)</f>
        <v>0</v>
      </c>
      <c r="K292" s="166"/>
      <c r="L292" s="23"/>
      <c r="M292" s="171"/>
      <c r="N292" s="172" t="s">
        <v>47</v>
      </c>
      <c r="P292" s="173" t="n">
        <f aca="false">O292*H292</f>
        <v>0</v>
      </c>
      <c r="Q292" s="173" t="n">
        <v>0</v>
      </c>
      <c r="R292" s="173" t="n">
        <f aca="false">Q292*H292</f>
        <v>0</v>
      </c>
      <c r="S292" s="173" t="n">
        <v>0</v>
      </c>
      <c r="T292" s="174" t="n">
        <f aca="false">S292*H292</f>
        <v>0</v>
      </c>
      <c r="AR292" s="175" t="s">
        <v>540</v>
      </c>
      <c r="AT292" s="175" t="s">
        <v>310</v>
      </c>
      <c r="AU292" s="175" t="s">
        <v>327</v>
      </c>
      <c r="AY292" s="3" t="s">
        <v>308</v>
      </c>
      <c r="BE292" s="176" t="n">
        <f aca="false">IF(N292="základní",J292,0)</f>
        <v>0</v>
      </c>
      <c r="BF292" s="176" t="n">
        <f aca="false">IF(N292="snížená",J292,0)</f>
        <v>0</v>
      </c>
      <c r="BG292" s="176" t="n">
        <f aca="false">IF(N292="zákl. přenesená",J292,0)</f>
        <v>0</v>
      </c>
      <c r="BH292" s="176" t="n">
        <f aca="false">IF(N292="sníž. přenesená",J292,0)</f>
        <v>0</v>
      </c>
      <c r="BI292" s="176" t="n">
        <f aca="false">IF(N292="nulová",J292,0)</f>
        <v>0</v>
      </c>
      <c r="BJ292" s="3" t="s">
        <v>89</v>
      </c>
      <c r="BK292" s="176" t="n">
        <f aca="false">ROUND(I292*H292,2)</f>
        <v>0</v>
      </c>
      <c r="BL292" s="3" t="s">
        <v>540</v>
      </c>
      <c r="BM292" s="175" t="s">
        <v>3864</v>
      </c>
    </row>
    <row r="293" s="22" customFormat="true" ht="16.5" hidden="false" customHeight="true" outlineLevel="0" collapsed="false">
      <c r="B293" s="23"/>
      <c r="C293" s="164" t="s">
        <v>772</v>
      </c>
      <c r="D293" s="164" t="s">
        <v>310</v>
      </c>
      <c r="E293" s="165" t="s">
        <v>3865</v>
      </c>
      <c r="F293" s="166" t="s">
        <v>3866</v>
      </c>
      <c r="G293" s="167" t="s">
        <v>494</v>
      </c>
      <c r="H293" s="168" t="n">
        <v>22</v>
      </c>
      <c r="I293" s="169"/>
      <c r="J293" s="170" t="n">
        <f aca="false">ROUND(I293*H293,2)</f>
        <v>0</v>
      </c>
      <c r="K293" s="166"/>
      <c r="L293" s="23"/>
      <c r="M293" s="171"/>
      <c r="N293" s="172" t="s">
        <v>47</v>
      </c>
      <c r="P293" s="173" t="n">
        <f aca="false">O293*H293</f>
        <v>0</v>
      </c>
      <c r="Q293" s="173" t="n">
        <v>0</v>
      </c>
      <c r="R293" s="173" t="n">
        <f aca="false">Q293*H293</f>
        <v>0</v>
      </c>
      <c r="S293" s="173" t="n">
        <v>0</v>
      </c>
      <c r="T293" s="174" t="n">
        <f aca="false">S293*H293</f>
        <v>0</v>
      </c>
      <c r="AR293" s="175" t="s">
        <v>540</v>
      </c>
      <c r="AT293" s="175" t="s">
        <v>310</v>
      </c>
      <c r="AU293" s="175" t="s">
        <v>327</v>
      </c>
      <c r="AY293" s="3" t="s">
        <v>308</v>
      </c>
      <c r="BE293" s="176" t="n">
        <f aca="false">IF(N293="základní",J293,0)</f>
        <v>0</v>
      </c>
      <c r="BF293" s="176" t="n">
        <f aca="false">IF(N293="snížená",J293,0)</f>
        <v>0</v>
      </c>
      <c r="BG293" s="176" t="n">
        <f aca="false">IF(N293="zákl. přenesená",J293,0)</f>
        <v>0</v>
      </c>
      <c r="BH293" s="176" t="n">
        <f aca="false">IF(N293="sníž. přenesená",J293,0)</f>
        <v>0</v>
      </c>
      <c r="BI293" s="176" t="n">
        <f aca="false">IF(N293="nulová",J293,0)</f>
        <v>0</v>
      </c>
      <c r="BJ293" s="3" t="s">
        <v>89</v>
      </c>
      <c r="BK293" s="176" t="n">
        <f aca="false">ROUND(I293*H293,2)</f>
        <v>0</v>
      </c>
      <c r="BL293" s="3" t="s">
        <v>540</v>
      </c>
      <c r="BM293" s="175" t="s">
        <v>3867</v>
      </c>
    </row>
    <row r="294" s="22" customFormat="true" ht="16.5" hidden="false" customHeight="true" outlineLevel="0" collapsed="false">
      <c r="B294" s="23"/>
      <c r="C294" s="164" t="s">
        <v>775</v>
      </c>
      <c r="D294" s="164" t="s">
        <v>310</v>
      </c>
      <c r="E294" s="165" t="s">
        <v>3868</v>
      </c>
      <c r="F294" s="166" t="s">
        <v>3869</v>
      </c>
      <c r="G294" s="167" t="s">
        <v>494</v>
      </c>
      <c r="H294" s="168" t="n">
        <v>5</v>
      </c>
      <c r="I294" s="169"/>
      <c r="J294" s="170" t="n">
        <f aca="false">ROUND(I294*H294,2)</f>
        <v>0</v>
      </c>
      <c r="K294" s="166"/>
      <c r="L294" s="23"/>
      <c r="M294" s="171"/>
      <c r="N294" s="172" t="s">
        <v>47</v>
      </c>
      <c r="P294" s="173" t="n">
        <f aca="false">O294*H294</f>
        <v>0</v>
      </c>
      <c r="Q294" s="173" t="n">
        <v>0</v>
      </c>
      <c r="R294" s="173" t="n">
        <f aca="false">Q294*H294</f>
        <v>0</v>
      </c>
      <c r="S294" s="173" t="n">
        <v>0</v>
      </c>
      <c r="T294" s="174" t="n">
        <f aca="false">S294*H294</f>
        <v>0</v>
      </c>
      <c r="AR294" s="175" t="s">
        <v>540</v>
      </c>
      <c r="AT294" s="175" t="s">
        <v>310</v>
      </c>
      <c r="AU294" s="175" t="s">
        <v>327</v>
      </c>
      <c r="AY294" s="3" t="s">
        <v>308</v>
      </c>
      <c r="BE294" s="176" t="n">
        <f aca="false">IF(N294="základní",J294,0)</f>
        <v>0</v>
      </c>
      <c r="BF294" s="176" t="n">
        <f aca="false">IF(N294="snížená",J294,0)</f>
        <v>0</v>
      </c>
      <c r="BG294" s="176" t="n">
        <f aca="false">IF(N294="zákl. přenesená",J294,0)</f>
        <v>0</v>
      </c>
      <c r="BH294" s="176" t="n">
        <f aca="false">IF(N294="sníž. přenesená",J294,0)</f>
        <v>0</v>
      </c>
      <c r="BI294" s="176" t="n">
        <f aca="false">IF(N294="nulová",J294,0)</f>
        <v>0</v>
      </c>
      <c r="BJ294" s="3" t="s">
        <v>89</v>
      </c>
      <c r="BK294" s="176" t="n">
        <f aca="false">ROUND(I294*H294,2)</f>
        <v>0</v>
      </c>
      <c r="BL294" s="3" t="s">
        <v>540</v>
      </c>
      <c r="BM294" s="175" t="s">
        <v>3870</v>
      </c>
    </row>
    <row r="295" s="22" customFormat="true" ht="16.5" hidden="false" customHeight="true" outlineLevel="0" collapsed="false">
      <c r="B295" s="23"/>
      <c r="C295" s="164" t="s">
        <v>777</v>
      </c>
      <c r="D295" s="164" t="s">
        <v>310</v>
      </c>
      <c r="E295" s="165" t="s">
        <v>3871</v>
      </c>
      <c r="F295" s="166" t="s">
        <v>3855</v>
      </c>
      <c r="G295" s="167" t="s">
        <v>3661</v>
      </c>
      <c r="H295" s="168" t="n">
        <v>86</v>
      </c>
      <c r="I295" s="169"/>
      <c r="J295" s="170" t="n">
        <f aca="false">ROUND(I295*H295,2)</f>
        <v>0</v>
      </c>
      <c r="K295" s="166"/>
      <c r="L295" s="23"/>
      <c r="M295" s="171"/>
      <c r="N295" s="172" t="s">
        <v>47</v>
      </c>
      <c r="P295" s="173" t="n">
        <f aca="false">O295*H295</f>
        <v>0</v>
      </c>
      <c r="Q295" s="173" t="n">
        <v>0</v>
      </c>
      <c r="R295" s="173" t="n">
        <f aca="false">Q295*H295</f>
        <v>0</v>
      </c>
      <c r="S295" s="173" t="n">
        <v>0</v>
      </c>
      <c r="T295" s="174" t="n">
        <f aca="false">S295*H295</f>
        <v>0</v>
      </c>
      <c r="AR295" s="175" t="s">
        <v>540</v>
      </c>
      <c r="AT295" s="175" t="s">
        <v>310</v>
      </c>
      <c r="AU295" s="175" t="s">
        <v>327</v>
      </c>
      <c r="AY295" s="3" t="s">
        <v>308</v>
      </c>
      <c r="BE295" s="176" t="n">
        <f aca="false">IF(N295="základní",J295,0)</f>
        <v>0</v>
      </c>
      <c r="BF295" s="176" t="n">
        <f aca="false">IF(N295="snížená",J295,0)</f>
        <v>0</v>
      </c>
      <c r="BG295" s="176" t="n">
        <f aca="false">IF(N295="zákl. přenesená",J295,0)</f>
        <v>0</v>
      </c>
      <c r="BH295" s="176" t="n">
        <f aca="false">IF(N295="sníž. přenesená",J295,0)</f>
        <v>0</v>
      </c>
      <c r="BI295" s="176" t="n">
        <f aca="false">IF(N295="nulová",J295,0)</f>
        <v>0</v>
      </c>
      <c r="BJ295" s="3" t="s">
        <v>89</v>
      </c>
      <c r="BK295" s="176" t="n">
        <f aca="false">ROUND(I295*H295,2)</f>
        <v>0</v>
      </c>
      <c r="BL295" s="3" t="s">
        <v>540</v>
      </c>
      <c r="BM295" s="175" t="s">
        <v>3872</v>
      </c>
    </row>
    <row r="296" s="22" customFormat="true" ht="21.75" hidden="false" customHeight="true" outlineLevel="0" collapsed="false">
      <c r="B296" s="23"/>
      <c r="C296" s="164" t="s">
        <v>779</v>
      </c>
      <c r="D296" s="164" t="s">
        <v>310</v>
      </c>
      <c r="E296" s="165" t="s">
        <v>3873</v>
      </c>
      <c r="F296" s="166" t="s">
        <v>3874</v>
      </c>
      <c r="G296" s="167" t="s">
        <v>3581</v>
      </c>
      <c r="H296" s="235"/>
      <c r="I296" s="169"/>
      <c r="J296" s="170" t="n">
        <f aca="false">ROUND(I296*H296,2)</f>
        <v>0</v>
      </c>
      <c r="K296" s="166"/>
      <c r="L296" s="23"/>
      <c r="M296" s="171"/>
      <c r="N296" s="172" t="s">
        <v>47</v>
      </c>
      <c r="P296" s="173" t="n">
        <f aca="false">O296*H296</f>
        <v>0</v>
      </c>
      <c r="Q296" s="173" t="n">
        <v>0</v>
      </c>
      <c r="R296" s="173" t="n">
        <f aca="false">Q296*H296</f>
        <v>0</v>
      </c>
      <c r="S296" s="173" t="n">
        <v>0</v>
      </c>
      <c r="T296" s="174" t="n">
        <f aca="false">S296*H296</f>
        <v>0</v>
      </c>
      <c r="AR296" s="175" t="s">
        <v>540</v>
      </c>
      <c r="AT296" s="175" t="s">
        <v>310</v>
      </c>
      <c r="AU296" s="175" t="s">
        <v>327</v>
      </c>
      <c r="AY296" s="3" t="s">
        <v>308</v>
      </c>
      <c r="BE296" s="176" t="n">
        <f aca="false">IF(N296="základní",J296,0)</f>
        <v>0</v>
      </c>
      <c r="BF296" s="176" t="n">
        <f aca="false">IF(N296="snížená",J296,0)</f>
        <v>0</v>
      </c>
      <c r="BG296" s="176" t="n">
        <f aca="false">IF(N296="zákl. přenesená",J296,0)</f>
        <v>0</v>
      </c>
      <c r="BH296" s="176" t="n">
        <f aca="false">IF(N296="sníž. přenesená",J296,0)</f>
        <v>0</v>
      </c>
      <c r="BI296" s="176" t="n">
        <f aca="false">IF(N296="nulová",J296,0)</f>
        <v>0</v>
      </c>
      <c r="BJ296" s="3" t="s">
        <v>89</v>
      </c>
      <c r="BK296" s="176" t="n">
        <f aca="false">ROUND(I296*H296,2)</f>
        <v>0</v>
      </c>
      <c r="BL296" s="3" t="s">
        <v>540</v>
      </c>
      <c r="BM296" s="175" t="s">
        <v>3875</v>
      </c>
    </row>
    <row r="297" s="152" customFormat="true" ht="22.95" hidden="false" customHeight="true" outlineLevel="0" collapsed="false">
      <c r="B297" s="153"/>
      <c r="D297" s="154" t="s">
        <v>81</v>
      </c>
      <c r="E297" s="162" t="s">
        <v>3391</v>
      </c>
      <c r="F297" s="162" t="s">
        <v>3876</v>
      </c>
      <c r="I297" s="156"/>
      <c r="J297" s="163" t="n">
        <f aca="false">BK297</f>
        <v>0</v>
      </c>
      <c r="L297" s="153"/>
      <c r="M297" s="157"/>
      <c r="P297" s="158" t="n">
        <f aca="false">SUM(P298:P299)</f>
        <v>0</v>
      </c>
      <c r="R297" s="158" t="n">
        <f aca="false">SUM(R298:R299)</f>
        <v>0</v>
      </c>
      <c r="T297" s="159" t="n">
        <f aca="false">SUM(T298:T299)</f>
        <v>0</v>
      </c>
      <c r="AR297" s="154" t="s">
        <v>315</v>
      </c>
      <c r="AT297" s="160" t="s">
        <v>81</v>
      </c>
      <c r="AU297" s="160" t="s">
        <v>89</v>
      </c>
      <c r="AY297" s="154" t="s">
        <v>308</v>
      </c>
      <c r="BK297" s="161" t="n">
        <f aca="false">SUM(BK298:BK299)</f>
        <v>0</v>
      </c>
    </row>
    <row r="298" s="22" customFormat="true" ht="16.5" hidden="false" customHeight="true" outlineLevel="0" collapsed="false">
      <c r="B298" s="23"/>
      <c r="C298" s="164" t="s">
        <v>781</v>
      </c>
      <c r="D298" s="164" t="s">
        <v>310</v>
      </c>
      <c r="E298" s="165" t="s">
        <v>3877</v>
      </c>
      <c r="F298" s="166" t="s">
        <v>3878</v>
      </c>
      <c r="G298" s="167" t="s">
        <v>313</v>
      </c>
      <c r="H298" s="168" t="n">
        <v>8</v>
      </c>
      <c r="I298" s="169"/>
      <c r="J298" s="170" t="n">
        <f aca="false">ROUND(I298*H298,2)</f>
        <v>0</v>
      </c>
      <c r="K298" s="166"/>
      <c r="L298" s="23"/>
      <c r="M298" s="171"/>
      <c r="N298" s="172" t="s">
        <v>47</v>
      </c>
      <c r="P298" s="173" t="n">
        <f aca="false">O298*H298</f>
        <v>0</v>
      </c>
      <c r="Q298" s="173" t="n">
        <v>0</v>
      </c>
      <c r="R298" s="173" t="n">
        <f aca="false">Q298*H298</f>
        <v>0</v>
      </c>
      <c r="S298" s="173" t="n">
        <v>0</v>
      </c>
      <c r="T298" s="174" t="n">
        <f aca="false">S298*H298</f>
        <v>0</v>
      </c>
      <c r="AR298" s="175" t="s">
        <v>540</v>
      </c>
      <c r="AT298" s="175" t="s">
        <v>310</v>
      </c>
      <c r="AU298" s="175" t="s">
        <v>91</v>
      </c>
      <c r="AY298" s="3" t="s">
        <v>308</v>
      </c>
      <c r="BE298" s="176" t="n">
        <f aca="false">IF(N298="základní",J298,0)</f>
        <v>0</v>
      </c>
      <c r="BF298" s="176" t="n">
        <f aca="false">IF(N298="snížená",J298,0)</f>
        <v>0</v>
      </c>
      <c r="BG298" s="176" t="n">
        <f aca="false">IF(N298="zákl. přenesená",J298,0)</f>
        <v>0</v>
      </c>
      <c r="BH298" s="176" t="n">
        <f aca="false">IF(N298="sníž. přenesená",J298,0)</f>
        <v>0</v>
      </c>
      <c r="BI298" s="176" t="n">
        <f aca="false">IF(N298="nulová",J298,0)</f>
        <v>0</v>
      </c>
      <c r="BJ298" s="3" t="s">
        <v>89</v>
      </c>
      <c r="BK298" s="176" t="n">
        <f aca="false">ROUND(I298*H298,2)</f>
        <v>0</v>
      </c>
      <c r="BL298" s="3" t="s">
        <v>540</v>
      </c>
      <c r="BM298" s="175" t="s">
        <v>3879</v>
      </c>
    </row>
    <row r="299" s="22" customFormat="true" ht="16.5" hidden="false" customHeight="true" outlineLevel="0" collapsed="false">
      <c r="B299" s="23"/>
      <c r="C299" s="164" t="s">
        <v>783</v>
      </c>
      <c r="D299" s="164" t="s">
        <v>310</v>
      </c>
      <c r="E299" s="165" t="s">
        <v>3880</v>
      </c>
      <c r="F299" s="166" t="s">
        <v>3881</v>
      </c>
      <c r="G299" s="167" t="s">
        <v>313</v>
      </c>
      <c r="H299" s="168" t="n">
        <v>8</v>
      </c>
      <c r="I299" s="169"/>
      <c r="J299" s="170" t="n">
        <f aca="false">ROUND(I299*H299,2)</f>
        <v>0</v>
      </c>
      <c r="K299" s="166"/>
      <c r="L299" s="23"/>
      <c r="M299" s="171"/>
      <c r="N299" s="172" t="s">
        <v>47</v>
      </c>
      <c r="P299" s="173" t="n">
        <f aca="false">O299*H299</f>
        <v>0</v>
      </c>
      <c r="Q299" s="173" t="n">
        <v>0</v>
      </c>
      <c r="R299" s="173" t="n">
        <f aca="false">Q299*H299</f>
        <v>0</v>
      </c>
      <c r="S299" s="173" t="n">
        <v>0</v>
      </c>
      <c r="T299" s="174" t="n">
        <f aca="false">S299*H299</f>
        <v>0</v>
      </c>
      <c r="AR299" s="175" t="s">
        <v>540</v>
      </c>
      <c r="AT299" s="175" t="s">
        <v>310</v>
      </c>
      <c r="AU299" s="175" t="s">
        <v>91</v>
      </c>
      <c r="AY299" s="3" t="s">
        <v>308</v>
      </c>
      <c r="BE299" s="176" t="n">
        <f aca="false">IF(N299="základní",J299,0)</f>
        <v>0</v>
      </c>
      <c r="BF299" s="176" t="n">
        <f aca="false">IF(N299="snížená",J299,0)</f>
        <v>0</v>
      </c>
      <c r="BG299" s="176" t="n">
        <f aca="false">IF(N299="zákl. přenesená",J299,0)</f>
        <v>0</v>
      </c>
      <c r="BH299" s="176" t="n">
        <f aca="false">IF(N299="sníž. přenesená",J299,0)</f>
        <v>0</v>
      </c>
      <c r="BI299" s="176" t="n">
        <f aca="false">IF(N299="nulová",J299,0)</f>
        <v>0</v>
      </c>
      <c r="BJ299" s="3" t="s">
        <v>89</v>
      </c>
      <c r="BK299" s="176" t="n">
        <f aca="false">ROUND(I299*H299,2)</f>
        <v>0</v>
      </c>
      <c r="BL299" s="3" t="s">
        <v>540</v>
      </c>
      <c r="BM299" s="175" t="s">
        <v>3882</v>
      </c>
    </row>
    <row r="300" s="152" customFormat="true" ht="22.95" hidden="false" customHeight="true" outlineLevel="0" collapsed="false">
      <c r="B300" s="153"/>
      <c r="D300" s="154" t="s">
        <v>81</v>
      </c>
      <c r="E300" s="162" t="s">
        <v>3883</v>
      </c>
      <c r="F300" s="162" t="s">
        <v>3883</v>
      </c>
      <c r="I300" s="156"/>
      <c r="J300" s="163" t="n">
        <f aca="false">BK300</f>
        <v>0</v>
      </c>
      <c r="L300" s="153"/>
      <c r="M300" s="157"/>
      <c r="P300" s="158" t="n">
        <f aca="false">SUM(P301:P310)</f>
        <v>0</v>
      </c>
      <c r="R300" s="158" t="n">
        <f aca="false">SUM(R301:R310)</f>
        <v>0</v>
      </c>
      <c r="T300" s="159" t="n">
        <f aca="false">SUM(T301:T310)</f>
        <v>0</v>
      </c>
      <c r="AR300" s="154" t="s">
        <v>315</v>
      </c>
      <c r="AT300" s="160" t="s">
        <v>81</v>
      </c>
      <c r="AU300" s="160" t="s">
        <v>89</v>
      </c>
      <c r="AY300" s="154" t="s">
        <v>308</v>
      </c>
      <c r="BK300" s="161" t="n">
        <f aca="false">SUM(BK301:BK310)</f>
        <v>0</v>
      </c>
    </row>
    <row r="301" s="22" customFormat="true" ht="16.5" hidden="false" customHeight="true" outlineLevel="0" collapsed="false">
      <c r="B301" s="23"/>
      <c r="C301" s="164" t="s">
        <v>785</v>
      </c>
      <c r="D301" s="164" t="s">
        <v>310</v>
      </c>
      <c r="E301" s="165" t="s">
        <v>3884</v>
      </c>
      <c r="F301" s="166" t="s">
        <v>3885</v>
      </c>
      <c r="G301" s="167" t="s">
        <v>3886</v>
      </c>
      <c r="H301" s="168" t="n">
        <v>24</v>
      </c>
      <c r="I301" s="169"/>
      <c r="J301" s="170" t="n">
        <f aca="false">ROUND(I301*H301,2)</f>
        <v>0</v>
      </c>
      <c r="K301" s="166"/>
      <c r="L301" s="23"/>
      <c r="M301" s="171"/>
      <c r="N301" s="172" t="s">
        <v>47</v>
      </c>
      <c r="P301" s="173" t="n">
        <f aca="false">O301*H301</f>
        <v>0</v>
      </c>
      <c r="Q301" s="173" t="n">
        <v>0</v>
      </c>
      <c r="R301" s="173" t="n">
        <f aca="false">Q301*H301</f>
        <v>0</v>
      </c>
      <c r="S301" s="173" t="n">
        <v>0</v>
      </c>
      <c r="T301" s="174" t="n">
        <f aca="false">S301*H301</f>
        <v>0</v>
      </c>
      <c r="AR301" s="175" t="s">
        <v>540</v>
      </c>
      <c r="AT301" s="175" t="s">
        <v>310</v>
      </c>
      <c r="AU301" s="175" t="s">
        <v>91</v>
      </c>
      <c r="AY301" s="3" t="s">
        <v>308</v>
      </c>
      <c r="BE301" s="176" t="n">
        <f aca="false">IF(N301="základní",J301,0)</f>
        <v>0</v>
      </c>
      <c r="BF301" s="176" t="n">
        <f aca="false">IF(N301="snížená",J301,0)</f>
        <v>0</v>
      </c>
      <c r="BG301" s="176" t="n">
        <f aca="false">IF(N301="zákl. přenesená",J301,0)</f>
        <v>0</v>
      </c>
      <c r="BH301" s="176" t="n">
        <f aca="false">IF(N301="sníž. přenesená",J301,0)</f>
        <v>0</v>
      </c>
      <c r="BI301" s="176" t="n">
        <f aca="false">IF(N301="nulová",J301,0)</f>
        <v>0</v>
      </c>
      <c r="BJ301" s="3" t="s">
        <v>89</v>
      </c>
      <c r="BK301" s="176" t="n">
        <f aca="false">ROUND(I301*H301,2)</f>
        <v>0</v>
      </c>
      <c r="BL301" s="3" t="s">
        <v>540</v>
      </c>
      <c r="BM301" s="175" t="s">
        <v>3887</v>
      </c>
    </row>
    <row r="302" s="22" customFormat="true" ht="16.5" hidden="false" customHeight="true" outlineLevel="0" collapsed="false">
      <c r="B302" s="23"/>
      <c r="C302" s="164" t="s">
        <v>787</v>
      </c>
      <c r="D302" s="164" t="s">
        <v>310</v>
      </c>
      <c r="E302" s="165" t="s">
        <v>3888</v>
      </c>
      <c r="F302" s="166" t="s">
        <v>3889</v>
      </c>
      <c r="G302" s="167" t="s">
        <v>494</v>
      </c>
      <c r="H302" s="168" t="n">
        <v>1830</v>
      </c>
      <c r="I302" s="169"/>
      <c r="J302" s="170" t="n">
        <f aca="false">ROUND(I302*H302,2)</f>
        <v>0</v>
      </c>
      <c r="K302" s="166"/>
      <c r="L302" s="23"/>
      <c r="M302" s="171"/>
      <c r="N302" s="172" t="s">
        <v>47</v>
      </c>
      <c r="P302" s="173" t="n">
        <f aca="false">O302*H302</f>
        <v>0</v>
      </c>
      <c r="Q302" s="173" t="n">
        <v>0</v>
      </c>
      <c r="R302" s="173" t="n">
        <f aca="false">Q302*H302</f>
        <v>0</v>
      </c>
      <c r="S302" s="173" t="n">
        <v>0</v>
      </c>
      <c r="T302" s="174" t="n">
        <f aca="false">S302*H302</f>
        <v>0</v>
      </c>
      <c r="AR302" s="175" t="s">
        <v>540</v>
      </c>
      <c r="AT302" s="175" t="s">
        <v>310</v>
      </c>
      <c r="AU302" s="175" t="s">
        <v>91</v>
      </c>
      <c r="AY302" s="3" t="s">
        <v>308</v>
      </c>
      <c r="BE302" s="176" t="n">
        <f aca="false">IF(N302="základní",J302,0)</f>
        <v>0</v>
      </c>
      <c r="BF302" s="176" t="n">
        <f aca="false">IF(N302="snížená",J302,0)</f>
        <v>0</v>
      </c>
      <c r="BG302" s="176" t="n">
        <f aca="false">IF(N302="zákl. přenesená",J302,0)</f>
        <v>0</v>
      </c>
      <c r="BH302" s="176" t="n">
        <f aca="false">IF(N302="sníž. přenesená",J302,0)</f>
        <v>0</v>
      </c>
      <c r="BI302" s="176" t="n">
        <f aca="false">IF(N302="nulová",J302,0)</f>
        <v>0</v>
      </c>
      <c r="BJ302" s="3" t="s">
        <v>89</v>
      </c>
      <c r="BK302" s="176" t="n">
        <f aca="false">ROUND(I302*H302,2)</f>
        <v>0</v>
      </c>
      <c r="BL302" s="3" t="s">
        <v>540</v>
      </c>
      <c r="BM302" s="175" t="s">
        <v>3890</v>
      </c>
    </row>
    <row r="303" s="22" customFormat="true" ht="37.95" hidden="false" customHeight="true" outlineLevel="0" collapsed="false">
      <c r="B303" s="23"/>
      <c r="C303" s="164" t="s">
        <v>789</v>
      </c>
      <c r="D303" s="164" t="s">
        <v>310</v>
      </c>
      <c r="E303" s="165" t="s">
        <v>3891</v>
      </c>
      <c r="F303" s="166" t="s">
        <v>3892</v>
      </c>
      <c r="G303" s="167" t="s">
        <v>3893</v>
      </c>
      <c r="H303" s="168" t="n">
        <v>49</v>
      </c>
      <c r="I303" s="169"/>
      <c r="J303" s="170" t="n">
        <f aca="false">ROUND(I303*H303,2)</f>
        <v>0</v>
      </c>
      <c r="K303" s="166"/>
      <c r="L303" s="23"/>
      <c r="M303" s="171"/>
      <c r="N303" s="172" t="s">
        <v>47</v>
      </c>
      <c r="P303" s="173" t="n">
        <f aca="false">O303*H303</f>
        <v>0</v>
      </c>
      <c r="Q303" s="173" t="n">
        <v>0</v>
      </c>
      <c r="R303" s="173" t="n">
        <f aca="false">Q303*H303</f>
        <v>0</v>
      </c>
      <c r="S303" s="173" t="n">
        <v>0</v>
      </c>
      <c r="T303" s="174" t="n">
        <f aca="false">S303*H303</f>
        <v>0</v>
      </c>
      <c r="AR303" s="175" t="s">
        <v>540</v>
      </c>
      <c r="AT303" s="175" t="s">
        <v>310</v>
      </c>
      <c r="AU303" s="175" t="s">
        <v>91</v>
      </c>
      <c r="AY303" s="3" t="s">
        <v>308</v>
      </c>
      <c r="BE303" s="176" t="n">
        <f aca="false">IF(N303="základní",J303,0)</f>
        <v>0</v>
      </c>
      <c r="BF303" s="176" t="n">
        <f aca="false">IF(N303="snížená",J303,0)</f>
        <v>0</v>
      </c>
      <c r="BG303" s="176" t="n">
        <f aca="false">IF(N303="zákl. přenesená",J303,0)</f>
        <v>0</v>
      </c>
      <c r="BH303" s="176" t="n">
        <f aca="false">IF(N303="sníž. přenesená",J303,0)</f>
        <v>0</v>
      </c>
      <c r="BI303" s="176" t="n">
        <f aca="false">IF(N303="nulová",J303,0)</f>
        <v>0</v>
      </c>
      <c r="BJ303" s="3" t="s">
        <v>89</v>
      </c>
      <c r="BK303" s="176" t="n">
        <f aca="false">ROUND(I303*H303,2)</f>
        <v>0</v>
      </c>
      <c r="BL303" s="3" t="s">
        <v>540</v>
      </c>
      <c r="BM303" s="175" t="s">
        <v>3894</v>
      </c>
    </row>
    <row r="304" s="22" customFormat="true" ht="16.5" hidden="false" customHeight="true" outlineLevel="0" collapsed="false">
      <c r="B304" s="23"/>
      <c r="C304" s="164" t="s">
        <v>791</v>
      </c>
      <c r="D304" s="164" t="s">
        <v>310</v>
      </c>
      <c r="E304" s="165" t="s">
        <v>3895</v>
      </c>
      <c r="F304" s="166" t="s">
        <v>3896</v>
      </c>
      <c r="G304" s="167" t="s">
        <v>478</v>
      </c>
      <c r="H304" s="168" t="n">
        <v>1</v>
      </c>
      <c r="I304" s="169"/>
      <c r="J304" s="170" t="n">
        <f aca="false">ROUND(I304*H304,2)</f>
        <v>0</v>
      </c>
      <c r="K304" s="166"/>
      <c r="L304" s="23"/>
      <c r="M304" s="171"/>
      <c r="N304" s="172" t="s">
        <v>47</v>
      </c>
      <c r="P304" s="173" t="n">
        <f aca="false">O304*H304</f>
        <v>0</v>
      </c>
      <c r="Q304" s="173" t="n">
        <v>0</v>
      </c>
      <c r="R304" s="173" t="n">
        <f aca="false">Q304*H304</f>
        <v>0</v>
      </c>
      <c r="S304" s="173" t="n">
        <v>0</v>
      </c>
      <c r="T304" s="174" t="n">
        <f aca="false">S304*H304</f>
        <v>0</v>
      </c>
      <c r="AR304" s="175" t="s">
        <v>540</v>
      </c>
      <c r="AT304" s="175" t="s">
        <v>310</v>
      </c>
      <c r="AU304" s="175" t="s">
        <v>91</v>
      </c>
      <c r="AY304" s="3" t="s">
        <v>308</v>
      </c>
      <c r="BE304" s="176" t="n">
        <f aca="false">IF(N304="základní",J304,0)</f>
        <v>0</v>
      </c>
      <c r="BF304" s="176" t="n">
        <f aca="false">IF(N304="snížená",J304,0)</f>
        <v>0</v>
      </c>
      <c r="BG304" s="176" t="n">
        <f aca="false">IF(N304="zákl. přenesená",J304,0)</f>
        <v>0</v>
      </c>
      <c r="BH304" s="176" t="n">
        <f aca="false">IF(N304="sníž. přenesená",J304,0)</f>
        <v>0</v>
      </c>
      <c r="BI304" s="176" t="n">
        <f aca="false">IF(N304="nulová",J304,0)</f>
        <v>0</v>
      </c>
      <c r="BJ304" s="3" t="s">
        <v>89</v>
      </c>
      <c r="BK304" s="176" t="n">
        <f aca="false">ROUND(I304*H304,2)</f>
        <v>0</v>
      </c>
      <c r="BL304" s="3" t="s">
        <v>540</v>
      </c>
      <c r="BM304" s="175" t="s">
        <v>3897</v>
      </c>
    </row>
    <row r="305" s="22" customFormat="true" ht="16.5" hidden="false" customHeight="true" outlineLevel="0" collapsed="false">
      <c r="B305" s="23"/>
      <c r="C305" s="164" t="s">
        <v>793</v>
      </c>
      <c r="D305" s="164" t="s">
        <v>310</v>
      </c>
      <c r="E305" s="165" t="s">
        <v>3898</v>
      </c>
      <c r="F305" s="166" t="s">
        <v>3899</v>
      </c>
      <c r="G305" s="167" t="s">
        <v>478</v>
      </c>
      <c r="H305" s="168" t="n">
        <v>1</v>
      </c>
      <c r="I305" s="169"/>
      <c r="J305" s="170" t="n">
        <f aca="false">ROUND(I305*H305,2)</f>
        <v>0</v>
      </c>
      <c r="K305" s="166"/>
      <c r="L305" s="23"/>
      <c r="M305" s="171"/>
      <c r="N305" s="172" t="s">
        <v>47</v>
      </c>
      <c r="P305" s="173" t="n">
        <f aca="false">O305*H305</f>
        <v>0</v>
      </c>
      <c r="Q305" s="173" t="n">
        <v>0</v>
      </c>
      <c r="R305" s="173" t="n">
        <f aca="false">Q305*H305</f>
        <v>0</v>
      </c>
      <c r="S305" s="173" t="n">
        <v>0</v>
      </c>
      <c r="T305" s="174" t="n">
        <f aca="false">S305*H305</f>
        <v>0</v>
      </c>
      <c r="AR305" s="175" t="s">
        <v>540</v>
      </c>
      <c r="AT305" s="175" t="s">
        <v>310</v>
      </c>
      <c r="AU305" s="175" t="s">
        <v>91</v>
      </c>
      <c r="AY305" s="3" t="s">
        <v>308</v>
      </c>
      <c r="BE305" s="176" t="n">
        <f aca="false">IF(N305="základní",J305,0)</f>
        <v>0</v>
      </c>
      <c r="BF305" s="176" t="n">
        <f aca="false">IF(N305="snížená",J305,0)</f>
        <v>0</v>
      </c>
      <c r="BG305" s="176" t="n">
        <f aca="false">IF(N305="zákl. přenesená",J305,0)</f>
        <v>0</v>
      </c>
      <c r="BH305" s="176" t="n">
        <f aca="false">IF(N305="sníž. přenesená",J305,0)</f>
        <v>0</v>
      </c>
      <c r="BI305" s="176" t="n">
        <f aca="false">IF(N305="nulová",J305,0)</f>
        <v>0</v>
      </c>
      <c r="BJ305" s="3" t="s">
        <v>89</v>
      </c>
      <c r="BK305" s="176" t="n">
        <f aca="false">ROUND(I305*H305,2)</f>
        <v>0</v>
      </c>
      <c r="BL305" s="3" t="s">
        <v>540</v>
      </c>
      <c r="BM305" s="175" t="s">
        <v>3900</v>
      </c>
    </row>
    <row r="306" s="22" customFormat="true" ht="16.5" hidden="false" customHeight="true" outlineLevel="0" collapsed="false">
      <c r="B306" s="23"/>
      <c r="C306" s="164" t="s">
        <v>795</v>
      </c>
      <c r="D306" s="164" t="s">
        <v>310</v>
      </c>
      <c r="E306" s="165" t="s">
        <v>3901</v>
      </c>
      <c r="F306" s="166" t="s">
        <v>3902</v>
      </c>
      <c r="G306" s="167" t="s">
        <v>494</v>
      </c>
      <c r="H306" s="168" t="n">
        <v>120</v>
      </c>
      <c r="I306" s="169"/>
      <c r="J306" s="170" t="n">
        <f aca="false">ROUND(I306*H306,2)</f>
        <v>0</v>
      </c>
      <c r="K306" s="166"/>
      <c r="L306" s="23"/>
      <c r="M306" s="171"/>
      <c r="N306" s="172" t="s">
        <v>47</v>
      </c>
      <c r="P306" s="173" t="n">
        <f aca="false">O306*H306</f>
        <v>0</v>
      </c>
      <c r="Q306" s="173" t="n">
        <v>0</v>
      </c>
      <c r="R306" s="173" t="n">
        <f aca="false">Q306*H306</f>
        <v>0</v>
      </c>
      <c r="S306" s="173" t="n">
        <v>0</v>
      </c>
      <c r="T306" s="174" t="n">
        <f aca="false">S306*H306</f>
        <v>0</v>
      </c>
      <c r="AR306" s="175" t="s">
        <v>540</v>
      </c>
      <c r="AT306" s="175" t="s">
        <v>310</v>
      </c>
      <c r="AU306" s="175" t="s">
        <v>91</v>
      </c>
      <c r="AY306" s="3" t="s">
        <v>308</v>
      </c>
      <c r="BE306" s="176" t="n">
        <f aca="false">IF(N306="základní",J306,0)</f>
        <v>0</v>
      </c>
      <c r="BF306" s="176" t="n">
        <f aca="false">IF(N306="snížená",J306,0)</f>
        <v>0</v>
      </c>
      <c r="BG306" s="176" t="n">
        <f aca="false">IF(N306="zákl. přenesená",J306,0)</f>
        <v>0</v>
      </c>
      <c r="BH306" s="176" t="n">
        <f aca="false">IF(N306="sníž. přenesená",J306,0)</f>
        <v>0</v>
      </c>
      <c r="BI306" s="176" t="n">
        <f aca="false">IF(N306="nulová",J306,0)</f>
        <v>0</v>
      </c>
      <c r="BJ306" s="3" t="s">
        <v>89</v>
      </c>
      <c r="BK306" s="176" t="n">
        <f aca="false">ROUND(I306*H306,2)</f>
        <v>0</v>
      </c>
      <c r="BL306" s="3" t="s">
        <v>540</v>
      </c>
      <c r="BM306" s="175" t="s">
        <v>3903</v>
      </c>
    </row>
    <row r="307" s="22" customFormat="true" ht="16.5" hidden="false" customHeight="true" outlineLevel="0" collapsed="false">
      <c r="B307" s="23"/>
      <c r="C307" s="164" t="s">
        <v>797</v>
      </c>
      <c r="D307" s="164" t="s">
        <v>310</v>
      </c>
      <c r="E307" s="165" t="s">
        <v>3904</v>
      </c>
      <c r="F307" s="166" t="s">
        <v>3905</v>
      </c>
      <c r="G307" s="167" t="s">
        <v>494</v>
      </c>
      <c r="H307" s="168" t="n">
        <v>300</v>
      </c>
      <c r="I307" s="169"/>
      <c r="J307" s="170" t="n">
        <f aca="false">ROUND(I307*H307,2)</f>
        <v>0</v>
      </c>
      <c r="K307" s="166"/>
      <c r="L307" s="23"/>
      <c r="M307" s="171"/>
      <c r="N307" s="172" t="s">
        <v>47</v>
      </c>
      <c r="P307" s="173" t="n">
        <f aca="false">O307*H307</f>
        <v>0</v>
      </c>
      <c r="Q307" s="173" t="n">
        <v>0</v>
      </c>
      <c r="R307" s="173" t="n">
        <f aca="false">Q307*H307</f>
        <v>0</v>
      </c>
      <c r="S307" s="173" t="n">
        <v>0</v>
      </c>
      <c r="T307" s="174" t="n">
        <f aca="false">S307*H307</f>
        <v>0</v>
      </c>
      <c r="AR307" s="175" t="s">
        <v>540</v>
      </c>
      <c r="AT307" s="175" t="s">
        <v>310</v>
      </c>
      <c r="AU307" s="175" t="s">
        <v>91</v>
      </c>
      <c r="AY307" s="3" t="s">
        <v>308</v>
      </c>
      <c r="BE307" s="176" t="n">
        <f aca="false">IF(N307="základní",J307,0)</f>
        <v>0</v>
      </c>
      <c r="BF307" s="176" t="n">
        <f aca="false">IF(N307="snížená",J307,0)</f>
        <v>0</v>
      </c>
      <c r="BG307" s="176" t="n">
        <f aca="false">IF(N307="zákl. přenesená",J307,0)</f>
        <v>0</v>
      </c>
      <c r="BH307" s="176" t="n">
        <f aca="false">IF(N307="sníž. přenesená",J307,0)</f>
        <v>0</v>
      </c>
      <c r="BI307" s="176" t="n">
        <f aca="false">IF(N307="nulová",J307,0)</f>
        <v>0</v>
      </c>
      <c r="BJ307" s="3" t="s">
        <v>89</v>
      </c>
      <c r="BK307" s="176" t="n">
        <f aca="false">ROUND(I307*H307,2)</f>
        <v>0</v>
      </c>
      <c r="BL307" s="3" t="s">
        <v>540</v>
      </c>
      <c r="BM307" s="175" t="s">
        <v>3906</v>
      </c>
    </row>
    <row r="308" s="22" customFormat="true" ht="24.15" hidden="false" customHeight="true" outlineLevel="0" collapsed="false">
      <c r="B308" s="23"/>
      <c r="C308" s="164" t="s">
        <v>799</v>
      </c>
      <c r="D308" s="164" t="s">
        <v>310</v>
      </c>
      <c r="E308" s="165" t="s">
        <v>3907</v>
      </c>
      <c r="F308" s="166" t="s">
        <v>3908</v>
      </c>
      <c r="G308" s="167" t="s">
        <v>607</v>
      </c>
      <c r="H308" s="168" t="n">
        <v>15</v>
      </c>
      <c r="I308" s="169"/>
      <c r="J308" s="170" t="n">
        <f aca="false">ROUND(I308*H308,2)</f>
        <v>0</v>
      </c>
      <c r="K308" s="166"/>
      <c r="L308" s="23"/>
      <c r="M308" s="171"/>
      <c r="N308" s="172" t="s">
        <v>47</v>
      </c>
      <c r="P308" s="173" t="n">
        <f aca="false">O308*H308</f>
        <v>0</v>
      </c>
      <c r="Q308" s="173" t="n">
        <v>0</v>
      </c>
      <c r="R308" s="173" t="n">
        <f aca="false">Q308*H308</f>
        <v>0</v>
      </c>
      <c r="S308" s="173" t="n">
        <v>0</v>
      </c>
      <c r="T308" s="174" t="n">
        <f aca="false">S308*H308</f>
        <v>0</v>
      </c>
      <c r="AR308" s="175" t="s">
        <v>540</v>
      </c>
      <c r="AT308" s="175" t="s">
        <v>310</v>
      </c>
      <c r="AU308" s="175" t="s">
        <v>91</v>
      </c>
      <c r="AY308" s="3" t="s">
        <v>308</v>
      </c>
      <c r="BE308" s="176" t="n">
        <f aca="false">IF(N308="základní",J308,0)</f>
        <v>0</v>
      </c>
      <c r="BF308" s="176" t="n">
        <f aca="false">IF(N308="snížená",J308,0)</f>
        <v>0</v>
      </c>
      <c r="BG308" s="176" t="n">
        <f aca="false">IF(N308="zákl. přenesená",J308,0)</f>
        <v>0</v>
      </c>
      <c r="BH308" s="176" t="n">
        <f aca="false">IF(N308="sníž. přenesená",J308,0)</f>
        <v>0</v>
      </c>
      <c r="BI308" s="176" t="n">
        <f aca="false">IF(N308="nulová",J308,0)</f>
        <v>0</v>
      </c>
      <c r="BJ308" s="3" t="s">
        <v>89</v>
      </c>
      <c r="BK308" s="176" t="n">
        <f aca="false">ROUND(I308*H308,2)</f>
        <v>0</v>
      </c>
      <c r="BL308" s="3" t="s">
        <v>540</v>
      </c>
      <c r="BM308" s="175" t="s">
        <v>3909</v>
      </c>
    </row>
    <row r="309" s="22" customFormat="true" ht="16.5" hidden="false" customHeight="true" outlineLevel="0" collapsed="false">
      <c r="B309" s="23"/>
      <c r="C309" s="164" t="s">
        <v>801</v>
      </c>
      <c r="D309" s="164" t="s">
        <v>310</v>
      </c>
      <c r="E309" s="165" t="s">
        <v>3910</v>
      </c>
      <c r="F309" s="166" t="s">
        <v>3911</v>
      </c>
      <c r="G309" s="167" t="s">
        <v>3893</v>
      </c>
      <c r="H309" s="168" t="n">
        <v>7</v>
      </c>
      <c r="I309" s="169"/>
      <c r="J309" s="170" t="n">
        <f aca="false">ROUND(I309*H309,2)</f>
        <v>0</v>
      </c>
      <c r="K309" s="166"/>
      <c r="L309" s="23"/>
      <c r="M309" s="171"/>
      <c r="N309" s="172" t="s">
        <v>47</v>
      </c>
      <c r="P309" s="173" t="n">
        <f aca="false">O309*H309</f>
        <v>0</v>
      </c>
      <c r="Q309" s="173" t="n">
        <v>0</v>
      </c>
      <c r="R309" s="173" t="n">
        <f aca="false">Q309*H309</f>
        <v>0</v>
      </c>
      <c r="S309" s="173" t="n">
        <v>0</v>
      </c>
      <c r="T309" s="174" t="n">
        <f aca="false">S309*H309</f>
        <v>0</v>
      </c>
      <c r="AR309" s="175" t="s">
        <v>540</v>
      </c>
      <c r="AT309" s="175" t="s">
        <v>310</v>
      </c>
      <c r="AU309" s="175" t="s">
        <v>91</v>
      </c>
      <c r="AY309" s="3" t="s">
        <v>308</v>
      </c>
      <c r="BE309" s="176" t="n">
        <f aca="false">IF(N309="základní",J309,0)</f>
        <v>0</v>
      </c>
      <c r="BF309" s="176" t="n">
        <f aca="false">IF(N309="snížená",J309,0)</f>
        <v>0</v>
      </c>
      <c r="BG309" s="176" t="n">
        <f aca="false">IF(N309="zákl. přenesená",J309,0)</f>
        <v>0</v>
      </c>
      <c r="BH309" s="176" t="n">
        <f aca="false">IF(N309="sníž. přenesená",J309,0)</f>
        <v>0</v>
      </c>
      <c r="BI309" s="176" t="n">
        <f aca="false">IF(N309="nulová",J309,0)</f>
        <v>0</v>
      </c>
      <c r="BJ309" s="3" t="s">
        <v>89</v>
      </c>
      <c r="BK309" s="176" t="n">
        <f aca="false">ROUND(I309*H309,2)</f>
        <v>0</v>
      </c>
      <c r="BL309" s="3" t="s">
        <v>540</v>
      </c>
      <c r="BM309" s="175" t="s">
        <v>3912</v>
      </c>
    </row>
    <row r="310" s="22" customFormat="true" ht="16.5" hidden="false" customHeight="true" outlineLevel="0" collapsed="false">
      <c r="B310" s="23"/>
      <c r="C310" s="164" t="s">
        <v>805</v>
      </c>
      <c r="D310" s="164" t="s">
        <v>310</v>
      </c>
      <c r="E310" s="165" t="s">
        <v>3913</v>
      </c>
      <c r="F310" s="166" t="s">
        <v>3914</v>
      </c>
      <c r="G310" s="167" t="s">
        <v>478</v>
      </c>
      <c r="H310" s="168" t="n">
        <v>1</v>
      </c>
      <c r="I310" s="169"/>
      <c r="J310" s="170" t="n">
        <f aca="false">ROUND(I310*H310,2)</f>
        <v>0</v>
      </c>
      <c r="K310" s="166"/>
      <c r="L310" s="23"/>
      <c r="M310" s="171"/>
      <c r="N310" s="172" t="s">
        <v>47</v>
      </c>
      <c r="P310" s="173" t="n">
        <f aca="false">O310*H310</f>
        <v>0</v>
      </c>
      <c r="Q310" s="173" t="n">
        <v>0</v>
      </c>
      <c r="R310" s="173" t="n">
        <f aca="false">Q310*H310</f>
        <v>0</v>
      </c>
      <c r="S310" s="173" t="n">
        <v>0</v>
      </c>
      <c r="T310" s="174" t="n">
        <f aca="false">S310*H310</f>
        <v>0</v>
      </c>
      <c r="AR310" s="175" t="s">
        <v>540</v>
      </c>
      <c r="AT310" s="175" t="s">
        <v>310</v>
      </c>
      <c r="AU310" s="175" t="s">
        <v>91</v>
      </c>
      <c r="AY310" s="3" t="s">
        <v>308</v>
      </c>
      <c r="BE310" s="176" t="n">
        <f aca="false">IF(N310="základní",J310,0)</f>
        <v>0</v>
      </c>
      <c r="BF310" s="176" t="n">
        <f aca="false">IF(N310="snížená",J310,0)</f>
        <v>0</v>
      </c>
      <c r="BG310" s="176" t="n">
        <f aca="false">IF(N310="zákl. přenesená",J310,0)</f>
        <v>0</v>
      </c>
      <c r="BH310" s="176" t="n">
        <f aca="false">IF(N310="sníž. přenesená",J310,0)</f>
        <v>0</v>
      </c>
      <c r="BI310" s="176" t="n">
        <f aca="false">IF(N310="nulová",J310,0)</f>
        <v>0</v>
      </c>
      <c r="BJ310" s="3" t="s">
        <v>89</v>
      </c>
      <c r="BK310" s="176" t="n">
        <f aca="false">ROUND(I310*H310,2)</f>
        <v>0</v>
      </c>
      <c r="BL310" s="3" t="s">
        <v>540</v>
      </c>
      <c r="BM310" s="175" t="s">
        <v>3915</v>
      </c>
    </row>
    <row r="311" s="22" customFormat="true" ht="49.95" hidden="false" customHeight="true" outlineLevel="0" collapsed="false">
      <c r="B311" s="23"/>
      <c r="E311" s="155" t="s">
        <v>518</v>
      </c>
      <c r="F311" s="155" t="s">
        <v>519</v>
      </c>
      <c r="J311" s="142" t="n">
        <f aca="false">BK311</f>
        <v>0</v>
      </c>
      <c r="L311" s="23"/>
      <c r="M311" s="211"/>
      <c r="T311" s="57"/>
      <c r="AT311" s="3" t="s">
        <v>81</v>
      </c>
      <c r="AU311" s="3" t="s">
        <v>82</v>
      </c>
      <c r="AY311" s="3" t="s">
        <v>520</v>
      </c>
      <c r="BK311" s="176" t="n">
        <f aca="false">SUM(BK312:BK316)</f>
        <v>0</v>
      </c>
    </row>
    <row r="312" s="22" customFormat="true" ht="16.35" hidden="false" customHeight="true" outlineLevel="0" collapsed="false">
      <c r="B312" s="23"/>
      <c r="C312" s="212"/>
      <c r="D312" s="213" t="s">
        <v>310</v>
      </c>
      <c r="E312" s="214"/>
      <c r="F312" s="215"/>
      <c r="G312" s="216"/>
      <c r="H312" s="217"/>
      <c r="I312" s="218"/>
      <c r="J312" s="219" t="n">
        <f aca="false">BK312</f>
        <v>0</v>
      </c>
      <c r="K312" s="220"/>
      <c r="L312" s="23"/>
      <c r="M312" s="221"/>
      <c r="N312" s="222" t="s">
        <v>47</v>
      </c>
      <c r="T312" s="57"/>
      <c r="AT312" s="3" t="s">
        <v>520</v>
      </c>
      <c r="AU312" s="3" t="s">
        <v>89</v>
      </c>
      <c r="AY312" s="3" t="s">
        <v>520</v>
      </c>
      <c r="BE312" s="176" t="n">
        <f aca="false">IF(N312="základní",J312,0)</f>
        <v>0</v>
      </c>
      <c r="BF312" s="176" t="n">
        <f aca="false">IF(N312="snížená",J312,0)</f>
        <v>0</v>
      </c>
      <c r="BG312" s="176" t="n">
        <f aca="false">IF(N312="zákl. přenesená",J312,0)</f>
        <v>0</v>
      </c>
      <c r="BH312" s="176" t="n">
        <f aca="false">IF(N312="sníž. přenesená",J312,0)</f>
        <v>0</v>
      </c>
      <c r="BI312" s="176" t="n">
        <f aca="false">IF(N312="nulová",J312,0)</f>
        <v>0</v>
      </c>
      <c r="BJ312" s="3" t="s">
        <v>89</v>
      </c>
      <c r="BK312" s="176" t="n">
        <f aca="false">I312*H312</f>
        <v>0</v>
      </c>
    </row>
    <row r="313" s="22" customFormat="true" ht="16.35" hidden="false" customHeight="true" outlineLevel="0" collapsed="false">
      <c r="B313" s="23"/>
      <c r="C313" s="212"/>
      <c r="D313" s="213" t="s">
        <v>310</v>
      </c>
      <c r="E313" s="214"/>
      <c r="F313" s="215"/>
      <c r="G313" s="216"/>
      <c r="H313" s="217"/>
      <c r="I313" s="218"/>
      <c r="J313" s="219" t="n">
        <f aca="false">BK313</f>
        <v>0</v>
      </c>
      <c r="K313" s="220"/>
      <c r="L313" s="23"/>
      <c r="M313" s="221"/>
      <c r="N313" s="222" t="s">
        <v>47</v>
      </c>
      <c r="T313" s="57"/>
      <c r="AT313" s="3" t="s">
        <v>520</v>
      </c>
      <c r="AU313" s="3" t="s">
        <v>89</v>
      </c>
      <c r="AY313" s="3" t="s">
        <v>520</v>
      </c>
      <c r="BE313" s="176" t="n">
        <f aca="false">IF(N313="základní",J313,0)</f>
        <v>0</v>
      </c>
      <c r="BF313" s="176" t="n">
        <f aca="false">IF(N313="snížená",J313,0)</f>
        <v>0</v>
      </c>
      <c r="BG313" s="176" t="n">
        <f aca="false">IF(N313="zákl. přenesená",J313,0)</f>
        <v>0</v>
      </c>
      <c r="BH313" s="176" t="n">
        <f aca="false">IF(N313="sníž. přenesená",J313,0)</f>
        <v>0</v>
      </c>
      <c r="BI313" s="176" t="n">
        <f aca="false">IF(N313="nulová",J313,0)</f>
        <v>0</v>
      </c>
      <c r="BJ313" s="3" t="s">
        <v>89</v>
      </c>
      <c r="BK313" s="176" t="n">
        <f aca="false">I313*H313</f>
        <v>0</v>
      </c>
    </row>
    <row r="314" s="22" customFormat="true" ht="16.35" hidden="false" customHeight="true" outlineLevel="0" collapsed="false">
      <c r="B314" s="23"/>
      <c r="C314" s="212"/>
      <c r="D314" s="213" t="s">
        <v>310</v>
      </c>
      <c r="E314" s="214"/>
      <c r="F314" s="215"/>
      <c r="G314" s="216"/>
      <c r="H314" s="217"/>
      <c r="I314" s="218"/>
      <c r="J314" s="219" t="n">
        <f aca="false">BK314</f>
        <v>0</v>
      </c>
      <c r="K314" s="220"/>
      <c r="L314" s="23"/>
      <c r="M314" s="221"/>
      <c r="N314" s="222" t="s">
        <v>47</v>
      </c>
      <c r="T314" s="57"/>
      <c r="AT314" s="3" t="s">
        <v>520</v>
      </c>
      <c r="AU314" s="3" t="s">
        <v>89</v>
      </c>
      <c r="AY314" s="3" t="s">
        <v>520</v>
      </c>
      <c r="BE314" s="176" t="n">
        <f aca="false">IF(N314="základní",J314,0)</f>
        <v>0</v>
      </c>
      <c r="BF314" s="176" t="n">
        <f aca="false">IF(N314="snížená",J314,0)</f>
        <v>0</v>
      </c>
      <c r="BG314" s="176" t="n">
        <f aca="false">IF(N314="zákl. přenesená",J314,0)</f>
        <v>0</v>
      </c>
      <c r="BH314" s="176" t="n">
        <f aca="false">IF(N314="sníž. přenesená",J314,0)</f>
        <v>0</v>
      </c>
      <c r="BI314" s="176" t="n">
        <f aca="false">IF(N314="nulová",J314,0)</f>
        <v>0</v>
      </c>
      <c r="BJ314" s="3" t="s">
        <v>89</v>
      </c>
      <c r="BK314" s="176" t="n">
        <f aca="false">I314*H314</f>
        <v>0</v>
      </c>
    </row>
    <row r="315" s="22" customFormat="true" ht="16.35" hidden="false" customHeight="true" outlineLevel="0" collapsed="false">
      <c r="B315" s="23"/>
      <c r="C315" s="212"/>
      <c r="D315" s="213" t="s">
        <v>310</v>
      </c>
      <c r="E315" s="214"/>
      <c r="F315" s="215"/>
      <c r="G315" s="216"/>
      <c r="H315" s="217"/>
      <c r="I315" s="218"/>
      <c r="J315" s="219" t="n">
        <f aca="false">BK315</f>
        <v>0</v>
      </c>
      <c r="K315" s="220"/>
      <c r="L315" s="23"/>
      <c r="M315" s="221"/>
      <c r="N315" s="222" t="s">
        <v>47</v>
      </c>
      <c r="T315" s="57"/>
      <c r="AT315" s="3" t="s">
        <v>520</v>
      </c>
      <c r="AU315" s="3" t="s">
        <v>89</v>
      </c>
      <c r="AY315" s="3" t="s">
        <v>520</v>
      </c>
      <c r="BE315" s="176" t="n">
        <f aca="false">IF(N315="základní",J315,0)</f>
        <v>0</v>
      </c>
      <c r="BF315" s="176" t="n">
        <f aca="false">IF(N315="snížená",J315,0)</f>
        <v>0</v>
      </c>
      <c r="BG315" s="176" t="n">
        <f aca="false">IF(N315="zákl. přenesená",J315,0)</f>
        <v>0</v>
      </c>
      <c r="BH315" s="176" t="n">
        <f aca="false">IF(N315="sníž. přenesená",J315,0)</f>
        <v>0</v>
      </c>
      <c r="BI315" s="176" t="n">
        <f aca="false">IF(N315="nulová",J315,0)</f>
        <v>0</v>
      </c>
      <c r="BJ315" s="3" t="s">
        <v>89</v>
      </c>
      <c r="BK315" s="176" t="n">
        <f aca="false">I315*H315</f>
        <v>0</v>
      </c>
    </row>
    <row r="316" s="22" customFormat="true" ht="16.35" hidden="false" customHeight="true" outlineLevel="0" collapsed="false">
      <c r="B316" s="23"/>
      <c r="C316" s="212"/>
      <c r="D316" s="213" t="s">
        <v>310</v>
      </c>
      <c r="E316" s="214"/>
      <c r="F316" s="215"/>
      <c r="G316" s="216"/>
      <c r="H316" s="217"/>
      <c r="I316" s="218"/>
      <c r="J316" s="219" t="n">
        <f aca="false">BK316</f>
        <v>0</v>
      </c>
      <c r="K316" s="220"/>
      <c r="L316" s="23"/>
      <c r="M316" s="221"/>
      <c r="N316" s="222" t="s">
        <v>47</v>
      </c>
      <c r="O316" s="223"/>
      <c r="P316" s="223"/>
      <c r="Q316" s="223"/>
      <c r="R316" s="223"/>
      <c r="S316" s="223"/>
      <c r="T316" s="224"/>
      <c r="AT316" s="3" t="s">
        <v>520</v>
      </c>
      <c r="AU316" s="3" t="s">
        <v>89</v>
      </c>
      <c r="AY316" s="3" t="s">
        <v>520</v>
      </c>
      <c r="BE316" s="176" t="n">
        <f aca="false">IF(N316="základní",J316,0)</f>
        <v>0</v>
      </c>
      <c r="BF316" s="176" t="n">
        <f aca="false">IF(N316="snížená",J316,0)</f>
        <v>0</v>
      </c>
      <c r="BG316" s="176" t="n">
        <f aca="false">IF(N316="zákl. přenesená",J316,0)</f>
        <v>0</v>
      </c>
      <c r="BH316" s="176" t="n">
        <f aca="false">IF(N316="sníž. přenesená",J316,0)</f>
        <v>0</v>
      </c>
      <c r="BI316" s="176" t="n">
        <f aca="false">IF(N316="nulová",J316,0)</f>
        <v>0</v>
      </c>
      <c r="BJ316" s="3" t="s">
        <v>89</v>
      </c>
      <c r="BK316" s="176" t="n">
        <f aca="false">I316*H316</f>
        <v>0</v>
      </c>
    </row>
    <row r="317" s="22" customFormat="true" ht="6.9" hidden="false" customHeight="true" outlineLevel="0" collapsed="false">
      <c r="B317" s="41"/>
      <c r="C317" s="42"/>
      <c r="D317" s="42"/>
      <c r="E317" s="42"/>
      <c r="F317" s="42"/>
      <c r="G317" s="42"/>
      <c r="H317" s="42"/>
      <c r="I317" s="42"/>
      <c r="J317" s="42"/>
      <c r="K317" s="42"/>
      <c r="L317" s="23"/>
    </row>
  </sheetData>
  <sheetProtection algorithmName="SHA-512" hashValue="tPxMmuUDbN67744jpoAKI72PWY1j+oTMxNX2BIwTaau1t4PNWRHqdVkPsiR9gMdJj1Yvu0XJLkqcHPbbf5XJrQ==" saltValue="B+arJ+5ycW1k3cc8XqK4k6pGaulxcI1kbmdEynBbaztdVSs/cVa1Y0ng7OABOvnLU7/wEBDhuVv47BBu6rnqEQ==" spinCount="100000" sheet="true" objects="true" scenarios="true" formatColumns="false" formatRows="false" autoFilter="false"/>
  <autoFilter ref="C161:K316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50:H150"/>
    <mergeCell ref="E152:H152"/>
    <mergeCell ref="E154:H154"/>
  </mergeCells>
  <dataValidations count="2">
    <dataValidation allowBlank="true" error="Povoleny jsou hodnoty K, M." operator="between" showDropDown="false" showErrorMessage="true" showInputMessage="true" sqref="D312:D317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312:N317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27"/>
  <sheetViews>
    <sheetView showFormulas="false" showGridLines="false" showRowColHeaders="true" showZeros="true" rightToLeft="false" tabSelected="false" showOutlineSymbols="true" defaultGridColor="true" view="normal" topLeftCell="A148" colorId="64" zoomScale="100" zoomScaleNormal="100" zoomScalePageLayoutView="100" workbookViewId="0">
      <selection pane="topLeft" activeCell="A148" activeCellId="0" sqref="A148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173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2551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3916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ROUND(J131,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ROUND((ROUND((SUM(BE131:BE220)),  2) + SUM(BE222:BE226)), 2)</f>
        <v>0</v>
      </c>
      <c r="I35" s="119" t="n">
        <v>0.21</v>
      </c>
      <c r="J35" s="100" t="n">
        <f aca="false">ROUND((ROUND(((SUM(BE131:BE220))*I35),  2) + (SUM(BE222:BE226)*I35)),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ROUND((ROUND((SUM(BF131:BF220)),  2) + SUM(BF222:BF226)), 2)</f>
        <v>0</v>
      </c>
      <c r="I36" s="119" t="n">
        <v>0.15</v>
      </c>
      <c r="J36" s="100" t="n">
        <f aca="false">ROUND((ROUND(((SUM(BF131:BF220))*I36),  2) + (SUM(BF222:BF226)*I36)),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ROUND((ROUND((SUM(BG131:BG220)),  2) + SUM(BG222:BG226)),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ROUND((ROUND((SUM(BH131:BH220)),  2) + SUM(BH222:BH226)),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ROUND((ROUND((SUM(BI131:BI220)),  2) + SUM(BI222:BI226)),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2551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03 - Silnoproud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J131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J132</f>
        <v>0</v>
      </c>
      <c r="L99" s="133"/>
    </row>
    <row r="100" s="95" customFormat="true" ht="19.95" hidden="false" customHeight="true" outlineLevel="0" collapsed="false">
      <c r="B100" s="137"/>
      <c r="D100" s="138" t="s">
        <v>1812</v>
      </c>
      <c r="E100" s="139"/>
      <c r="F100" s="139"/>
      <c r="G100" s="139"/>
      <c r="H100" s="139"/>
      <c r="I100" s="139"/>
      <c r="J100" s="140" t="n">
        <f aca="false">J133</f>
        <v>0</v>
      </c>
      <c r="L100" s="137"/>
    </row>
    <row r="101" s="95" customFormat="true" ht="14.85" hidden="false" customHeight="true" outlineLevel="0" collapsed="false">
      <c r="B101" s="137"/>
      <c r="D101" s="138" t="s">
        <v>1813</v>
      </c>
      <c r="E101" s="139"/>
      <c r="F101" s="139"/>
      <c r="G101" s="139"/>
      <c r="H101" s="139"/>
      <c r="I101" s="139"/>
      <c r="J101" s="140" t="n">
        <f aca="false">J134</f>
        <v>0</v>
      </c>
      <c r="L101" s="137"/>
    </row>
    <row r="102" s="95" customFormat="true" ht="14.85" hidden="false" customHeight="true" outlineLevel="0" collapsed="false">
      <c r="B102" s="137"/>
      <c r="D102" s="138" t="s">
        <v>1814</v>
      </c>
      <c r="E102" s="139"/>
      <c r="F102" s="139"/>
      <c r="G102" s="139"/>
      <c r="H102" s="139"/>
      <c r="I102" s="139"/>
      <c r="J102" s="140" t="n">
        <f aca="false">J138</f>
        <v>0</v>
      </c>
      <c r="L102" s="137"/>
    </row>
    <row r="103" s="95" customFormat="true" ht="14.85" hidden="false" customHeight="true" outlineLevel="0" collapsed="false">
      <c r="B103" s="137"/>
      <c r="D103" s="138" t="s">
        <v>1815</v>
      </c>
      <c r="E103" s="139"/>
      <c r="F103" s="139"/>
      <c r="G103" s="139"/>
      <c r="H103" s="139"/>
      <c r="I103" s="139"/>
      <c r="J103" s="140" t="n">
        <f aca="false">J158</f>
        <v>0</v>
      </c>
      <c r="L103" s="137"/>
    </row>
    <row r="104" s="95" customFormat="true" ht="14.85" hidden="false" customHeight="true" outlineLevel="0" collapsed="false">
      <c r="B104" s="137"/>
      <c r="D104" s="138" t="s">
        <v>1816</v>
      </c>
      <c r="E104" s="139"/>
      <c r="F104" s="139"/>
      <c r="G104" s="139"/>
      <c r="H104" s="139"/>
      <c r="I104" s="139"/>
      <c r="J104" s="140" t="n">
        <f aca="false">J193</f>
        <v>0</v>
      </c>
      <c r="L104" s="137"/>
    </row>
    <row r="105" s="132" customFormat="true" ht="24.9" hidden="false" customHeight="true" outlineLevel="0" collapsed="false">
      <c r="B105" s="133"/>
      <c r="D105" s="134" t="s">
        <v>1817</v>
      </c>
      <c r="E105" s="135"/>
      <c r="F105" s="135"/>
      <c r="G105" s="135"/>
      <c r="H105" s="135"/>
      <c r="I105" s="135"/>
      <c r="J105" s="136" t="n">
        <f aca="false">J214</f>
        <v>0</v>
      </c>
      <c r="L105" s="133"/>
    </row>
    <row r="106" s="95" customFormat="true" ht="19.95" hidden="false" customHeight="true" outlineLevel="0" collapsed="false">
      <c r="B106" s="137"/>
      <c r="D106" s="138" t="s">
        <v>1818</v>
      </c>
      <c r="E106" s="139"/>
      <c r="F106" s="139"/>
      <c r="G106" s="139"/>
      <c r="H106" s="139"/>
      <c r="I106" s="139"/>
      <c r="J106" s="140" t="n">
        <f aca="false">J215</f>
        <v>0</v>
      </c>
      <c r="L106" s="137"/>
    </row>
    <row r="107" s="132" customFormat="true" ht="24.9" hidden="false" customHeight="true" outlineLevel="0" collapsed="false">
      <c r="B107" s="133"/>
      <c r="D107" s="134" t="s">
        <v>1819</v>
      </c>
      <c r="E107" s="135"/>
      <c r="F107" s="135"/>
      <c r="G107" s="135"/>
      <c r="H107" s="135"/>
      <c r="I107" s="135"/>
      <c r="J107" s="136" t="n">
        <f aca="false">J218</f>
        <v>0</v>
      </c>
      <c r="L107" s="133"/>
    </row>
    <row r="108" s="95" customFormat="true" ht="19.95" hidden="false" customHeight="true" outlineLevel="0" collapsed="false">
      <c r="B108" s="137"/>
      <c r="D108" s="138" t="s">
        <v>1820</v>
      </c>
      <c r="E108" s="139"/>
      <c r="F108" s="139"/>
      <c r="G108" s="139"/>
      <c r="H108" s="139"/>
      <c r="I108" s="139"/>
      <c r="J108" s="140" t="n">
        <f aca="false">J219</f>
        <v>0</v>
      </c>
      <c r="L108" s="137"/>
    </row>
    <row r="109" s="132" customFormat="true" ht="21.75" hidden="false" customHeight="true" outlineLevel="0" collapsed="false">
      <c r="B109" s="133"/>
      <c r="D109" s="141" t="s">
        <v>292</v>
      </c>
      <c r="J109" s="142" t="n">
        <f aca="false">J221</f>
        <v>0</v>
      </c>
      <c r="L109" s="133"/>
    </row>
    <row r="110" s="22" customFormat="true" ht="21.75" hidden="false" customHeight="true" outlineLevel="0" collapsed="false">
      <c r="B110" s="23"/>
      <c r="L110" s="23"/>
    </row>
    <row r="111" s="22" customFormat="true" ht="6.9" hidden="false" customHeight="true" outlineLevel="0" collapsed="false"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23"/>
    </row>
    <row r="115" s="22" customFormat="true" ht="6.9" hidden="false" customHeight="true" outlineLevel="0" collapsed="false"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23"/>
    </row>
    <row r="116" s="22" customFormat="true" ht="24.9" hidden="false" customHeight="true" outlineLevel="0" collapsed="false">
      <c r="B116" s="23"/>
      <c r="C116" s="7" t="s">
        <v>293</v>
      </c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15</v>
      </c>
      <c r="L118" s="23"/>
    </row>
    <row r="119" s="22" customFormat="true" ht="16.5" hidden="false" customHeight="true" outlineLevel="0" collapsed="false">
      <c r="B119" s="23"/>
      <c r="E119" s="109" t="str">
        <f aca="false">E7</f>
        <v>Koupaliště Rosice</v>
      </c>
      <c r="F119" s="109"/>
      <c r="G119" s="109"/>
      <c r="H119" s="109"/>
      <c r="L119" s="23"/>
    </row>
    <row r="120" customFormat="false" ht="12" hidden="false" customHeight="true" outlineLevel="0" collapsed="false">
      <c r="B120" s="6"/>
      <c r="C120" s="15" t="s">
        <v>278</v>
      </c>
      <c r="L120" s="6"/>
    </row>
    <row r="121" s="22" customFormat="true" ht="16.5" hidden="false" customHeight="true" outlineLevel="0" collapsed="false">
      <c r="B121" s="23"/>
      <c r="E121" s="109" t="s">
        <v>2551</v>
      </c>
      <c r="F121" s="109"/>
      <c r="G121" s="109"/>
      <c r="H121" s="109"/>
      <c r="L121" s="23"/>
    </row>
    <row r="122" s="22" customFormat="true" ht="12" hidden="false" customHeight="true" outlineLevel="0" collapsed="false">
      <c r="B122" s="23"/>
      <c r="C122" s="15" t="s">
        <v>280</v>
      </c>
      <c r="L122" s="23"/>
    </row>
    <row r="123" s="22" customFormat="true" ht="16.5" hidden="false" customHeight="true" outlineLevel="0" collapsed="false">
      <c r="B123" s="23"/>
      <c r="E123" s="110" t="str">
        <f aca="false">E11</f>
        <v>03 - Silnoproud</v>
      </c>
      <c r="F123" s="110"/>
      <c r="G123" s="110"/>
      <c r="H123" s="110"/>
      <c r="L123" s="23"/>
    </row>
    <row r="124" s="22" customFormat="true" ht="6.9" hidden="false" customHeight="true" outlineLevel="0" collapsed="false">
      <c r="B124" s="23"/>
      <c r="L124" s="23"/>
    </row>
    <row r="125" s="22" customFormat="true" ht="12" hidden="false" customHeight="true" outlineLevel="0" collapsed="false">
      <c r="B125" s="23"/>
      <c r="C125" s="15" t="s">
        <v>19</v>
      </c>
      <c r="F125" s="16" t="str">
        <f aca="false">F14</f>
        <v>Rosice</v>
      </c>
      <c r="I125" s="15" t="s">
        <v>21</v>
      </c>
      <c r="J125" s="111" t="str">
        <f aca="false">IF(J14="","",J14)</f>
        <v>6. 9. 2021</v>
      </c>
      <c r="L125" s="23"/>
    </row>
    <row r="126" s="22" customFormat="true" ht="6.9" hidden="false" customHeight="true" outlineLevel="0" collapsed="false">
      <c r="B126" s="23"/>
      <c r="L126" s="23"/>
    </row>
    <row r="127" s="22" customFormat="true" ht="25.65" hidden="false" customHeight="true" outlineLevel="0" collapsed="false">
      <c r="B127" s="23"/>
      <c r="C127" s="15" t="s">
        <v>23</v>
      </c>
      <c r="F127" s="16" t="str">
        <f aca="false">E17</f>
        <v>Město Rosice</v>
      </c>
      <c r="I127" s="15" t="s">
        <v>31</v>
      </c>
      <c r="J127" s="128" t="str">
        <f aca="false">E23</f>
        <v>Ing. arch. Kristýna Shromáždilová</v>
      </c>
      <c r="L127" s="23"/>
    </row>
    <row r="128" s="22" customFormat="true" ht="25.65" hidden="false" customHeight="true" outlineLevel="0" collapsed="false">
      <c r="B128" s="23"/>
      <c r="C128" s="15" t="s">
        <v>29</v>
      </c>
      <c r="F128" s="16" t="str">
        <f aca="false">IF(E20="","",E20)</f>
        <v>Vyplň údaj</v>
      </c>
      <c r="I128" s="15" t="s">
        <v>36</v>
      </c>
      <c r="J128" s="128" t="str">
        <f aca="false">E26</f>
        <v>STAGA stavební agentura s.r.o.</v>
      </c>
      <c r="L128" s="23"/>
    </row>
    <row r="129" s="22" customFormat="true" ht="10.35" hidden="false" customHeight="true" outlineLevel="0" collapsed="false">
      <c r="B129" s="23"/>
      <c r="L129" s="23"/>
    </row>
    <row r="130" s="143" customFormat="true" ht="29.25" hidden="false" customHeight="true" outlineLevel="0" collapsed="false">
      <c r="B130" s="144"/>
      <c r="C130" s="145" t="s">
        <v>294</v>
      </c>
      <c r="D130" s="146" t="s">
        <v>67</v>
      </c>
      <c r="E130" s="146" t="s">
        <v>63</v>
      </c>
      <c r="F130" s="146" t="s">
        <v>64</v>
      </c>
      <c r="G130" s="146" t="s">
        <v>295</v>
      </c>
      <c r="H130" s="146" t="s">
        <v>296</v>
      </c>
      <c r="I130" s="146" t="s">
        <v>297</v>
      </c>
      <c r="J130" s="146" t="s">
        <v>284</v>
      </c>
      <c r="K130" s="147" t="s">
        <v>298</v>
      </c>
      <c r="L130" s="144"/>
      <c r="M130" s="64"/>
      <c r="N130" s="65" t="s">
        <v>46</v>
      </c>
      <c r="O130" s="65" t="s">
        <v>299</v>
      </c>
      <c r="P130" s="65" t="s">
        <v>300</v>
      </c>
      <c r="Q130" s="65" t="s">
        <v>301</v>
      </c>
      <c r="R130" s="65" t="s">
        <v>302</v>
      </c>
      <c r="S130" s="65" t="s">
        <v>303</v>
      </c>
      <c r="T130" s="66" t="s">
        <v>304</v>
      </c>
    </row>
    <row r="131" s="22" customFormat="true" ht="22.95" hidden="false" customHeight="true" outlineLevel="0" collapsed="false">
      <c r="B131" s="23"/>
      <c r="C131" s="70" t="s">
        <v>305</v>
      </c>
      <c r="J131" s="148" t="n">
        <f aca="false">BK131</f>
        <v>0</v>
      </c>
      <c r="L131" s="23"/>
      <c r="M131" s="67"/>
      <c r="N131" s="55"/>
      <c r="O131" s="55"/>
      <c r="P131" s="149" t="n">
        <f aca="false">P132+P214+P218+P221</f>
        <v>0</v>
      </c>
      <c r="Q131" s="55"/>
      <c r="R131" s="149" t="n">
        <f aca="false">R132+R214+R218+R221</f>
        <v>0.1157</v>
      </c>
      <c r="S131" s="55"/>
      <c r="T131" s="150" t="n">
        <f aca="false">T132+T214+T218+T221</f>
        <v>0</v>
      </c>
      <c r="AT131" s="3" t="s">
        <v>81</v>
      </c>
      <c r="AU131" s="3" t="s">
        <v>286</v>
      </c>
      <c r="BK131" s="151" t="n">
        <f aca="false">BK132+BK214+BK218+BK221</f>
        <v>0</v>
      </c>
    </row>
    <row r="132" s="152" customFormat="true" ht="25.95" hidden="false" customHeight="true" outlineLevel="0" collapsed="false">
      <c r="B132" s="153"/>
      <c r="D132" s="154" t="s">
        <v>81</v>
      </c>
      <c r="E132" s="155" t="s">
        <v>988</v>
      </c>
      <c r="F132" s="155" t="s">
        <v>989</v>
      </c>
      <c r="I132" s="156"/>
      <c r="J132" s="142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0.1157</v>
      </c>
      <c r="T132" s="159" t="n">
        <f aca="false">T133</f>
        <v>0</v>
      </c>
      <c r="AR132" s="154" t="s">
        <v>315</v>
      </c>
      <c r="AT132" s="160" t="s">
        <v>81</v>
      </c>
      <c r="AU132" s="160" t="s">
        <v>82</v>
      </c>
      <c r="AY132" s="154" t="s">
        <v>308</v>
      </c>
      <c r="BK132" s="161" t="n">
        <f aca="false">BK133</f>
        <v>0</v>
      </c>
    </row>
    <row r="133" s="152" customFormat="true" ht="22.95" hidden="false" customHeight="true" outlineLevel="0" collapsed="false">
      <c r="B133" s="153"/>
      <c r="D133" s="154" t="s">
        <v>81</v>
      </c>
      <c r="E133" s="162" t="s">
        <v>1821</v>
      </c>
      <c r="F133" s="162" t="s">
        <v>1822</v>
      </c>
      <c r="I133" s="156"/>
      <c r="J133" s="163" t="n">
        <f aca="false">BK133</f>
        <v>0</v>
      </c>
      <c r="L133" s="153"/>
      <c r="M133" s="157"/>
      <c r="P133" s="158" t="n">
        <f aca="false">P134+P138+P158+P193</f>
        <v>0</v>
      </c>
      <c r="R133" s="158" t="n">
        <f aca="false">R134+R138+R158+R193</f>
        <v>0.1157</v>
      </c>
      <c r="T133" s="159" t="n">
        <f aca="false">T134+T138+T158+T193</f>
        <v>0</v>
      </c>
      <c r="AR133" s="154" t="s">
        <v>315</v>
      </c>
      <c r="AT133" s="160" t="s">
        <v>81</v>
      </c>
      <c r="AU133" s="160" t="s">
        <v>89</v>
      </c>
      <c r="AY133" s="154" t="s">
        <v>308</v>
      </c>
      <c r="BK133" s="161" t="n">
        <f aca="false">BK134+BK138+BK158+BK193</f>
        <v>0</v>
      </c>
    </row>
    <row r="134" s="152" customFormat="true" ht="20.85" hidden="false" customHeight="true" outlineLevel="0" collapsed="false">
      <c r="B134" s="153"/>
      <c r="D134" s="154" t="s">
        <v>81</v>
      </c>
      <c r="E134" s="162" t="s">
        <v>1823</v>
      </c>
      <c r="F134" s="162" t="s">
        <v>1824</v>
      </c>
      <c r="I134" s="156"/>
      <c r="J134" s="163" t="n">
        <f aca="false">BK134</f>
        <v>0</v>
      </c>
      <c r="L134" s="153"/>
      <c r="M134" s="157"/>
      <c r="P134" s="158" t="n">
        <f aca="false">SUM(P135:P137)</f>
        <v>0</v>
      </c>
      <c r="R134" s="158" t="n">
        <f aca="false">SUM(R135:R137)</f>
        <v>0</v>
      </c>
      <c r="T134" s="159" t="n">
        <f aca="false">SUM(T135:T137)</f>
        <v>0</v>
      </c>
      <c r="AR134" s="154" t="s">
        <v>315</v>
      </c>
      <c r="AT134" s="160" t="s">
        <v>81</v>
      </c>
      <c r="AU134" s="160" t="s">
        <v>91</v>
      </c>
      <c r="AY134" s="154" t="s">
        <v>308</v>
      </c>
      <c r="BK134" s="161" t="n">
        <f aca="false">SUM(BK135:BK137)</f>
        <v>0</v>
      </c>
    </row>
    <row r="135" s="22" customFormat="true" ht="33" hidden="false" customHeight="true" outlineLevel="0" collapsed="false">
      <c r="B135" s="23"/>
      <c r="C135" s="164" t="s">
        <v>89</v>
      </c>
      <c r="D135" s="164" t="s">
        <v>310</v>
      </c>
      <c r="E135" s="165" t="s">
        <v>1825</v>
      </c>
      <c r="F135" s="166" t="s">
        <v>1826</v>
      </c>
      <c r="G135" s="167" t="s">
        <v>484</v>
      </c>
      <c r="H135" s="168" t="n">
        <v>1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327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3917</v>
      </c>
    </row>
    <row r="136" s="22" customFormat="true" ht="16.5" hidden="false" customHeight="true" outlineLevel="0" collapsed="false">
      <c r="B136" s="23"/>
      <c r="C136" s="201" t="s">
        <v>91</v>
      </c>
      <c r="D136" s="201" t="s">
        <v>487</v>
      </c>
      <c r="E136" s="202" t="s">
        <v>1828</v>
      </c>
      <c r="F136" s="203" t="s">
        <v>3918</v>
      </c>
      <c r="G136" s="204" t="s">
        <v>484</v>
      </c>
      <c r="H136" s="205" t="n">
        <v>1</v>
      </c>
      <c r="I136" s="206"/>
      <c r="J136" s="207" t="n">
        <f aca="false">ROUND(I136*H136,2)</f>
        <v>0</v>
      </c>
      <c r="K136" s="203"/>
      <c r="L136" s="208"/>
      <c r="M136" s="209"/>
      <c r="N136" s="210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487</v>
      </c>
      <c r="AU136" s="175" t="s">
        <v>327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3919</v>
      </c>
    </row>
    <row r="137" s="22" customFormat="true" ht="16.5" hidden="false" customHeight="true" outlineLevel="0" collapsed="false">
      <c r="B137" s="23"/>
      <c r="C137" s="201" t="s">
        <v>327</v>
      </c>
      <c r="D137" s="201" t="s">
        <v>487</v>
      </c>
      <c r="E137" s="202" t="s">
        <v>3920</v>
      </c>
      <c r="F137" s="203" t="s">
        <v>3921</v>
      </c>
      <c r="G137" s="204" t="s">
        <v>484</v>
      </c>
      <c r="H137" s="205" t="n">
        <v>1</v>
      </c>
      <c r="I137" s="206"/>
      <c r="J137" s="207" t="n">
        <f aca="false">ROUND(I137*H137,2)</f>
        <v>0</v>
      </c>
      <c r="K137" s="203"/>
      <c r="L137" s="208"/>
      <c r="M137" s="209"/>
      <c r="N137" s="210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487</v>
      </c>
      <c r="AU137" s="175" t="s">
        <v>327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3922</v>
      </c>
    </row>
    <row r="138" s="152" customFormat="true" ht="20.85" hidden="false" customHeight="true" outlineLevel="0" collapsed="false">
      <c r="B138" s="153"/>
      <c r="D138" s="154" t="s">
        <v>81</v>
      </c>
      <c r="E138" s="162" t="s">
        <v>1831</v>
      </c>
      <c r="F138" s="162" t="s">
        <v>1832</v>
      </c>
      <c r="I138" s="156"/>
      <c r="J138" s="163" t="n">
        <f aca="false">BK138</f>
        <v>0</v>
      </c>
      <c r="L138" s="153"/>
      <c r="M138" s="157"/>
      <c r="P138" s="158" t="n">
        <f aca="false">SUM(P139:P157)</f>
        <v>0</v>
      </c>
      <c r="R138" s="158" t="n">
        <f aca="false">SUM(R139:R157)</f>
        <v>0.00536</v>
      </c>
      <c r="T138" s="159" t="n">
        <f aca="false">SUM(T139:T157)</f>
        <v>0</v>
      </c>
      <c r="AR138" s="154" t="s">
        <v>315</v>
      </c>
      <c r="AT138" s="160" t="s">
        <v>81</v>
      </c>
      <c r="AU138" s="160" t="s">
        <v>91</v>
      </c>
      <c r="AY138" s="154" t="s">
        <v>308</v>
      </c>
      <c r="BK138" s="161" t="n">
        <f aca="false">SUM(BK139:BK157)</f>
        <v>0</v>
      </c>
    </row>
    <row r="139" s="22" customFormat="true" ht="49.2" hidden="false" customHeight="true" outlineLevel="0" collapsed="false">
      <c r="B139" s="23"/>
      <c r="C139" s="164" t="s">
        <v>315</v>
      </c>
      <c r="D139" s="164" t="s">
        <v>310</v>
      </c>
      <c r="E139" s="165" t="s">
        <v>1833</v>
      </c>
      <c r="F139" s="166" t="s">
        <v>1834</v>
      </c>
      <c r="G139" s="167" t="s">
        <v>494</v>
      </c>
      <c r="H139" s="168" t="n">
        <v>105</v>
      </c>
      <c r="I139" s="169"/>
      <c r="J139" s="170" t="n">
        <f aca="false">ROUND(I139*H139,2)</f>
        <v>0</v>
      </c>
      <c r="K139" s="166" t="s">
        <v>314</v>
      </c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327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3923</v>
      </c>
    </row>
    <row r="140" s="22" customFormat="true" ht="16.5" hidden="false" customHeight="true" outlineLevel="0" collapsed="false">
      <c r="B140" s="23"/>
      <c r="C140" s="201" t="s">
        <v>334</v>
      </c>
      <c r="D140" s="201" t="s">
        <v>487</v>
      </c>
      <c r="E140" s="202" t="s">
        <v>1836</v>
      </c>
      <c r="F140" s="203" t="s">
        <v>1837</v>
      </c>
      <c r="G140" s="204" t="s">
        <v>494</v>
      </c>
      <c r="H140" s="205" t="n">
        <v>105</v>
      </c>
      <c r="I140" s="206"/>
      <c r="J140" s="207" t="n">
        <f aca="false">ROUND(I140*H140,2)</f>
        <v>0</v>
      </c>
      <c r="K140" s="203"/>
      <c r="L140" s="208"/>
      <c r="M140" s="209"/>
      <c r="N140" s="210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487</v>
      </c>
      <c r="AU140" s="175" t="s">
        <v>327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3924</v>
      </c>
    </row>
    <row r="141" s="22" customFormat="true" ht="16.5" hidden="false" customHeight="true" outlineLevel="0" collapsed="false">
      <c r="B141" s="23"/>
      <c r="C141" s="201" t="s">
        <v>340</v>
      </c>
      <c r="D141" s="201" t="s">
        <v>487</v>
      </c>
      <c r="E141" s="202" t="s">
        <v>3925</v>
      </c>
      <c r="F141" s="203" t="s">
        <v>3926</v>
      </c>
      <c r="G141" s="204" t="s">
        <v>484</v>
      </c>
      <c r="H141" s="205" t="n">
        <v>1</v>
      </c>
      <c r="I141" s="206"/>
      <c r="J141" s="207" t="n">
        <f aca="false">ROUND(I141*H141,2)</f>
        <v>0</v>
      </c>
      <c r="K141" s="203"/>
      <c r="L141" s="208"/>
      <c r="M141" s="209"/>
      <c r="N141" s="210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487</v>
      </c>
      <c r="AU141" s="175" t="s">
        <v>327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3927</v>
      </c>
    </row>
    <row r="142" s="22" customFormat="true" ht="24.15" hidden="false" customHeight="true" outlineLevel="0" collapsed="false">
      <c r="B142" s="23"/>
      <c r="C142" s="164" t="s">
        <v>347</v>
      </c>
      <c r="D142" s="164" t="s">
        <v>310</v>
      </c>
      <c r="E142" s="165" t="s">
        <v>1839</v>
      </c>
      <c r="F142" s="166" t="s">
        <v>1840</v>
      </c>
      <c r="G142" s="167" t="s">
        <v>494</v>
      </c>
      <c r="H142" s="168" t="n">
        <v>40</v>
      </c>
      <c r="I142" s="169"/>
      <c r="J142" s="170" t="n">
        <f aca="false">ROUND(I142*H142,2)</f>
        <v>0</v>
      </c>
      <c r="K142" s="166" t="s">
        <v>314</v>
      </c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327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3928</v>
      </c>
    </row>
    <row r="143" s="22" customFormat="true" ht="24.15" hidden="false" customHeight="true" outlineLevel="0" collapsed="false">
      <c r="B143" s="23"/>
      <c r="C143" s="201" t="s">
        <v>352</v>
      </c>
      <c r="D143" s="201" t="s">
        <v>487</v>
      </c>
      <c r="E143" s="202" t="s">
        <v>3929</v>
      </c>
      <c r="F143" s="203" t="s">
        <v>3930</v>
      </c>
      <c r="G143" s="204" t="s">
        <v>484</v>
      </c>
      <c r="H143" s="205" t="n">
        <v>40</v>
      </c>
      <c r="I143" s="206"/>
      <c r="J143" s="207" t="n">
        <f aca="false">ROUND(I143*H143,2)</f>
        <v>0</v>
      </c>
      <c r="K143" s="203"/>
      <c r="L143" s="208"/>
      <c r="M143" s="209"/>
      <c r="N143" s="210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487</v>
      </c>
      <c r="AU143" s="175" t="s">
        <v>327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3931</v>
      </c>
    </row>
    <row r="144" s="22" customFormat="true" ht="16.5" hidden="false" customHeight="true" outlineLevel="0" collapsed="false">
      <c r="B144" s="23"/>
      <c r="C144" s="201" t="s">
        <v>357</v>
      </c>
      <c r="D144" s="201" t="s">
        <v>487</v>
      </c>
      <c r="E144" s="202" t="s">
        <v>3932</v>
      </c>
      <c r="F144" s="203" t="s">
        <v>3933</v>
      </c>
      <c r="G144" s="204" t="s">
        <v>494</v>
      </c>
      <c r="H144" s="205" t="n">
        <v>40</v>
      </c>
      <c r="I144" s="206"/>
      <c r="J144" s="207" t="n">
        <f aca="false">ROUND(I144*H144,2)</f>
        <v>0</v>
      </c>
      <c r="K144" s="203"/>
      <c r="L144" s="208"/>
      <c r="M144" s="209"/>
      <c r="N144" s="210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487</v>
      </c>
      <c r="AU144" s="175" t="s">
        <v>327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3934</v>
      </c>
    </row>
    <row r="145" s="22" customFormat="true" ht="21.75" hidden="false" customHeight="true" outlineLevel="0" collapsed="false">
      <c r="B145" s="23"/>
      <c r="C145" s="164" t="s">
        <v>363</v>
      </c>
      <c r="D145" s="164" t="s">
        <v>310</v>
      </c>
      <c r="E145" s="165" t="s">
        <v>1849</v>
      </c>
      <c r="F145" s="166" t="s">
        <v>1850</v>
      </c>
      <c r="G145" s="167" t="s">
        <v>484</v>
      </c>
      <c r="H145" s="168" t="n">
        <v>7</v>
      </c>
      <c r="I145" s="169"/>
      <c r="J145" s="170" t="n">
        <f aca="false">ROUND(I145*H145,2)</f>
        <v>0</v>
      </c>
      <c r="K145" s="166" t="s">
        <v>314</v>
      </c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327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3935</v>
      </c>
    </row>
    <row r="146" s="22" customFormat="true" ht="16.5" hidden="false" customHeight="true" outlineLevel="0" collapsed="false">
      <c r="B146" s="23"/>
      <c r="C146" s="201" t="s">
        <v>367</v>
      </c>
      <c r="D146" s="201" t="s">
        <v>487</v>
      </c>
      <c r="E146" s="202" t="s">
        <v>1852</v>
      </c>
      <c r="F146" s="203" t="s">
        <v>1853</v>
      </c>
      <c r="G146" s="204" t="s">
        <v>484</v>
      </c>
      <c r="H146" s="205" t="n">
        <v>4</v>
      </c>
      <c r="I146" s="206"/>
      <c r="J146" s="207" t="n">
        <f aca="false">ROUND(I146*H146,2)</f>
        <v>0</v>
      </c>
      <c r="K146" s="203"/>
      <c r="L146" s="208"/>
      <c r="M146" s="209"/>
      <c r="N146" s="210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487</v>
      </c>
      <c r="AU146" s="175" t="s">
        <v>327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3936</v>
      </c>
    </row>
    <row r="147" s="22" customFormat="true" ht="16.5" hidden="false" customHeight="true" outlineLevel="0" collapsed="false">
      <c r="B147" s="23"/>
      <c r="C147" s="201" t="s">
        <v>374</v>
      </c>
      <c r="D147" s="201" t="s">
        <v>487</v>
      </c>
      <c r="E147" s="202" t="s">
        <v>3937</v>
      </c>
      <c r="F147" s="203" t="s">
        <v>3938</v>
      </c>
      <c r="G147" s="204" t="s">
        <v>484</v>
      </c>
      <c r="H147" s="205" t="n">
        <v>3</v>
      </c>
      <c r="I147" s="206"/>
      <c r="J147" s="207" t="n">
        <f aca="false">ROUND(I147*H147,2)</f>
        <v>0</v>
      </c>
      <c r="K147" s="203"/>
      <c r="L147" s="208"/>
      <c r="M147" s="209"/>
      <c r="N147" s="210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487</v>
      </c>
      <c r="AU147" s="175" t="s">
        <v>327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3939</v>
      </c>
    </row>
    <row r="148" s="22" customFormat="true" ht="24.15" hidden="false" customHeight="true" outlineLevel="0" collapsed="false">
      <c r="B148" s="23"/>
      <c r="C148" s="164" t="s">
        <v>381</v>
      </c>
      <c r="D148" s="164" t="s">
        <v>310</v>
      </c>
      <c r="E148" s="165" t="s">
        <v>1858</v>
      </c>
      <c r="F148" s="166" t="s">
        <v>1859</v>
      </c>
      <c r="G148" s="167" t="s">
        <v>484</v>
      </c>
      <c r="H148" s="168" t="n">
        <v>26</v>
      </c>
      <c r="I148" s="169"/>
      <c r="J148" s="170" t="n">
        <f aca="false">ROUND(I148*H148,2)</f>
        <v>0</v>
      </c>
      <c r="K148" s="166" t="s">
        <v>314</v>
      </c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327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3940</v>
      </c>
    </row>
    <row r="149" s="22" customFormat="true" ht="16.5" hidden="false" customHeight="true" outlineLevel="0" collapsed="false">
      <c r="B149" s="23"/>
      <c r="C149" s="201" t="s">
        <v>393</v>
      </c>
      <c r="D149" s="201" t="s">
        <v>487</v>
      </c>
      <c r="E149" s="202" t="s">
        <v>1864</v>
      </c>
      <c r="F149" s="203" t="s">
        <v>1865</v>
      </c>
      <c r="G149" s="204" t="s">
        <v>484</v>
      </c>
      <c r="H149" s="205" t="n">
        <v>6</v>
      </c>
      <c r="I149" s="206"/>
      <c r="J149" s="207" t="n">
        <f aca="false">ROUND(I149*H149,2)</f>
        <v>0</v>
      </c>
      <c r="K149" s="203" t="s">
        <v>314</v>
      </c>
      <c r="L149" s="208"/>
      <c r="M149" s="209"/>
      <c r="N149" s="210" t="s">
        <v>47</v>
      </c>
      <c r="P149" s="173" t="n">
        <f aca="false">O149*H149</f>
        <v>0</v>
      </c>
      <c r="Q149" s="173" t="n">
        <v>0.00012</v>
      </c>
      <c r="R149" s="173" t="n">
        <f aca="false">Q149*H149</f>
        <v>0.00072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487</v>
      </c>
      <c r="AU149" s="175" t="s">
        <v>327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3941</v>
      </c>
    </row>
    <row r="150" s="22" customFormat="true" ht="21.75" hidden="false" customHeight="true" outlineLevel="0" collapsed="false">
      <c r="B150" s="23"/>
      <c r="C150" s="201" t="s">
        <v>7</v>
      </c>
      <c r="D150" s="201" t="s">
        <v>487</v>
      </c>
      <c r="E150" s="202" t="s">
        <v>1867</v>
      </c>
      <c r="F150" s="203" t="s">
        <v>1868</v>
      </c>
      <c r="G150" s="204" t="s">
        <v>484</v>
      </c>
      <c r="H150" s="205" t="n">
        <v>12</v>
      </c>
      <c r="I150" s="206"/>
      <c r="J150" s="207" t="n">
        <f aca="false">ROUND(I150*H150,2)</f>
        <v>0</v>
      </c>
      <c r="K150" s="203" t="s">
        <v>314</v>
      </c>
      <c r="L150" s="208"/>
      <c r="M150" s="209"/>
      <c r="N150" s="210" t="s">
        <v>47</v>
      </c>
      <c r="P150" s="173" t="n">
        <f aca="false">O150*H150</f>
        <v>0</v>
      </c>
      <c r="Q150" s="173" t="n">
        <v>0.00024</v>
      </c>
      <c r="R150" s="173" t="n">
        <f aca="false">Q150*H150</f>
        <v>0.00288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487</v>
      </c>
      <c r="AU150" s="175" t="s">
        <v>327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3942</v>
      </c>
    </row>
    <row r="151" s="22" customFormat="true" ht="16.5" hidden="false" customHeight="true" outlineLevel="0" collapsed="false">
      <c r="B151" s="23"/>
      <c r="C151" s="201" t="s">
        <v>414</v>
      </c>
      <c r="D151" s="201" t="s">
        <v>487</v>
      </c>
      <c r="E151" s="202" t="s">
        <v>3943</v>
      </c>
      <c r="F151" s="203" t="s">
        <v>3944</v>
      </c>
      <c r="G151" s="204" t="s">
        <v>484</v>
      </c>
      <c r="H151" s="205" t="n">
        <v>8</v>
      </c>
      <c r="I151" s="206"/>
      <c r="J151" s="207" t="n">
        <f aca="false">ROUND(I151*H151,2)</f>
        <v>0</v>
      </c>
      <c r="K151" s="203" t="s">
        <v>314</v>
      </c>
      <c r="L151" s="208"/>
      <c r="M151" s="209"/>
      <c r="N151" s="210" t="s">
        <v>47</v>
      </c>
      <c r="P151" s="173" t="n">
        <f aca="false">O151*H151</f>
        <v>0</v>
      </c>
      <c r="Q151" s="173" t="n">
        <v>0.00022</v>
      </c>
      <c r="R151" s="173" t="n">
        <f aca="false">Q151*H151</f>
        <v>0.00176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487</v>
      </c>
      <c r="AU151" s="175" t="s">
        <v>327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3945</v>
      </c>
    </row>
    <row r="152" s="22" customFormat="true" ht="24.15" hidden="false" customHeight="true" outlineLevel="0" collapsed="false">
      <c r="B152" s="23"/>
      <c r="C152" s="164" t="s">
        <v>423</v>
      </c>
      <c r="D152" s="164" t="s">
        <v>310</v>
      </c>
      <c r="E152" s="165" t="s">
        <v>3946</v>
      </c>
      <c r="F152" s="166" t="s">
        <v>3947</v>
      </c>
      <c r="G152" s="167" t="s">
        <v>484</v>
      </c>
      <c r="H152" s="168" t="n">
        <v>3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327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3948</v>
      </c>
    </row>
    <row r="153" s="22" customFormat="true" ht="16.5" hidden="false" customHeight="true" outlineLevel="0" collapsed="false">
      <c r="B153" s="23"/>
      <c r="C153" s="201" t="s">
        <v>427</v>
      </c>
      <c r="D153" s="201" t="s">
        <v>487</v>
      </c>
      <c r="E153" s="202" t="s">
        <v>3949</v>
      </c>
      <c r="F153" s="203" t="s">
        <v>3950</v>
      </c>
      <c r="G153" s="204" t="s">
        <v>484</v>
      </c>
      <c r="H153" s="205" t="n">
        <v>3</v>
      </c>
      <c r="I153" s="206"/>
      <c r="J153" s="207" t="n">
        <f aca="false">ROUND(I153*H153,2)</f>
        <v>0</v>
      </c>
      <c r="K153" s="203"/>
      <c r="L153" s="208"/>
      <c r="M153" s="209"/>
      <c r="N153" s="210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487</v>
      </c>
      <c r="AU153" s="175" t="s">
        <v>327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3951</v>
      </c>
    </row>
    <row r="154" s="22" customFormat="true" ht="16.5" hidden="false" customHeight="true" outlineLevel="0" collapsed="false">
      <c r="B154" s="23"/>
      <c r="C154" s="201" t="s">
        <v>433</v>
      </c>
      <c r="D154" s="201" t="s">
        <v>487</v>
      </c>
      <c r="E154" s="202" t="s">
        <v>3952</v>
      </c>
      <c r="F154" s="203" t="s">
        <v>3953</v>
      </c>
      <c r="G154" s="204" t="s">
        <v>484</v>
      </c>
      <c r="H154" s="205" t="n">
        <v>3</v>
      </c>
      <c r="I154" s="206"/>
      <c r="J154" s="207" t="n">
        <f aca="false">ROUND(I154*H154,2)</f>
        <v>0</v>
      </c>
      <c r="K154" s="203"/>
      <c r="L154" s="208"/>
      <c r="M154" s="209"/>
      <c r="N154" s="210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487</v>
      </c>
      <c r="AU154" s="175" t="s">
        <v>327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3954</v>
      </c>
    </row>
    <row r="155" s="22" customFormat="true" ht="24.15" hidden="false" customHeight="true" outlineLevel="0" collapsed="false">
      <c r="B155" s="23"/>
      <c r="C155" s="201" t="s">
        <v>443</v>
      </c>
      <c r="D155" s="201" t="s">
        <v>487</v>
      </c>
      <c r="E155" s="202" t="s">
        <v>3955</v>
      </c>
      <c r="F155" s="203" t="s">
        <v>3956</v>
      </c>
      <c r="G155" s="204" t="s">
        <v>484</v>
      </c>
      <c r="H155" s="205" t="n">
        <v>1</v>
      </c>
      <c r="I155" s="206"/>
      <c r="J155" s="207" t="n">
        <f aca="false">ROUND(I155*H155,2)</f>
        <v>0</v>
      </c>
      <c r="K155" s="203"/>
      <c r="L155" s="208"/>
      <c r="M155" s="209"/>
      <c r="N155" s="210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487</v>
      </c>
      <c r="AU155" s="175" t="s">
        <v>327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3957</v>
      </c>
    </row>
    <row r="156" s="22" customFormat="true" ht="16.5" hidden="false" customHeight="true" outlineLevel="0" collapsed="false">
      <c r="B156" s="23"/>
      <c r="C156" s="201" t="s">
        <v>6</v>
      </c>
      <c r="D156" s="201" t="s">
        <v>487</v>
      </c>
      <c r="E156" s="202" t="s">
        <v>3958</v>
      </c>
      <c r="F156" s="203" t="s">
        <v>3959</v>
      </c>
      <c r="G156" s="204" t="s">
        <v>484</v>
      </c>
      <c r="H156" s="205" t="n">
        <v>8</v>
      </c>
      <c r="I156" s="206"/>
      <c r="J156" s="207" t="n">
        <f aca="false">ROUND(I156*H156,2)</f>
        <v>0</v>
      </c>
      <c r="K156" s="203"/>
      <c r="L156" s="208"/>
      <c r="M156" s="209"/>
      <c r="N156" s="210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487</v>
      </c>
      <c r="AU156" s="175" t="s">
        <v>327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3960</v>
      </c>
    </row>
    <row r="157" s="22" customFormat="true" ht="24.15" hidden="false" customHeight="true" outlineLevel="0" collapsed="false">
      <c r="B157" s="23"/>
      <c r="C157" s="201" t="s">
        <v>455</v>
      </c>
      <c r="D157" s="201" t="s">
        <v>487</v>
      </c>
      <c r="E157" s="202" t="s">
        <v>3961</v>
      </c>
      <c r="F157" s="203" t="s">
        <v>3962</v>
      </c>
      <c r="G157" s="204" t="s">
        <v>484</v>
      </c>
      <c r="H157" s="205" t="n">
        <v>1</v>
      </c>
      <c r="I157" s="206"/>
      <c r="J157" s="207" t="n">
        <f aca="false">ROUND(I157*H157,2)</f>
        <v>0</v>
      </c>
      <c r="K157" s="203"/>
      <c r="L157" s="208"/>
      <c r="M157" s="209"/>
      <c r="N157" s="210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487</v>
      </c>
      <c r="AU157" s="175" t="s">
        <v>327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3963</v>
      </c>
    </row>
    <row r="158" s="152" customFormat="true" ht="20.85" hidden="false" customHeight="true" outlineLevel="0" collapsed="false">
      <c r="B158" s="153"/>
      <c r="D158" s="154" t="s">
        <v>81</v>
      </c>
      <c r="E158" s="162" t="s">
        <v>1879</v>
      </c>
      <c r="F158" s="162" t="s">
        <v>1880</v>
      </c>
      <c r="I158" s="156"/>
      <c r="J158" s="163" t="n">
        <f aca="false">BK158</f>
        <v>0</v>
      </c>
      <c r="L158" s="153"/>
      <c r="M158" s="157"/>
      <c r="P158" s="158" t="n">
        <f aca="false">SUM(P159:P192)</f>
        <v>0</v>
      </c>
      <c r="R158" s="158" t="n">
        <f aca="false">SUM(R159:R192)</f>
        <v>0.11034</v>
      </c>
      <c r="T158" s="159" t="n">
        <f aca="false">SUM(T159:T192)</f>
        <v>0</v>
      </c>
      <c r="AR158" s="154" t="s">
        <v>315</v>
      </c>
      <c r="AT158" s="160" t="s">
        <v>81</v>
      </c>
      <c r="AU158" s="160" t="s">
        <v>91</v>
      </c>
      <c r="AY158" s="154" t="s">
        <v>308</v>
      </c>
      <c r="BK158" s="161" t="n">
        <f aca="false">SUM(BK159:BK192)</f>
        <v>0</v>
      </c>
    </row>
    <row r="159" s="22" customFormat="true" ht="37.95" hidden="false" customHeight="true" outlineLevel="0" collapsed="false">
      <c r="B159" s="23"/>
      <c r="C159" s="164" t="s">
        <v>461</v>
      </c>
      <c r="D159" s="164" t="s">
        <v>310</v>
      </c>
      <c r="E159" s="165" t="s">
        <v>3964</v>
      </c>
      <c r="F159" s="166" t="s">
        <v>3965</v>
      </c>
      <c r="G159" s="167" t="s">
        <v>494</v>
      </c>
      <c r="H159" s="168" t="n">
        <v>50</v>
      </c>
      <c r="I159" s="169"/>
      <c r="J159" s="170" t="n">
        <f aca="false">ROUND(I159*H159,2)</f>
        <v>0</v>
      </c>
      <c r="K159" s="166" t="s">
        <v>314</v>
      </c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327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3966</v>
      </c>
    </row>
    <row r="160" s="22" customFormat="true" ht="24.15" hidden="false" customHeight="true" outlineLevel="0" collapsed="false">
      <c r="B160" s="23"/>
      <c r="C160" s="201" t="s">
        <v>471</v>
      </c>
      <c r="D160" s="201" t="s">
        <v>487</v>
      </c>
      <c r="E160" s="202" t="s">
        <v>3967</v>
      </c>
      <c r="F160" s="203" t="s">
        <v>3968</v>
      </c>
      <c r="G160" s="204" t="s">
        <v>494</v>
      </c>
      <c r="H160" s="205" t="n">
        <v>50</v>
      </c>
      <c r="I160" s="206"/>
      <c r="J160" s="207" t="n">
        <f aca="false">ROUND(I160*H160,2)</f>
        <v>0</v>
      </c>
      <c r="K160" s="203" t="s">
        <v>314</v>
      </c>
      <c r="L160" s="208"/>
      <c r="M160" s="209"/>
      <c r="N160" s="210" t="s">
        <v>47</v>
      </c>
      <c r="P160" s="173" t="n">
        <f aca="false">O160*H160</f>
        <v>0</v>
      </c>
      <c r="Q160" s="173" t="n">
        <v>0.00019</v>
      </c>
      <c r="R160" s="173" t="n">
        <f aca="false">Q160*H160</f>
        <v>0.0095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487</v>
      </c>
      <c r="AU160" s="175" t="s">
        <v>327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3969</v>
      </c>
    </row>
    <row r="161" s="22" customFormat="true" ht="44.25" hidden="false" customHeight="true" outlineLevel="0" collapsed="false">
      <c r="B161" s="23"/>
      <c r="C161" s="164" t="s">
        <v>475</v>
      </c>
      <c r="D161" s="164" t="s">
        <v>310</v>
      </c>
      <c r="E161" s="165" t="s">
        <v>3970</v>
      </c>
      <c r="F161" s="166" t="s">
        <v>3971</v>
      </c>
      <c r="G161" s="167" t="s">
        <v>494</v>
      </c>
      <c r="H161" s="168" t="n">
        <v>20</v>
      </c>
      <c r="I161" s="169"/>
      <c r="J161" s="170" t="n">
        <f aca="false">ROUND(I161*H161,2)</f>
        <v>0</v>
      </c>
      <c r="K161" s="166" t="s">
        <v>314</v>
      </c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327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3972</v>
      </c>
    </row>
    <row r="162" s="22" customFormat="true" ht="33" hidden="false" customHeight="true" outlineLevel="0" collapsed="false">
      <c r="B162" s="23"/>
      <c r="C162" s="201" t="s">
        <v>481</v>
      </c>
      <c r="D162" s="201" t="s">
        <v>487</v>
      </c>
      <c r="E162" s="202" t="s">
        <v>3973</v>
      </c>
      <c r="F162" s="203" t="s">
        <v>3974</v>
      </c>
      <c r="G162" s="204" t="s">
        <v>494</v>
      </c>
      <c r="H162" s="205" t="n">
        <v>20</v>
      </c>
      <c r="I162" s="206"/>
      <c r="J162" s="207" t="n">
        <f aca="false">ROUND(I162*H162,2)</f>
        <v>0</v>
      </c>
      <c r="K162" s="203" t="s">
        <v>314</v>
      </c>
      <c r="L162" s="208"/>
      <c r="M162" s="209"/>
      <c r="N162" s="210" t="s">
        <v>47</v>
      </c>
      <c r="P162" s="173" t="n">
        <f aca="false">O162*H162</f>
        <v>0</v>
      </c>
      <c r="Q162" s="173" t="n">
        <v>0.00069</v>
      </c>
      <c r="R162" s="173" t="n">
        <f aca="false">Q162*H162</f>
        <v>0.0138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487</v>
      </c>
      <c r="AU162" s="175" t="s">
        <v>327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3975</v>
      </c>
    </row>
    <row r="163" s="22" customFormat="true" ht="44.25" hidden="false" customHeight="true" outlineLevel="0" collapsed="false">
      <c r="B163" s="23"/>
      <c r="C163" s="164" t="s">
        <v>486</v>
      </c>
      <c r="D163" s="164" t="s">
        <v>310</v>
      </c>
      <c r="E163" s="165" t="s">
        <v>1881</v>
      </c>
      <c r="F163" s="166" t="s">
        <v>1882</v>
      </c>
      <c r="G163" s="167" t="s">
        <v>494</v>
      </c>
      <c r="H163" s="168" t="n">
        <v>105</v>
      </c>
      <c r="I163" s="169"/>
      <c r="J163" s="170" t="n">
        <f aca="false">ROUND(I163*H163,2)</f>
        <v>0</v>
      </c>
      <c r="K163" s="166" t="s">
        <v>314</v>
      </c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327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3976</v>
      </c>
    </row>
    <row r="164" s="22" customFormat="true" ht="24.15" hidden="false" customHeight="true" outlineLevel="0" collapsed="false">
      <c r="B164" s="23"/>
      <c r="C164" s="201" t="s">
        <v>491</v>
      </c>
      <c r="D164" s="201" t="s">
        <v>487</v>
      </c>
      <c r="E164" s="202" t="s">
        <v>3977</v>
      </c>
      <c r="F164" s="203" t="s">
        <v>3978</v>
      </c>
      <c r="G164" s="204" t="s">
        <v>494</v>
      </c>
      <c r="H164" s="205" t="n">
        <v>30</v>
      </c>
      <c r="I164" s="206"/>
      <c r="J164" s="207" t="n">
        <f aca="false">ROUND(I164*H164,2)</f>
        <v>0</v>
      </c>
      <c r="K164" s="203" t="s">
        <v>314</v>
      </c>
      <c r="L164" s="208"/>
      <c r="M164" s="209"/>
      <c r="N164" s="210" t="s">
        <v>47</v>
      </c>
      <c r="P164" s="173" t="n">
        <f aca="false">O164*H164</f>
        <v>0</v>
      </c>
      <c r="Q164" s="173" t="n">
        <v>7E-005</v>
      </c>
      <c r="R164" s="173" t="n">
        <f aca="false">Q164*H164</f>
        <v>0.0021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487</v>
      </c>
      <c r="AU164" s="175" t="s">
        <v>327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3979</v>
      </c>
    </row>
    <row r="165" s="22" customFormat="true" ht="19.2" hidden="false" customHeight="false" outlineLevel="0" collapsed="false">
      <c r="B165" s="23"/>
      <c r="D165" s="179" t="s">
        <v>1218</v>
      </c>
      <c r="F165" s="225" t="s">
        <v>1887</v>
      </c>
      <c r="I165" s="226"/>
      <c r="L165" s="23"/>
      <c r="M165" s="211"/>
      <c r="T165" s="57"/>
      <c r="AT165" s="3" t="s">
        <v>1218</v>
      </c>
      <c r="AU165" s="3" t="s">
        <v>327</v>
      </c>
    </row>
    <row r="166" s="22" customFormat="true" ht="24.15" hidden="false" customHeight="true" outlineLevel="0" collapsed="false">
      <c r="B166" s="23"/>
      <c r="C166" s="201" t="s">
        <v>496</v>
      </c>
      <c r="D166" s="201" t="s">
        <v>487</v>
      </c>
      <c r="E166" s="202" t="s">
        <v>1884</v>
      </c>
      <c r="F166" s="203" t="s">
        <v>1885</v>
      </c>
      <c r="G166" s="204" t="s">
        <v>494</v>
      </c>
      <c r="H166" s="205" t="n">
        <v>75</v>
      </c>
      <c r="I166" s="206"/>
      <c r="J166" s="207" t="n">
        <f aca="false">ROUND(I166*H166,2)</f>
        <v>0</v>
      </c>
      <c r="K166" s="203" t="s">
        <v>314</v>
      </c>
      <c r="L166" s="208"/>
      <c r="M166" s="209"/>
      <c r="N166" s="210" t="s">
        <v>47</v>
      </c>
      <c r="P166" s="173" t="n">
        <f aca="false">O166*H166</f>
        <v>0</v>
      </c>
      <c r="Q166" s="173" t="n">
        <v>5E-005</v>
      </c>
      <c r="R166" s="173" t="n">
        <f aca="false">Q166*H166</f>
        <v>0.00375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487</v>
      </c>
      <c r="AU166" s="175" t="s">
        <v>327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3980</v>
      </c>
    </row>
    <row r="167" s="22" customFormat="true" ht="19.2" hidden="false" customHeight="false" outlineLevel="0" collapsed="false">
      <c r="B167" s="23"/>
      <c r="D167" s="179" t="s">
        <v>1218</v>
      </c>
      <c r="F167" s="225" t="s">
        <v>1887</v>
      </c>
      <c r="I167" s="226"/>
      <c r="L167" s="23"/>
      <c r="M167" s="211"/>
      <c r="T167" s="57"/>
      <c r="AT167" s="3" t="s">
        <v>1218</v>
      </c>
      <c r="AU167" s="3" t="s">
        <v>327</v>
      </c>
    </row>
    <row r="168" s="22" customFormat="true" ht="37.95" hidden="false" customHeight="true" outlineLevel="0" collapsed="false">
      <c r="B168" s="23"/>
      <c r="C168" s="164" t="s">
        <v>500</v>
      </c>
      <c r="D168" s="164" t="s">
        <v>310</v>
      </c>
      <c r="E168" s="165" t="s">
        <v>1888</v>
      </c>
      <c r="F168" s="166" t="s">
        <v>1889</v>
      </c>
      <c r="G168" s="167" t="s">
        <v>494</v>
      </c>
      <c r="H168" s="168" t="n">
        <v>479</v>
      </c>
      <c r="I168" s="169"/>
      <c r="J168" s="170" t="n">
        <f aca="false">ROUND(I168*H168,2)</f>
        <v>0</v>
      </c>
      <c r="K168" s="166" t="s">
        <v>314</v>
      </c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327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3981</v>
      </c>
    </row>
    <row r="169" s="22" customFormat="true" ht="24.15" hidden="false" customHeight="true" outlineLevel="0" collapsed="false">
      <c r="B169" s="23"/>
      <c r="C169" s="201" t="s">
        <v>504</v>
      </c>
      <c r="D169" s="201" t="s">
        <v>487</v>
      </c>
      <c r="E169" s="202" t="s">
        <v>1891</v>
      </c>
      <c r="F169" s="203" t="s">
        <v>1892</v>
      </c>
      <c r="G169" s="204" t="s">
        <v>494</v>
      </c>
      <c r="H169" s="205" t="n">
        <v>304</v>
      </c>
      <c r="I169" s="206"/>
      <c r="J169" s="207" t="n">
        <f aca="false">ROUND(I169*H169,2)</f>
        <v>0</v>
      </c>
      <c r="K169" s="203" t="s">
        <v>314</v>
      </c>
      <c r="L169" s="208"/>
      <c r="M169" s="209"/>
      <c r="N169" s="210" t="s">
        <v>47</v>
      </c>
      <c r="P169" s="173" t="n">
        <f aca="false">O169*H169</f>
        <v>0</v>
      </c>
      <c r="Q169" s="173" t="n">
        <v>0.00012</v>
      </c>
      <c r="R169" s="173" t="n">
        <f aca="false">Q169*H169</f>
        <v>0.03648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487</v>
      </c>
      <c r="AU169" s="175" t="s">
        <v>327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3982</v>
      </c>
    </row>
    <row r="170" s="22" customFormat="true" ht="19.2" hidden="false" customHeight="false" outlineLevel="0" collapsed="false">
      <c r="B170" s="23"/>
      <c r="D170" s="179" t="s">
        <v>1218</v>
      </c>
      <c r="F170" s="225" t="s">
        <v>1894</v>
      </c>
      <c r="I170" s="226"/>
      <c r="L170" s="23"/>
      <c r="M170" s="211"/>
      <c r="T170" s="57"/>
      <c r="AT170" s="3" t="s">
        <v>1218</v>
      </c>
      <c r="AU170" s="3" t="s">
        <v>327</v>
      </c>
    </row>
    <row r="171" s="22" customFormat="true" ht="21.75" hidden="false" customHeight="true" outlineLevel="0" collapsed="false">
      <c r="B171" s="23"/>
      <c r="C171" s="201" t="s">
        <v>508</v>
      </c>
      <c r="D171" s="201" t="s">
        <v>487</v>
      </c>
      <c r="E171" s="202" t="s">
        <v>1895</v>
      </c>
      <c r="F171" s="203" t="s">
        <v>1896</v>
      </c>
      <c r="G171" s="204" t="s">
        <v>494</v>
      </c>
      <c r="H171" s="205" t="n">
        <v>156</v>
      </c>
      <c r="I171" s="206"/>
      <c r="J171" s="207" t="n">
        <f aca="false">ROUND(I171*H171,2)</f>
        <v>0</v>
      </c>
      <c r="K171" s="203"/>
      <c r="L171" s="208"/>
      <c r="M171" s="209"/>
      <c r="N171" s="210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487</v>
      </c>
      <c r="AU171" s="175" t="s">
        <v>327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3983</v>
      </c>
    </row>
    <row r="172" s="22" customFormat="true" ht="16.5" hidden="false" customHeight="true" outlineLevel="0" collapsed="false">
      <c r="B172" s="23"/>
      <c r="C172" s="201" t="s">
        <v>514</v>
      </c>
      <c r="D172" s="201" t="s">
        <v>487</v>
      </c>
      <c r="E172" s="202" t="s">
        <v>3984</v>
      </c>
      <c r="F172" s="203" t="s">
        <v>3985</v>
      </c>
      <c r="G172" s="204" t="s">
        <v>494</v>
      </c>
      <c r="H172" s="205" t="n">
        <v>19</v>
      </c>
      <c r="I172" s="206"/>
      <c r="J172" s="207" t="n">
        <f aca="false">ROUND(I172*H172,2)</f>
        <v>0</v>
      </c>
      <c r="K172" s="203"/>
      <c r="L172" s="208"/>
      <c r="M172" s="209"/>
      <c r="N172" s="210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487</v>
      </c>
      <c r="AU172" s="175" t="s">
        <v>327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3986</v>
      </c>
    </row>
    <row r="173" s="22" customFormat="true" ht="37.95" hidden="false" customHeight="true" outlineLevel="0" collapsed="false">
      <c r="B173" s="23"/>
      <c r="C173" s="164" t="s">
        <v>645</v>
      </c>
      <c r="D173" s="164" t="s">
        <v>310</v>
      </c>
      <c r="E173" s="165" t="s">
        <v>1898</v>
      </c>
      <c r="F173" s="166" t="s">
        <v>1899</v>
      </c>
      <c r="G173" s="167" t="s">
        <v>494</v>
      </c>
      <c r="H173" s="168" t="n">
        <v>263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327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3987</v>
      </c>
    </row>
    <row r="174" s="22" customFormat="true" ht="24.15" hidden="false" customHeight="true" outlineLevel="0" collapsed="false">
      <c r="B174" s="23"/>
      <c r="C174" s="201" t="s">
        <v>649</v>
      </c>
      <c r="D174" s="201" t="s">
        <v>487</v>
      </c>
      <c r="E174" s="202" t="s">
        <v>1901</v>
      </c>
      <c r="F174" s="203" t="s">
        <v>1902</v>
      </c>
      <c r="G174" s="204" t="s">
        <v>494</v>
      </c>
      <c r="H174" s="205" t="n">
        <v>263</v>
      </c>
      <c r="I174" s="206"/>
      <c r="J174" s="207" t="n">
        <f aca="false">ROUND(I174*H174,2)</f>
        <v>0</v>
      </c>
      <c r="K174" s="203" t="s">
        <v>314</v>
      </c>
      <c r="L174" s="208"/>
      <c r="M174" s="209"/>
      <c r="N174" s="210" t="s">
        <v>47</v>
      </c>
      <c r="P174" s="173" t="n">
        <f aca="false">O174*H174</f>
        <v>0</v>
      </c>
      <c r="Q174" s="173" t="n">
        <v>0.00017</v>
      </c>
      <c r="R174" s="173" t="n">
        <f aca="false">Q174*H174</f>
        <v>0.04471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487</v>
      </c>
      <c r="AU174" s="175" t="s">
        <v>327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3988</v>
      </c>
    </row>
    <row r="175" s="22" customFormat="true" ht="19.2" hidden="false" customHeight="false" outlineLevel="0" collapsed="false">
      <c r="B175" s="23"/>
      <c r="D175" s="179" t="s">
        <v>1218</v>
      </c>
      <c r="F175" s="225" t="s">
        <v>1894</v>
      </c>
      <c r="I175" s="226"/>
      <c r="L175" s="23"/>
      <c r="M175" s="211"/>
      <c r="T175" s="57"/>
      <c r="AT175" s="3" t="s">
        <v>1218</v>
      </c>
      <c r="AU175" s="3" t="s">
        <v>327</v>
      </c>
    </row>
    <row r="176" s="22" customFormat="true" ht="37.95" hidden="false" customHeight="true" outlineLevel="0" collapsed="false">
      <c r="B176" s="23"/>
      <c r="C176" s="164" t="s">
        <v>653</v>
      </c>
      <c r="D176" s="164" t="s">
        <v>310</v>
      </c>
      <c r="E176" s="165" t="s">
        <v>3989</v>
      </c>
      <c r="F176" s="166" t="s">
        <v>3990</v>
      </c>
      <c r="G176" s="167" t="s">
        <v>494</v>
      </c>
      <c r="H176" s="168" t="n">
        <v>16</v>
      </c>
      <c r="I176" s="169"/>
      <c r="J176" s="170" t="n">
        <f aca="false">ROUND(I176*H176,2)</f>
        <v>0</v>
      </c>
      <c r="K176" s="166" t="s">
        <v>314</v>
      </c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327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3991</v>
      </c>
    </row>
    <row r="177" s="22" customFormat="true" ht="16.5" hidden="false" customHeight="true" outlineLevel="0" collapsed="false">
      <c r="B177" s="23"/>
      <c r="C177" s="201" t="s">
        <v>657</v>
      </c>
      <c r="D177" s="201" t="s">
        <v>487</v>
      </c>
      <c r="E177" s="202" t="s">
        <v>3992</v>
      </c>
      <c r="F177" s="203" t="s">
        <v>3993</v>
      </c>
      <c r="G177" s="204" t="s">
        <v>494</v>
      </c>
      <c r="H177" s="205" t="n">
        <v>16</v>
      </c>
      <c r="I177" s="206"/>
      <c r="J177" s="207" t="n">
        <f aca="false">ROUND(I177*H177,2)</f>
        <v>0</v>
      </c>
      <c r="K177" s="203"/>
      <c r="L177" s="208"/>
      <c r="M177" s="209"/>
      <c r="N177" s="210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540</v>
      </c>
      <c r="AT177" s="175" t="s">
        <v>487</v>
      </c>
      <c r="AU177" s="175" t="s">
        <v>327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540</v>
      </c>
      <c r="BM177" s="175" t="s">
        <v>3994</v>
      </c>
    </row>
    <row r="178" s="22" customFormat="true" ht="44.25" hidden="false" customHeight="true" outlineLevel="0" collapsed="false">
      <c r="B178" s="23"/>
      <c r="C178" s="164" t="s">
        <v>661</v>
      </c>
      <c r="D178" s="164" t="s">
        <v>310</v>
      </c>
      <c r="E178" s="165" t="s">
        <v>3995</v>
      </c>
      <c r="F178" s="166" t="s">
        <v>3996</v>
      </c>
      <c r="G178" s="167" t="s">
        <v>494</v>
      </c>
      <c r="H178" s="168" t="n">
        <v>19</v>
      </c>
      <c r="I178" s="169"/>
      <c r="J178" s="170" t="n">
        <f aca="false">ROUND(I178*H178,2)</f>
        <v>0</v>
      </c>
      <c r="K178" s="166" t="s">
        <v>314</v>
      </c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540</v>
      </c>
      <c r="AT178" s="175" t="s">
        <v>310</v>
      </c>
      <c r="AU178" s="175" t="s">
        <v>327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540</v>
      </c>
      <c r="BM178" s="175" t="s">
        <v>3997</v>
      </c>
    </row>
    <row r="179" s="22" customFormat="true" ht="16.5" hidden="false" customHeight="true" outlineLevel="0" collapsed="false">
      <c r="B179" s="23"/>
      <c r="C179" s="201" t="s">
        <v>663</v>
      </c>
      <c r="D179" s="201" t="s">
        <v>487</v>
      </c>
      <c r="E179" s="202" t="s">
        <v>3998</v>
      </c>
      <c r="F179" s="203" t="s">
        <v>3999</v>
      </c>
      <c r="G179" s="204" t="s">
        <v>494</v>
      </c>
      <c r="H179" s="205" t="n">
        <v>19</v>
      </c>
      <c r="I179" s="206"/>
      <c r="J179" s="207" t="n">
        <f aca="false">ROUND(I179*H179,2)</f>
        <v>0</v>
      </c>
      <c r="K179" s="203"/>
      <c r="L179" s="208"/>
      <c r="M179" s="209"/>
      <c r="N179" s="210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487</v>
      </c>
      <c r="AU179" s="175" t="s">
        <v>327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4000</v>
      </c>
    </row>
    <row r="180" s="22" customFormat="true" ht="33" hidden="false" customHeight="true" outlineLevel="0" collapsed="false">
      <c r="B180" s="23"/>
      <c r="C180" s="164" t="s">
        <v>665</v>
      </c>
      <c r="D180" s="164" t="s">
        <v>310</v>
      </c>
      <c r="E180" s="165" t="s">
        <v>1904</v>
      </c>
      <c r="F180" s="166" t="s">
        <v>1905</v>
      </c>
      <c r="G180" s="167" t="s">
        <v>484</v>
      </c>
      <c r="H180" s="168" t="n">
        <v>54</v>
      </c>
      <c r="I180" s="169"/>
      <c r="J180" s="170" t="n">
        <f aca="false">ROUND(I180*H180,2)</f>
        <v>0</v>
      </c>
      <c r="K180" s="166" t="s">
        <v>314</v>
      </c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327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4001</v>
      </c>
    </row>
    <row r="181" s="22" customFormat="true" ht="33" hidden="false" customHeight="true" outlineLevel="0" collapsed="false">
      <c r="B181" s="23"/>
      <c r="C181" s="164" t="s">
        <v>667</v>
      </c>
      <c r="D181" s="164" t="s">
        <v>310</v>
      </c>
      <c r="E181" s="165" t="s">
        <v>4002</v>
      </c>
      <c r="F181" s="166" t="s">
        <v>4003</v>
      </c>
      <c r="G181" s="167" t="s">
        <v>484</v>
      </c>
      <c r="H181" s="168" t="n">
        <v>5</v>
      </c>
      <c r="I181" s="169"/>
      <c r="J181" s="170" t="n">
        <f aca="false">ROUND(I181*H181,2)</f>
        <v>0</v>
      </c>
      <c r="K181" s="166" t="s">
        <v>314</v>
      </c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327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4004</v>
      </c>
    </row>
    <row r="182" s="22" customFormat="true" ht="44.25" hidden="false" customHeight="true" outlineLevel="0" collapsed="false">
      <c r="B182" s="23"/>
      <c r="C182" s="164" t="s">
        <v>669</v>
      </c>
      <c r="D182" s="164" t="s">
        <v>310</v>
      </c>
      <c r="E182" s="165" t="s">
        <v>1907</v>
      </c>
      <c r="F182" s="166" t="s">
        <v>1908</v>
      </c>
      <c r="G182" s="167" t="s">
        <v>484</v>
      </c>
      <c r="H182" s="168" t="n">
        <v>63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327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4005</v>
      </c>
    </row>
    <row r="183" s="22" customFormat="true" ht="21.75" hidden="false" customHeight="true" outlineLevel="0" collapsed="false">
      <c r="B183" s="23"/>
      <c r="C183" s="201" t="s">
        <v>671</v>
      </c>
      <c r="D183" s="201" t="s">
        <v>487</v>
      </c>
      <c r="E183" s="202" t="s">
        <v>1910</v>
      </c>
      <c r="F183" s="203" t="s">
        <v>1911</v>
      </c>
      <c r="G183" s="204" t="s">
        <v>484</v>
      </c>
      <c r="H183" s="205" t="n">
        <v>2</v>
      </c>
      <c r="I183" s="206"/>
      <c r="J183" s="207" t="n">
        <f aca="false">ROUND(I183*H183,2)</f>
        <v>0</v>
      </c>
      <c r="K183" s="203"/>
      <c r="L183" s="208"/>
      <c r="M183" s="209"/>
      <c r="N183" s="210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487</v>
      </c>
      <c r="AU183" s="175" t="s">
        <v>327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4006</v>
      </c>
    </row>
    <row r="184" s="22" customFormat="true" ht="21.75" hidden="false" customHeight="true" outlineLevel="0" collapsed="false">
      <c r="B184" s="23"/>
      <c r="C184" s="201" t="s">
        <v>673</v>
      </c>
      <c r="D184" s="201" t="s">
        <v>487</v>
      </c>
      <c r="E184" s="202" t="s">
        <v>1913</v>
      </c>
      <c r="F184" s="203" t="s">
        <v>1914</v>
      </c>
      <c r="G184" s="204" t="s">
        <v>484</v>
      </c>
      <c r="H184" s="205" t="n">
        <v>23</v>
      </c>
      <c r="I184" s="206"/>
      <c r="J184" s="207" t="n">
        <f aca="false">ROUND(I184*H184,2)</f>
        <v>0</v>
      </c>
      <c r="K184" s="203"/>
      <c r="L184" s="208"/>
      <c r="M184" s="209"/>
      <c r="N184" s="210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540</v>
      </c>
      <c r="AT184" s="175" t="s">
        <v>487</v>
      </c>
      <c r="AU184" s="175" t="s">
        <v>327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540</v>
      </c>
      <c r="BM184" s="175" t="s">
        <v>4007</v>
      </c>
    </row>
    <row r="185" s="22" customFormat="true" ht="24.15" hidden="false" customHeight="true" outlineLevel="0" collapsed="false">
      <c r="B185" s="23"/>
      <c r="C185" s="201" t="s">
        <v>675</v>
      </c>
      <c r="D185" s="201" t="s">
        <v>487</v>
      </c>
      <c r="E185" s="202" t="s">
        <v>4008</v>
      </c>
      <c r="F185" s="203" t="s">
        <v>4009</v>
      </c>
      <c r="G185" s="204" t="s">
        <v>484</v>
      </c>
      <c r="H185" s="205" t="n">
        <v>7</v>
      </c>
      <c r="I185" s="206"/>
      <c r="J185" s="207" t="n">
        <f aca="false">ROUND(I185*H185,2)</f>
        <v>0</v>
      </c>
      <c r="K185" s="203"/>
      <c r="L185" s="208"/>
      <c r="M185" s="209"/>
      <c r="N185" s="210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487</v>
      </c>
      <c r="AU185" s="175" t="s">
        <v>327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4010</v>
      </c>
    </row>
    <row r="186" s="22" customFormat="true" ht="24.15" hidden="false" customHeight="true" outlineLevel="0" collapsed="false">
      <c r="B186" s="23"/>
      <c r="C186" s="201" t="s">
        <v>677</v>
      </c>
      <c r="D186" s="201" t="s">
        <v>487</v>
      </c>
      <c r="E186" s="202" t="s">
        <v>4011</v>
      </c>
      <c r="F186" s="203" t="s">
        <v>4012</v>
      </c>
      <c r="G186" s="204" t="s">
        <v>484</v>
      </c>
      <c r="H186" s="205" t="n">
        <v>7</v>
      </c>
      <c r="I186" s="206"/>
      <c r="J186" s="207" t="n">
        <f aca="false">ROUND(I186*H186,2)</f>
        <v>0</v>
      </c>
      <c r="K186" s="203"/>
      <c r="L186" s="208"/>
      <c r="M186" s="209"/>
      <c r="N186" s="210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540</v>
      </c>
      <c r="AT186" s="175" t="s">
        <v>487</v>
      </c>
      <c r="AU186" s="175" t="s">
        <v>327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540</v>
      </c>
      <c r="BM186" s="175" t="s">
        <v>4013</v>
      </c>
    </row>
    <row r="187" s="22" customFormat="true" ht="24.15" hidden="false" customHeight="true" outlineLevel="0" collapsed="false">
      <c r="B187" s="23"/>
      <c r="C187" s="201" t="s">
        <v>679</v>
      </c>
      <c r="D187" s="201" t="s">
        <v>487</v>
      </c>
      <c r="E187" s="202" t="s">
        <v>4014</v>
      </c>
      <c r="F187" s="203" t="s">
        <v>4015</v>
      </c>
      <c r="G187" s="204" t="s">
        <v>484</v>
      </c>
      <c r="H187" s="205" t="n">
        <v>3</v>
      </c>
      <c r="I187" s="206"/>
      <c r="J187" s="207" t="n">
        <f aca="false">ROUND(I187*H187,2)</f>
        <v>0</v>
      </c>
      <c r="K187" s="203"/>
      <c r="L187" s="208"/>
      <c r="M187" s="209"/>
      <c r="N187" s="210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487</v>
      </c>
      <c r="AU187" s="175" t="s">
        <v>327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4016</v>
      </c>
    </row>
    <row r="188" s="22" customFormat="true" ht="24.15" hidden="false" customHeight="true" outlineLevel="0" collapsed="false">
      <c r="B188" s="23"/>
      <c r="C188" s="201" t="s">
        <v>681</v>
      </c>
      <c r="D188" s="201" t="s">
        <v>487</v>
      </c>
      <c r="E188" s="202" t="s">
        <v>4017</v>
      </c>
      <c r="F188" s="203" t="s">
        <v>4018</v>
      </c>
      <c r="G188" s="204" t="s">
        <v>484</v>
      </c>
      <c r="H188" s="205" t="n">
        <v>2</v>
      </c>
      <c r="I188" s="206"/>
      <c r="J188" s="207" t="n">
        <f aca="false">ROUND(I188*H188,2)</f>
        <v>0</v>
      </c>
      <c r="K188" s="203"/>
      <c r="L188" s="208"/>
      <c r="M188" s="209"/>
      <c r="N188" s="210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487</v>
      </c>
      <c r="AU188" s="175" t="s">
        <v>327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4019</v>
      </c>
    </row>
    <row r="189" s="22" customFormat="true" ht="24.15" hidden="false" customHeight="true" outlineLevel="0" collapsed="false">
      <c r="B189" s="23"/>
      <c r="C189" s="201" t="s">
        <v>683</v>
      </c>
      <c r="D189" s="201" t="s">
        <v>487</v>
      </c>
      <c r="E189" s="202" t="s">
        <v>4020</v>
      </c>
      <c r="F189" s="203" t="s">
        <v>4021</v>
      </c>
      <c r="G189" s="204" t="s">
        <v>484</v>
      </c>
      <c r="H189" s="205" t="n">
        <v>6</v>
      </c>
      <c r="I189" s="206"/>
      <c r="J189" s="207" t="n">
        <f aca="false">ROUND(I189*H189,2)</f>
        <v>0</v>
      </c>
      <c r="K189" s="203"/>
      <c r="L189" s="208"/>
      <c r="M189" s="209"/>
      <c r="N189" s="210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540</v>
      </c>
      <c r="AT189" s="175" t="s">
        <v>487</v>
      </c>
      <c r="AU189" s="175" t="s">
        <v>327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540</v>
      </c>
      <c r="BM189" s="175" t="s">
        <v>4022</v>
      </c>
    </row>
    <row r="190" s="22" customFormat="true" ht="24.15" hidden="false" customHeight="true" outlineLevel="0" collapsed="false">
      <c r="B190" s="23"/>
      <c r="C190" s="201" t="s">
        <v>685</v>
      </c>
      <c r="D190" s="201" t="s">
        <v>487</v>
      </c>
      <c r="E190" s="202" t="s">
        <v>2299</v>
      </c>
      <c r="F190" s="203" t="s">
        <v>2300</v>
      </c>
      <c r="G190" s="204" t="s">
        <v>484</v>
      </c>
      <c r="H190" s="205" t="n">
        <v>6</v>
      </c>
      <c r="I190" s="206"/>
      <c r="J190" s="207" t="n">
        <f aca="false">ROUND(I190*H190,2)</f>
        <v>0</v>
      </c>
      <c r="K190" s="203"/>
      <c r="L190" s="208"/>
      <c r="M190" s="209"/>
      <c r="N190" s="210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487</v>
      </c>
      <c r="AU190" s="175" t="s">
        <v>327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4023</v>
      </c>
    </row>
    <row r="191" s="22" customFormat="true" ht="16.5" hidden="false" customHeight="true" outlineLevel="0" collapsed="false">
      <c r="B191" s="23"/>
      <c r="C191" s="201" t="s">
        <v>688</v>
      </c>
      <c r="D191" s="201" t="s">
        <v>487</v>
      </c>
      <c r="E191" s="202" t="s">
        <v>4024</v>
      </c>
      <c r="F191" s="203" t="s">
        <v>4025</v>
      </c>
      <c r="G191" s="204" t="s">
        <v>484</v>
      </c>
      <c r="H191" s="205" t="n">
        <v>1</v>
      </c>
      <c r="I191" s="206"/>
      <c r="J191" s="207" t="n">
        <f aca="false">ROUND(I191*H191,2)</f>
        <v>0</v>
      </c>
      <c r="K191" s="203"/>
      <c r="L191" s="208"/>
      <c r="M191" s="209"/>
      <c r="N191" s="210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487</v>
      </c>
      <c r="AU191" s="175" t="s">
        <v>327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4026</v>
      </c>
    </row>
    <row r="192" s="22" customFormat="true" ht="21.75" hidden="false" customHeight="true" outlineLevel="0" collapsed="false">
      <c r="B192" s="23"/>
      <c r="C192" s="201" t="s">
        <v>690</v>
      </c>
      <c r="D192" s="201" t="s">
        <v>487</v>
      </c>
      <c r="E192" s="202" t="s">
        <v>4027</v>
      </c>
      <c r="F192" s="203" t="s">
        <v>4028</v>
      </c>
      <c r="G192" s="204" t="s">
        <v>484</v>
      </c>
      <c r="H192" s="205" t="n">
        <v>6</v>
      </c>
      <c r="I192" s="206"/>
      <c r="J192" s="207" t="n">
        <f aca="false">ROUND(I192*H192,2)</f>
        <v>0</v>
      </c>
      <c r="K192" s="203"/>
      <c r="L192" s="208"/>
      <c r="M192" s="209"/>
      <c r="N192" s="210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540</v>
      </c>
      <c r="AT192" s="175" t="s">
        <v>487</v>
      </c>
      <c r="AU192" s="175" t="s">
        <v>327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540</v>
      </c>
      <c r="BM192" s="175" t="s">
        <v>4029</v>
      </c>
    </row>
    <row r="193" s="152" customFormat="true" ht="20.85" hidden="false" customHeight="true" outlineLevel="0" collapsed="false">
      <c r="B193" s="153"/>
      <c r="D193" s="154" t="s">
        <v>81</v>
      </c>
      <c r="E193" s="162" t="s">
        <v>1916</v>
      </c>
      <c r="F193" s="162" t="s">
        <v>1917</v>
      </c>
      <c r="I193" s="156"/>
      <c r="J193" s="163" t="n">
        <f aca="false">BK193</f>
        <v>0</v>
      </c>
      <c r="L193" s="153"/>
      <c r="M193" s="157"/>
      <c r="P193" s="158" t="n">
        <f aca="false">SUM(P194:P213)</f>
        <v>0</v>
      </c>
      <c r="R193" s="158" t="n">
        <f aca="false">SUM(R194:R213)</f>
        <v>0</v>
      </c>
      <c r="T193" s="159" t="n">
        <f aca="false">SUM(T194:T213)</f>
        <v>0</v>
      </c>
      <c r="AR193" s="154" t="s">
        <v>315</v>
      </c>
      <c r="AT193" s="160" t="s">
        <v>81</v>
      </c>
      <c r="AU193" s="160" t="s">
        <v>91</v>
      </c>
      <c r="AY193" s="154" t="s">
        <v>308</v>
      </c>
      <c r="BK193" s="161" t="n">
        <f aca="false">SUM(BK194:BK213)</f>
        <v>0</v>
      </c>
    </row>
    <row r="194" s="22" customFormat="true" ht="49.2" hidden="false" customHeight="true" outlineLevel="0" collapsed="false">
      <c r="B194" s="23"/>
      <c r="C194" s="164" t="s">
        <v>692</v>
      </c>
      <c r="D194" s="164" t="s">
        <v>310</v>
      </c>
      <c r="E194" s="165" t="s">
        <v>1918</v>
      </c>
      <c r="F194" s="166" t="s">
        <v>1919</v>
      </c>
      <c r="G194" s="167" t="s">
        <v>484</v>
      </c>
      <c r="H194" s="168" t="n">
        <v>154</v>
      </c>
      <c r="I194" s="169"/>
      <c r="J194" s="170" t="n">
        <f aca="false">ROUND(I194*H194,2)</f>
        <v>0</v>
      </c>
      <c r="K194" s="166" t="s">
        <v>314</v>
      </c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327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4030</v>
      </c>
    </row>
    <row r="195" s="22" customFormat="true" ht="21.75" hidden="false" customHeight="true" outlineLevel="0" collapsed="false">
      <c r="B195" s="23"/>
      <c r="C195" s="201" t="s">
        <v>694</v>
      </c>
      <c r="D195" s="201" t="s">
        <v>487</v>
      </c>
      <c r="E195" s="202" t="s">
        <v>1921</v>
      </c>
      <c r="F195" s="203" t="s">
        <v>1922</v>
      </c>
      <c r="G195" s="204" t="s">
        <v>484</v>
      </c>
      <c r="H195" s="205" t="n">
        <v>154</v>
      </c>
      <c r="I195" s="206"/>
      <c r="J195" s="207" t="n">
        <f aca="false">ROUND(I195*H195,2)</f>
        <v>0</v>
      </c>
      <c r="K195" s="203"/>
      <c r="L195" s="208"/>
      <c r="M195" s="209"/>
      <c r="N195" s="210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540</v>
      </c>
      <c r="AT195" s="175" t="s">
        <v>487</v>
      </c>
      <c r="AU195" s="175" t="s">
        <v>327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540</v>
      </c>
      <c r="BM195" s="175" t="s">
        <v>4031</v>
      </c>
    </row>
    <row r="196" s="22" customFormat="true" ht="49.2" hidden="false" customHeight="true" outlineLevel="0" collapsed="false">
      <c r="B196" s="23"/>
      <c r="C196" s="164" t="s">
        <v>696</v>
      </c>
      <c r="D196" s="164" t="s">
        <v>310</v>
      </c>
      <c r="E196" s="165" t="s">
        <v>1918</v>
      </c>
      <c r="F196" s="166" t="s">
        <v>1919</v>
      </c>
      <c r="G196" s="167" t="s">
        <v>484</v>
      </c>
      <c r="H196" s="168" t="n">
        <v>15</v>
      </c>
      <c r="I196" s="169"/>
      <c r="J196" s="170" t="n">
        <f aca="false">ROUND(I196*H196,2)</f>
        <v>0</v>
      </c>
      <c r="K196" s="166" t="s">
        <v>314</v>
      </c>
      <c r="L196" s="23"/>
      <c r="M196" s="171"/>
      <c r="N196" s="172" t="s">
        <v>47</v>
      </c>
      <c r="P196" s="173" t="n">
        <f aca="false">O196*H196</f>
        <v>0</v>
      </c>
      <c r="Q196" s="173" t="n">
        <v>0</v>
      </c>
      <c r="R196" s="173" t="n">
        <f aca="false">Q196*H196</f>
        <v>0</v>
      </c>
      <c r="S196" s="173" t="n">
        <v>0</v>
      </c>
      <c r="T196" s="174" t="n">
        <f aca="false">S196*H196</f>
        <v>0</v>
      </c>
      <c r="AR196" s="175" t="s">
        <v>540</v>
      </c>
      <c r="AT196" s="175" t="s">
        <v>310</v>
      </c>
      <c r="AU196" s="175" t="s">
        <v>327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540</v>
      </c>
      <c r="BM196" s="175" t="s">
        <v>4032</v>
      </c>
    </row>
    <row r="197" s="22" customFormat="true" ht="16.5" hidden="false" customHeight="true" outlineLevel="0" collapsed="false">
      <c r="B197" s="23"/>
      <c r="C197" s="201" t="s">
        <v>698</v>
      </c>
      <c r="D197" s="201" t="s">
        <v>487</v>
      </c>
      <c r="E197" s="202" t="s">
        <v>1925</v>
      </c>
      <c r="F197" s="203" t="s">
        <v>1926</v>
      </c>
      <c r="G197" s="204" t="s">
        <v>484</v>
      </c>
      <c r="H197" s="205" t="n">
        <v>15</v>
      </c>
      <c r="I197" s="206"/>
      <c r="J197" s="207" t="n">
        <f aca="false">ROUND(I197*H197,2)</f>
        <v>0</v>
      </c>
      <c r="K197" s="203"/>
      <c r="L197" s="208"/>
      <c r="M197" s="209"/>
      <c r="N197" s="210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487</v>
      </c>
      <c r="AU197" s="175" t="s">
        <v>327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4033</v>
      </c>
    </row>
    <row r="198" s="22" customFormat="true" ht="37.95" hidden="false" customHeight="true" outlineLevel="0" collapsed="false">
      <c r="B198" s="23"/>
      <c r="C198" s="164" t="s">
        <v>700</v>
      </c>
      <c r="D198" s="164" t="s">
        <v>310</v>
      </c>
      <c r="E198" s="165" t="s">
        <v>4034</v>
      </c>
      <c r="F198" s="166" t="s">
        <v>4035</v>
      </c>
      <c r="G198" s="167" t="s">
        <v>484</v>
      </c>
      <c r="H198" s="168" t="n">
        <v>12</v>
      </c>
      <c r="I198" s="169"/>
      <c r="J198" s="170" t="n">
        <f aca="false">ROUND(I198*H198,2)</f>
        <v>0</v>
      </c>
      <c r="K198" s="166" t="s">
        <v>314</v>
      </c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540</v>
      </c>
      <c r="AT198" s="175" t="s">
        <v>310</v>
      </c>
      <c r="AU198" s="175" t="s">
        <v>327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540</v>
      </c>
      <c r="BM198" s="175" t="s">
        <v>4036</v>
      </c>
    </row>
    <row r="199" s="22" customFormat="true" ht="24.15" hidden="false" customHeight="true" outlineLevel="0" collapsed="false">
      <c r="B199" s="23"/>
      <c r="C199" s="201" t="s">
        <v>702</v>
      </c>
      <c r="D199" s="201" t="s">
        <v>487</v>
      </c>
      <c r="E199" s="202" t="s">
        <v>4037</v>
      </c>
      <c r="F199" s="203" t="s">
        <v>4038</v>
      </c>
      <c r="G199" s="204" t="s">
        <v>484</v>
      </c>
      <c r="H199" s="205" t="n">
        <v>12</v>
      </c>
      <c r="I199" s="206"/>
      <c r="J199" s="207" t="n">
        <f aca="false">ROUND(I199*H199,2)</f>
        <v>0</v>
      </c>
      <c r="K199" s="203"/>
      <c r="L199" s="208"/>
      <c r="M199" s="209"/>
      <c r="N199" s="210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540</v>
      </c>
      <c r="AT199" s="175" t="s">
        <v>487</v>
      </c>
      <c r="AU199" s="175" t="s">
        <v>327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540</v>
      </c>
      <c r="BM199" s="175" t="s">
        <v>4039</v>
      </c>
    </row>
    <row r="200" s="22" customFormat="true" ht="44.25" hidden="false" customHeight="true" outlineLevel="0" collapsed="false">
      <c r="B200" s="23"/>
      <c r="C200" s="164" t="s">
        <v>704</v>
      </c>
      <c r="D200" s="164" t="s">
        <v>310</v>
      </c>
      <c r="E200" s="165" t="s">
        <v>1928</v>
      </c>
      <c r="F200" s="166" t="s">
        <v>1929</v>
      </c>
      <c r="G200" s="167" t="s">
        <v>484</v>
      </c>
      <c r="H200" s="168" t="n">
        <v>1</v>
      </c>
      <c r="I200" s="169"/>
      <c r="J200" s="170" t="n">
        <f aca="false">ROUND(I200*H200,2)</f>
        <v>0</v>
      </c>
      <c r="K200" s="166" t="s">
        <v>314</v>
      </c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540</v>
      </c>
      <c r="AT200" s="175" t="s">
        <v>310</v>
      </c>
      <c r="AU200" s="175" t="s">
        <v>327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540</v>
      </c>
      <c r="BM200" s="175" t="s">
        <v>4040</v>
      </c>
    </row>
    <row r="201" s="22" customFormat="true" ht="16.5" hidden="false" customHeight="true" outlineLevel="0" collapsed="false">
      <c r="B201" s="23"/>
      <c r="C201" s="201" t="s">
        <v>706</v>
      </c>
      <c r="D201" s="201" t="s">
        <v>487</v>
      </c>
      <c r="E201" s="202" t="s">
        <v>4041</v>
      </c>
      <c r="F201" s="203" t="s">
        <v>4042</v>
      </c>
      <c r="G201" s="204" t="s">
        <v>484</v>
      </c>
      <c r="H201" s="205" t="n">
        <v>1</v>
      </c>
      <c r="I201" s="206"/>
      <c r="J201" s="207" t="n">
        <f aca="false">ROUND(I201*H201,2)</f>
        <v>0</v>
      </c>
      <c r="K201" s="203"/>
      <c r="L201" s="208"/>
      <c r="M201" s="209"/>
      <c r="N201" s="210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540</v>
      </c>
      <c r="AT201" s="175" t="s">
        <v>487</v>
      </c>
      <c r="AU201" s="175" t="s">
        <v>327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540</v>
      </c>
      <c r="BM201" s="175" t="s">
        <v>4043</v>
      </c>
    </row>
    <row r="202" s="22" customFormat="true" ht="44.25" hidden="false" customHeight="true" outlineLevel="0" collapsed="false">
      <c r="B202" s="23"/>
      <c r="C202" s="164" t="s">
        <v>708</v>
      </c>
      <c r="D202" s="164" t="s">
        <v>310</v>
      </c>
      <c r="E202" s="165" t="s">
        <v>4044</v>
      </c>
      <c r="F202" s="166" t="s">
        <v>4045</v>
      </c>
      <c r="G202" s="167" t="s">
        <v>484</v>
      </c>
      <c r="H202" s="168" t="n">
        <v>1</v>
      </c>
      <c r="I202" s="169"/>
      <c r="J202" s="170" t="n">
        <f aca="false">ROUND(I202*H202,2)</f>
        <v>0</v>
      </c>
      <c r="K202" s="166" t="s">
        <v>314</v>
      </c>
      <c r="L202" s="23"/>
      <c r="M202" s="171"/>
      <c r="N202" s="172" t="s">
        <v>47</v>
      </c>
      <c r="P202" s="173" t="n">
        <f aca="false">O202*H202</f>
        <v>0</v>
      </c>
      <c r="Q202" s="173" t="n">
        <v>0</v>
      </c>
      <c r="R202" s="173" t="n">
        <f aca="false">Q202*H202</f>
        <v>0</v>
      </c>
      <c r="S202" s="173" t="n">
        <v>0</v>
      </c>
      <c r="T202" s="174" t="n">
        <f aca="false">S202*H202</f>
        <v>0</v>
      </c>
      <c r="AR202" s="175" t="s">
        <v>540</v>
      </c>
      <c r="AT202" s="175" t="s">
        <v>310</v>
      </c>
      <c r="AU202" s="175" t="s">
        <v>327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540</v>
      </c>
      <c r="BM202" s="175" t="s">
        <v>4046</v>
      </c>
    </row>
    <row r="203" s="22" customFormat="true" ht="16.5" hidden="false" customHeight="true" outlineLevel="0" collapsed="false">
      <c r="B203" s="23"/>
      <c r="C203" s="201" t="s">
        <v>710</v>
      </c>
      <c r="D203" s="201" t="s">
        <v>487</v>
      </c>
      <c r="E203" s="202" t="s">
        <v>4047</v>
      </c>
      <c r="F203" s="203" t="s">
        <v>4048</v>
      </c>
      <c r="G203" s="204" t="s">
        <v>484</v>
      </c>
      <c r="H203" s="205" t="n">
        <v>1</v>
      </c>
      <c r="I203" s="206"/>
      <c r="J203" s="207" t="n">
        <f aca="false">ROUND(I203*H203,2)</f>
        <v>0</v>
      </c>
      <c r="K203" s="203"/>
      <c r="L203" s="208"/>
      <c r="M203" s="209"/>
      <c r="N203" s="210" t="s">
        <v>47</v>
      </c>
      <c r="P203" s="173" t="n">
        <f aca="false">O203*H203</f>
        <v>0</v>
      </c>
      <c r="Q203" s="173" t="n">
        <v>0</v>
      </c>
      <c r="R203" s="173" t="n">
        <f aca="false">Q203*H203</f>
        <v>0</v>
      </c>
      <c r="S203" s="173" t="n">
        <v>0</v>
      </c>
      <c r="T203" s="174" t="n">
        <f aca="false">S203*H203</f>
        <v>0</v>
      </c>
      <c r="AR203" s="175" t="s">
        <v>540</v>
      </c>
      <c r="AT203" s="175" t="s">
        <v>487</v>
      </c>
      <c r="AU203" s="175" t="s">
        <v>327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540</v>
      </c>
      <c r="BM203" s="175" t="s">
        <v>4049</v>
      </c>
    </row>
    <row r="204" s="22" customFormat="true" ht="37.95" hidden="false" customHeight="true" outlineLevel="0" collapsed="false">
      <c r="B204" s="23"/>
      <c r="C204" s="164" t="s">
        <v>712</v>
      </c>
      <c r="D204" s="164" t="s">
        <v>310</v>
      </c>
      <c r="E204" s="165" t="s">
        <v>4050</v>
      </c>
      <c r="F204" s="166" t="s">
        <v>4051</v>
      </c>
      <c r="G204" s="167" t="s">
        <v>484</v>
      </c>
      <c r="H204" s="168" t="n">
        <v>5</v>
      </c>
      <c r="I204" s="169"/>
      <c r="J204" s="170" t="n">
        <f aca="false">ROUND(I204*H204,2)</f>
        <v>0</v>
      </c>
      <c r="K204" s="166" t="s">
        <v>314</v>
      </c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540</v>
      </c>
      <c r="AT204" s="175" t="s">
        <v>310</v>
      </c>
      <c r="AU204" s="175" t="s">
        <v>327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540</v>
      </c>
      <c r="BM204" s="175" t="s">
        <v>4052</v>
      </c>
    </row>
    <row r="205" s="22" customFormat="true" ht="24.15" hidden="false" customHeight="true" outlineLevel="0" collapsed="false">
      <c r="B205" s="23"/>
      <c r="C205" s="201" t="s">
        <v>714</v>
      </c>
      <c r="D205" s="201" t="s">
        <v>487</v>
      </c>
      <c r="E205" s="202" t="s">
        <v>4053</v>
      </c>
      <c r="F205" s="203" t="s">
        <v>4054</v>
      </c>
      <c r="G205" s="204" t="s">
        <v>484</v>
      </c>
      <c r="H205" s="205" t="n">
        <v>5</v>
      </c>
      <c r="I205" s="206"/>
      <c r="J205" s="207" t="n">
        <f aca="false">ROUND(I205*H205,2)</f>
        <v>0</v>
      </c>
      <c r="K205" s="203"/>
      <c r="L205" s="208"/>
      <c r="M205" s="209"/>
      <c r="N205" s="210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540</v>
      </c>
      <c r="AT205" s="175" t="s">
        <v>487</v>
      </c>
      <c r="AU205" s="175" t="s">
        <v>327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540</v>
      </c>
      <c r="BM205" s="175" t="s">
        <v>4055</v>
      </c>
    </row>
    <row r="206" s="22" customFormat="true" ht="24.15" hidden="false" customHeight="true" outlineLevel="0" collapsed="false">
      <c r="B206" s="23"/>
      <c r="C206" s="164" t="s">
        <v>717</v>
      </c>
      <c r="D206" s="164" t="s">
        <v>310</v>
      </c>
      <c r="E206" s="165" t="s">
        <v>1934</v>
      </c>
      <c r="F206" s="166" t="s">
        <v>1935</v>
      </c>
      <c r="G206" s="167" t="s">
        <v>484</v>
      </c>
      <c r="H206" s="168" t="n">
        <v>10</v>
      </c>
      <c r="I206" s="169"/>
      <c r="J206" s="170" t="n">
        <f aca="false">ROUND(I206*H206,2)</f>
        <v>0</v>
      </c>
      <c r="K206" s="166" t="s">
        <v>314</v>
      </c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540</v>
      </c>
      <c r="AT206" s="175" t="s">
        <v>310</v>
      </c>
      <c r="AU206" s="175" t="s">
        <v>327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540</v>
      </c>
      <c r="BM206" s="175" t="s">
        <v>4056</v>
      </c>
    </row>
    <row r="207" s="22" customFormat="true" ht="16.5" hidden="false" customHeight="true" outlineLevel="0" collapsed="false">
      <c r="B207" s="23"/>
      <c r="C207" s="201" t="s">
        <v>719</v>
      </c>
      <c r="D207" s="201" t="s">
        <v>487</v>
      </c>
      <c r="E207" s="202" t="s">
        <v>4057</v>
      </c>
      <c r="F207" s="203" t="s">
        <v>4058</v>
      </c>
      <c r="G207" s="204" t="s">
        <v>484</v>
      </c>
      <c r="H207" s="205" t="n">
        <v>10</v>
      </c>
      <c r="I207" s="206"/>
      <c r="J207" s="207" t="n">
        <f aca="false">ROUND(I207*H207,2)</f>
        <v>0</v>
      </c>
      <c r="K207" s="203"/>
      <c r="L207" s="208"/>
      <c r="M207" s="209"/>
      <c r="N207" s="210" t="s">
        <v>47</v>
      </c>
      <c r="P207" s="173" t="n">
        <f aca="false">O207*H207</f>
        <v>0</v>
      </c>
      <c r="Q207" s="173" t="n">
        <v>0</v>
      </c>
      <c r="R207" s="173" t="n">
        <f aca="false">Q207*H207</f>
        <v>0</v>
      </c>
      <c r="S207" s="173" t="n">
        <v>0</v>
      </c>
      <c r="T207" s="174" t="n">
        <f aca="false">S207*H207</f>
        <v>0</v>
      </c>
      <c r="AR207" s="175" t="s">
        <v>540</v>
      </c>
      <c r="AT207" s="175" t="s">
        <v>487</v>
      </c>
      <c r="AU207" s="175" t="s">
        <v>327</v>
      </c>
      <c r="AY207" s="3" t="s">
        <v>308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ROUND(I207*H207,2)</f>
        <v>0</v>
      </c>
      <c r="BL207" s="3" t="s">
        <v>540</v>
      </c>
      <c r="BM207" s="175" t="s">
        <v>4059</v>
      </c>
    </row>
    <row r="208" s="22" customFormat="true" ht="37.95" hidden="false" customHeight="true" outlineLevel="0" collapsed="false">
      <c r="B208" s="23"/>
      <c r="C208" s="164" t="s">
        <v>721</v>
      </c>
      <c r="D208" s="164" t="s">
        <v>310</v>
      </c>
      <c r="E208" s="165" t="s">
        <v>4060</v>
      </c>
      <c r="F208" s="166" t="s">
        <v>4061</v>
      </c>
      <c r="G208" s="167" t="s">
        <v>484</v>
      </c>
      <c r="H208" s="168" t="n">
        <v>45</v>
      </c>
      <c r="I208" s="169"/>
      <c r="J208" s="170" t="n">
        <f aca="false">ROUND(I208*H208,2)</f>
        <v>0</v>
      </c>
      <c r="K208" s="166" t="s">
        <v>314</v>
      </c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540</v>
      </c>
      <c r="AT208" s="175" t="s">
        <v>310</v>
      </c>
      <c r="AU208" s="175" t="s">
        <v>327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540</v>
      </c>
      <c r="BM208" s="175" t="s">
        <v>4062</v>
      </c>
    </row>
    <row r="209" s="22" customFormat="true" ht="33" hidden="false" customHeight="true" outlineLevel="0" collapsed="false">
      <c r="B209" s="23"/>
      <c r="C209" s="164" t="s">
        <v>723</v>
      </c>
      <c r="D209" s="164" t="s">
        <v>310</v>
      </c>
      <c r="E209" s="165" t="s">
        <v>4063</v>
      </c>
      <c r="F209" s="166" t="s">
        <v>4064</v>
      </c>
      <c r="G209" s="167" t="s">
        <v>484</v>
      </c>
      <c r="H209" s="168" t="n">
        <v>1</v>
      </c>
      <c r="I209" s="169"/>
      <c r="J209" s="170" t="n">
        <f aca="false">ROUND(I209*H209,2)</f>
        <v>0</v>
      </c>
      <c r="K209" s="166" t="s">
        <v>314</v>
      </c>
      <c r="L209" s="23"/>
      <c r="M209" s="171"/>
      <c r="N209" s="172" t="s">
        <v>47</v>
      </c>
      <c r="P209" s="173" t="n">
        <f aca="false">O209*H209</f>
        <v>0</v>
      </c>
      <c r="Q209" s="173" t="n">
        <v>0</v>
      </c>
      <c r="R209" s="173" t="n">
        <f aca="false">Q209*H209</f>
        <v>0</v>
      </c>
      <c r="S209" s="173" t="n">
        <v>0</v>
      </c>
      <c r="T209" s="174" t="n">
        <f aca="false">S209*H209</f>
        <v>0</v>
      </c>
      <c r="AR209" s="175" t="s">
        <v>540</v>
      </c>
      <c r="AT209" s="175" t="s">
        <v>310</v>
      </c>
      <c r="AU209" s="175" t="s">
        <v>327</v>
      </c>
      <c r="AY209" s="3" t="s">
        <v>308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ROUND(I209*H209,2)</f>
        <v>0</v>
      </c>
      <c r="BL209" s="3" t="s">
        <v>540</v>
      </c>
      <c r="BM209" s="175" t="s">
        <v>4065</v>
      </c>
    </row>
    <row r="210" s="22" customFormat="true" ht="24.15" hidden="false" customHeight="true" outlineLevel="0" collapsed="false">
      <c r="B210" s="23"/>
      <c r="C210" s="201" t="s">
        <v>725</v>
      </c>
      <c r="D210" s="201" t="s">
        <v>487</v>
      </c>
      <c r="E210" s="202" t="s">
        <v>4066</v>
      </c>
      <c r="F210" s="203" t="s">
        <v>4067</v>
      </c>
      <c r="G210" s="204" t="s">
        <v>484</v>
      </c>
      <c r="H210" s="205" t="n">
        <v>1</v>
      </c>
      <c r="I210" s="206"/>
      <c r="J210" s="207" t="n">
        <f aca="false">ROUND(I210*H210,2)</f>
        <v>0</v>
      </c>
      <c r="K210" s="203"/>
      <c r="L210" s="208"/>
      <c r="M210" s="209"/>
      <c r="N210" s="210" t="s">
        <v>47</v>
      </c>
      <c r="P210" s="173" t="n">
        <f aca="false">O210*H210</f>
        <v>0</v>
      </c>
      <c r="Q210" s="173" t="n">
        <v>0</v>
      </c>
      <c r="R210" s="173" t="n">
        <f aca="false">Q210*H210</f>
        <v>0</v>
      </c>
      <c r="S210" s="173" t="n">
        <v>0</v>
      </c>
      <c r="T210" s="174" t="n">
        <f aca="false">S210*H210</f>
        <v>0</v>
      </c>
      <c r="AR210" s="175" t="s">
        <v>540</v>
      </c>
      <c r="AT210" s="175" t="s">
        <v>487</v>
      </c>
      <c r="AU210" s="175" t="s">
        <v>327</v>
      </c>
      <c r="AY210" s="3" t="s">
        <v>308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ROUND(I210*H210,2)</f>
        <v>0</v>
      </c>
      <c r="BL210" s="3" t="s">
        <v>540</v>
      </c>
      <c r="BM210" s="175" t="s">
        <v>4068</v>
      </c>
    </row>
    <row r="211" s="22" customFormat="true" ht="24.15" hidden="false" customHeight="true" outlineLevel="0" collapsed="false">
      <c r="B211" s="23"/>
      <c r="C211" s="201" t="s">
        <v>727</v>
      </c>
      <c r="D211" s="201" t="s">
        <v>487</v>
      </c>
      <c r="E211" s="202" t="s">
        <v>4069</v>
      </c>
      <c r="F211" s="203" t="s">
        <v>4070</v>
      </c>
      <c r="G211" s="204" t="s">
        <v>484</v>
      </c>
      <c r="H211" s="205" t="n">
        <v>45</v>
      </c>
      <c r="I211" s="206"/>
      <c r="J211" s="207" t="n">
        <f aca="false">ROUND(I211*H211,2)</f>
        <v>0</v>
      </c>
      <c r="K211" s="203"/>
      <c r="L211" s="208"/>
      <c r="M211" s="209"/>
      <c r="N211" s="210" t="s">
        <v>47</v>
      </c>
      <c r="P211" s="173" t="n">
        <f aca="false">O211*H211</f>
        <v>0</v>
      </c>
      <c r="Q211" s="173" t="n">
        <v>0</v>
      </c>
      <c r="R211" s="173" t="n">
        <f aca="false">Q211*H211</f>
        <v>0</v>
      </c>
      <c r="S211" s="173" t="n">
        <v>0</v>
      </c>
      <c r="T211" s="174" t="n">
        <f aca="false">S211*H211</f>
        <v>0</v>
      </c>
      <c r="AR211" s="175" t="s">
        <v>540</v>
      </c>
      <c r="AT211" s="175" t="s">
        <v>487</v>
      </c>
      <c r="AU211" s="175" t="s">
        <v>327</v>
      </c>
      <c r="AY211" s="3" t="s">
        <v>308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ROUND(I211*H211,2)</f>
        <v>0</v>
      </c>
      <c r="BL211" s="3" t="s">
        <v>540</v>
      </c>
      <c r="BM211" s="175" t="s">
        <v>4071</v>
      </c>
    </row>
    <row r="212" s="22" customFormat="true" ht="49.2" hidden="false" customHeight="true" outlineLevel="0" collapsed="false">
      <c r="B212" s="23"/>
      <c r="C212" s="164" t="s">
        <v>729</v>
      </c>
      <c r="D212" s="164" t="s">
        <v>310</v>
      </c>
      <c r="E212" s="165" t="s">
        <v>4072</v>
      </c>
      <c r="F212" s="166" t="s">
        <v>4073</v>
      </c>
      <c r="G212" s="167" t="s">
        <v>484</v>
      </c>
      <c r="H212" s="168" t="n">
        <v>2</v>
      </c>
      <c r="I212" s="169"/>
      <c r="J212" s="170" t="n">
        <f aca="false">ROUND(I212*H212,2)</f>
        <v>0</v>
      </c>
      <c r="K212" s="166" t="s">
        <v>314</v>
      </c>
      <c r="L212" s="23"/>
      <c r="M212" s="171"/>
      <c r="N212" s="172" t="s">
        <v>47</v>
      </c>
      <c r="P212" s="173" t="n">
        <f aca="false">O212*H212</f>
        <v>0</v>
      </c>
      <c r="Q212" s="173" t="n">
        <v>0</v>
      </c>
      <c r="R212" s="173" t="n">
        <f aca="false">Q212*H212</f>
        <v>0</v>
      </c>
      <c r="S212" s="173" t="n">
        <v>0</v>
      </c>
      <c r="T212" s="174" t="n">
        <f aca="false">S212*H212</f>
        <v>0</v>
      </c>
      <c r="AR212" s="175" t="s">
        <v>540</v>
      </c>
      <c r="AT212" s="175" t="s">
        <v>310</v>
      </c>
      <c r="AU212" s="175" t="s">
        <v>327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540</v>
      </c>
      <c r="BM212" s="175" t="s">
        <v>4074</v>
      </c>
    </row>
    <row r="213" s="22" customFormat="true" ht="24.15" hidden="false" customHeight="true" outlineLevel="0" collapsed="false">
      <c r="B213" s="23"/>
      <c r="C213" s="201" t="s">
        <v>731</v>
      </c>
      <c r="D213" s="201" t="s">
        <v>487</v>
      </c>
      <c r="E213" s="202" t="s">
        <v>4075</v>
      </c>
      <c r="F213" s="203" t="s">
        <v>4076</v>
      </c>
      <c r="G213" s="204" t="s">
        <v>484</v>
      </c>
      <c r="H213" s="205" t="n">
        <v>2</v>
      </c>
      <c r="I213" s="206"/>
      <c r="J213" s="207" t="n">
        <f aca="false">ROUND(I213*H213,2)</f>
        <v>0</v>
      </c>
      <c r="K213" s="203"/>
      <c r="L213" s="208"/>
      <c r="M213" s="209"/>
      <c r="N213" s="210" t="s">
        <v>47</v>
      </c>
      <c r="P213" s="173" t="n">
        <f aca="false">O213*H213</f>
        <v>0</v>
      </c>
      <c r="Q213" s="173" t="n">
        <v>0</v>
      </c>
      <c r="R213" s="173" t="n">
        <f aca="false">Q213*H213</f>
        <v>0</v>
      </c>
      <c r="S213" s="173" t="n">
        <v>0</v>
      </c>
      <c r="T213" s="174" t="n">
        <f aca="false">S213*H213</f>
        <v>0</v>
      </c>
      <c r="AR213" s="175" t="s">
        <v>540</v>
      </c>
      <c r="AT213" s="175" t="s">
        <v>487</v>
      </c>
      <c r="AU213" s="175" t="s">
        <v>327</v>
      </c>
      <c r="AY213" s="3" t="s">
        <v>308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ROUND(I213*H213,2)</f>
        <v>0</v>
      </c>
      <c r="BL213" s="3" t="s">
        <v>540</v>
      </c>
      <c r="BM213" s="175" t="s">
        <v>4077</v>
      </c>
    </row>
    <row r="214" s="152" customFormat="true" ht="25.95" hidden="false" customHeight="true" outlineLevel="0" collapsed="false">
      <c r="B214" s="153"/>
      <c r="D214" s="154" t="s">
        <v>81</v>
      </c>
      <c r="E214" s="155" t="s">
        <v>487</v>
      </c>
      <c r="F214" s="155" t="s">
        <v>1949</v>
      </c>
      <c r="I214" s="156"/>
      <c r="J214" s="142" t="n">
        <f aca="false">BK214</f>
        <v>0</v>
      </c>
      <c r="L214" s="153"/>
      <c r="M214" s="157"/>
      <c r="P214" s="158" t="n">
        <f aca="false">P215</f>
        <v>0</v>
      </c>
      <c r="R214" s="158" t="n">
        <f aca="false">R215</f>
        <v>0</v>
      </c>
      <c r="T214" s="159" t="n">
        <f aca="false">T215</f>
        <v>0</v>
      </c>
      <c r="AR214" s="154" t="s">
        <v>315</v>
      </c>
      <c r="AT214" s="160" t="s">
        <v>81</v>
      </c>
      <c r="AU214" s="160" t="s">
        <v>82</v>
      </c>
      <c r="AY214" s="154" t="s">
        <v>308</v>
      </c>
      <c r="BK214" s="161" t="n">
        <f aca="false">BK215</f>
        <v>0</v>
      </c>
    </row>
    <row r="215" s="152" customFormat="true" ht="22.95" hidden="false" customHeight="true" outlineLevel="0" collapsed="false">
      <c r="B215" s="153"/>
      <c r="D215" s="154" t="s">
        <v>81</v>
      </c>
      <c r="E215" s="162" t="s">
        <v>1950</v>
      </c>
      <c r="F215" s="162" t="s">
        <v>1951</v>
      </c>
      <c r="I215" s="156"/>
      <c r="J215" s="163" t="n">
        <f aca="false">BK215</f>
        <v>0</v>
      </c>
      <c r="L215" s="153"/>
      <c r="M215" s="157"/>
      <c r="P215" s="158" t="n">
        <f aca="false">SUM(P216:P217)</f>
        <v>0</v>
      </c>
      <c r="R215" s="158" t="n">
        <f aca="false">SUM(R216:R217)</f>
        <v>0</v>
      </c>
      <c r="T215" s="159" t="n">
        <f aca="false">SUM(T216:T217)</f>
        <v>0</v>
      </c>
      <c r="AR215" s="154" t="s">
        <v>315</v>
      </c>
      <c r="AT215" s="160" t="s">
        <v>81</v>
      </c>
      <c r="AU215" s="160" t="s">
        <v>89</v>
      </c>
      <c r="AY215" s="154" t="s">
        <v>308</v>
      </c>
      <c r="BK215" s="161" t="n">
        <f aca="false">SUM(BK216:BK217)</f>
        <v>0</v>
      </c>
    </row>
    <row r="216" s="22" customFormat="true" ht="49.2" hidden="false" customHeight="true" outlineLevel="0" collapsed="false">
      <c r="B216" s="23"/>
      <c r="C216" s="164" t="s">
        <v>733</v>
      </c>
      <c r="D216" s="164" t="s">
        <v>310</v>
      </c>
      <c r="E216" s="165" t="s">
        <v>1952</v>
      </c>
      <c r="F216" s="166" t="s">
        <v>1953</v>
      </c>
      <c r="G216" s="167" t="s">
        <v>1954</v>
      </c>
      <c r="H216" s="168" t="n">
        <v>1</v>
      </c>
      <c r="I216" s="169"/>
      <c r="J216" s="170" t="n">
        <f aca="false">ROUND(I216*H216,2)</f>
        <v>0</v>
      </c>
      <c r="K216" s="166" t="s">
        <v>314</v>
      </c>
      <c r="L216" s="23"/>
      <c r="M216" s="171"/>
      <c r="N216" s="172" t="s">
        <v>47</v>
      </c>
      <c r="P216" s="173" t="n">
        <f aca="false">O216*H216</f>
        <v>0</v>
      </c>
      <c r="Q216" s="173" t="n">
        <v>0</v>
      </c>
      <c r="R216" s="173" t="n">
        <f aca="false">Q216*H216</f>
        <v>0</v>
      </c>
      <c r="S216" s="173" t="n">
        <v>0</v>
      </c>
      <c r="T216" s="174" t="n">
        <f aca="false">S216*H216</f>
        <v>0</v>
      </c>
      <c r="AR216" s="175" t="s">
        <v>540</v>
      </c>
      <c r="AT216" s="175" t="s">
        <v>310</v>
      </c>
      <c r="AU216" s="175" t="s">
        <v>91</v>
      </c>
      <c r="AY216" s="3" t="s">
        <v>308</v>
      </c>
      <c r="BE216" s="176" t="n">
        <f aca="false">IF(N216="základní",J216,0)</f>
        <v>0</v>
      </c>
      <c r="BF216" s="176" t="n">
        <f aca="false">IF(N216="snížená",J216,0)</f>
        <v>0</v>
      </c>
      <c r="BG216" s="176" t="n">
        <f aca="false">IF(N216="zákl. přenesená",J216,0)</f>
        <v>0</v>
      </c>
      <c r="BH216" s="176" t="n">
        <f aca="false">IF(N216="sníž. přenesená",J216,0)</f>
        <v>0</v>
      </c>
      <c r="BI216" s="176" t="n">
        <f aca="false">IF(N216="nulová",J216,0)</f>
        <v>0</v>
      </c>
      <c r="BJ216" s="3" t="s">
        <v>89</v>
      </c>
      <c r="BK216" s="176" t="n">
        <f aca="false">ROUND(I216*H216,2)</f>
        <v>0</v>
      </c>
      <c r="BL216" s="3" t="s">
        <v>540</v>
      </c>
      <c r="BM216" s="175" t="s">
        <v>4078</v>
      </c>
    </row>
    <row r="217" s="22" customFormat="true" ht="37.95" hidden="false" customHeight="true" outlineLevel="0" collapsed="false">
      <c r="B217" s="23"/>
      <c r="C217" s="164" t="s">
        <v>735</v>
      </c>
      <c r="D217" s="164" t="s">
        <v>310</v>
      </c>
      <c r="E217" s="165" t="s">
        <v>1956</v>
      </c>
      <c r="F217" s="166" t="s">
        <v>1957</v>
      </c>
      <c r="G217" s="167" t="s">
        <v>1958</v>
      </c>
      <c r="H217" s="168" t="n">
        <v>1</v>
      </c>
      <c r="I217" s="169"/>
      <c r="J217" s="170" t="n">
        <f aca="false">ROUND(I217*H217,2)</f>
        <v>0</v>
      </c>
      <c r="K217" s="166" t="s">
        <v>314</v>
      </c>
      <c r="L217" s="23"/>
      <c r="M217" s="171"/>
      <c r="N217" s="172" t="s">
        <v>47</v>
      </c>
      <c r="P217" s="173" t="n">
        <f aca="false">O217*H217</f>
        <v>0</v>
      </c>
      <c r="Q217" s="173" t="n">
        <v>0</v>
      </c>
      <c r="R217" s="173" t="n">
        <f aca="false">Q217*H217</f>
        <v>0</v>
      </c>
      <c r="S217" s="173" t="n">
        <v>0</v>
      </c>
      <c r="T217" s="174" t="n">
        <f aca="false">S217*H217</f>
        <v>0</v>
      </c>
      <c r="AR217" s="175" t="s">
        <v>540</v>
      </c>
      <c r="AT217" s="175" t="s">
        <v>310</v>
      </c>
      <c r="AU217" s="175" t="s">
        <v>91</v>
      </c>
      <c r="AY217" s="3" t="s">
        <v>308</v>
      </c>
      <c r="BE217" s="176" t="n">
        <f aca="false">IF(N217="základní",J217,0)</f>
        <v>0</v>
      </c>
      <c r="BF217" s="176" t="n">
        <f aca="false">IF(N217="snížená",J217,0)</f>
        <v>0</v>
      </c>
      <c r="BG217" s="176" t="n">
        <f aca="false">IF(N217="zákl. přenesená",J217,0)</f>
        <v>0</v>
      </c>
      <c r="BH217" s="176" t="n">
        <f aca="false">IF(N217="sníž. přenesená",J217,0)</f>
        <v>0</v>
      </c>
      <c r="BI217" s="176" t="n">
        <f aca="false">IF(N217="nulová",J217,0)</f>
        <v>0</v>
      </c>
      <c r="BJ217" s="3" t="s">
        <v>89</v>
      </c>
      <c r="BK217" s="176" t="n">
        <f aca="false">ROUND(I217*H217,2)</f>
        <v>0</v>
      </c>
      <c r="BL217" s="3" t="s">
        <v>540</v>
      </c>
      <c r="BM217" s="175" t="s">
        <v>4079</v>
      </c>
    </row>
    <row r="218" s="152" customFormat="true" ht="25.95" hidden="false" customHeight="true" outlineLevel="0" collapsed="false">
      <c r="B218" s="153"/>
      <c r="D218" s="154" t="s">
        <v>81</v>
      </c>
      <c r="E218" s="155" t="s">
        <v>264</v>
      </c>
      <c r="F218" s="155" t="s">
        <v>1960</v>
      </c>
      <c r="I218" s="156"/>
      <c r="J218" s="142" t="n">
        <f aca="false">BK218</f>
        <v>0</v>
      </c>
      <c r="L218" s="153"/>
      <c r="M218" s="157"/>
      <c r="P218" s="158" t="n">
        <f aca="false">P219</f>
        <v>0</v>
      </c>
      <c r="R218" s="158" t="n">
        <f aca="false">R219</f>
        <v>0</v>
      </c>
      <c r="T218" s="159" t="n">
        <f aca="false">T219</f>
        <v>0</v>
      </c>
      <c r="AR218" s="154" t="s">
        <v>315</v>
      </c>
      <c r="AT218" s="160" t="s">
        <v>81</v>
      </c>
      <c r="AU218" s="160" t="s">
        <v>82</v>
      </c>
      <c r="AY218" s="154" t="s">
        <v>308</v>
      </c>
      <c r="BK218" s="161" t="n">
        <f aca="false">BK219</f>
        <v>0</v>
      </c>
    </row>
    <row r="219" s="152" customFormat="true" ht="22.95" hidden="false" customHeight="true" outlineLevel="0" collapsed="false">
      <c r="B219" s="153"/>
      <c r="D219" s="154" t="s">
        <v>81</v>
      </c>
      <c r="E219" s="162" t="s">
        <v>1961</v>
      </c>
      <c r="F219" s="162" t="s">
        <v>1962</v>
      </c>
      <c r="I219" s="156"/>
      <c r="J219" s="163" t="n">
        <f aca="false">BK219</f>
        <v>0</v>
      </c>
      <c r="L219" s="153"/>
      <c r="M219" s="157"/>
      <c r="P219" s="158" t="n">
        <f aca="false">P220</f>
        <v>0</v>
      </c>
      <c r="R219" s="158" t="n">
        <f aca="false">R220</f>
        <v>0</v>
      </c>
      <c r="T219" s="159" t="n">
        <f aca="false">T220</f>
        <v>0</v>
      </c>
      <c r="AR219" s="154" t="s">
        <v>315</v>
      </c>
      <c r="AT219" s="160" t="s">
        <v>81</v>
      </c>
      <c r="AU219" s="160" t="s">
        <v>89</v>
      </c>
      <c r="AY219" s="154" t="s">
        <v>308</v>
      </c>
      <c r="BK219" s="161" t="n">
        <f aca="false">BK220</f>
        <v>0</v>
      </c>
    </row>
    <row r="220" s="22" customFormat="true" ht="16.5" hidden="false" customHeight="true" outlineLevel="0" collapsed="false">
      <c r="B220" s="23"/>
      <c r="C220" s="164" t="s">
        <v>737</v>
      </c>
      <c r="D220" s="164" t="s">
        <v>310</v>
      </c>
      <c r="E220" s="165" t="s">
        <v>1963</v>
      </c>
      <c r="F220" s="166" t="s">
        <v>1964</v>
      </c>
      <c r="G220" s="167" t="s">
        <v>1965</v>
      </c>
      <c r="H220" s="168" t="n">
        <v>1</v>
      </c>
      <c r="I220" s="169"/>
      <c r="J220" s="170" t="n">
        <f aca="false">ROUND(I220*H220,2)</f>
        <v>0</v>
      </c>
      <c r="K220" s="166" t="s">
        <v>314</v>
      </c>
      <c r="L220" s="23"/>
      <c r="M220" s="171"/>
      <c r="N220" s="172" t="s">
        <v>47</v>
      </c>
      <c r="P220" s="173" t="n">
        <f aca="false">O220*H220</f>
        <v>0</v>
      </c>
      <c r="Q220" s="173" t="n">
        <v>0</v>
      </c>
      <c r="R220" s="173" t="n">
        <f aca="false">Q220*H220</f>
        <v>0</v>
      </c>
      <c r="S220" s="173" t="n">
        <v>0</v>
      </c>
      <c r="T220" s="174" t="n">
        <f aca="false">S220*H220</f>
        <v>0</v>
      </c>
      <c r="AR220" s="175" t="s">
        <v>540</v>
      </c>
      <c r="AT220" s="175" t="s">
        <v>310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540</v>
      </c>
      <c r="BM220" s="175" t="s">
        <v>4080</v>
      </c>
    </row>
    <row r="221" s="22" customFormat="true" ht="49.95" hidden="false" customHeight="true" outlineLevel="0" collapsed="false">
      <c r="B221" s="23"/>
      <c r="E221" s="155" t="s">
        <v>518</v>
      </c>
      <c r="F221" s="155" t="s">
        <v>519</v>
      </c>
      <c r="J221" s="142" t="n">
        <f aca="false">BK221</f>
        <v>0</v>
      </c>
      <c r="L221" s="23"/>
      <c r="M221" s="211"/>
      <c r="T221" s="57"/>
      <c r="AT221" s="3" t="s">
        <v>81</v>
      </c>
      <c r="AU221" s="3" t="s">
        <v>82</v>
      </c>
      <c r="AY221" s="3" t="s">
        <v>520</v>
      </c>
      <c r="BK221" s="176" t="n">
        <f aca="false">SUM(BK222:BK226)</f>
        <v>0</v>
      </c>
    </row>
    <row r="222" s="22" customFormat="true" ht="16.35" hidden="false" customHeight="true" outlineLevel="0" collapsed="false">
      <c r="B222" s="23"/>
      <c r="C222" s="212"/>
      <c r="D222" s="213" t="s">
        <v>310</v>
      </c>
      <c r="E222" s="214"/>
      <c r="F222" s="215"/>
      <c r="G222" s="216"/>
      <c r="H222" s="217"/>
      <c r="I222" s="218"/>
      <c r="J222" s="219" t="n">
        <f aca="false">BK222</f>
        <v>0</v>
      </c>
      <c r="K222" s="220"/>
      <c r="L222" s="23"/>
      <c r="M222" s="221"/>
      <c r="N222" s="222" t="s">
        <v>47</v>
      </c>
      <c r="T222" s="57"/>
      <c r="AT222" s="3" t="s">
        <v>520</v>
      </c>
      <c r="AU222" s="3" t="s">
        <v>89</v>
      </c>
      <c r="AY222" s="3" t="s">
        <v>520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I222*H222</f>
        <v>0</v>
      </c>
    </row>
    <row r="223" s="22" customFormat="true" ht="16.35" hidden="false" customHeight="true" outlineLevel="0" collapsed="false">
      <c r="B223" s="23"/>
      <c r="C223" s="212"/>
      <c r="D223" s="213" t="s">
        <v>310</v>
      </c>
      <c r="E223" s="214"/>
      <c r="F223" s="215"/>
      <c r="G223" s="216"/>
      <c r="H223" s="217"/>
      <c r="I223" s="218"/>
      <c r="J223" s="219" t="n">
        <f aca="false">BK223</f>
        <v>0</v>
      </c>
      <c r="K223" s="220"/>
      <c r="L223" s="23"/>
      <c r="M223" s="221"/>
      <c r="N223" s="222" t="s">
        <v>47</v>
      </c>
      <c r="T223" s="57"/>
      <c r="AT223" s="3" t="s">
        <v>520</v>
      </c>
      <c r="AU223" s="3" t="s">
        <v>89</v>
      </c>
      <c r="AY223" s="3" t="s">
        <v>520</v>
      </c>
      <c r="BE223" s="176" t="n">
        <f aca="false">IF(N223="základní",J223,0)</f>
        <v>0</v>
      </c>
      <c r="BF223" s="176" t="n">
        <f aca="false">IF(N223="snížená",J223,0)</f>
        <v>0</v>
      </c>
      <c r="BG223" s="176" t="n">
        <f aca="false">IF(N223="zákl. přenesená",J223,0)</f>
        <v>0</v>
      </c>
      <c r="BH223" s="176" t="n">
        <f aca="false">IF(N223="sníž. přenesená",J223,0)</f>
        <v>0</v>
      </c>
      <c r="BI223" s="176" t="n">
        <f aca="false">IF(N223="nulová",J223,0)</f>
        <v>0</v>
      </c>
      <c r="BJ223" s="3" t="s">
        <v>89</v>
      </c>
      <c r="BK223" s="176" t="n">
        <f aca="false">I223*H223</f>
        <v>0</v>
      </c>
    </row>
    <row r="224" s="22" customFormat="true" ht="16.35" hidden="false" customHeight="true" outlineLevel="0" collapsed="false">
      <c r="B224" s="23"/>
      <c r="C224" s="212"/>
      <c r="D224" s="213" t="s">
        <v>310</v>
      </c>
      <c r="E224" s="214"/>
      <c r="F224" s="215"/>
      <c r="G224" s="216"/>
      <c r="H224" s="217"/>
      <c r="I224" s="218"/>
      <c r="J224" s="219" t="n">
        <f aca="false">BK224</f>
        <v>0</v>
      </c>
      <c r="K224" s="220"/>
      <c r="L224" s="23"/>
      <c r="M224" s="221"/>
      <c r="N224" s="222" t="s">
        <v>47</v>
      </c>
      <c r="T224" s="57"/>
      <c r="AT224" s="3" t="s">
        <v>520</v>
      </c>
      <c r="AU224" s="3" t="s">
        <v>89</v>
      </c>
      <c r="AY224" s="3" t="s">
        <v>520</v>
      </c>
      <c r="BE224" s="176" t="n">
        <f aca="false">IF(N224="základní",J224,0)</f>
        <v>0</v>
      </c>
      <c r="BF224" s="176" t="n">
        <f aca="false">IF(N224="snížená",J224,0)</f>
        <v>0</v>
      </c>
      <c r="BG224" s="176" t="n">
        <f aca="false">IF(N224="zákl. přenesená",J224,0)</f>
        <v>0</v>
      </c>
      <c r="BH224" s="176" t="n">
        <f aca="false">IF(N224="sníž. přenesená",J224,0)</f>
        <v>0</v>
      </c>
      <c r="BI224" s="176" t="n">
        <f aca="false">IF(N224="nulová",J224,0)</f>
        <v>0</v>
      </c>
      <c r="BJ224" s="3" t="s">
        <v>89</v>
      </c>
      <c r="BK224" s="176" t="n">
        <f aca="false">I224*H224</f>
        <v>0</v>
      </c>
    </row>
    <row r="225" s="22" customFormat="true" ht="16.35" hidden="false" customHeight="true" outlineLevel="0" collapsed="false">
      <c r="B225" s="23"/>
      <c r="C225" s="212"/>
      <c r="D225" s="213" t="s">
        <v>310</v>
      </c>
      <c r="E225" s="214"/>
      <c r="F225" s="215"/>
      <c r="G225" s="216"/>
      <c r="H225" s="217"/>
      <c r="I225" s="218"/>
      <c r="J225" s="219" t="n">
        <f aca="false">BK225</f>
        <v>0</v>
      </c>
      <c r="K225" s="220"/>
      <c r="L225" s="23"/>
      <c r="M225" s="221"/>
      <c r="N225" s="222" t="s">
        <v>47</v>
      </c>
      <c r="T225" s="57"/>
      <c r="AT225" s="3" t="s">
        <v>520</v>
      </c>
      <c r="AU225" s="3" t="s">
        <v>89</v>
      </c>
      <c r="AY225" s="3" t="s">
        <v>520</v>
      </c>
      <c r="BE225" s="176" t="n">
        <f aca="false">IF(N225="základní",J225,0)</f>
        <v>0</v>
      </c>
      <c r="BF225" s="176" t="n">
        <f aca="false">IF(N225="snížená",J225,0)</f>
        <v>0</v>
      </c>
      <c r="BG225" s="176" t="n">
        <f aca="false">IF(N225="zákl. přenesená",J225,0)</f>
        <v>0</v>
      </c>
      <c r="BH225" s="176" t="n">
        <f aca="false">IF(N225="sníž. přenesená",J225,0)</f>
        <v>0</v>
      </c>
      <c r="BI225" s="176" t="n">
        <f aca="false">IF(N225="nulová",J225,0)</f>
        <v>0</v>
      </c>
      <c r="BJ225" s="3" t="s">
        <v>89</v>
      </c>
      <c r="BK225" s="176" t="n">
        <f aca="false">I225*H225</f>
        <v>0</v>
      </c>
    </row>
    <row r="226" s="22" customFormat="true" ht="16.35" hidden="false" customHeight="true" outlineLevel="0" collapsed="false">
      <c r="B226" s="23"/>
      <c r="C226" s="212"/>
      <c r="D226" s="213" t="s">
        <v>310</v>
      </c>
      <c r="E226" s="214"/>
      <c r="F226" s="215"/>
      <c r="G226" s="216"/>
      <c r="H226" s="217"/>
      <c r="I226" s="218"/>
      <c r="J226" s="219" t="n">
        <f aca="false">BK226</f>
        <v>0</v>
      </c>
      <c r="K226" s="220"/>
      <c r="L226" s="23"/>
      <c r="M226" s="221"/>
      <c r="N226" s="222" t="s">
        <v>47</v>
      </c>
      <c r="O226" s="223"/>
      <c r="P226" s="223"/>
      <c r="Q226" s="223"/>
      <c r="R226" s="223"/>
      <c r="S226" s="223"/>
      <c r="T226" s="224"/>
      <c r="AT226" s="3" t="s">
        <v>520</v>
      </c>
      <c r="AU226" s="3" t="s">
        <v>89</v>
      </c>
      <c r="AY226" s="3" t="s">
        <v>520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I226*H226</f>
        <v>0</v>
      </c>
    </row>
    <row r="227" s="22" customFormat="true" ht="6.9" hidden="false" customHeight="true" outlineLevel="0" collapsed="false">
      <c r="B227" s="41"/>
      <c r="C227" s="42"/>
      <c r="D227" s="42"/>
      <c r="E227" s="42"/>
      <c r="F227" s="42"/>
      <c r="G227" s="42"/>
      <c r="H227" s="42"/>
      <c r="I227" s="42"/>
      <c r="J227" s="42"/>
      <c r="K227" s="42"/>
      <c r="L227" s="23"/>
    </row>
  </sheetData>
  <sheetProtection algorithmName="SHA-512" hashValue="yMLM2UC24LARlKE7RVXER+rLuxeWpjiXh6PMAiMbvGvZBP+qyt5TkyYUbbwIh85VP/9pTLW0SVzmBb4cgT56mA==" saltValue="XCXpy5PALg1ssTsWXvHhVkzdrQfyGT9/N0hF9pBWuGL7rf59CPHGtsjt8tRwrSyY/Tz0u0eDRyHaw6WPE0rq2A==" spinCount="100000" sheet="true" objects="true" scenarios="true" formatColumns="false" formatRows="false" autoFilter="false"/>
  <autoFilter ref="C130:K226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</mergeCells>
  <dataValidations count="2">
    <dataValidation allowBlank="true" error="Povoleny jsou hodnoty K, M." operator="between" showDropDown="false" showErrorMessage="true" showInputMessage="true" sqref="D222:D227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22:N227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91"/>
  <sheetViews>
    <sheetView showFormulas="false" showGridLines="false" showRowColHeaders="true" showZeros="true" rightToLeft="false" tabSelected="false" showOutlineSymbols="true" defaultGridColor="true" view="normal" topLeftCell="A85" colorId="64" zoomScale="100" zoomScaleNormal="100" zoomScalePageLayoutView="100" workbookViewId="0">
      <selection pane="topLeft" activeCell="A85" activeCellId="0" sqref="A85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176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2551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4081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ROUND(J127,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ROUND((ROUND((SUM(BE127:BE184)),  2) + SUM(BE186:BE190)), 2)</f>
        <v>0</v>
      </c>
      <c r="I35" s="119" t="n">
        <v>0.21</v>
      </c>
      <c r="J35" s="100" t="n">
        <f aca="false">ROUND((ROUND(((SUM(BE127:BE184))*I35),  2) + (SUM(BE186:BE190)*I35)),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ROUND((ROUND((SUM(BF127:BF184)),  2) + SUM(BF186:BF190)), 2)</f>
        <v>0</v>
      </c>
      <c r="I36" s="119" t="n">
        <v>0.15</v>
      </c>
      <c r="J36" s="100" t="n">
        <f aca="false">ROUND((ROUND(((SUM(BF127:BF184))*I36),  2) + (SUM(BF186:BF190)*I36)),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ROUND((ROUND((SUM(BG127:BG184)),  2) + SUM(BG186:BG190)),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ROUND((ROUND((SUM(BH127:BH184)),  2) + SUM(BH186:BH190)),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ROUND((ROUND((SUM(BI127:BI184)),  2) + SUM(BI186:BI190)),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2551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04 - Vzduchotechnika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J127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J128</f>
        <v>0</v>
      </c>
      <c r="L99" s="133"/>
    </row>
    <row r="100" s="95" customFormat="true" ht="19.95" hidden="false" customHeight="true" outlineLevel="0" collapsed="false">
      <c r="B100" s="137"/>
      <c r="D100" s="138" t="s">
        <v>4082</v>
      </c>
      <c r="E100" s="139"/>
      <c r="F100" s="139"/>
      <c r="G100" s="139"/>
      <c r="H100" s="139"/>
      <c r="I100" s="139"/>
      <c r="J100" s="140" t="n">
        <f aca="false">J129</f>
        <v>0</v>
      </c>
      <c r="L100" s="137"/>
    </row>
    <row r="101" s="95" customFormat="true" ht="14.85" hidden="false" customHeight="true" outlineLevel="0" collapsed="false">
      <c r="B101" s="137"/>
      <c r="D101" s="138" t="s">
        <v>4083</v>
      </c>
      <c r="E101" s="139"/>
      <c r="F101" s="139"/>
      <c r="G101" s="139"/>
      <c r="H101" s="139"/>
      <c r="I101" s="139"/>
      <c r="J101" s="140" t="n">
        <f aca="false">J130</f>
        <v>0</v>
      </c>
      <c r="L101" s="137"/>
    </row>
    <row r="102" s="95" customFormat="true" ht="14.85" hidden="false" customHeight="true" outlineLevel="0" collapsed="false">
      <c r="B102" s="137"/>
      <c r="D102" s="138" t="s">
        <v>4084</v>
      </c>
      <c r="E102" s="139"/>
      <c r="F102" s="139"/>
      <c r="G102" s="139"/>
      <c r="H102" s="139"/>
      <c r="I102" s="139"/>
      <c r="J102" s="140" t="n">
        <f aca="false">J144</f>
        <v>0</v>
      </c>
      <c r="L102" s="137"/>
    </row>
    <row r="103" s="95" customFormat="true" ht="14.85" hidden="false" customHeight="true" outlineLevel="0" collapsed="false">
      <c r="B103" s="137"/>
      <c r="D103" s="138" t="s">
        <v>4085</v>
      </c>
      <c r="E103" s="139"/>
      <c r="F103" s="139"/>
      <c r="G103" s="139"/>
      <c r="H103" s="139"/>
      <c r="I103" s="139"/>
      <c r="J103" s="140" t="n">
        <f aca="false">J164</f>
        <v>0</v>
      </c>
      <c r="L103" s="137"/>
    </row>
    <row r="104" s="95" customFormat="true" ht="14.85" hidden="false" customHeight="true" outlineLevel="0" collapsed="false">
      <c r="B104" s="137"/>
      <c r="D104" s="138" t="s">
        <v>4086</v>
      </c>
      <c r="E104" s="139"/>
      <c r="F104" s="139"/>
      <c r="G104" s="139"/>
      <c r="H104" s="139"/>
      <c r="I104" s="139"/>
      <c r="J104" s="140" t="n">
        <f aca="false">J180</f>
        <v>0</v>
      </c>
      <c r="L104" s="137"/>
    </row>
    <row r="105" s="132" customFormat="true" ht="21.75" hidden="false" customHeight="true" outlineLevel="0" collapsed="false">
      <c r="B105" s="133"/>
      <c r="D105" s="141" t="s">
        <v>292</v>
      </c>
      <c r="J105" s="142" t="n">
        <f aca="false">J185</f>
        <v>0</v>
      </c>
      <c r="L105" s="133"/>
    </row>
    <row r="106" s="22" customFormat="true" ht="21.75" hidden="false" customHeight="true" outlineLevel="0" collapsed="false">
      <c r="B106" s="23"/>
      <c r="L106" s="23"/>
    </row>
    <row r="107" s="22" customFormat="true" ht="6.9" hidden="false" customHeight="true" outlineLevel="0" collapsed="false">
      <c r="B107" s="41"/>
      <c r="C107" s="42"/>
      <c r="D107" s="42"/>
      <c r="E107" s="42"/>
      <c r="F107" s="42"/>
      <c r="G107" s="42"/>
      <c r="H107" s="42"/>
      <c r="I107" s="42"/>
      <c r="J107" s="42"/>
      <c r="K107" s="42"/>
      <c r="L107" s="23"/>
    </row>
    <row r="111" s="22" customFormat="true" ht="6.9" hidden="false" customHeight="true" outlineLevel="0" collapsed="false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3"/>
    </row>
    <row r="112" s="22" customFormat="true" ht="24.9" hidden="false" customHeight="true" outlineLevel="0" collapsed="false">
      <c r="B112" s="23"/>
      <c r="C112" s="7" t="s">
        <v>293</v>
      </c>
      <c r="L112" s="23"/>
    </row>
    <row r="113" s="22" customFormat="true" ht="6.9" hidden="false" customHeight="true" outlineLevel="0" collapsed="false">
      <c r="B113" s="23"/>
      <c r="L113" s="23"/>
    </row>
    <row r="114" s="22" customFormat="true" ht="12" hidden="false" customHeight="true" outlineLevel="0" collapsed="false">
      <c r="B114" s="23"/>
      <c r="C114" s="15" t="s">
        <v>15</v>
      </c>
      <c r="L114" s="23"/>
    </row>
    <row r="115" s="22" customFormat="true" ht="16.5" hidden="false" customHeight="true" outlineLevel="0" collapsed="false">
      <c r="B115" s="23"/>
      <c r="E115" s="109" t="str">
        <f aca="false">E7</f>
        <v>Koupaliště Rosice</v>
      </c>
      <c r="F115" s="109"/>
      <c r="G115" s="109"/>
      <c r="H115" s="109"/>
      <c r="L115" s="23"/>
    </row>
    <row r="116" customFormat="false" ht="12" hidden="false" customHeight="true" outlineLevel="0" collapsed="false">
      <c r="B116" s="6"/>
      <c r="C116" s="15" t="s">
        <v>278</v>
      </c>
      <c r="L116" s="6"/>
    </row>
    <row r="117" s="22" customFormat="true" ht="16.5" hidden="false" customHeight="true" outlineLevel="0" collapsed="false">
      <c r="B117" s="23"/>
      <c r="E117" s="109" t="s">
        <v>2551</v>
      </c>
      <c r="F117" s="109"/>
      <c r="G117" s="109"/>
      <c r="H117" s="109"/>
      <c r="L117" s="23"/>
    </row>
    <row r="118" s="22" customFormat="true" ht="12" hidden="false" customHeight="true" outlineLevel="0" collapsed="false">
      <c r="B118" s="23"/>
      <c r="C118" s="15" t="s">
        <v>280</v>
      </c>
      <c r="L118" s="23"/>
    </row>
    <row r="119" s="22" customFormat="true" ht="16.5" hidden="false" customHeight="true" outlineLevel="0" collapsed="false">
      <c r="B119" s="23"/>
      <c r="E119" s="110" t="str">
        <f aca="false">E11</f>
        <v>04 - Vzduchotechnika</v>
      </c>
      <c r="F119" s="110"/>
      <c r="G119" s="110"/>
      <c r="H119" s="110"/>
      <c r="L119" s="23"/>
    </row>
    <row r="120" s="22" customFormat="true" ht="6.9" hidden="false" customHeight="true" outlineLevel="0" collapsed="false">
      <c r="B120" s="23"/>
      <c r="L120" s="23"/>
    </row>
    <row r="121" s="22" customFormat="true" ht="12" hidden="false" customHeight="true" outlineLevel="0" collapsed="false">
      <c r="B121" s="23"/>
      <c r="C121" s="15" t="s">
        <v>19</v>
      </c>
      <c r="F121" s="16" t="str">
        <f aca="false">F14</f>
        <v>Rosice</v>
      </c>
      <c r="I121" s="15" t="s">
        <v>21</v>
      </c>
      <c r="J121" s="111" t="str">
        <f aca="false">IF(J14="","",J14)</f>
        <v>6. 9. 2021</v>
      </c>
      <c r="L121" s="23"/>
    </row>
    <row r="122" s="22" customFormat="true" ht="6.9" hidden="false" customHeight="true" outlineLevel="0" collapsed="false">
      <c r="B122" s="23"/>
      <c r="L122" s="23"/>
    </row>
    <row r="123" s="22" customFormat="true" ht="25.65" hidden="false" customHeight="true" outlineLevel="0" collapsed="false">
      <c r="B123" s="23"/>
      <c r="C123" s="15" t="s">
        <v>23</v>
      </c>
      <c r="F123" s="16" t="str">
        <f aca="false">E17</f>
        <v>Město Rosice</v>
      </c>
      <c r="I123" s="15" t="s">
        <v>31</v>
      </c>
      <c r="J123" s="128" t="str">
        <f aca="false">E23</f>
        <v>Ing. arch. Kristýna Shromáždilová</v>
      </c>
      <c r="L123" s="23"/>
    </row>
    <row r="124" s="22" customFormat="true" ht="25.65" hidden="false" customHeight="true" outlineLevel="0" collapsed="false">
      <c r="B124" s="23"/>
      <c r="C124" s="15" t="s">
        <v>29</v>
      </c>
      <c r="F124" s="16" t="str">
        <f aca="false">IF(E20="","",E20)</f>
        <v>Vyplň údaj</v>
      </c>
      <c r="I124" s="15" t="s">
        <v>36</v>
      </c>
      <c r="J124" s="128" t="str">
        <f aca="false">E26</f>
        <v>STAGA stavební agentura s.r.o.</v>
      </c>
      <c r="L124" s="23"/>
    </row>
    <row r="125" s="22" customFormat="true" ht="10.35" hidden="false" customHeight="true" outlineLevel="0" collapsed="false">
      <c r="B125" s="23"/>
      <c r="L125" s="23"/>
    </row>
    <row r="126" s="143" customFormat="true" ht="29.25" hidden="false" customHeight="true" outlineLevel="0" collapsed="false">
      <c r="B126" s="144"/>
      <c r="C126" s="145" t="s">
        <v>294</v>
      </c>
      <c r="D126" s="146" t="s">
        <v>67</v>
      </c>
      <c r="E126" s="146" t="s">
        <v>63</v>
      </c>
      <c r="F126" s="146" t="s">
        <v>64</v>
      </c>
      <c r="G126" s="146" t="s">
        <v>295</v>
      </c>
      <c r="H126" s="146" t="s">
        <v>296</v>
      </c>
      <c r="I126" s="146" t="s">
        <v>297</v>
      </c>
      <c r="J126" s="146" t="s">
        <v>284</v>
      </c>
      <c r="K126" s="147" t="s">
        <v>298</v>
      </c>
      <c r="L126" s="144"/>
      <c r="M126" s="64"/>
      <c r="N126" s="65" t="s">
        <v>46</v>
      </c>
      <c r="O126" s="65" t="s">
        <v>299</v>
      </c>
      <c r="P126" s="65" t="s">
        <v>300</v>
      </c>
      <c r="Q126" s="65" t="s">
        <v>301</v>
      </c>
      <c r="R126" s="65" t="s">
        <v>302</v>
      </c>
      <c r="S126" s="65" t="s">
        <v>303</v>
      </c>
      <c r="T126" s="66" t="s">
        <v>304</v>
      </c>
    </row>
    <row r="127" s="22" customFormat="true" ht="22.95" hidden="false" customHeight="true" outlineLevel="0" collapsed="false">
      <c r="B127" s="23"/>
      <c r="C127" s="70" t="s">
        <v>305</v>
      </c>
      <c r="J127" s="148" t="n">
        <f aca="false">BK127</f>
        <v>0</v>
      </c>
      <c r="L127" s="23"/>
      <c r="M127" s="67"/>
      <c r="N127" s="55"/>
      <c r="O127" s="55"/>
      <c r="P127" s="149" t="n">
        <f aca="false">P128+P185</f>
        <v>0</v>
      </c>
      <c r="Q127" s="55"/>
      <c r="R127" s="149" t="n">
        <f aca="false">R128+R185</f>
        <v>0</v>
      </c>
      <c r="S127" s="55"/>
      <c r="T127" s="150" t="n">
        <f aca="false">T128+T185</f>
        <v>0</v>
      </c>
      <c r="AT127" s="3" t="s">
        <v>81</v>
      </c>
      <c r="AU127" s="3" t="s">
        <v>286</v>
      </c>
      <c r="BK127" s="151" t="n">
        <f aca="false">BK128+BK185</f>
        <v>0</v>
      </c>
    </row>
    <row r="128" s="152" customFormat="true" ht="25.95" hidden="false" customHeight="true" outlineLevel="0" collapsed="false">
      <c r="B128" s="153"/>
      <c r="D128" s="154" t="s">
        <v>81</v>
      </c>
      <c r="E128" s="155" t="s">
        <v>988</v>
      </c>
      <c r="F128" s="155" t="s">
        <v>989</v>
      </c>
      <c r="I128" s="156"/>
      <c r="J128" s="142" t="n">
        <f aca="false">BK128</f>
        <v>0</v>
      </c>
      <c r="L128" s="153"/>
      <c r="M128" s="157"/>
      <c r="P128" s="158" t="n">
        <f aca="false">P129</f>
        <v>0</v>
      </c>
      <c r="R128" s="158" t="n">
        <f aca="false">R129</f>
        <v>0</v>
      </c>
      <c r="T128" s="159" t="n">
        <f aca="false">T129</f>
        <v>0</v>
      </c>
      <c r="AR128" s="154" t="s">
        <v>91</v>
      </c>
      <c r="AT128" s="160" t="s">
        <v>81</v>
      </c>
      <c r="AU128" s="160" t="s">
        <v>82</v>
      </c>
      <c r="AY128" s="154" t="s">
        <v>308</v>
      </c>
      <c r="BK128" s="161" t="n">
        <f aca="false">BK129</f>
        <v>0</v>
      </c>
    </row>
    <row r="129" s="152" customFormat="true" ht="22.95" hidden="false" customHeight="true" outlineLevel="0" collapsed="false">
      <c r="B129" s="153"/>
      <c r="D129" s="154" t="s">
        <v>81</v>
      </c>
      <c r="E129" s="162" t="s">
        <v>4087</v>
      </c>
      <c r="F129" s="162" t="s">
        <v>175</v>
      </c>
      <c r="I129" s="156"/>
      <c r="J129" s="163" t="n">
        <f aca="false">BK129</f>
        <v>0</v>
      </c>
      <c r="L129" s="153"/>
      <c r="M129" s="157"/>
      <c r="P129" s="158" t="n">
        <f aca="false">P130+P144+P164+P180</f>
        <v>0</v>
      </c>
      <c r="R129" s="158" t="n">
        <f aca="false">R130+R144+R164+R180</f>
        <v>0</v>
      </c>
      <c r="T129" s="159" t="n">
        <f aca="false">T130+T144+T164+T180</f>
        <v>0</v>
      </c>
      <c r="AR129" s="154" t="s">
        <v>91</v>
      </c>
      <c r="AT129" s="160" t="s">
        <v>81</v>
      </c>
      <c r="AU129" s="160" t="s">
        <v>89</v>
      </c>
      <c r="AY129" s="154" t="s">
        <v>308</v>
      </c>
      <c r="BK129" s="161" t="n">
        <f aca="false">BK130+BK144+BK164+BK180</f>
        <v>0</v>
      </c>
    </row>
    <row r="130" s="152" customFormat="true" ht="20.85" hidden="false" customHeight="true" outlineLevel="0" collapsed="false">
      <c r="B130" s="153"/>
      <c r="D130" s="154" t="s">
        <v>81</v>
      </c>
      <c r="E130" s="162" t="s">
        <v>536</v>
      </c>
      <c r="F130" s="162" t="s">
        <v>4088</v>
      </c>
      <c r="I130" s="156"/>
      <c r="J130" s="163" t="n">
        <f aca="false">BK130</f>
        <v>0</v>
      </c>
      <c r="L130" s="153"/>
      <c r="M130" s="157"/>
      <c r="P130" s="158" t="n">
        <f aca="false">SUM(P131:P143)</f>
        <v>0</v>
      </c>
      <c r="R130" s="158" t="n">
        <f aca="false">SUM(R131:R143)</f>
        <v>0</v>
      </c>
      <c r="T130" s="159" t="n">
        <f aca="false">SUM(T131:T143)</f>
        <v>0</v>
      </c>
      <c r="AR130" s="154" t="s">
        <v>91</v>
      </c>
      <c r="AT130" s="160" t="s">
        <v>81</v>
      </c>
      <c r="AU130" s="160" t="s">
        <v>91</v>
      </c>
      <c r="AY130" s="154" t="s">
        <v>308</v>
      </c>
      <c r="BK130" s="161" t="n">
        <f aca="false">SUM(BK131:BK143)</f>
        <v>0</v>
      </c>
    </row>
    <row r="131" s="22" customFormat="true" ht="55.5" hidden="false" customHeight="true" outlineLevel="0" collapsed="false">
      <c r="B131" s="23"/>
      <c r="C131" s="164" t="s">
        <v>89</v>
      </c>
      <c r="D131" s="164" t="s">
        <v>310</v>
      </c>
      <c r="E131" s="165" t="s">
        <v>4089</v>
      </c>
      <c r="F131" s="166" t="s">
        <v>4090</v>
      </c>
      <c r="G131" s="167" t="s">
        <v>607</v>
      </c>
      <c r="H131" s="168" t="n">
        <v>1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414</v>
      </c>
      <c r="AT131" s="175" t="s">
        <v>310</v>
      </c>
      <c r="AU131" s="175" t="s">
        <v>327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414</v>
      </c>
      <c r="BM131" s="175" t="s">
        <v>4091</v>
      </c>
    </row>
    <row r="132" s="22" customFormat="true" ht="16.5" hidden="false" customHeight="true" outlineLevel="0" collapsed="false">
      <c r="B132" s="23"/>
      <c r="C132" s="164" t="s">
        <v>91</v>
      </c>
      <c r="D132" s="164" t="s">
        <v>310</v>
      </c>
      <c r="E132" s="165" t="s">
        <v>4092</v>
      </c>
      <c r="F132" s="166" t="s">
        <v>4093</v>
      </c>
      <c r="G132" s="167" t="s">
        <v>607</v>
      </c>
      <c r="H132" s="168" t="n">
        <v>4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414</v>
      </c>
      <c r="AT132" s="175" t="s">
        <v>310</v>
      </c>
      <c r="AU132" s="175" t="s">
        <v>327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414</v>
      </c>
      <c r="BM132" s="175" t="s">
        <v>4094</v>
      </c>
    </row>
    <row r="133" s="22" customFormat="true" ht="21.75" hidden="false" customHeight="true" outlineLevel="0" collapsed="false">
      <c r="B133" s="23"/>
      <c r="C133" s="164" t="s">
        <v>327</v>
      </c>
      <c r="D133" s="164" t="s">
        <v>310</v>
      </c>
      <c r="E133" s="165" t="s">
        <v>4095</v>
      </c>
      <c r="F133" s="166" t="s">
        <v>4096</v>
      </c>
      <c r="G133" s="167" t="s">
        <v>607</v>
      </c>
      <c r="H133" s="168" t="n">
        <v>2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414</v>
      </c>
      <c r="AT133" s="175" t="s">
        <v>310</v>
      </c>
      <c r="AU133" s="175" t="s">
        <v>327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414</v>
      </c>
      <c r="BM133" s="175" t="s">
        <v>4097</v>
      </c>
    </row>
    <row r="134" s="22" customFormat="true" ht="16.5" hidden="false" customHeight="true" outlineLevel="0" collapsed="false">
      <c r="B134" s="23"/>
      <c r="C134" s="164" t="s">
        <v>315</v>
      </c>
      <c r="D134" s="164" t="s">
        <v>310</v>
      </c>
      <c r="E134" s="165" t="s">
        <v>4098</v>
      </c>
      <c r="F134" s="166" t="s">
        <v>4099</v>
      </c>
      <c r="G134" s="167" t="s">
        <v>607</v>
      </c>
      <c r="H134" s="168" t="n">
        <v>2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414</v>
      </c>
      <c r="AT134" s="175" t="s">
        <v>310</v>
      </c>
      <c r="AU134" s="175" t="s">
        <v>327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414</v>
      </c>
      <c r="BM134" s="175" t="s">
        <v>4100</v>
      </c>
    </row>
    <row r="135" s="22" customFormat="true" ht="16.5" hidden="false" customHeight="true" outlineLevel="0" collapsed="false">
      <c r="B135" s="23"/>
      <c r="C135" s="164" t="s">
        <v>334</v>
      </c>
      <c r="D135" s="164" t="s">
        <v>310</v>
      </c>
      <c r="E135" s="165" t="s">
        <v>4101</v>
      </c>
      <c r="F135" s="166" t="s">
        <v>4102</v>
      </c>
      <c r="G135" s="167" t="s">
        <v>607</v>
      </c>
      <c r="H135" s="168" t="n">
        <v>4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414</v>
      </c>
      <c r="AT135" s="175" t="s">
        <v>310</v>
      </c>
      <c r="AU135" s="175" t="s">
        <v>327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414</v>
      </c>
      <c r="BM135" s="175" t="s">
        <v>4103</v>
      </c>
    </row>
    <row r="136" s="22" customFormat="true" ht="16.5" hidden="false" customHeight="true" outlineLevel="0" collapsed="false">
      <c r="B136" s="23"/>
      <c r="C136" s="164" t="s">
        <v>340</v>
      </c>
      <c r="D136" s="164" t="s">
        <v>310</v>
      </c>
      <c r="E136" s="165" t="s">
        <v>4104</v>
      </c>
      <c r="F136" s="166" t="s">
        <v>4105</v>
      </c>
      <c r="G136" s="167" t="s">
        <v>607</v>
      </c>
      <c r="H136" s="168" t="n">
        <v>4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414</v>
      </c>
      <c r="AT136" s="175" t="s">
        <v>310</v>
      </c>
      <c r="AU136" s="175" t="s">
        <v>327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414</v>
      </c>
      <c r="BM136" s="175" t="s">
        <v>4106</v>
      </c>
    </row>
    <row r="137" s="22" customFormat="true" ht="16.5" hidden="false" customHeight="true" outlineLevel="0" collapsed="false">
      <c r="B137" s="23"/>
      <c r="C137" s="164" t="s">
        <v>347</v>
      </c>
      <c r="D137" s="164" t="s">
        <v>310</v>
      </c>
      <c r="E137" s="165" t="s">
        <v>4107</v>
      </c>
      <c r="F137" s="166" t="s">
        <v>4108</v>
      </c>
      <c r="G137" s="167" t="s">
        <v>607</v>
      </c>
      <c r="H137" s="168" t="n">
        <v>2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414</v>
      </c>
      <c r="AT137" s="175" t="s">
        <v>310</v>
      </c>
      <c r="AU137" s="175" t="s">
        <v>327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414</v>
      </c>
      <c r="BM137" s="175" t="s">
        <v>4109</v>
      </c>
    </row>
    <row r="138" s="22" customFormat="true" ht="24.15" hidden="false" customHeight="true" outlineLevel="0" collapsed="false">
      <c r="B138" s="23"/>
      <c r="C138" s="164" t="s">
        <v>352</v>
      </c>
      <c r="D138" s="164" t="s">
        <v>310</v>
      </c>
      <c r="E138" s="165" t="s">
        <v>4110</v>
      </c>
      <c r="F138" s="166" t="s">
        <v>4111</v>
      </c>
      <c r="G138" s="167" t="s">
        <v>313</v>
      </c>
      <c r="H138" s="168" t="n">
        <v>12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414</v>
      </c>
      <c r="AT138" s="175" t="s">
        <v>310</v>
      </c>
      <c r="AU138" s="175" t="s">
        <v>327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414</v>
      </c>
      <c r="BM138" s="175" t="s">
        <v>4112</v>
      </c>
    </row>
    <row r="139" s="22" customFormat="true" ht="33" hidden="false" customHeight="true" outlineLevel="0" collapsed="false">
      <c r="B139" s="23"/>
      <c r="C139" s="164" t="s">
        <v>357</v>
      </c>
      <c r="D139" s="164" t="s">
        <v>310</v>
      </c>
      <c r="E139" s="165" t="s">
        <v>4113</v>
      </c>
      <c r="F139" s="166" t="s">
        <v>4114</v>
      </c>
      <c r="G139" s="167" t="s">
        <v>3661</v>
      </c>
      <c r="H139" s="168" t="n">
        <v>21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414</v>
      </c>
      <c r="AT139" s="175" t="s">
        <v>310</v>
      </c>
      <c r="AU139" s="175" t="s">
        <v>327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414</v>
      </c>
      <c r="BM139" s="175" t="s">
        <v>4115</v>
      </c>
    </row>
    <row r="140" s="22" customFormat="true" ht="33" hidden="false" customHeight="true" outlineLevel="0" collapsed="false">
      <c r="B140" s="23"/>
      <c r="C140" s="164" t="s">
        <v>363</v>
      </c>
      <c r="D140" s="164" t="s">
        <v>310</v>
      </c>
      <c r="E140" s="165" t="s">
        <v>4116</v>
      </c>
      <c r="F140" s="166" t="s">
        <v>4117</v>
      </c>
      <c r="G140" s="167" t="s">
        <v>3661</v>
      </c>
      <c r="H140" s="168" t="n">
        <v>9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414</v>
      </c>
      <c r="AT140" s="175" t="s">
        <v>310</v>
      </c>
      <c r="AU140" s="175" t="s">
        <v>327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414</v>
      </c>
      <c r="BM140" s="175" t="s">
        <v>4118</v>
      </c>
    </row>
    <row r="141" s="22" customFormat="true" ht="21.75" hidden="false" customHeight="true" outlineLevel="0" collapsed="false">
      <c r="B141" s="23"/>
      <c r="C141" s="164" t="s">
        <v>367</v>
      </c>
      <c r="D141" s="164" t="s">
        <v>310</v>
      </c>
      <c r="E141" s="165" t="s">
        <v>4119</v>
      </c>
      <c r="F141" s="166" t="s">
        <v>4120</v>
      </c>
      <c r="G141" s="167" t="s">
        <v>3661</v>
      </c>
      <c r="H141" s="168" t="n">
        <v>8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414</v>
      </c>
      <c r="AT141" s="175" t="s">
        <v>310</v>
      </c>
      <c r="AU141" s="175" t="s">
        <v>327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414</v>
      </c>
      <c r="BM141" s="175" t="s">
        <v>4121</v>
      </c>
    </row>
    <row r="142" s="22" customFormat="true" ht="21.75" hidden="false" customHeight="true" outlineLevel="0" collapsed="false">
      <c r="B142" s="23"/>
      <c r="C142" s="164" t="s">
        <v>374</v>
      </c>
      <c r="D142" s="164" t="s">
        <v>310</v>
      </c>
      <c r="E142" s="165" t="s">
        <v>4122</v>
      </c>
      <c r="F142" s="166" t="s">
        <v>4123</v>
      </c>
      <c r="G142" s="167" t="s">
        <v>3661</v>
      </c>
      <c r="H142" s="168" t="n">
        <v>8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414</v>
      </c>
      <c r="AT142" s="175" t="s">
        <v>310</v>
      </c>
      <c r="AU142" s="175" t="s">
        <v>327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414</v>
      </c>
      <c r="BM142" s="175" t="s">
        <v>4124</v>
      </c>
    </row>
    <row r="143" s="22" customFormat="true" ht="21.75" hidden="false" customHeight="true" outlineLevel="0" collapsed="false">
      <c r="B143" s="23"/>
      <c r="C143" s="164" t="s">
        <v>381</v>
      </c>
      <c r="D143" s="164" t="s">
        <v>310</v>
      </c>
      <c r="E143" s="165" t="s">
        <v>4125</v>
      </c>
      <c r="F143" s="166" t="s">
        <v>4126</v>
      </c>
      <c r="G143" s="167" t="s">
        <v>3661</v>
      </c>
      <c r="H143" s="168" t="n">
        <v>4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414</v>
      </c>
      <c r="AT143" s="175" t="s">
        <v>310</v>
      </c>
      <c r="AU143" s="175" t="s">
        <v>327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414</v>
      </c>
      <c r="BM143" s="175" t="s">
        <v>4127</v>
      </c>
    </row>
    <row r="144" s="152" customFormat="true" ht="20.85" hidden="false" customHeight="true" outlineLevel="0" collapsed="false">
      <c r="B144" s="153"/>
      <c r="D144" s="154" t="s">
        <v>81</v>
      </c>
      <c r="E144" s="162" t="s">
        <v>542</v>
      </c>
      <c r="F144" s="162" t="s">
        <v>4128</v>
      </c>
      <c r="I144" s="156"/>
      <c r="J144" s="163" t="n">
        <f aca="false">BK144</f>
        <v>0</v>
      </c>
      <c r="L144" s="153"/>
      <c r="M144" s="157"/>
      <c r="P144" s="158" t="n">
        <f aca="false">SUM(P145:P163)</f>
        <v>0</v>
      </c>
      <c r="R144" s="158" t="n">
        <f aca="false">SUM(R145:R163)</f>
        <v>0</v>
      </c>
      <c r="T144" s="159" t="n">
        <f aca="false">SUM(T145:T163)</f>
        <v>0</v>
      </c>
      <c r="AR144" s="154" t="s">
        <v>91</v>
      </c>
      <c r="AT144" s="160" t="s">
        <v>81</v>
      </c>
      <c r="AU144" s="160" t="s">
        <v>91</v>
      </c>
      <c r="AY144" s="154" t="s">
        <v>308</v>
      </c>
      <c r="BK144" s="161" t="n">
        <f aca="false">SUM(BK145:BK163)</f>
        <v>0</v>
      </c>
    </row>
    <row r="145" s="22" customFormat="true" ht="24.15" hidden="false" customHeight="true" outlineLevel="0" collapsed="false">
      <c r="B145" s="23"/>
      <c r="C145" s="164" t="s">
        <v>393</v>
      </c>
      <c r="D145" s="164" t="s">
        <v>310</v>
      </c>
      <c r="E145" s="165" t="s">
        <v>4129</v>
      </c>
      <c r="F145" s="166" t="s">
        <v>4130</v>
      </c>
      <c r="G145" s="167" t="s">
        <v>607</v>
      </c>
      <c r="H145" s="168" t="n">
        <v>3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414</v>
      </c>
      <c r="AT145" s="175" t="s">
        <v>310</v>
      </c>
      <c r="AU145" s="175" t="s">
        <v>327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414</v>
      </c>
      <c r="BM145" s="175" t="s">
        <v>4131</v>
      </c>
    </row>
    <row r="146" s="22" customFormat="true" ht="24.15" hidden="false" customHeight="true" outlineLevel="0" collapsed="false">
      <c r="B146" s="23"/>
      <c r="C146" s="164" t="s">
        <v>7</v>
      </c>
      <c r="D146" s="164" t="s">
        <v>310</v>
      </c>
      <c r="E146" s="165" t="s">
        <v>4132</v>
      </c>
      <c r="F146" s="166" t="s">
        <v>4133</v>
      </c>
      <c r="G146" s="167" t="s">
        <v>607</v>
      </c>
      <c r="H146" s="168" t="n">
        <v>1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414</v>
      </c>
      <c r="AT146" s="175" t="s">
        <v>310</v>
      </c>
      <c r="AU146" s="175" t="s">
        <v>327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414</v>
      </c>
      <c r="BM146" s="175" t="s">
        <v>4134</v>
      </c>
    </row>
    <row r="147" s="22" customFormat="true" ht="24.15" hidden="false" customHeight="true" outlineLevel="0" collapsed="false">
      <c r="B147" s="23"/>
      <c r="C147" s="164" t="s">
        <v>414</v>
      </c>
      <c r="D147" s="164" t="s">
        <v>310</v>
      </c>
      <c r="E147" s="165" t="s">
        <v>4135</v>
      </c>
      <c r="F147" s="166" t="s">
        <v>4136</v>
      </c>
      <c r="G147" s="167" t="s">
        <v>607</v>
      </c>
      <c r="H147" s="168" t="n">
        <v>1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414</v>
      </c>
      <c r="AT147" s="175" t="s">
        <v>310</v>
      </c>
      <c r="AU147" s="175" t="s">
        <v>327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414</v>
      </c>
      <c r="BM147" s="175" t="s">
        <v>4137</v>
      </c>
    </row>
    <row r="148" s="22" customFormat="true" ht="24.15" hidden="false" customHeight="true" outlineLevel="0" collapsed="false">
      <c r="B148" s="23"/>
      <c r="C148" s="164" t="s">
        <v>423</v>
      </c>
      <c r="D148" s="164" t="s">
        <v>310</v>
      </c>
      <c r="E148" s="165" t="s">
        <v>4138</v>
      </c>
      <c r="F148" s="166" t="s">
        <v>4136</v>
      </c>
      <c r="G148" s="167" t="s">
        <v>607</v>
      </c>
      <c r="H148" s="168" t="n">
        <v>1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414</v>
      </c>
      <c r="AT148" s="175" t="s">
        <v>310</v>
      </c>
      <c r="AU148" s="175" t="s">
        <v>327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414</v>
      </c>
      <c r="BM148" s="175" t="s">
        <v>4139</v>
      </c>
    </row>
    <row r="149" s="22" customFormat="true" ht="16.5" hidden="false" customHeight="true" outlineLevel="0" collapsed="false">
      <c r="B149" s="23"/>
      <c r="C149" s="164" t="s">
        <v>427</v>
      </c>
      <c r="D149" s="164" t="s">
        <v>310</v>
      </c>
      <c r="E149" s="165" t="s">
        <v>4140</v>
      </c>
      <c r="F149" s="166" t="s">
        <v>4099</v>
      </c>
      <c r="G149" s="167" t="s">
        <v>607</v>
      </c>
      <c r="H149" s="168" t="n">
        <v>13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414</v>
      </c>
      <c r="AT149" s="175" t="s">
        <v>310</v>
      </c>
      <c r="AU149" s="175" t="s">
        <v>327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414</v>
      </c>
      <c r="BM149" s="175" t="s">
        <v>4141</v>
      </c>
    </row>
    <row r="150" s="22" customFormat="true" ht="16.5" hidden="false" customHeight="true" outlineLevel="0" collapsed="false">
      <c r="B150" s="23"/>
      <c r="C150" s="164" t="s">
        <v>433</v>
      </c>
      <c r="D150" s="164" t="s">
        <v>310</v>
      </c>
      <c r="E150" s="165" t="s">
        <v>4142</v>
      </c>
      <c r="F150" s="166" t="s">
        <v>4102</v>
      </c>
      <c r="G150" s="167" t="s">
        <v>607</v>
      </c>
      <c r="H150" s="168" t="n">
        <v>2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414</v>
      </c>
      <c r="AT150" s="175" t="s">
        <v>310</v>
      </c>
      <c r="AU150" s="175" t="s">
        <v>327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414</v>
      </c>
      <c r="BM150" s="175" t="s">
        <v>4143</v>
      </c>
    </row>
    <row r="151" s="22" customFormat="true" ht="16.5" hidden="false" customHeight="true" outlineLevel="0" collapsed="false">
      <c r="B151" s="23"/>
      <c r="C151" s="164" t="s">
        <v>443</v>
      </c>
      <c r="D151" s="164" t="s">
        <v>310</v>
      </c>
      <c r="E151" s="165" t="s">
        <v>4144</v>
      </c>
      <c r="F151" s="166" t="s">
        <v>4145</v>
      </c>
      <c r="G151" s="167" t="s">
        <v>607</v>
      </c>
      <c r="H151" s="168" t="n">
        <v>1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414</v>
      </c>
      <c r="AT151" s="175" t="s">
        <v>310</v>
      </c>
      <c r="AU151" s="175" t="s">
        <v>327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414</v>
      </c>
      <c r="BM151" s="175" t="s">
        <v>4146</v>
      </c>
    </row>
    <row r="152" s="22" customFormat="true" ht="16.5" hidden="false" customHeight="true" outlineLevel="0" collapsed="false">
      <c r="B152" s="23"/>
      <c r="C152" s="164" t="s">
        <v>6</v>
      </c>
      <c r="D152" s="164" t="s">
        <v>310</v>
      </c>
      <c r="E152" s="165" t="s">
        <v>4147</v>
      </c>
      <c r="F152" s="166" t="s">
        <v>4148</v>
      </c>
      <c r="G152" s="167" t="s">
        <v>607</v>
      </c>
      <c r="H152" s="168" t="n">
        <v>1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414</v>
      </c>
      <c r="AT152" s="175" t="s">
        <v>310</v>
      </c>
      <c r="AU152" s="175" t="s">
        <v>327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414</v>
      </c>
      <c r="BM152" s="175" t="s">
        <v>4149</v>
      </c>
    </row>
    <row r="153" s="22" customFormat="true" ht="16.5" hidden="false" customHeight="true" outlineLevel="0" collapsed="false">
      <c r="B153" s="23"/>
      <c r="C153" s="164" t="s">
        <v>455</v>
      </c>
      <c r="D153" s="164" t="s">
        <v>310</v>
      </c>
      <c r="E153" s="165" t="s">
        <v>4150</v>
      </c>
      <c r="F153" s="166" t="s">
        <v>4151</v>
      </c>
      <c r="G153" s="167" t="s">
        <v>607</v>
      </c>
      <c r="H153" s="168" t="n">
        <v>3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414</v>
      </c>
      <c r="AT153" s="175" t="s">
        <v>310</v>
      </c>
      <c r="AU153" s="175" t="s">
        <v>327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414</v>
      </c>
      <c r="BM153" s="175" t="s">
        <v>4152</v>
      </c>
    </row>
    <row r="154" s="22" customFormat="true" ht="24.15" hidden="false" customHeight="true" outlineLevel="0" collapsed="false">
      <c r="B154" s="23"/>
      <c r="C154" s="164" t="s">
        <v>461</v>
      </c>
      <c r="D154" s="164" t="s">
        <v>310</v>
      </c>
      <c r="E154" s="165" t="s">
        <v>4153</v>
      </c>
      <c r="F154" s="166" t="s">
        <v>4154</v>
      </c>
      <c r="G154" s="167" t="s">
        <v>313</v>
      </c>
      <c r="H154" s="168" t="n">
        <v>9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414</v>
      </c>
      <c r="AT154" s="175" t="s">
        <v>310</v>
      </c>
      <c r="AU154" s="175" t="s">
        <v>327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414</v>
      </c>
      <c r="BM154" s="175" t="s">
        <v>4155</v>
      </c>
    </row>
    <row r="155" s="22" customFormat="true" ht="33" hidden="false" customHeight="true" outlineLevel="0" collapsed="false">
      <c r="B155" s="23"/>
      <c r="C155" s="164" t="s">
        <v>471</v>
      </c>
      <c r="D155" s="164" t="s">
        <v>310</v>
      </c>
      <c r="E155" s="165" t="s">
        <v>4156</v>
      </c>
      <c r="F155" s="166" t="s">
        <v>4114</v>
      </c>
      <c r="G155" s="167" t="s">
        <v>3661</v>
      </c>
      <c r="H155" s="168" t="n">
        <v>6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414</v>
      </c>
      <c r="AT155" s="175" t="s">
        <v>310</v>
      </c>
      <c r="AU155" s="175" t="s">
        <v>327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414</v>
      </c>
      <c r="BM155" s="175" t="s">
        <v>4157</v>
      </c>
    </row>
    <row r="156" s="22" customFormat="true" ht="33" hidden="false" customHeight="true" outlineLevel="0" collapsed="false">
      <c r="B156" s="23"/>
      <c r="C156" s="164" t="s">
        <v>475</v>
      </c>
      <c r="D156" s="164" t="s">
        <v>310</v>
      </c>
      <c r="E156" s="165" t="s">
        <v>4116</v>
      </c>
      <c r="F156" s="166" t="s">
        <v>4117</v>
      </c>
      <c r="G156" s="167" t="s">
        <v>3661</v>
      </c>
      <c r="H156" s="168" t="n">
        <v>21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414</v>
      </c>
      <c r="AT156" s="175" t="s">
        <v>310</v>
      </c>
      <c r="AU156" s="175" t="s">
        <v>327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414</v>
      </c>
      <c r="BM156" s="175" t="s">
        <v>4158</v>
      </c>
    </row>
    <row r="157" s="22" customFormat="true" ht="33" hidden="false" customHeight="true" outlineLevel="0" collapsed="false">
      <c r="B157" s="23"/>
      <c r="C157" s="164" t="s">
        <v>481</v>
      </c>
      <c r="D157" s="164" t="s">
        <v>310</v>
      </c>
      <c r="E157" s="165" t="s">
        <v>4159</v>
      </c>
      <c r="F157" s="166" t="s">
        <v>4160</v>
      </c>
      <c r="G157" s="167" t="s">
        <v>3661</v>
      </c>
      <c r="H157" s="168" t="n">
        <v>9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414</v>
      </c>
      <c r="AT157" s="175" t="s">
        <v>310</v>
      </c>
      <c r="AU157" s="175" t="s">
        <v>327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414</v>
      </c>
      <c r="BM157" s="175" t="s">
        <v>4161</v>
      </c>
    </row>
    <row r="158" s="22" customFormat="true" ht="33" hidden="false" customHeight="true" outlineLevel="0" collapsed="false">
      <c r="B158" s="23"/>
      <c r="C158" s="164" t="s">
        <v>486</v>
      </c>
      <c r="D158" s="164" t="s">
        <v>310</v>
      </c>
      <c r="E158" s="165" t="s">
        <v>4162</v>
      </c>
      <c r="F158" s="166" t="s">
        <v>4163</v>
      </c>
      <c r="G158" s="167" t="s">
        <v>3661</v>
      </c>
      <c r="H158" s="168" t="n">
        <v>10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414</v>
      </c>
      <c r="AT158" s="175" t="s">
        <v>310</v>
      </c>
      <c r="AU158" s="175" t="s">
        <v>327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414</v>
      </c>
      <c r="BM158" s="175" t="s">
        <v>4164</v>
      </c>
    </row>
    <row r="159" s="22" customFormat="true" ht="21.75" hidden="false" customHeight="true" outlineLevel="0" collapsed="false">
      <c r="B159" s="23"/>
      <c r="C159" s="164" t="s">
        <v>491</v>
      </c>
      <c r="D159" s="164" t="s">
        <v>310</v>
      </c>
      <c r="E159" s="165" t="s">
        <v>4165</v>
      </c>
      <c r="F159" s="166" t="s">
        <v>4123</v>
      </c>
      <c r="G159" s="167" t="s">
        <v>3661</v>
      </c>
      <c r="H159" s="168" t="n">
        <v>4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414</v>
      </c>
      <c r="AT159" s="175" t="s">
        <v>310</v>
      </c>
      <c r="AU159" s="175" t="s">
        <v>327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414</v>
      </c>
      <c r="BM159" s="175" t="s">
        <v>4166</v>
      </c>
    </row>
    <row r="160" s="22" customFormat="true" ht="21.75" hidden="false" customHeight="true" outlineLevel="0" collapsed="false">
      <c r="B160" s="23"/>
      <c r="C160" s="164" t="s">
        <v>496</v>
      </c>
      <c r="D160" s="164" t="s">
        <v>310</v>
      </c>
      <c r="E160" s="165" t="s">
        <v>4125</v>
      </c>
      <c r="F160" s="166" t="s">
        <v>4126</v>
      </c>
      <c r="G160" s="167" t="s">
        <v>3661</v>
      </c>
      <c r="H160" s="168" t="n">
        <v>28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414</v>
      </c>
      <c r="AT160" s="175" t="s">
        <v>310</v>
      </c>
      <c r="AU160" s="175" t="s">
        <v>327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414</v>
      </c>
      <c r="BM160" s="175" t="s">
        <v>4167</v>
      </c>
    </row>
    <row r="161" s="22" customFormat="true" ht="16.5" hidden="false" customHeight="true" outlineLevel="0" collapsed="false">
      <c r="B161" s="23"/>
      <c r="C161" s="164" t="s">
        <v>500</v>
      </c>
      <c r="D161" s="164" t="s">
        <v>310</v>
      </c>
      <c r="E161" s="165" t="s">
        <v>4168</v>
      </c>
      <c r="F161" s="166" t="s">
        <v>4108</v>
      </c>
      <c r="G161" s="167" t="s">
        <v>607</v>
      </c>
      <c r="H161" s="168" t="n">
        <v>1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414</v>
      </c>
      <c r="AT161" s="175" t="s">
        <v>310</v>
      </c>
      <c r="AU161" s="175" t="s">
        <v>327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414</v>
      </c>
      <c r="BM161" s="175" t="s">
        <v>4169</v>
      </c>
    </row>
    <row r="162" s="22" customFormat="true" ht="16.5" hidden="false" customHeight="true" outlineLevel="0" collapsed="false">
      <c r="B162" s="23"/>
      <c r="C162" s="164" t="s">
        <v>504</v>
      </c>
      <c r="D162" s="164" t="s">
        <v>310</v>
      </c>
      <c r="E162" s="165" t="s">
        <v>4170</v>
      </c>
      <c r="F162" s="166" t="s">
        <v>4171</v>
      </c>
      <c r="G162" s="167" t="s">
        <v>607</v>
      </c>
      <c r="H162" s="168" t="n">
        <v>1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414</v>
      </c>
      <c r="AT162" s="175" t="s">
        <v>310</v>
      </c>
      <c r="AU162" s="175" t="s">
        <v>327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414</v>
      </c>
      <c r="BM162" s="175" t="s">
        <v>4172</v>
      </c>
    </row>
    <row r="163" s="22" customFormat="true" ht="16.5" hidden="false" customHeight="true" outlineLevel="0" collapsed="false">
      <c r="B163" s="23"/>
      <c r="C163" s="164" t="s">
        <v>508</v>
      </c>
      <c r="D163" s="164" t="s">
        <v>310</v>
      </c>
      <c r="E163" s="165" t="s">
        <v>4173</v>
      </c>
      <c r="F163" s="166" t="s">
        <v>4174</v>
      </c>
      <c r="G163" s="167" t="s">
        <v>607</v>
      </c>
      <c r="H163" s="168" t="n">
        <v>1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414</v>
      </c>
      <c r="AT163" s="175" t="s">
        <v>310</v>
      </c>
      <c r="AU163" s="175" t="s">
        <v>327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414</v>
      </c>
      <c r="BM163" s="175" t="s">
        <v>4175</v>
      </c>
    </row>
    <row r="164" s="152" customFormat="true" ht="20.85" hidden="false" customHeight="true" outlineLevel="0" collapsed="false">
      <c r="B164" s="153"/>
      <c r="D164" s="154" t="s">
        <v>81</v>
      </c>
      <c r="E164" s="162" t="s">
        <v>582</v>
      </c>
      <c r="F164" s="162" t="s">
        <v>4176</v>
      </c>
      <c r="I164" s="156"/>
      <c r="J164" s="163" t="n">
        <f aca="false">BK164</f>
        <v>0</v>
      </c>
      <c r="L164" s="153"/>
      <c r="M164" s="157"/>
      <c r="P164" s="158" t="n">
        <f aca="false">SUM(P165:P179)</f>
        <v>0</v>
      </c>
      <c r="R164" s="158" t="n">
        <f aca="false">SUM(R165:R179)</f>
        <v>0</v>
      </c>
      <c r="T164" s="159" t="n">
        <f aca="false">SUM(T165:T179)</f>
        <v>0</v>
      </c>
      <c r="AR164" s="154" t="s">
        <v>91</v>
      </c>
      <c r="AT164" s="160" t="s">
        <v>81</v>
      </c>
      <c r="AU164" s="160" t="s">
        <v>91</v>
      </c>
      <c r="AY164" s="154" t="s">
        <v>308</v>
      </c>
      <c r="BK164" s="161" t="n">
        <f aca="false">SUM(BK165:BK179)</f>
        <v>0</v>
      </c>
    </row>
    <row r="165" s="22" customFormat="true" ht="24.15" hidden="false" customHeight="true" outlineLevel="0" collapsed="false">
      <c r="B165" s="23"/>
      <c r="C165" s="164" t="s">
        <v>514</v>
      </c>
      <c r="D165" s="164" t="s">
        <v>310</v>
      </c>
      <c r="E165" s="165" t="s">
        <v>4177</v>
      </c>
      <c r="F165" s="166" t="s">
        <v>4133</v>
      </c>
      <c r="G165" s="167" t="s">
        <v>607</v>
      </c>
      <c r="H165" s="168" t="n">
        <v>1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414</v>
      </c>
      <c r="AT165" s="175" t="s">
        <v>310</v>
      </c>
      <c r="AU165" s="175" t="s">
        <v>327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414</v>
      </c>
      <c r="BM165" s="175" t="s">
        <v>4178</v>
      </c>
    </row>
    <row r="166" s="22" customFormat="true" ht="24.15" hidden="false" customHeight="true" outlineLevel="0" collapsed="false">
      <c r="B166" s="23"/>
      <c r="C166" s="164" t="s">
        <v>645</v>
      </c>
      <c r="D166" s="164" t="s">
        <v>310</v>
      </c>
      <c r="E166" s="165" t="s">
        <v>4179</v>
      </c>
      <c r="F166" s="166" t="s">
        <v>4133</v>
      </c>
      <c r="G166" s="167" t="s">
        <v>607</v>
      </c>
      <c r="H166" s="168" t="n">
        <v>1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414</v>
      </c>
      <c r="AT166" s="175" t="s">
        <v>310</v>
      </c>
      <c r="AU166" s="175" t="s">
        <v>327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414</v>
      </c>
      <c r="BM166" s="175" t="s">
        <v>4180</v>
      </c>
    </row>
    <row r="167" s="22" customFormat="true" ht="16.5" hidden="false" customHeight="true" outlineLevel="0" collapsed="false">
      <c r="B167" s="23"/>
      <c r="C167" s="164" t="s">
        <v>649</v>
      </c>
      <c r="D167" s="164" t="s">
        <v>310</v>
      </c>
      <c r="E167" s="165" t="s">
        <v>4181</v>
      </c>
      <c r="F167" s="166" t="s">
        <v>4148</v>
      </c>
      <c r="G167" s="167" t="s">
        <v>607</v>
      </c>
      <c r="H167" s="168" t="n">
        <v>1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414</v>
      </c>
      <c r="AT167" s="175" t="s">
        <v>310</v>
      </c>
      <c r="AU167" s="175" t="s">
        <v>327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414</v>
      </c>
      <c r="BM167" s="175" t="s">
        <v>4182</v>
      </c>
    </row>
    <row r="168" s="22" customFormat="true" ht="24.15" hidden="false" customHeight="true" outlineLevel="0" collapsed="false">
      <c r="B168" s="23"/>
      <c r="C168" s="164" t="s">
        <v>653</v>
      </c>
      <c r="D168" s="164" t="s">
        <v>310</v>
      </c>
      <c r="E168" s="165" t="s">
        <v>4183</v>
      </c>
      <c r="F168" s="166" t="s">
        <v>4154</v>
      </c>
      <c r="G168" s="167" t="s">
        <v>313</v>
      </c>
      <c r="H168" s="168" t="n">
        <v>3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414</v>
      </c>
      <c r="AT168" s="175" t="s">
        <v>310</v>
      </c>
      <c r="AU168" s="175" t="s">
        <v>327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414</v>
      </c>
      <c r="BM168" s="175" t="s">
        <v>4184</v>
      </c>
    </row>
    <row r="169" s="22" customFormat="true" ht="33" hidden="false" customHeight="true" outlineLevel="0" collapsed="false">
      <c r="B169" s="23"/>
      <c r="C169" s="164" t="s">
        <v>657</v>
      </c>
      <c r="D169" s="164" t="s">
        <v>310</v>
      </c>
      <c r="E169" s="165" t="s">
        <v>4185</v>
      </c>
      <c r="F169" s="166" t="s">
        <v>4117</v>
      </c>
      <c r="G169" s="167" t="s">
        <v>3661</v>
      </c>
      <c r="H169" s="168" t="n">
        <v>6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414</v>
      </c>
      <c r="AT169" s="175" t="s">
        <v>310</v>
      </c>
      <c r="AU169" s="175" t="s">
        <v>327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414</v>
      </c>
      <c r="BM169" s="175" t="s">
        <v>4186</v>
      </c>
    </row>
    <row r="170" s="22" customFormat="true" ht="33" hidden="false" customHeight="true" outlineLevel="0" collapsed="false">
      <c r="B170" s="23"/>
      <c r="C170" s="164" t="s">
        <v>661</v>
      </c>
      <c r="D170" s="164" t="s">
        <v>310</v>
      </c>
      <c r="E170" s="165" t="s">
        <v>4159</v>
      </c>
      <c r="F170" s="166" t="s">
        <v>4160</v>
      </c>
      <c r="G170" s="167" t="s">
        <v>3661</v>
      </c>
      <c r="H170" s="168" t="n">
        <v>6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414</v>
      </c>
      <c r="AT170" s="175" t="s">
        <v>310</v>
      </c>
      <c r="AU170" s="175" t="s">
        <v>327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414</v>
      </c>
      <c r="BM170" s="175" t="s">
        <v>4187</v>
      </c>
    </row>
    <row r="171" s="22" customFormat="true" ht="16.5" hidden="false" customHeight="true" outlineLevel="0" collapsed="false">
      <c r="B171" s="23"/>
      <c r="C171" s="164" t="s">
        <v>663</v>
      </c>
      <c r="D171" s="164" t="s">
        <v>310</v>
      </c>
      <c r="E171" s="165" t="s">
        <v>4188</v>
      </c>
      <c r="F171" s="166" t="s">
        <v>4189</v>
      </c>
      <c r="G171" s="167" t="s">
        <v>607</v>
      </c>
      <c r="H171" s="168" t="n">
        <v>2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414</v>
      </c>
      <c r="AT171" s="175" t="s">
        <v>310</v>
      </c>
      <c r="AU171" s="175" t="s">
        <v>327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414</v>
      </c>
      <c r="BM171" s="175" t="s">
        <v>4190</v>
      </c>
    </row>
    <row r="172" s="22" customFormat="true" ht="16.5" hidden="false" customHeight="true" outlineLevel="0" collapsed="false">
      <c r="B172" s="23"/>
      <c r="C172" s="164" t="s">
        <v>665</v>
      </c>
      <c r="D172" s="164" t="s">
        <v>310</v>
      </c>
      <c r="E172" s="165" t="s">
        <v>4191</v>
      </c>
      <c r="F172" s="166" t="s">
        <v>4171</v>
      </c>
      <c r="G172" s="167" t="s">
        <v>607</v>
      </c>
      <c r="H172" s="168" t="n">
        <v>3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414</v>
      </c>
      <c r="AT172" s="175" t="s">
        <v>310</v>
      </c>
      <c r="AU172" s="175" t="s">
        <v>327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414</v>
      </c>
      <c r="BM172" s="175" t="s">
        <v>4192</v>
      </c>
    </row>
    <row r="173" s="22" customFormat="true" ht="16.5" hidden="false" customHeight="true" outlineLevel="0" collapsed="false">
      <c r="B173" s="23"/>
      <c r="C173" s="164" t="s">
        <v>667</v>
      </c>
      <c r="D173" s="164" t="s">
        <v>310</v>
      </c>
      <c r="E173" s="165" t="s">
        <v>4193</v>
      </c>
      <c r="F173" s="166" t="s">
        <v>4194</v>
      </c>
      <c r="G173" s="167" t="s">
        <v>478</v>
      </c>
      <c r="H173" s="168" t="n">
        <v>1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414</v>
      </c>
      <c r="AT173" s="175" t="s">
        <v>310</v>
      </c>
      <c r="AU173" s="175" t="s">
        <v>327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414</v>
      </c>
      <c r="BM173" s="175" t="s">
        <v>4195</v>
      </c>
    </row>
    <row r="174" s="22" customFormat="true" ht="24.15" hidden="false" customHeight="true" outlineLevel="0" collapsed="false">
      <c r="B174" s="23"/>
      <c r="C174" s="164" t="s">
        <v>669</v>
      </c>
      <c r="D174" s="164" t="s">
        <v>310</v>
      </c>
      <c r="E174" s="165" t="s">
        <v>4196</v>
      </c>
      <c r="F174" s="166" t="s">
        <v>4197</v>
      </c>
      <c r="G174" s="167" t="s">
        <v>478</v>
      </c>
      <c r="H174" s="168" t="n">
        <v>1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414</v>
      </c>
      <c r="AT174" s="175" t="s">
        <v>310</v>
      </c>
      <c r="AU174" s="175" t="s">
        <v>327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414</v>
      </c>
      <c r="BM174" s="175" t="s">
        <v>4198</v>
      </c>
    </row>
    <row r="175" s="22" customFormat="true" ht="16.5" hidden="false" customHeight="true" outlineLevel="0" collapsed="false">
      <c r="B175" s="23"/>
      <c r="C175" s="164" t="s">
        <v>671</v>
      </c>
      <c r="D175" s="164" t="s">
        <v>310</v>
      </c>
      <c r="E175" s="165" t="s">
        <v>4199</v>
      </c>
      <c r="F175" s="166" t="s">
        <v>4200</v>
      </c>
      <c r="G175" s="167" t="s">
        <v>478</v>
      </c>
      <c r="H175" s="168" t="n">
        <v>1</v>
      </c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414</v>
      </c>
      <c r="AT175" s="175" t="s">
        <v>310</v>
      </c>
      <c r="AU175" s="175" t="s">
        <v>327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414</v>
      </c>
      <c r="BM175" s="175" t="s">
        <v>4201</v>
      </c>
    </row>
    <row r="176" s="22" customFormat="true" ht="24.15" hidden="false" customHeight="true" outlineLevel="0" collapsed="false">
      <c r="B176" s="23"/>
      <c r="C176" s="164" t="s">
        <v>673</v>
      </c>
      <c r="D176" s="164" t="s">
        <v>310</v>
      </c>
      <c r="E176" s="165" t="s">
        <v>4202</v>
      </c>
      <c r="F176" s="166" t="s">
        <v>4203</v>
      </c>
      <c r="G176" s="167" t="s">
        <v>313</v>
      </c>
      <c r="H176" s="168" t="n">
        <v>2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414</v>
      </c>
      <c r="AT176" s="175" t="s">
        <v>310</v>
      </c>
      <c r="AU176" s="175" t="s">
        <v>327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414</v>
      </c>
      <c r="BM176" s="175" t="s">
        <v>4204</v>
      </c>
    </row>
    <row r="177" s="22" customFormat="true" ht="16.5" hidden="false" customHeight="true" outlineLevel="0" collapsed="false">
      <c r="B177" s="23"/>
      <c r="C177" s="164" t="s">
        <v>675</v>
      </c>
      <c r="D177" s="164" t="s">
        <v>310</v>
      </c>
      <c r="E177" s="165" t="s">
        <v>4205</v>
      </c>
      <c r="F177" s="166" t="s">
        <v>4206</v>
      </c>
      <c r="G177" s="167" t="s">
        <v>478</v>
      </c>
      <c r="H177" s="168" t="n">
        <v>1</v>
      </c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414</v>
      </c>
      <c r="AT177" s="175" t="s">
        <v>310</v>
      </c>
      <c r="AU177" s="175" t="s">
        <v>327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414</v>
      </c>
      <c r="BM177" s="175" t="s">
        <v>4207</v>
      </c>
    </row>
    <row r="178" s="22" customFormat="true" ht="24.15" hidden="false" customHeight="true" outlineLevel="0" collapsed="false">
      <c r="B178" s="23"/>
      <c r="C178" s="164" t="s">
        <v>677</v>
      </c>
      <c r="D178" s="164" t="s">
        <v>310</v>
      </c>
      <c r="E178" s="165" t="s">
        <v>4208</v>
      </c>
      <c r="F178" s="166" t="s">
        <v>4209</v>
      </c>
      <c r="G178" s="167" t="s">
        <v>478</v>
      </c>
      <c r="H178" s="168" t="n">
        <v>1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414</v>
      </c>
      <c r="AT178" s="175" t="s">
        <v>310</v>
      </c>
      <c r="AU178" s="175" t="s">
        <v>327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414</v>
      </c>
      <c r="BM178" s="175" t="s">
        <v>4210</v>
      </c>
    </row>
    <row r="179" s="22" customFormat="true" ht="33" hidden="false" customHeight="true" outlineLevel="0" collapsed="false">
      <c r="B179" s="23"/>
      <c r="C179" s="164" t="s">
        <v>679</v>
      </c>
      <c r="D179" s="164" t="s">
        <v>310</v>
      </c>
      <c r="E179" s="165" t="s">
        <v>4211</v>
      </c>
      <c r="F179" s="166" t="s">
        <v>4212</v>
      </c>
      <c r="G179" s="167" t="s">
        <v>478</v>
      </c>
      <c r="H179" s="168" t="n">
        <v>1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414</v>
      </c>
      <c r="AT179" s="175" t="s">
        <v>310</v>
      </c>
      <c r="AU179" s="175" t="s">
        <v>327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414</v>
      </c>
      <c r="BM179" s="175" t="s">
        <v>4213</v>
      </c>
    </row>
    <row r="180" s="152" customFormat="true" ht="20.85" hidden="false" customHeight="true" outlineLevel="0" collapsed="false">
      <c r="B180" s="153"/>
      <c r="D180" s="154" t="s">
        <v>81</v>
      </c>
      <c r="E180" s="162" t="s">
        <v>611</v>
      </c>
      <c r="F180" s="162" t="s">
        <v>535</v>
      </c>
      <c r="I180" s="156"/>
      <c r="J180" s="163" t="n">
        <f aca="false">BK180</f>
        <v>0</v>
      </c>
      <c r="L180" s="153"/>
      <c r="M180" s="157"/>
      <c r="P180" s="158" t="n">
        <f aca="false">SUM(P181:P184)</f>
        <v>0</v>
      </c>
      <c r="R180" s="158" t="n">
        <f aca="false">SUM(R181:R184)</f>
        <v>0</v>
      </c>
      <c r="T180" s="159" t="n">
        <f aca="false">SUM(T181:T184)</f>
        <v>0</v>
      </c>
      <c r="AR180" s="154" t="s">
        <v>91</v>
      </c>
      <c r="AT180" s="160" t="s">
        <v>81</v>
      </c>
      <c r="AU180" s="160" t="s">
        <v>91</v>
      </c>
      <c r="AY180" s="154" t="s">
        <v>308</v>
      </c>
      <c r="BK180" s="161" t="n">
        <f aca="false">SUM(BK181:BK184)</f>
        <v>0</v>
      </c>
    </row>
    <row r="181" s="22" customFormat="true" ht="16.5" hidden="false" customHeight="true" outlineLevel="0" collapsed="false">
      <c r="B181" s="23"/>
      <c r="C181" s="164" t="s">
        <v>681</v>
      </c>
      <c r="D181" s="164" t="s">
        <v>310</v>
      </c>
      <c r="E181" s="165" t="s">
        <v>4214</v>
      </c>
      <c r="F181" s="166" t="s">
        <v>4215</v>
      </c>
      <c r="G181" s="167" t="s">
        <v>478</v>
      </c>
      <c r="H181" s="168" t="n">
        <v>1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414</v>
      </c>
      <c r="AT181" s="175" t="s">
        <v>310</v>
      </c>
      <c r="AU181" s="175" t="s">
        <v>327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414</v>
      </c>
      <c r="BM181" s="175" t="s">
        <v>4216</v>
      </c>
    </row>
    <row r="182" s="22" customFormat="true" ht="16.5" hidden="false" customHeight="true" outlineLevel="0" collapsed="false">
      <c r="B182" s="23"/>
      <c r="C182" s="164" t="s">
        <v>683</v>
      </c>
      <c r="D182" s="164" t="s">
        <v>310</v>
      </c>
      <c r="E182" s="165" t="s">
        <v>4217</v>
      </c>
      <c r="F182" s="166" t="s">
        <v>4218</v>
      </c>
      <c r="G182" s="167" t="s">
        <v>478</v>
      </c>
      <c r="H182" s="168" t="n">
        <v>1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414</v>
      </c>
      <c r="AT182" s="175" t="s">
        <v>310</v>
      </c>
      <c r="AU182" s="175" t="s">
        <v>327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414</v>
      </c>
      <c r="BM182" s="175" t="s">
        <v>4219</v>
      </c>
    </row>
    <row r="183" s="22" customFormat="true" ht="16.5" hidden="false" customHeight="true" outlineLevel="0" collapsed="false">
      <c r="B183" s="23"/>
      <c r="C183" s="164" t="s">
        <v>685</v>
      </c>
      <c r="D183" s="164" t="s">
        <v>310</v>
      </c>
      <c r="E183" s="165" t="s">
        <v>4220</v>
      </c>
      <c r="F183" s="166" t="s">
        <v>4221</v>
      </c>
      <c r="G183" s="167" t="s">
        <v>478</v>
      </c>
      <c r="H183" s="168" t="n">
        <v>1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414</v>
      </c>
      <c r="AT183" s="175" t="s">
        <v>310</v>
      </c>
      <c r="AU183" s="175" t="s">
        <v>327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414</v>
      </c>
      <c r="BM183" s="175" t="s">
        <v>4222</v>
      </c>
    </row>
    <row r="184" s="22" customFormat="true" ht="16.5" hidden="false" customHeight="true" outlineLevel="0" collapsed="false">
      <c r="B184" s="23"/>
      <c r="C184" s="164" t="s">
        <v>688</v>
      </c>
      <c r="D184" s="164" t="s">
        <v>310</v>
      </c>
      <c r="E184" s="165" t="s">
        <v>4223</v>
      </c>
      <c r="F184" s="166" t="s">
        <v>4224</v>
      </c>
      <c r="G184" s="167" t="s">
        <v>478</v>
      </c>
      <c r="H184" s="168" t="n">
        <v>1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414</v>
      </c>
      <c r="AT184" s="175" t="s">
        <v>310</v>
      </c>
      <c r="AU184" s="175" t="s">
        <v>327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414</v>
      </c>
      <c r="BM184" s="175" t="s">
        <v>4225</v>
      </c>
    </row>
    <row r="185" s="22" customFormat="true" ht="49.95" hidden="false" customHeight="true" outlineLevel="0" collapsed="false">
      <c r="B185" s="23"/>
      <c r="E185" s="155" t="s">
        <v>518</v>
      </c>
      <c r="F185" s="155" t="s">
        <v>519</v>
      </c>
      <c r="J185" s="142" t="n">
        <f aca="false">BK185</f>
        <v>0</v>
      </c>
      <c r="L185" s="23"/>
      <c r="M185" s="211"/>
      <c r="T185" s="57"/>
      <c r="AT185" s="3" t="s">
        <v>81</v>
      </c>
      <c r="AU185" s="3" t="s">
        <v>82</v>
      </c>
      <c r="AY185" s="3" t="s">
        <v>520</v>
      </c>
      <c r="BK185" s="176" t="n">
        <f aca="false">SUM(BK186:BK190)</f>
        <v>0</v>
      </c>
    </row>
    <row r="186" s="22" customFormat="true" ht="16.35" hidden="false" customHeight="true" outlineLevel="0" collapsed="false">
      <c r="B186" s="23"/>
      <c r="C186" s="212"/>
      <c r="D186" s="213" t="s">
        <v>310</v>
      </c>
      <c r="E186" s="214"/>
      <c r="F186" s="215"/>
      <c r="G186" s="216"/>
      <c r="H186" s="217"/>
      <c r="I186" s="218"/>
      <c r="J186" s="219" t="n">
        <f aca="false">BK186</f>
        <v>0</v>
      </c>
      <c r="K186" s="220"/>
      <c r="L186" s="23"/>
      <c r="M186" s="221"/>
      <c r="N186" s="222" t="s">
        <v>47</v>
      </c>
      <c r="T186" s="57"/>
      <c r="AT186" s="3" t="s">
        <v>520</v>
      </c>
      <c r="AU186" s="3" t="s">
        <v>89</v>
      </c>
      <c r="AY186" s="3" t="s">
        <v>520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I186*H186</f>
        <v>0</v>
      </c>
    </row>
    <row r="187" s="22" customFormat="true" ht="16.35" hidden="false" customHeight="true" outlineLevel="0" collapsed="false">
      <c r="B187" s="23"/>
      <c r="C187" s="212"/>
      <c r="D187" s="213" t="s">
        <v>310</v>
      </c>
      <c r="E187" s="214"/>
      <c r="F187" s="215"/>
      <c r="G187" s="216"/>
      <c r="H187" s="217"/>
      <c r="I187" s="218"/>
      <c r="J187" s="219" t="n">
        <f aca="false">BK187</f>
        <v>0</v>
      </c>
      <c r="K187" s="220"/>
      <c r="L187" s="23"/>
      <c r="M187" s="221"/>
      <c r="N187" s="222" t="s">
        <v>47</v>
      </c>
      <c r="T187" s="57"/>
      <c r="AT187" s="3" t="s">
        <v>520</v>
      </c>
      <c r="AU187" s="3" t="s">
        <v>89</v>
      </c>
      <c r="AY187" s="3" t="s">
        <v>520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I187*H187</f>
        <v>0</v>
      </c>
    </row>
    <row r="188" s="22" customFormat="true" ht="16.35" hidden="false" customHeight="true" outlineLevel="0" collapsed="false">
      <c r="B188" s="23"/>
      <c r="C188" s="212"/>
      <c r="D188" s="213" t="s">
        <v>310</v>
      </c>
      <c r="E188" s="214"/>
      <c r="F188" s="215"/>
      <c r="G188" s="216"/>
      <c r="H188" s="217"/>
      <c r="I188" s="218"/>
      <c r="J188" s="219" t="n">
        <f aca="false">BK188</f>
        <v>0</v>
      </c>
      <c r="K188" s="220"/>
      <c r="L188" s="23"/>
      <c r="M188" s="221"/>
      <c r="N188" s="222" t="s">
        <v>47</v>
      </c>
      <c r="T188" s="57"/>
      <c r="AT188" s="3" t="s">
        <v>520</v>
      </c>
      <c r="AU188" s="3" t="s">
        <v>89</v>
      </c>
      <c r="AY188" s="3" t="s">
        <v>520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I188*H188</f>
        <v>0</v>
      </c>
    </row>
    <row r="189" s="22" customFormat="true" ht="16.35" hidden="false" customHeight="true" outlineLevel="0" collapsed="false">
      <c r="B189" s="23"/>
      <c r="C189" s="212"/>
      <c r="D189" s="213" t="s">
        <v>310</v>
      </c>
      <c r="E189" s="214"/>
      <c r="F189" s="215"/>
      <c r="G189" s="216"/>
      <c r="H189" s="217"/>
      <c r="I189" s="218"/>
      <c r="J189" s="219" t="n">
        <f aca="false">BK189</f>
        <v>0</v>
      </c>
      <c r="K189" s="220"/>
      <c r="L189" s="23"/>
      <c r="M189" s="221"/>
      <c r="N189" s="222" t="s">
        <v>47</v>
      </c>
      <c r="T189" s="57"/>
      <c r="AT189" s="3" t="s">
        <v>520</v>
      </c>
      <c r="AU189" s="3" t="s">
        <v>89</v>
      </c>
      <c r="AY189" s="3" t="s">
        <v>520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I189*H189</f>
        <v>0</v>
      </c>
    </row>
    <row r="190" s="22" customFormat="true" ht="16.35" hidden="false" customHeight="true" outlineLevel="0" collapsed="false">
      <c r="B190" s="23"/>
      <c r="C190" s="212"/>
      <c r="D190" s="213" t="s">
        <v>310</v>
      </c>
      <c r="E190" s="214"/>
      <c r="F190" s="215"/>
      <c r="G190" s="216"/>
      <c r="H190" s="217"/>
      <c r="I190" s="218"/>
      <c r="J190" s="219" t="n">
        <f aca="false">BK190</f>
        <v>0</v>
      </c>
      <c r="K190" s="220"/>
      <c r="L190" s="23"/>
      <c r="M190" s="221"/>
      <c r="N190" s="222" t="s">
        <v>47</v>
      </c>
      <c r="O190" s="223"/>
      <c r="P190" s="223"/>
      <c r="Q190" s="223"/>
      <c r="R190" s="223"/>
      <c r="S190" s="223"/>
      <c r="T190" s="224"/>
      <c r="AT190" s="3" t="s">
        <v>520</v>
      </c>
      <c r="AU190" s="3" t="s">
        <v>89</v>
      </c>
      <c r="AY190" s="3" t="s">
        <v>520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I190*H190</f>
        <v>0</v>
      </c>
    </row>
    <row r="191" s="22" customFormat="true" ht="6.9" hidden="false" customHeight="true" outlineLevel="0" collapsed="false">
      <c r="B191" s="41"/>
      <c r="C191" s="42"/>
      <c r="D191" s="42"/>
      <c r="E191" s="42"/>
      <c r="F191" s="42"/>
      <c r="G191" s="42"/>
      <c r="H191" s="42"/>
      <c r="I191" s="42"/>
      <c r="J191" s="42"/>
      <c r="K191" s="42"/>
      <c r="L191" s="23"/>
    </row>
  </sheetData>
  <sheetProtection algorithmName="SHA-512" hashValue="w5mbpnAjQlUl/4nn9qUJXFn1RLZXYFQh/vOHN3wbCTgtvEIyZ73BsFhDRKn+N/hjTIIYh2DRoIv2ws38+soPEg==" saltValue="c+N5d2QtMs8vkQI/l5g+yIeo1WES3qzxp0IJXjODfhEDg5RHE3jpowZ2iDHSA9spklTQ1qEU8utS7eCxwRoaKQ==" spinCount="100000" sheet="true" objects="true" scenarios="true" formatColumns="false" formatRows="false" autoFilter="false"/>
  <autoFilter ref="C126:K190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</mergeCells>
  <dataValidations count="2">
    <dataValidation allowBlank="true" error="Povoleny jsou hodnoty K, M." operator="between" showDropDown="false" showErrorMessage="true" showInputMessage="true" sqref="D186:D191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86:N191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66"/>
  <sheetViews>
    <sheetView showFormulas="false" showGridLines="false" showRowColHeaders="true" showZeros="true" rightToLeft="false" tabSelected="false" showOutlineSymbols="true" defaultGridColor="true" view="normal" topLeftCell="A229" colorId="64" zoomScale="100" zoomScaleNormal="100" zoomScalePageLayoutView="100" workbookViewId="0">
      <selection pane="topLeft" activeCell="A229" activeCellId="0" sqref="A229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99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279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521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ROUND(J133,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ROUND((ROUND((SUM(BE133:BE259)),  2) + SUM(BE261:BE265)), 2)</f>
        <v>0</v>
      </c>
      <c r="I35" s="119" t="n">
        <v>0.21</v>
      </c>
      <c r="J35" s="100" t="n">
        <f aca="false">ROUND((ROUND(((SUM(BE133:BE259))*I35),  2) + (SUM(BE261:BE265)*I35)),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ROUND((ROUND((SUM(BF133:BF259)),  2) + SUM(BF261:BF265)), 2)</f>
        <v>0</v>
      </c>
      <c r="I36" s="119" t="n">
        <v>0.15</v>
      </c>
      <c r="J36" s="100" t="n">
        <f aca="false">ROUND((ROUND(((SUM(BF133:BF259))*I36),  2) + (SUM(BF261:BF265)*I36)),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ROUND((ROUND((SUM(BG133:BG259)),  2) + SUM(BG261:BG265)),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ROUND((ROUND((SUM(BH133:BH259)),  2) + SUM(BH261:BH265)),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ROUND((ROUND((SUM(BI133:BI259)),  2) + SUM(BI261:BI265)),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279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03 - Technologie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J133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J134</f>
        <v>0</v>
      </c>
      <c r="L99" s="133"/>
    </row>
    <row r="100" s="95" customFormat="true" ht="19.95" hidden="false" customHeight="true" outlineLevel="0" collapsed="false">
      <c r="B100" s="137"/>
      <c r="D100" s="138" t="s">
        <v>523</v>
      </c>
      <c r="E100" s="139"/>
      <c r="F100" s="139"/>
      <c r="G100" s="139"/>
      <c r="H100" s="139"/>
      <c r="I100" s="139"/>
      <c r="J100" s="140" t="n">
        <f aca="false">J135</f>
        <v>0</v>
      </c>
      <c r="L100" s="137"/>
    </row>
    <row r="101" s="95" customFormat="true" ht="19.95" hidden="false" customHeight="true" outlineLevel="0" collapsed="false">
      <c r="B101" s="137"/>
      <c r="D101" s="138" t="s">
        <v>524</v>
      </c>
      <c r="E101" s="139"/>
      <c r="F101" s="139"/>
      <c r="G101" s="139"/>
      <c r="H101" s="139"/>
      <c r="I101" s="139"/>
      <c r="J101" s="140" t="n">
        <f aca="false">J137</f>
        <v>0</v>
      </c>
      <c r="L101" s="137"/>
    </row>
    <row r="102" s="95" customFormat="true" ht="19.95" hidden="false" customHeight="true" outlineLevel="0" collapsed="false">
      <c r="B102" s="137"/>
      <c r="D102" s="138" t="s">
        <v>525</v>
      </c>
      <c r="E102" s="139"/>
      <c r="F102" s="139"/>
      <c r="G102" s="139"/>
      <c r="H102" s="139"/>
      <c r="I102" s="139"/>
      <c r="J102" s="140" t="n">
        <f aca="false">J150</f>
        <v>0</v>
      </c>
      <c r="L102" s="137"/>
    </row>
    <row r="103" s="95" customFormat="true" ht="19.95" hidden="false" customHeight="true" outlineLevel="0" collapsed="false">
      <c r="B103" s="137"/>
      <c r="D103" s="138" t="s">
        <v>526</v>
      </c>
      <c r="E103" s="139"/>
      <c r="F103" s="139"/>
      <c r="G103" s="139"/>
      <c r="H103" s="139"/>
      <c r="I103" s="139"/>
      <c r="J103" s="140" t="n">
        <f aca="false">J160</f>
        <v>0</v>
      </c>
      <c r="L103" s="137"/>
    </row>
    <row r="104" s="95" customFormat="true" ht="19.95" hidden="false" customHeight="true" outlineLevel="0" collapsed="false">
      <c r="B104" s="137"/>
      <c r="D104" s="138" t="s">
        <v>527</v>
      </c>
      <c r="E104" s="139"/>
      <c r="F104" s="139"/>
      <c r="G104" s="139"/>
      <c r="H104" s="139"/>
      <c r="I104" s="139"/>
      <c r="J104" s="140" t="n">
        <f aca="false">J175</f>
        <v>0</v>
      </c>
      <c r="L104" s="137"/>
    </row>
    <row r="105" s="95" customFormat="true" ht="19.95" hidden="false" customHeight="true" outlineLevel="0" collapsed="false">
      <c r="B105" s="137"/>
      <c r="D105" s="138" t="s">
        <v>528</v>
      </c>
      <c r="E105" s="139"/>
      <c r="F105" s="139"/>
      <c r="G105" s="139"/>
      <c r="H105" s="139"/>
      <c r="I105" s="139"/>
      <c r="J105" s="140" t="n">
        <f aca="false">J190</f>
        <v>0</v>
      </c>
      <c r="L105" s="137"/>
    </row>
    <row r="106" s="95" customFormat="true" ht="19.95" hidden="false" customHeight="true" outlineLevel="0" collapsed="false">
      <c r="B106" s="137"/>
      <c r="D106" s="138" t="s">
        <v>529</v>
      </c>
      <c r="E106" s="139"/>
      <c r="F106" s="139"/>
      <c r="G106" s="139"/>
      <c r="H106" s="139"/>
      <c r="I106" s="139"/>
      <c r="J106" s="140" t="n">
        <f aca="false">J205</f>
        <v>0</v>
      </c>
      <c r="L106" s="137"/>
    </row>
    <row r="107" s="95" customFormat="true" ht="19.95" hidden="false" customHeight="true" outlineLevel="0" collapsed="false">
      <c r="B107" s="137"/>
      <c r="D107" s="138" t="s">
        <v>530</v>
      </c>
      <c r="E107" s="139"/>
      <c r="F107" s="139"/>
      <c r="G107" s="139"/>
      <c r="H107" s="139"/>
      <c r="I107" s="139"/>
      <c r="J107" s="140" t="n">
        <f aca="false">J220</f>
        <v>0</v>
      </c>
      <c r="L107" s="137"/>
    </row>
    <row r="108" s="95" customFormat="true" ht="19.95" hidden="false" customHeight="true" outlineLevel="0" collapsed="false">
      <c r="B108" s="137"/>
      <c r="D108" s="138" t="s">
        <v>531</v>
      </c>
      <c r="E108" s="139"/>
      <c r="F108" s="139"/>
      <c r="G108" s="139"/>
      <c r="H108" s="139"/>
      <c r="I108" s="139"/>
      <c r="J108" s="140" t="n">
        <f aca="false">J235</f>
        <v>0</v>
      </c>
      <c r="L108" s="137"/>
    </row>
    <row r="109" s="95" customFormat="true" ht="19.95" hidden="false" customHeight="true" outlineLevel="0" collapsed="false">
      <c r="B109" s="137"/>
      <c r="D109" s="138" t="s">
        <v>532</v>
      </c>
      <c r="E109" s="139"/>
      <c r="F109" s="139"/>
      <c r="G109" s="139"/>
      <c r="H109" s="139"/>
      <c r="I109" s="139"/>
      <c r="J109" s="140" t="n">
        <f aca="false">J250</f>
        <v>0</v>
      </c>
      <c r="L109" s="137"/>
    </row>
    <row r="110" s="95" customFormat="true" ht="19.95" hidden="false" customHeight="true" outlineLevel="0" collapsed="false">
      <c r="B110" s="137"/>
      <c r="D110" s="138" t="s">
        <v>533</v>
      </c>
      <c r="E110" s="139"/>
      <c r="F110" s="139"/>
      <c r="G110" s="139"/>
      <c r="H110" s="139"/>
      <c r="I110" s="139"/>
      <c r="J110" s="140" t="n">
        <f aca="false">J254</f>
        <v>0</v>
      </c>
      <c r="L110" s="137"/>
    </row>
    <row r="111" s="132" customFormat="true" ht="21.75" hidden="false" customHeight="true" outlineLevel="0" collapsed="false">
      <c r="B111" s="133"/>
      <c r="D111" s="141" t="s">
        <v>292</v>
      </c>
      <c r="J111" s="142" t="n">
        <f aca="false">J260</f>
        <v>0</v>
      </c>
      <c r="L111" s="133"/>
    </row>
    <row r="112" s="22" customFormat="true" ht="21.75" hidden="false" customHeight="true" outlineLevel="0" collapsed="false">
      <c r="B112" s="23"/>
      <c r="L112" s="23"/>
    </row>
    <row r="113" s="22" customFormat="true" ht="6.9" hidden="false" customHeight="true" outlineLevel="0" collapsed="false"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23"/>
    </row>
    <row r="117" s="22" customFormat="true" ht="6.9" hidden="false" customHeight="true" outlineLevel="0" collapsed="false"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23"/>
    </row>
    <row r="118" s="22" customFormat="true" ht="24.9" hidden="false" customHeight="true" outlineLevel="0" collapsed="false">
      <c r="B118" s="23"/>
      <c r="C118" s="7" t="s">
        <v>293</v>
      </c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15</v>
      </c>
      <c r="L120" s="23"/>
    </row>
    <row r="121" s="22" customFormat="true" ht="16.5" hidden="false" customHeight="true" outlineLevel="0" collapsed="false">
      <c r="B121" s="23"/>
      <c r="E121" s="109" t="str">
        <f aca="false">E7</f>
        <v>Koupaliště Rosice</v>
      </c>
      <c r="F121" s="109"/>
      <c r="G121" s="109"/>
      <c r="H121" s="109"/>
      <c r="L121" s="23"/>
    </row>
    <row r="122" customFormat="false" ht="12" hidden="false" customHeight="true" outlineLevel="0" collapsed="false">
      <c r="B122" s="6"/>
      <c r="C122" s="15" t="s">
        <v>278</v>
      </c>
      <c r="L122" s="6"/>
    </row>
    <row r="123" s="22" customFormat="true" ht="16.5" hidden="false" customHeight="true" outlineLevel="0" collapsed="false">
      <c r="B123" s="23"/>
      <c r="E123" s="109" t="s">
        <v>279</v>
      </c>
      <c r="F123" s="109"/>
      <c r="G123" s="109"/>
      <c r="H123" s="109"/>
      <c r="L123" s="23"/>
    </row>
    <row r="124" s="22" customFormat="true" ht="12" hidden="false" customHeight="true" outlineLevel="0" collapsed="false">
      <c r="B124" s="23"/>
      <c r="C124" s="15" t="s">
        <v>280</v>
      </c>
      <c r="L124" s="23"/>
    </row>
    <row r="125" s="22" customFormat="true" ht="16.5" hidden="false" customHeight="true" outlineLevel="0" collapsed="false">
      <c r="B125" s="23"/>
      <c r="E125" s="110" t="str">
        <f aca="false">E11</f>
        <v>03 - Technologie</v>
      </c>
      <c r="F125" s="110"/>
      <c r="G125" s="110"/>
      <c r="H125" s="110"/>
      <c r="L125" s="23"/>
    </row>
    <row r="126" s="22" customFormat="true" ht="6.9" hidden="false" customHeight="true" outlineLevel="0" collapsed="false">
      <c r="B126" s="23"/>
      <c r="L126" s="23"/>
    </row>
    <row r="127" s="22" customFormat="true" ht="12" hidden="false" customHeight="true" outlineLevel="0" collapsed="false">
      <c r="B127" s="23"/>
      <c r="C127" s="15" t="s">
        <v>19</v>
      </c>
      <c r="F127" s="16" t="str">
        <f aca="false">F14</f>
        <v>Rosice</v>
      </c>
      <c r="I127" s="15" t="s">
        <v>21</v>
      </c>
      <c r="J127" s="111" t="str">
        <f aca="false">IF(J14="","",J14)</f>
        <v>6. 9. 2021</v>
      </c>
      <c r="L127" s="23"/>
    </row>
    <row r="128" s="22" customFormat="true" ht="6.9" hidden="false" customHeight="true" outlineLevel="0" collapsed="false">
      <c r="B128" s="23"/>
      <c r="L128" s="23"/>
    </row>
    <row r="129" s="22" customFormat="true" ht="25.65" hidden="false" customHeight="true" outlineLevel="0" collapsed="false">
      <c r="B129" s="23"/>
      <c r="C129" s="15" t="s">
        <v>23</v>
      </c>
      <c r="F129" s="16" t="str">
        <f aca="false">E17</f>
        <v>Město Rosice</v>
      </c>
      <c r="I129" s="15" t="s">
        <v>31</v>
      </c>
      <c r="J129" s="128" t="str">
        <f aca="false">E23</f>
        <v>Ing. arch. Kristýna Shromáždilová</v>
      </c>
      <c r="L129" s="23"/>
    </row>
    <row r="130" s="22" customFormat="true" ht="25.65" hidden="false" customHeight="true" outlineLevel="0" collapsed="false">
      <c r="B130" s="23"/>
      <c r="C130" s="15" t="s">
        <v>29</v>
      </c>
      <c r="F130" s="16" t="str">
        <f aca="false">IF(E20="","",E20)</f>
        <v>Vyplň údaj</v>
      </c>
      <c r="I130" s="15" t="s">
        <v>36</v>
      </c>
      <c r="J130" s="128" t="str">
        <f aca="false">E26</f>
        <v>STAGA stavební agentura s.r.o.</v>
      </c>
      <c r="L130" s="23"/>
    </row>
    <row r="131" s="22" customFormat="true" ht="10.35" hidden="false" customHeight="true" outlineLevel="0" collapsed="false">
      <c r="B131" s="23"/>
      <c r="L131" s="23"/>
    </row>
    <row r="132" s="143" customFormat="true" ht="29.25" hidden="false" customHeight="true" outlineLevel="0" collapsed="false">
      <c r="B132" s="144"/>
      <c r="C132" s="145" t="s">
        <v>294</v>
      </c>
      <c r="D132" s="146" t="s">
        <v>67</v>
      </c>
      <c r="E132" s="146" t="s">
        <v>63</v>
      </c>
      <c r="F132" s="146" t="s">
        <v>64</v>
      </c>
      <c r="G132" s="146" t="s">
        <v>295</v>
      </c>
      <c r="H132" s="146" t="s">
        <v>296</v>
      </c>
      <c r="I132" s="146" t="s">
        <v>297</v>
      </c>
      <c r="J132" s="146" t="s">
        <v>284</v>
      </c>
      <c r="K132" s="147" t="s">
        <v>298</v>
      </c>
      <c r="L132" s="144"/>
      <c r="M132" s="64"/>
      <c r="N132" s="65" t="s">
        <v>46</v>
      </c>
      <c r="O132" s="65" t="s">
        <v>299</v>
      </c>
      <c r="P132" s="65" t="s">
        <v>300</v>
      </c>
      <c r="Q132" s="65" t="s">
        <v>301</v>
      </c>
      <c r="R132" s="65" t="s">
        <v>302</v>
      </c>
      <c r="S132" s="65" t="s">
        <v>303</v>
      </c>
      <c r="T132" s="66" t="s">
        <v>304</v>
      </c>
    </row>
    <row r="133" s="22" customFormat="true" ht="22.95" hidden="false" customHeight="true" outlineLevel="0" collapsed="false">
      <c r="B133" s="23"/>
      <c r="C133" s="70" t="s">
        <v>305</v>
      </c>
      <c r="J133" s="148" t="n">
        <f aca="false">BK133</f>
        <v>0</v>
      </c>
      <c r="L133" s="23"/>
      <c r="M133" s="67"/>
      <c r="N133" s="55"/>
      <c r="O133" s="55"/>
      <c r="P133" s="149" t="n">
        <f aca="false">P134+P260</f>
        <v>0</v>
      </c>
      <c r="Q133" s="55"/>
      <c r="R133" s="149" t="n">
        <f aca="false">R134+R260</f>
        <v>0</v>
      </c>
      <c r="S133" s="55"/>
      <c r="T133" s="150" t="n">
        <f aca="false">T134+T260</f>
        <v>0</v>
      </c>
      <c r="AT133" s="3" t="s">
        <v>81</v>
      </c>
      <c r="AU133" s="3" t="s">
        <v>286</v>
      </c>
      <c r="BK133" s="151" t="n">
        <f aca="false">BK134+BK260</f>
        <v>0</v>
      </c>
    </row>
    <row r="134" s="152" customFormat="true" ht="25.95" hidden="false" customHeight="true" outlineLevel="0" collapsed="false">
      <c r="B134" s="153"/>
      <c r="D134" s="154" t="s">
        <v>81</v>
      </c>
      <c r="E134" s="155" t="s">
        <v>534</v>
      </c>
      <c r="F134" s="155" t="s">
        <v>535</v>
      </c>
      <c r="I134" s="156"/>
      <c r="J134" s="142" t="n">
        <f aca="false">BK134</f>
        <v>0</v>
      </c>
      <c r="L134" s="153"/>
      <c r="M134" s="157"/>
      <c r="P134" s="158" t="n">
        <f aca="false">P135+P137+P150+P160+P175+P190+P205+P220+P235+P250+P254</f>
        <v>0</v>
      </c>
      <c r="R134" s="158" t="n">
        <f aca="false">R135+R137+R150+R160+R175+R190+R205+R220+R235+R250+R254</f>
        <v>0</v>
      </c>
      <c r="T134" s="159" t="n">
        <f aca="false">T135+T137+T150+T160+T175+T190+T205+T220+T235+T250+T254</f>
        <v>0</v>
      </c>
      <c r="AR134" s="154" t="s">
        <v>315</v>
      </c>
      <c r="AT134" s="160" t="s">
        <v>81</v>
      </c>
      <c r="AU134" s="160" t="s">
        <v>82</v>
      </c>
      <c r="AY134" s="154" t="s">
        <v>308</v>
      </c>
      <c r="BK134" s="161" t="n">
        <f aca="false">BK135+BK137+BK150+BK160+BK175+BK190+BK205+BK220+BK235+BK250+BK254</f>
        <v>0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536</v>
      </c>
      <c r="F135" s="162" t="s">
        <v>537</v>
      </c>
      <c r="I135" s="156"/>
      <c r="J135" s="163" t="n">
        <f aca="false">BK135</f>
        <v>0</v>
      </c>
      <c r="L135" s="153"/>
      <c r="M135" s="157"/>
      <c r="P135" s="158" t="n">
        <f aca="false">P136</f>
        <v>0</v>
      </c>
      <c r="R135" s="158" t="n">
        <f aca="false">R136</f>
        <v>0</v>
      </c>
      <c r="T135" s="159" t="n">
        <f aca="false">T136</f>
        <v>0</v>
      </c>
      <c r="AR135" s="154" t="s">
        <v>315</v>
      </c>
      <c r="AT135" s="160" t="s">
        <v>81</v>
      </c>
      <c r="AU135" s="160" t="s">
        <v>89</v>
      </c>
      <c r="AY135" s="154" t="s">
        <v>308</v>
      </c>
      <c r="BK135" s="161" t="n">
        <f aca="false">BK136</f>
        <v>0</v>
      </c>
    </row>
    <row r="136" s="22" customFormat="true" ht="16.5" hidden="false" customHeight="true" outlineLevel="0" collapsed="false">
      <c r="B136" s="23"/>
      <c r="C136" s="164" t="s">
        <v>89</v>
      </c>
      <c r="D136" s="164" t="s">
        <v>310</v>
      </c>
      <c r="E136" s="165" t="s">
        <v>538</v>
      </c>
      <c r="F136" s="166" t="s">
        <v>539</v>
      </c>
      <c r="G136" s="167" t="s">
        <v>313</v>
      </c>
      <c r="H136" s="168" t="n">
        <v>3220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541</v>
      </c>
    </row>
    <row r="137" s="152" customFormat="true" ht="22.95" hidden="false" customHeight="true" outlineLevel="0" collapsed="false">
      <c r="B137" s="153"/>
      <c r="D137" s="154" t="s">
        <v>81</v>
      </c>
      <c r="E137" s="162" t="s">
        <v>542</v>
      </c>
      <c r="F137" s="162" t="s">
        <v>543</v>
      </c>
      <c r="I137" s="156"/>
      <c r="J137" s="163" t="n">
        <f aca="false">BK137</f>
        <v>0</v>
      </c>
      <c r="L137" s="153"/>
      <c r="M137" s="157"/>
      <c r="P137" s="158" t="n">
        <f aca="false">SUM(P138:P149)</f>
        <v>0</v>
      </c>
      <c r="R137" s="158" t="n">
        <f aca="false">SUM(R138:R149)</f>
        <v>0</v>
      </c>
      <c r="T137" s="159" t="n">
        <f aca="false">SUM(T138:T149)</f>
        <v>0</v>
      </c>
      <c r="AR137" s="154" t="s">
        <v>315</v>
      </c>
      <c r="AT137" s="160" t="s">
        <v>81</v>
      </c>
      <c r="AU137" s="160" t="s">
        <v>89</v>
      </c>
      <c r="AY137" s="154" t="s">
        <v>308</v>
      </c>
      <c r="BK137" s="161" t="n">
        <f aca="false">SUM(BK138:BK149)</f>
        <v>0</v>
      </c>
    </row>
    <row r="138" s="22" customFormat="true" ht="21.75" hidden="false" customHeight="true" outlineLevel="0" collapsed="false">
      <c r="B138" s="23"/>
      <c r="C138" s="164" t="s">
        <v>91</v>
      </c>
      <c r="D138" s="164" t="s">
        <v>310</v>
      </c>
      <c r="E138" s="165" t="s">
        <v>544</v>
      </c>
      <c r="F138" s="166" t="s">
        <v>545</v>
      </c>
      <c r="G138" s="167" t="s">
        <v>313</v>
      </c>
      <c r="H138" s="168" t="n">
        <v>3720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546</v>
      </c>
    </row>
    <row r="139" s="22" customFormat="true" ht="16.5" hidden="false" customHeight="true" outlineLevel="0" collapsed="false">
      <c r="B139" s="23"/>
      <c r="C139" s="164" t="s">
        <v>327</v>
      </c>
      <c r="D139" s="164" t="s">
        <v>310</v>
      </c>
      <c r="E139" s="165" t="s">
        <v>547</v>
      </c>
      <c r="F139" s="166" t="s">
        <v>548</v>
      </c>
      <c r="G139" s="167" t="s">
        <v>549</v>
      </c>
      <c r="H139" s="168" t="n">
        <v>1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550</v>
      </c>
    </row>
    <row r="140" s="22" customFormat="true" ht="16.5" hidden="false" customHeight="true" outlineLevel="0" collapsed="false">
      <c r="B140" s="23"/>
      <c r="C140" s="164" t="s">
        <v>315</v>
      </c>
      <c r="D140" s="164" t="s">
        <v>310</v>
      </c>
      <c r="E140" s="165" t="s">
        <v>551</v>
      </c>
      <c r="F140" s="166" t="s">
        <v>552</v>
      </c>
      <c r="G140" s="167" t="s">
        <v>549</v>
      </c>
      <c r="H140" s="168" t="n">
        <v>1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553</v>
      </c>
    </row>
    <row r="141" s="22" customFormat="true" ht="16.5" hidden="false" customHeight="true" outlineLevel="0" collapsed="false">
      <c r="B141" s="23"/>
      <c r="C141" s="164" t="s">
        <v>334</v>
      </c>
      <c r="D141" s="164" t="s">
        <v>310</v>
      </c>
      <c r="E141" s="165" t="s">
        <v>554</v>
      </c>
      <c r="F141" s="166" t="s">
        <v>555</v>
      </c>
      <c r="G141" s="167" t="s">
        <v>549</v>
      </c>
      <c r="H141" s="168" t="n">
        <v>1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556</v>
      </c>
    </row>
    <row r="142" s="22" customFormat="true" ht="16.5" hidden="false" customHeight="true" outlineLevel="0" collapsed="false">
      <c r="B142" s="23"/>
      <c r="C142" s="164" t="s">
        <v>340</v>
      </c>
      <c r="D142" s="164" t="s">
        <v>310</v>
      </c>
      <c r="E142" s="165" t="s">
        <v>557</v>
      </c>
      <c r="F142" s="166" t="s">
        <v>558</v>
      </c>
      <c r="G142" s="167" t="s">
        <v>549</v>
      </c>
      <c r="H142" s="168" t="n">
        <v>1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559</v>
      </c>
    </row>
    <row r="143" s="22" customFormat="true" ht="16.5" hidden="false" customHeight="true" outlineLevel="0" collapsed="false">
      <c r="B143" s="23"/>
      <c r="C143" s="164" t="s">
        <v>347</v>
      </c>
      <c r="D143" s="164" t="s">
        <v>310</v>
      </c>
      <c r="E143" s="165" t="s">
        <v>560</v>
      </c>
      <c r="F143" s="166" t="s">
        <v>561</v>
      </c>
      <c r="G143" s="167" t="s">
        <v>549</v>
      </c>
      <c r="H143" s="168" t="n">
        <v>1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562</v>
      </c>
    </row>
    <row r="144" s="22" customFormat="true" ht="16.5" hidden="false" customHeight="true" outlineLevel="0" collapsed="false">
      <c r="B144" s="23"/>
      <c r="C144" s="164" t="s">
        <v>352</v>
      </c>
      <c r="D144" s="164" t="s">
        <v>310</v>
      </c>
      <c r="E144" s="165" t="s">
        <v>563</v>
      </c>
      <c r="F144" s="166" t="s">
        <v>564</v>
      </c>
      <c r="G144" s="167" t="s">
        <v>313</v>
      </c>
      <c r="H144" s="168" t="n">
        <v>3720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565</v>
      </c>
    </row>
    <row r="145" s="22" customFormat="true" ht="21.75" hidden="false" customHeight="true" outlineLevel="0" collapsed="false">
      <c r="B145" s="23"/>
      <c r="C145" s="164" t="s">
        <v>357</v>
      </c>
      <c r="D145" s="164" t="s">
        <v>310</v>
      </c>
      <c r="E145" s="165" t="s">
        <v>566</v>
      </c>
      <c r="F145" s="166" t="s">
        <v>567</v>
      </c>
      <c r="G145" s="167" t="s">
        <v>313</v>
      </c>
      <c r="H145" s="168" t="n">
        <v>3720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568</v>
      </c>
    </row>
    <row r="146" s="22" customFormat="true" ht="16.5" hidden="false" customHeight="true" outlineLevel="0" collapsed="false">
      <c r="B146" s="23"/>
      <c r="C146" s="164" t="s">
        <v>363</v>
      </c>
      <c r="D146" s="164" t="s">
        <v>310</v>
      </c>
      <c r="E146" s="165" t="s">
        <v>569</v>
      </c>
      <c r="F146" s="166" t="s">
        <v>570</v>
      </c>
      <c r="G146" s="167" t="s">
        <v>549</v>
      </c>
      <c r="H146" s="168" t="n">
        <v>1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571</v>
      </c>
    </row>
    <row r="147" s="22" customFormat="true" ht="21.75" hidden="false" customHeight="true" outlineLevel="0" collapsed="false">
      <c r="B147" s="23"/>
      <c r="C147" s="164" t="s">
        <v>367</v>
      </c>
      <c r="D147" s="164" t="s">
        <v>310</v>
      </c>
      <c r="E147" s="165" t="s">
        <v>572</v>
      </c>
      <c r="F147" s="166" t="s">
        <v>573</v>
      </c>
      <c r="G147" s="167" t="s">
        <v>494</v>
      </c>
      <c r="H147" s="168" t="n">
        <v>46.3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574</v>
      </c>
    </row>
    <row r="148" s="22" customFormat="true" ht="16.5" hidden="false" customHeight="true" outlineLevel="0" collapsed="false">
      <c r="B148" s="23"/>
      <c r="C148" s="164" t="s">
        <v>374</v>
      </c>
      <c r="D148" s="164" t="s">
        <v>310</v>
      </c>
      <c r="E148" s="165" t="s">
        <v>575</v>
      </c>
      <c r="F148" s="166" t="s">
        <v>576</v>
      </c>
      <c r="G148" s="167" t="s">
        <v>494</v>
      </c>
      <c r="H148" s="168" t="n">
        <v>17.5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577</v>
      </c>
    </row>
    <row r="149" s="22" customFormat="true" ht="16.5" hidden="false" customHeight="true" outlineLevel="0" collapsed="false">
      <c r="B149" s="23"/>
      <c r="C149" s="164" t="s">
        <v>381</v>
      </c>
      <c r="D149" s="164" t="s">
        <v>310</v>
      </c>
      <c r="E149" s="165" t="s">
        <v>578</v>
      </c>
      <c r="F149" s="166" t="s">
        <v>579</v>
      </c>
      <c r="G149" s="167" t="s">
        <v>580</v>
      </c>
      <c r="H149" s="168" t="n">
        <v>1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581</v>
      </c>
    </row>
    <row r="150" s="152" customFormat="true" ht="22.95" hidden="false" customHeight="true" outlineLevel="0" collapsed="false">
      <c r="B150" s="153"/>
      <c r="D150" s="154" t="s">
        <v>81</v>
      </c>
      <c r="E150" s="162" t="s">
        <v>582</v>
      </c>
      <c r="F150" s="162" t="s">
        <v>583</v>
      </c>
      <c r="I150" s="156"/>
      <c r="J150" s="163" t="n">
        <f aca="false">BK150</f>
        <v>0</v>
      </c>
      <c r="L150" s="153"/>
      <c r="M150" s="157"/>
      <c r="P150" s="158" t="n">
        <f aca="false">SUM(P151:P159)</f>
        <v>0</v>
      </c>
      <c r="R150" s="158" t="n">
        <f aca="false">SUM(R151:R159)</f>
        <v>0</v>
      </c>
      <c r="T150" s="159" t="n">
        <f aca="false">SUM(T151:T159)</f>
        <v>0</v>
      </c>
      <c r="AR150" s="154" t="s">
        <v>315</v>
      </c>
      <c r="AT150" s="160" t="s">
        <v>81</v>
      </c>
      <c r="AU150" s="160" t="s">
        <v>89</v>
      </c>
      <c r="AY150" s="154" t="s">
        <v>308</v>
      </c>
      <c r="BK150" s="161" t="n">
        <f aca="false">SUM(BK151:BK159)</f>
        <v>0</v>
      </c>
    </row>
    <row r="151" s="22" customFormat="true" ht="24.15" hidden="false" customHeight="true" outlineLevel="0" collapsed="false">
      <c r="B151" s="23"/>
      <c r="C151" s="164" t="s">
        <v>393</v>
      </c>
      <c r="D151" s="164" t="s">
        <v>310</v>
      </c>
      <c r="E151" s="165" t="s">
        <v>584</v>
      </c>
      <c r="F151" s="166" t="s">
        <v>585</v>
      </c>
      <c r="G151" s="167" t="s">
        <v>370</v>
      </c>
      <c r="H151" s="168" t="n">
        <v>280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586</v>
      </c>
    </row>
    <row r="152" s="22" customFormat="true" ht="24.15" hidden="false" customHeight="true" outlineLevel="0" collapsed="false">
      <c r="B152" s="23"/>
      <c r="C152" s="164" t="s">
        <v>7</v>
      </c>
      <c r="D152" s="164" t="s">
        <v>310</v>
      </c>
      <c r="E152" s="165" t="s">
        <v>587</v>
      </c>
      <c r="F152" s="166" t="s">
        <v>588</v>
      </c>
      <c r="G152" s="167" t="s">
        <v>549</v>
      </c>
      <c r="H152" s="168" t="n">
        <v>1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589</v>
      </c>
    </row>
    <row r="153" s="22" customFormat="true" ht="16.5" hidden="false" customHeight="true" outlineLevel="0" collapsed="false">
      <c r="B153" s="23"/>
      <c r="C153" s="164" t="s">
        <v>414</v>
      </c>
      <c r="D153" s="164" t="s">
        <v>310</v>
      </c>
      <c r="E153" s="165" t="s">
        <v>590</v>
      </c>
      <c r="F153" s="166" t="s">
        <v>591</v>
      </c>
      <c r="G153" s="167" t="s">
        <v>549</v>
      </c>
      <c r="H153" s="168" t="n">
        <v>1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592</v>
      </c>
    </row>
    <row r="154" s="22" customFormat="true" ht="21.75" hidden="false" customHeight="true" outlineLevel="0" collapsed="false">
      <c r="B154" s="23"/>
      <c r="C154" s="164" t="s">
        <v>423</v>
      </c>
      <c r="D154" s="164" t="s">
        <v>310</v>
      </c>
      <c r="E154" s="165" t="s">
        <v>593</v>
      </c>
      <c r="F154" s="166" t="s">
        <v>594</v>
      </c>
      <c r="G154" s="167" t="s">
        <v>370</v>
      </c>
      <c r="H154" s="168" t="n">
        <v>24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595</v>
      </c>
    </row>
    <row r="155" s="22" customFormat="true" ht="24.15" hidden="false" customHeight="true" outlineLevel="0" collapsed="false">
      <c r="B155" s="23"/>
      <c r="C155" s="164" t="s">
        <v>427</v>
      </c>
      <c r="D155" s="164" t="s">
        <v>310</v>
      </c>
      <c r="E155" s="165" t="s">
        <v>596</v>
      </c>
      <c r="F155" s="166" t="s">
        <v>597</v>
      </c>
      <c r="G155" s="167" t="s">
        <v>370</v>
      </c>
      <c r="H155" s="168" t="n">
        <v>59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598</v>
      </c>
    </row>
    <row r="156" s="22" customFormat="true" ht="24.15" hidden="false" customHeight="true" outlineLevel="0" collapsed="false">
      <c r="B156" s="23"/>
      <c r="C156" s="164" t="s">
        <v>433</v>
      </c>
      <c r="D156" s="164" t="s">
        <v>310</v>
      </c>
      <c r="E156" s="165" t="s">
        <v>599</v>
      </c>
      <c r="F156" s="166" t="s">
        <v>600</v>
      </c>
      <c r="G156" s="167" t="s">
        <v>370</v>
      </c>
      <c r="H156" s="168" t="n">
        <v>156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601</v>
      </c>
    </row>
    <row r="157" s="22" customFormat="true" ht="16.5" hidden="false" customHeight="true" outlineLevel="0" collapsed="false">
      <c r="B157" s="23"/>
      <c r="C157" s="164" t="s">
        <v>443</v>
      </c>
      <c r="D157" s="164" t="s">
        <v>310</v>
      </c>
      <c r="E157" s="165" t="s">
        <v>602</v>
      </c>
      <c r="F157" s="166" t="s">
        <v>603</v>
      </c>
      <c r="G157" s="167" t="s">
        <v>370</v>
      </c>
      <c r="H157" s="168" t="n">
        <v>519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604</v>
      </c>
    </row>
    <row r="158" s="22" customFormat="true" ht="16.5" hidden="false" customHeight="true" outlineLevel="0" collapsed="false">
      <c r="B158" s="23"/>
      <c r="C158" s="164" t="s">
        <v>6</v>
      </c>
      <c r="D158" s="164" t="s">
        <v>310</v>
      </c>
      <c r="E158" s="165" t="s">
        <v>605</v>
      </c>
      <c r="F158" s="166" t="s">
        <v>606</v>
      </c>
      <c r="G158" s="167" t="s">
        <v>607</v>
      </c>
      <c r="H158" s="168" t="n">
        <v>10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540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540</v>
      </c>
      <c r="BM158" s="175" t="s">
        <v>608</v>
      </c>
    </row>
    <row r="159" s="22" customFormat="true" ht="16.5" hidden="false" customHeight="true" outlineLevel="0" collapsed="false">
      <c r="B159" s="23"/>
      <c r="C159" s="164" t="s">
        <v>455</v>
      </c>
      <c r="D159" s="164" t="s">
        <v>310</v>
      </c>
      <c r="E159" s="165" t="s">
        <v>609</v>
      </c>
      <c r="F159" s="166" t="s">
        <v>579</v>
      </c>
      <c r="G159" s="167" t="s">
        <v>549</v>
      </c>
      <c r="H159" s="168" t="n">
        <v>1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610</v>
      </c>
    </row>
    <row r="160" s="152" customFormat="true" ht="22.95" hidden="false" customHeight="true" outlineLevel="0" collapsed="false">
      <c r="B160" s="153"/>
      <c r="D160" s="154" t="s">
        <v>81</v>
      </c>
      <c r="E160" s="162" t="s">
        <v>611</v>
      </c>
      <c r="F160" s="162" t="s">
        <v>612</v>
      </c>
      <c r="I160" s="156"/>
      <c r="J160" s="163" t="n">
        <f aca="false">BK160</f>
        <v>0</v>
      </c>
      <c r="L160" s="153"/>
      <c r="M160" s="157"/>
      <c r="P160" s="158" t="n">
        <f aca="false">SUM(P161:P174)</f>
        <v>0</v>
      </c>
      <c r="R160" s="158" t="n">
        <f aca="false">SUM(R161:R174)</f>
        <v>0</v>
      </c>
      <c r="T160" s="159" t="n">
        <f aca="false">SUM(T161:T174)</f>
        <v>0</v>
      </c>
      <c r="AR160" s="154" t="s">
        <v>315</v>
      </c>
      <c r="AT160" s="160" t="s">
        <v>81</v>
      </c>
      <c r="AU160" s="160" t="s">
        <v>89</v>
      </c>
      <c r="AY160" s="154" t="s">
        <v>308</v>
      </c>
      <c r="BK160" s="161" t="n">
        <f aca="false">SUM(BK161:BK174)</f>
        <v>0</v>
      </c>
    </row>
    <row r="161" s="22" customFormat="true" ht="21.75" hidden="false" customHeight="true" outlineLevel="0" collapsed="false">
      <c r="B161" s="23"/>
      <c r="C161" s="164" t="s">
        <v>461</v>
      </c>
      <c r="D161" s="164" t="s">
        <v>310</v>
      </c>
      <c r="E161" s="165" t="s">
        <v>613</v>
      </c>
      <c r="F161" s="166" t="s">
        <v>614</v>
      </c>
      <c r="G161" s="167" t="s">
        <v>607</v>
      </c>
      <c r="H161" s="168" t="n">
        <v>2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615</v>
      </c>
    </row>
    <row r="162" s="22" customFormat="true" ht="24.15" hidden="false" customHeight="true" outlineLevel="0" collapsed="false">
      <c r="B162" s="23"/>
      <c r="C162" s="164" t="s">
        <v>471</v>
      </c>
      <c r="D162" s="164" t="s">
        <v>310</v>
      </c>
      <c r="E162" s="165" t="s">
        <v>616</v>
      </c>
      <c r="F162" s="166" t="s">
        <v>617</v>
      </c>
      <c r="G162" s="167" t="s">
        <v>607</v>
      </c>
      <c r="H162" s="168" t="n">
        <v>2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618</v>
      </c>
    </row>
    <row r="163" s="22" customFormat="true" ht="24.15" hidden="false" customHeight="true" outlineLevel="0" collapsed="false">
      <c r="B163" s="23"/>
      <c r="C163" s="164" t="s">
        <v>475</v>
      </c>
      <c r="D163" s="164" t="s">
        <v>310</v>
      </c>
      <c r="E163" s="165" t="s">
        <v>619</v>
      </c>
      <c r="F163" s="166" t="s">
        <v>620</v>
      </c>
      <c r="G163" s="167" t="s">
        <v>607</v>
      </c>
      <c r="H163" s="168" t="n">
        <v>48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621</v>
      </c>
    </row>
    <row r="164" s="22" customFormat="true" ht="16.5" hidden="false" customHeight="true" outlineLevel="0" collapsed="false">
      <c r="B164" s="23"/>
      <c r="C164" s="164" t="s">
        <v>481</v>
      </c>
      <c r="D164" s="164" t="s">
        <v>310</v>
      </c>
      <c r="E164" s="165" t="s">
        <v>622</v>
      </c>
      <c r="F164" s="166" t="s">
        <v>623</v>
      </c>
      <c r="G164" s="167" t="s">
        <v>494</v>
      </c>
      <c r="H164" s="168" t="n">
        <v>40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624</v>
      </c>
    </row>
    <row r="165" s="22" customFormat="true" ht="16.5" hidden="false" customHeight="true" outlineLevel="0" collapsed="false">
      <c r="B165" s="23"/>
      <c r="C165" s="164" t="s">
        <v>486</v>
      </c>
      <c r="D165" s="164" t="s">
        <v>310</v>
      </c>
      <c r="E165" s="165" t="s">
        <v>625</v>
      </c>
      <c r="F165" s="166" t="s">
        <v>626</v>
      </c>
      <c r="G165" s="167" t="s">
        <v>607</v>
      </c>
      <c r="H165" s="168" t="n">
        <v>6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627</v>
      </c>
    </row>
    <row r="166" s="22" customFormat="true" ht="16.5" hidden="false" customHeight="true" outlineLevel="0" collapsed="false">
      <c r="B166" s="23"/>
      <c r="C166" s="164" t="s">
        <v>491</v>
      </c>
      <c r="D166" s="164" t="s">
        <v>310</v>
      </c>
      <c r="E166" s="165" t="s">
        <v>628</v>
      </c>
      <c r="F166" s="166" t="s">
        <v>629</v>
      </c>
      <c r="G166" s="167" t="s">
        <v>607</v>
      </c>
      <c r="H166" s="168" t="n">
        <v>2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630</v>
      </c>
    </row>
    <row r="167" s="22" customFormat="true" ht="16.5" hidden="false" customHeight="true" outlineLevel="0" collapsed="false">
      <c r="B167" s="23"/>
      <c r="C167" s="164" t="s">
        <v>496</v>
      </c>
      <c r="D167" s="164" t="s">
        <v>310</v>
      </c>
      <c r="E167" s="165" t="s">
        <v>631</v>
      </c>
      <c r="F167" s="166" t="s">
        <v>632</v>
      </c>
      <c r="G167" s="167" t="s">
        <v>607</v>
      </c>
      <c r="H167" s="168" t="n">
        <v>2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633</v>
      </c>
    </row>
    <row r="168" s="22" customFormat="true" ht="16.5" hidden="false" customHeight="true" outlineLevel="0" collapsed="false">
      <c r="B168" s="23"/>
      <c r="C168" s="164" t="s">
        <v>500</v>
      </c>
      <c r="D168" s="164" t="s">
        <v>310</v>
      </c>
      <c r="E168" s="165" t="s">
        <v>634</v>
      </c>
      <c r="F168" s="166" t="s">
        <v>635</v>
      </c>
      <c r="G168" s="167" t="s">
        <v>494</v>
      </c>
      <c r="H168" s="168" t="n">
        <v>40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636</v>
      </c>
    </row>
    <row r="169" s="22" customFormat="true" ht="24.15" hidden="false" customHeight="true" outlineLevel="0" collapsed="false">
      <c r="B169" s="23"/>
      <c r="C169" s="164" t="s">
        <v>504</v>
      </c>
      <c r="D169" s="164" t="s">
        <v>310</v>
      </c>
      <c r="E169" s="165" t="s">
        <v>637</v>
      </c>
      <c r="F169" s="166" t="s">
        <v>638</v>
      </c>
      <c r="G169" s="167" t="s">
        <v>639</v>
      </c>
      <c r="H169" s="168" t="n">
        <v>2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640</v>
      </c>
    </row>
    <row r="170" s="22" customFormat="true" ht="16.5" hidden="false" customHeight="true" outlineLevel="0" collapsed="false">
      <c r="B170" s="23"/>
      <c r="C170" s="164" t="s">
        <v>508</v>
      </c>
      <c r="D170" s="164" t="s">
        <v>310</v>
      </c>
      <c r="E170" s="165" t="s">
        <v>625</v>
      </c>
      <c r="F170" s="166" t="s">
        <v>626</v>
      </c>
      <c r="G170" s="167" t="s">
        <v>607</v>
      </c>
      <c r="H170" s="168" t="n">
        <v>3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641</v>
      </c>
    </row>
    <row r="171" s="22" customFormat="true" ht="16.5" hidden="false" customHeight="true" outlineLevel="0" collapsed="false">
      <c r="B171" s="23"/>
      <c r="C171" s="164" t="s">
        <v>514</v>
      </c>
      <c r="D171" s="164" t="s">
        <v>310</v>
      </c>
      <c r="E171" s="165" t="s">
        <v>642</v>
      </c>
      <c r="F171" s="166" t="s">
        <v>643</v>
      </c>
      <c r="G171" s="167" t="s">
        <v>607</v>
      </c>
      <c r="H171" s="168" t="n">
        <v>6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644</v>
      </c>
    </row>
    <row r="172" s="22" customFormat="true" ht="16.5" hidden="false" customHeight="true" outlineLevel="0" collapsed="false">
      <c r="B172" s="23"/>
      <c r="C172" s="164" t="s">
        <v>645</v>
      </c>
      <c r="D172" s="164" t="s">
        <v>310</v>
      </c>
      <c r="E172" s="165" t="s">
        <v>646</v>
      </c>
      <c r="F172" s="166" t="s">
        <v>647</v>
      </c>
      <c r="G172" s="167" t="s">
        <v>494</v>
      </c>
      <c r="H172" s="168" t="n">
        <v>30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648</v>
      </c>
    </row>
    <row r="173" s="22" customFormat="true" ht="16.5" hidden="false" customHeight="true" outlineLevel="0" collapsed="false">
      <c r="B173" s="23"/>
      <c r="C173" s="164" t="s">
        <v>649</v>
      </c>
      <c r="D173" s="164" t="s">
        <v>310</v>
      </c>
      <c r="E173" s="165" t="s">
        <v>650</v>
      </c>
      <c r="F173" s="166" t="s">
        <v>651</v>
      </c>
      <c r="G173" s="167" t="s">
        <v>607</v>
      </c>
      <c r="H173" s="168" t="n">
        <v>1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652</v>
      </c>
    </row>
    <row r="174" s="22" customFormat="true" ht="16.5" hidden="false" customHeight="true" outlineLevel="0" collapsed="false">
      <c r="B174" s="23"/>
      <c r="C174" s="164" t="s">
        <v>653</v>
      </c>
      <c r="D174" s="164" t="s">
        <v>310</v>
      </c>
      <c r="E174" s="165" t="s">
        <v>654</v>
      </c>
      <c r="F174" s="166" t="s">
        <v>579</v>
      </c>
      <c r="G174" s="167" t="s">
        <v>549</v>
      </c>
      <c r="H174" s="168" t="n">
        <v>1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655</v>
      </c>
    </row>
    <row r="175" s="152" customFormat="true" ht="22.95" hidden="false" customHeight="true" outlineLevel="0" collapsed="false">
      <c r="B175" s="153"/>
      <c r="D175" s="154" t="s">
        <v>81</v>
      </c>
      <c r="E175" s="162" t="s">
        <v>656</v>
      </c>
      <c r="F175" s="162" t="s">
        <v>612</v>
      </c>
      <c r="I175" s="156"/>
      <c r="J175" s="163" t="n">
        <f aca="false">BK175</f>
        <v>0</v>
      </c>
      <c r="L175" s="153"/>
      <c r="M175" s="157"/>
      <c r="P175" s="158" t="n">
        <f aca="false">SUM(P176:P189)</f>
        <v>0</v>
      </c>
      <c r="R175" s="158" t="n">
        <f aca="false">SUM(R176:R189)</f>
        <v>0</v>
      </c>
      <c r="T175" s="159" t="n">
        <f aca="false">SUM(T176:T189)</f>
        <v>0</v>
      </c>
      <c r="AR175" s="154" t="s">
        <v>315</v>
      </c>
      <c r="AT175" s="160" t="s">
        <v>81</v>
      </c>
      <c r="AU175" s="160" t="s">
        <v>89</v>
      </c>
      <c r="AY175" s="154" t="s">
        <v>308</v>
      </c>
      <c r="BK175" s="161" t="n">
        <f aca="false">SUM(BK176:BK189)</f>
        <v>0</v>
      </c>
    </row>
    <row r="176" s="22" customFormat="true" ht="24.15" hidden="false" customHeight="true" outlineLevel="0" collapsed="false">
      <c r="B176" s="23"/>
      <c r="C176" s="164" t="s">
        <v>657</v>
      </c>
      <c r="D176" s="164" t="s">
        <v>310</v>
      </c>
      <c r="E176" s="165" t="s">
        <v>658</v>
      </c>
      <c r="F176" s="166" t="s">
        <v>659</v>
      </c>
      <c r="G176" s="167" t="s">
        <v>607</v>
      </c>
      <c r="H176" s="168" t="n">
        <v>2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660</v>
      </c>
    </row>
    <row r="177" s="22" customFormat="true" ht="24.15" hidden="false" customHeight="true" outlineLevel="0" collapsed="false">
      <c r="B177" s="23"/>
      <c r="C177" s="164" t="s">
        <v>661</v>
      </c>
      <c r="D177" s="164" t="s">
        <v>310</v>
      </c>
      <c r="E177" s="165" t="s">
        <v>616</v>
      </c>
      <c r="F177" s="166" t="s">
        <v>617</v>
      </c>
      <c r="G177" s="167" t="s">
        <v>607</v>
      </c>
      <c r="H177" s="168" t="n">
        <v>4</v>
      </c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540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540</v>
      </c>
      <c r="BM177" s="175" t="s">
        <v>662</v>
      </c>
    </row>
    <row r="178" s="22" customFormat="true" ht="24.15" hidden="false" customHeight="true" outlineLevel="0" collapsed="false">
      <c r="B178" s="23"/>
      <c r="C178" s="164" t="s">
        <v>663</v>
      </c>
      <c r="D178" s="164" t="s">
        <v>310</v>
      </c>
      <c r="E178" s="165" t="s">
        <v>619</v>
      </c>
      <c r="F178" s="166" t="s">
        <v>620</v>
      </c>
      <c r="G178" s="167" t="s">
        <v>607</v>
      </c>
      <c r="H178" s="168" t="n">
        <v>96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540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540</v>
      </c>
      <c r="BM178" s="175" t="s">
        <v>664</v>
      </c>
    </row>
    <row r="179" s="22" customFormat="true" ht="16.5" hidden="false" customHeight="true" outlineLevel="0" collapsed="false">
      <c r="B179" s="23"/>
      <c r="C179" s="164" t="s">
        <v>665</v>
      </c>
      <c r="D179" s="164" t="s">
        <v>310</v>
      </c>
      <c r="E179" s="165" t="s">
        <v>622</v>
      </c>
      <c r="F179" s="166" t="s">
        <v>623</v>
      </c>
      <c r="G179" s="167" t="s">
        <v>494</v>
      </c>
      <c r="H179" s="168" t="n">
        <v>5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666</v>
      </c>
    </row>
    <row r="180" s="22" customFormat="true" ht="16.5" hidden="false" customHeight="true" outlineLevel="0" collapsed="false">
      <c r="B180" s="23"/>
      <c r="C180" s="164" t="s">
        <v>667</v>
      </c>
      <c r="D180" s="164" t="s">
        <v>310</v>
      </c>
      <c r="E180" s="165" t="s">
        <v>625</v>
      </c>
      <c r="F180" s="166" t="s">
        <v>626</v>
      </c>
      <c r="G180" s="167" t="s">
        <v>607</v>
      </c>
      <c r="H180" s="168" t="n">
        <v>8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668</v>
      </c>
    </row>
    <row r="181" s="22" customFormat="true" ht="16.5" hidden="false" customHeight="true" outlineLevel="0" collapsed="false">
      <c r="B181" s="23"/>
      <c r="C181" s="164" t="s">
        <v>669</v>
      </c>
      <c r="D181" s="164" t="s">
        <v>310</v>
      </c>
      <c r="E181" s="165" t="s">
        <v>628</v>
      </c>
      <c r="F181" s="166" t="s">
        <v>629</v>
      </c>
      <c r="G181" s="167" t="s">
        <v>607</v>
      </c>
      <c r="H181" s="168" t="n">
        <v>4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670</v>
      </c>
    </row>
    <row r="182" s="22" customFormat="true" ht="16.5" hidden="false" customHeight="true" outlineLevel="0" collapsed="false">
      <c r="B182" s="23"/>
      <c r="C182" s="164" t="s">
        <v>671</v>
      </c>
      <c r="D182" s="164" t="s">
        <v>310</v>
      </c>
      <c r="E182" s="165" t="s">
        <v>631</v>
      </c>
      <c r="F182" s="166" t="s">
        <v>632</v>
      </c>
      <c r="G182" s="167" t="s">
        <v>607</v>
      </c>
      <c r="H182" s="168" t="n">
        <v>4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672</v>
      </c>
    </row>
    <row r="183" s="22" customFormat="true" ht="16.5" hidden="false" customHeight="true" outlineLevel="0" collapsed="false">
      <c r="B183" s="23"/>
      <c r="C183" s="164" t="s">
        <v>673</v>
      </c>
      <c r="D183" s="164" t="s">
        <v>310</v>
      </c>
      <c r="E183" s="165" t="s">
        <v>634</v>
      </c>
      <c r="F183" s="166" t="s">
        <v>635</v>
      </c>
      <c r="G183" s="167" t="s">
        <v>494</v>
      </c>
      <c r="H183" s="168" t="n">
        <v>40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674</v>
      </c>
    </row>
    <row r="184" s="22" customFormat="true" ht="24.15" hidden="false" customHeight="true" outlineLevel="0" collapsed="false">
      <c r="B184" s="23"/>
      <c r="C184" s="164" t="s">
        <v>675</v>
      </c>
      <c r="D184" s="164" t="s">
        <v>310</v>
      </c>
      <c r="E184" s="165" t="s">
        <v>637</v>
      </c>
      <c r="F184" s="166" t="s">
        <v>638</v>
      </c>
      <c r="G184" s="167" t="s">
        <v>639</v>
      </c>
      <c r="H184" s="168" t="n">
        <v>4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540</v>
      </c>
      <c r="AT184" s="175" t="s">
        <v>310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540</v>
      </c>
      <c r="BM184" s="175" t="s">
        <v>676</v>
      </c>
    </row>
    <row r="185" s="22" customFormat="true" ht="16.5" hidden="false" customHeight="true" outlineLevel="0" collapsed="false">
      <c r="B185" s="23"/>
      <c r="C185" s="164" t="s">
        <v>677</v>
      </c>
      <c r="D185" s="164" t="s">
        <v>310</v>
      </c>
      <c r="E185" s="165" t="s">
        <v>625</v>
      </c>
      <c r="F185" s="166" t="s">
        <v>626</v>
      </c>
      <c r="G185" s="167" t="s">
        <v>607</v>
      </c>
      <c r="H185" s="168" t="n">
        <v>12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678</v>
      </c>
    </row>
    <row r="186" s="22" customFormat="true" ht="16.5" hidden="false" customHeight="true" outlineLevel="0" collapsed="false">
      <c r="B186" s="23"/>
      <c r="C186" s="164" t="s">
        <v>679</v>
      </c>
      <c r="D186" s="164" t="s">
        <v>310</v>
      </c>
      <c r="E186" s="165" t="s">
        <v>642</v>
      </c>
      <c r="F186" s="166" t="s">
        <v>643</v>
      </c>
      <c r="G186" s="167" t="s">
        <v>607</v>
      </c>
      <c r="H186" s="168" t="n">
        <v>12</v>
      </c>
      <c r="I186" s="169"/>
      <c r="J186" s="170" t="n">
        <f aca="false">ROUND(I186*H186,2)</f>
        <v>0</v>
      </c>
      <c r="K186" s="166"/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540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540</v>
      </c>
      <c r="BM186" s="175" t="s">
        <v>680</v>
      </c>
    </row>
    <row r="187" s="22" customFormat="true" ht="16.5" hidden="false" customHeight="true" outlineLevel="0" collapsed="false">
      <c r="B187" s="23"/>
      <c r="C187" s="164" t="s">
        <v>681</v>
      </c>
      <c r="D187" s="164" t="s">
        <v>310</v>
      </c>
      <c r="E187" s="165" t="s">
        <v>646</v>
      </c>
      <c r="F187" s="166" t="s">
        <v>647</v>
      </c>
      <c r="G187" s="167" t="s">
        <v>494</v>
      </c>
      <c r="H187" s="168" t="n">
        <v>30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682</v>
      </c>
    </row>
    <row r="188" s="22" customFormat="true" ht="16.5" hidden="false" customHeight="true" outlineLevel="0" collapsed="false">
      <c r="B188" s="23"/>
      <c r="C188" s="164" t="s">
        <v>683</v>
      </c>
      <c r="D188" s="164" t="s">
        <v>310</v>
      </c>
      <c r="E188" s="165" t="s">
        <v>650</v>
      </c>
      <c r="F188" s="166" t="s">
        <v>651</v>
      </c>
      <c r="G188" s="167" t="s">
        <v>607</v>
      </c>
      <c r="H188" s="168" t="n">
        <v>1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684</v>
      </c>
    </row>
    <row r="189" s="22" customFormat="true" ht="16.5" hidden="false" customHeight="true" outlineLevel="0" collapsed="false">
      <c r="B189" s="23"/>
      <c r="C189" s="164" t="s">
        <v>685</v>
      </c>
      <c r="D189" s="164" t="s">
        <v>310</v>
      </c>
      <c r="E189" s="165" t="s">
        <v>654</v>
      </c>
      <c r="F189" s="166" t="s">
        <v>579</v>
      </c>
      <c r="G189" s="167" t="s">
        <v>549</v>
      </c>
      <c r="H189" s="168" t="n">
        <v>1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540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540</v>
      </c>
      <c r="BM189" s="175" t="s">
        <v>686</v>
      </c>
    </row>
    <row r="190" s="152" customFormat="true" ht="22.95" hidden="false" customHeight="true" outlineLevel="0" collapsed="false">
      <c r="B190" s="153"/>
      <c r="D190" s="154" t="s">
        <v>81</v>
      </c>
      <c r="E190" s="162" t="s">
        <v>687</v>
      </c>
      <c r="F190" s="162" t="s">
        <v>612</v>
      </c>
      <c r="I190" s="156"/>
      <c r="J190" s="163" t="n">
        <f aca="false">BK190</f>
        <v>0</v>
      </c>
      <c r="L190" s="153"/>
      <c r="M190" s="157"/>
      <c r="P190" s="158" t="n">
        <f aca="false">SUM(P191:P204)</f>
        <v>0</v>
      </c>
      <c r="R190" s="158" t="n">
        <f aca="false">SUM(R191:R204)</f>
        <v>0</v>
      </c>
      <c r="T190" s="159" t="n">
        <f aca="false">SUM(T191:T204)</f>
        <v>0</v>
      </c>
      <c r="AR190" s="154" t="s">
        <v>315</v>
      </c>
      <c r="AT190" s="160" t="s">
        <v>81</v>
      </c>
      <c r="AU190" s="160" t="s">
        <v>89</v>
      </c>
      <c r="AY190" s="154" t="s">
        <v>308</v>
      </c>
      <c r="BK190" s="161" t="n">
        <f aca="false">SUM(BK191:BK204)</f>
        <v>0</v>
      </c>
    </row>
    <row r="191" s="22" customFormat="true" ht="24.15" hidden="false" customHeight="true" outlineLevel="0" collapsed="false">
      <c r="B191" s="23"/>
      <c r="C191" s="164" t="s">
        <v>688</v>
      </c>
      <c r="D191" s="164" t="s">
        <v>310</v>
      </c>
      <c r="E191" s="165" t="s">
        <v>658</v>
      </c>
      <c r="F191" s="166" t="s">
        <v>659</v>
      </c>
      <c r="G191" s="167" t="s">
        <v>607</v>
      </c>
      <c r="H191" s="168" t="n">
        <v>3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689</v>
      </c>
    </row>
    <row r="192" s="22" customFormat="true" ht="24.15" hidden="false" customHeight="true" outlineLevel="0" collapsed="false">
      <c r="B192" s="23"/>
      <c r="C192" s="164" t="s">
        <v>690</v>
      </c>
      <c r="D192" s="164" t="s">
        <v>310</v>
      </c>
      <c r="E192" s="165" t="s">
        <v>616</v>
      </c>
      <c r="F192" s="166" t="s">
        <v>617</v>
      </c>
      <c r="G192" s="167" t="s">
        <v>607</v>
      </c>
      <c r="H192" s="168" t="n">
        <v>6</v>
      </c>
      <c r="I192" s="169"/>
      <c r="J192" s="170" t="n">
        <f aca="false">ROUND(I192*H192,2)</f>
        <v>0</v>
      </c>
      <c r="K192" s="166"/>
      <c r="L192" s="23"/>
      <c r="M192" s="171"/>
      <c r="N192" s="172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540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540</v>
      </c>
      <c r="BM192" s="175" t="s">
        <v>691</v>
      </c>
    </row>
    <row r="193" s="22" customFormat="true" ht="24.15" hidden="false" customHeight="true" outlineLevel="0" collapsed="false">
      <c r="B193" s="23"/>
      <c r="C193" s="164" t="s">
        <v>692</v>
      </c>
      <c r="D193" s="164" t="s">
        <v>310</v>
      </c>
      <c r="E193" s="165" t="s">
        <v>619</v>
      </c>
      <c r="F193" s="166" t="s">
        <v>620</v>
      </c>
      <c r="G193" s="167" t="s">
        <v>607</v>
      </c>
      <c r="H193" s="168" t="n">
        <v>144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693</v>
      </c>
    </row>
    <row r="194" s="22" customFormat="true" ht="16.5" hidden="false" customHeight="true" outlineLevel="0" collapsed="false">
      <c r="B194" s="23"/>
      <c r="C194" s="164" t="s">
        <v>694</v>
      </c>
      <c r="D194" s="164" t="s">
        <v>310</v>
      </c>
      <c r="E194" s="165" t="s">
        <v>622</v>
      </c>
      <c r="F194" s="166" t="s">
        <v>623</v>
      </c>
      <c r="G194" s="167" t="s">
        <v>494</v>
      </c>
      <c r="H194" s="168" t="n">
        <v>10</v>
      </c>
      <c r="I194" s="169"/>
      <c r="J194" s="170" t="n">
        <f aca="false">ROUND(I194*H194,2)</f>
        <v>0</v>
      </c>
      <c r="K194" s="166"/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695</v>
      </c>
    </row>
    <row r="195" s="22" customFormat="true" ht="16.5" hidden="false" customHeight="true" outlineLevel="0" collapsed="false">
      <c r="B195" s="23"/>
      <c r="C195" s="164" t="s">
        <v>696</v>
      </c>
      <c r="D195" s="164" t="s">
        <v>310</v>
      </c>
      <c r="E195" s="165" t="s">
        <v>625</v>
      </c>
      <c r="F195" s="166" t="s">
        <v>626</v>
      </c>
      <c r="G195" s="167" t="s">
        <v>607</v>
      </c>
      <c r="H195" s="168" t="n">
        <v>12</v>
      </c>
      <c r="I195" s="169"/>
      <c r="J195" s="170" t="n">
        <f aca="false">ROUND(I195*H195,2)</f>
        <v>0</v>
      </c>
      <c r="K195" s="166"/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540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540</v>
      </c>
      <c r="BM195" s="175" t="s">
        <v>697</v>
      </c>
    </row>
    <row r="196" s="22" customFormat="true" ht="16.5" hidden="false" customHeight="true" outlineLevel="0" collapsed="false">
      <c r="B196" s="23"/>
      <c r="C196" s="164" t="s">
        <v>698</v>
      </c>
      <c r="D196" s="164" t="s">
        <v>310</v>
      </c>
      <c r="E196" s="165" t="s">
        <v>628</v>
      </c>
      <c r="F196" s="166" t="s">
        <v>629</v>
      </c>
      <c r="G196" s="167" t="s">
        <v>607</v>
      </c>
      <c r="H196" s="168" t="n">
        <v>6</v>
      </c>
      <c r="I196" s="169"/>
      <c r="J196" s="170" t="n">
        <f aca="false">ROUND(I196*H196,2)</f>
        <v>0</v>
      </c>
      <c r="K196" s="166"/>
      <c r="L196" s="23"/>
      <c r="M196" s="171"/>
      <c r="N196" s="172" t="s">
        <v>47</v>
      </c>
      <c r="P196" s="173" t="n">
        <f aca="false">O196*H196</f>
        <v>0</v>
      </c>
      <c r="Q196" s="173" t="n">
        <v>0</v>
      </c>
      <c r="R196" s="173" t="n">
        <f aca="false">Q196*H196</f>
        <v>0</v>
      </c>
      <c r="S196" s="173" t="n">
        <v>0</v>
      </c>
      <c r="T196" s="174" t="n">
        <f aca="false">S196*H196</f>
        <v>0</v>
      </c>
      <c r="AR196" s="175" t="s">
        <v>540</v>
      </c>
      <c r="AT196" s="175" t="s">
        <v>310</v>
      </c>
      <c r="AU196" s="175" t="s">
        <v>91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540</v>
      </c>
      <c r="BM196" s="175" t="s">
        <v>699</v>
      </c>
    </row>
    <row r="197" s="22" customFormat="true" ht="16.5" hidden="false" customHeight="true" outlineLevel="0" collapsed="false">
      <c r="B197" s="23"/>
      <c r="C197" s="164" t="s">
        <v>700</v>
      </c>
      <c r="D197" s="164" t="s">
        <v>310</v>
      </c>
      <c r="E197" s="165" t="s">
        <v>631</v>
      </c>
      <c r="F197" s="166" t="s">
        <v>632</v>
      </c>
      <c r="G197" s="167" t="s">
        <v>607</v>
      </c>
      <c r="H197" s="168" t="n">
        <v>6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701</v>
      </c>
    </row>
    <row r="198" s="22" customFormat="true" ht="16.5" hidden="false" customHeight="true" outlineLevel="0" collapsed="false">
      <c r="B198" s="23"/>
      <c r="C198" s="164" t="s">
        <v>702</v>
      </c>
      <c r="D198" s="164" t="s">
        <v>310</v>
      </c>
      <c r="E198" s="165" t="s">
        <v>634</v>
      </c>
      <c r="F198" s="166" t="s">
        <v>635</v>
      </c>
      <c r="G198" s="167" t="s">
        <v>494</v>
      </c>
      <c r="H198" s="168" t="n">
        <v>270</v>
      </c>
      <c r="I198" s="169"/>
      <c r="J198" s="170" t="n">
        <f aca="false">ROUND(I198*H198,2)</f>
        <v>0</v>
      </c>
      <c r="K198" s="166"/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540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540</v>
      </c>
      <c r="BM198" s="175" t="s">
        <v>703</v>
      </c>
    </row>
    <row r="199" s="22" customFormat="true" ht="24.15" hidden="false" customHeight="true" outlineLevel="0" collapsed="false">
      <c r="B199" s="23"/>
      <c r="C199" s="164" t="s">
        <v>704</v>
      </c>
      <c r="D199" s="164" t="s">
        <v>310</v>
      </c>
      <c r="E199" s="165" t="s">
        <v>637</v>
      </c>
      <c r="F199" s="166" t="s">
        <v>638</v>
      </c>
      <c r="G199" s="167" t="s">
        <v>639</v>
      </c>
      <c r="H199" s="168" t="n">
        <v>6</v>
      </c>
      <c r="I199" s="169"/>
      <c r="J199" s="170" t="n">
        <f aca="false">ROUND(I199*H199,2)</f>
        <v>0</v>
      </c>
      <c r="K199" s="166"/>
      <c r="L199" s="23"/>
      <c r="M199" s="171"/>
      <c r="N199" s="172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540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540</v>
      </c>
      <c r="BM199" s="175" t="s">
        <v>705</v>
      </c>
    </row>
    <row r="200" s="22" customFormat="true" ht="16.5" hidden="false" customHeight="true" outlineLevel="0" collapsed="false">
      <c r="B200" s="23"/>
      <c r="C200" s="164" t="s">
        <v>706</v>
      </c>
      <c r="D200" s="164" t="s">
        <v>310</v>
      </c>
      <c r="E200" s="165" t="s">
        <v>625</v>
      </c>
      <c r="F200" s="166" t="s">
        <v>626</v>
      </c>
      <c r="G200" s="167" t="s">
        <v>607</v>
      </c>
      <c r="H200" s="168" t="n">
        <v>18</v>
      </c>
      <c r="I200" s="169"/>
      <c r="J200" s="170" t="n">
        <f aca="false">ROUND(I200*H200,2)</f>
        <v>0</v>
      </c>
      <c r="K200" s="166"/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540</v>
      </c>
      <c r="AT200" s="175" t="s">
        <v>310</v>
      </c>
      <c r="AU200" s="175" t="s">
        <v>91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540</v>
      </c>
      <c r="BM200" s="175" t="s">
        <v>707</v>
      </c>
    </row>
    <row r="201" s="22" customFormat="true" ht="16.5" hidden="false" customHeight="true" outlineLevel="0" collapsed="false">
      <c r="B201" s="23"/>
      <c r="C201" s="164" t="s">
        <v>708</v>
      </c>
      <c r="D201" s="164" t="s">
        <v>310</v>
      </c>
      <c r="E201" s="165" t="s">
        <v>642</v>
      </c>
      <c r="F201" s="166" t="s">
        <v>643</v>
      </c>
      <c r="G201" s="167" t="s">
        <v>607</v>
      </c>
      <c r="H201" s="168" t="n">
        <v>18</v>
      </c>
      <c r="I201" s="169"/>
      <c r="J201" s="170" t="n">
        <f aca="false">ROUND(I201*H201,2)</f>
        <v>0</v>
      </c>
      <c r="K201" s="166"/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540</v>
      </c>
      <c r="AT201" s="175" t="s">
        <v>310</v>
      </c>
      <c r="AU201" s="175" t="s">
        <v>91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540</v>
      </c>
      <c r="BM201" s="175" t="s">
        <v>709</v>
      </c>
    </row>
    <row r="202" s="22" customFormat="true" ht="16.5" hidden="false" customHeight="true" outlineLevel="0" collapsed="false">
      <c r="B202" s="23"/>
      <c r="C202" s="164" t="s">
        <v>710</v>
      </c>
      <c r="D202" s="164" t="s">
        <v>310</v>
      </c>
      <c r="E202" s="165" t="s">
        <v>646</v>
      </c>
      <c r="F202" s="166" t="s">
        <v>647</v>
      </c>
      <c r="G202" s="167" t="s">
        <v>494</v>
      </c>
      <c r="H202" s="168" t="n">
        <v>30</v>
      </c>
      <c r="I202" s="169"/>
      <c r="J202" s="170" t="n">
        <f aca="false">ROUND(I202*H202,2)</f>
        <v>0</v>
      </c>
      <c r="K202" s="166"/>
      <c r="L202" s="23"/>
      <c r="M202" s="171"/>
      <c r="N202" s="172" t="s">
        <v>47</v>
      </c>
      <c r="P202" s="173" t="n">
        <f aca="false">O202*H202</f>
        <v>0</v>
      </c>
      <c r="Q202" s="173" t="n">
        <v>0</v>
      </c>
      <c r="R202" s="173" t="n">
        <f aca="false">Q202*H202</f>
        <v>0</v>
      </c>
      <c r="S202" s="173" t="n">
        <v>0</v>
      </c>
      <c r="T202" s="174" t="n">
        <f aca="false">S202*H202</f>
        <v>0</v>
      </c>
      <c r="AR202" s="175" t="s">
        <v>540</v>
      </c>
      <c r="AT202" s="175" t="s">
        <v>310</v>
      </c>
      <c r="AU202" s="175" t="s">
        <v>91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540</v>
      </c>
      <c r="BM202" s="175" t="s">
        <v>711</v>
      </c>
    </row>
    <row r="203" s="22" customFormat="true" ht="16.5" hidden="false" customHeight="true" outlineLevel="0" collapsed="false">
      <c r="B203" s="23"/>
      <c r="C203" s="164" t="s">
        <v>712</v>
      </c>
      <c r="D203" s="164" t="s">
        <v>310</v>
      </c>
      <c r="E203" s="165" t="s">
        <v>650</v>
      </c>
      <c r="F203" s="166" t="s">
        <v>651</v>
      </c>
      <c r="G203" s="167" t="s">
        <v>607</v>
      </c>
      <c r="H203" s="168" t="n">
        <v>1</v>
      </c>
      <c r="I203" s="169"/>
      <c r="J203" s="170" t="n">
        <f aca="false">ROUND(I203*H203,2)</f>
        <v>0</v>
      </c>
      <c r="K203" s="166"/>
      <c r="L203" s="23"/>
      <c r="M203" s="171"/>
      <c r="N203" s="172" t="s">
        <v>47</v>
      </c>
      <c r="P203" s="173" t="n">
        <f aca="false">O203*H203</f>
        <v>0</v>
      </c>
      <c r="Q203" s="173" t="n">
        <v>0</v>
      </c>
      <c r="R203" s="173" t="n">
        <f aca="false">Q203*H203</f>
        <v>0</v>
      </c>
      <c r="S203" s="173" t="n">
        <v>0</v>
      </c>
      <c r="T203" s="174" t="n">
        <f aca="false">S203*H203</f>
        <v>0</v>
      </c>
      <c r="AR203" s="175" t="s">
        <v>540</v>
      </c>
      <c r="AT203" s="175" t="s">
        <v>310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540</v>
      </c>
      <c r="BM203" s="175" t="s">
        <v>713</v>
      </c>
    </row>
    <row r="204" s="22" customFormat="true" ht="16.5" hidden="false" customHeight="true" outlineLevel="0" collapsed="false">
      <c r="B204" s="23"/>
      <c r="C204" s="164" t="s">
        <v>714</v>
      </c>
      <c r="D204" s="164" t="s">
        <v>310</v>
      </c>
      <c r="E204" s="165" t="s">
        <v>654</v>
      </c>
      <c r="F204" s="166" t="s">
        <v>579</v>
      </c>
      <c r="G204" s="167" t="s">
        <v>549</v>
      </c>
      <c r="H204" s="168" t="n">
        <v>1</v>
      </c>
      <c r="I204" s="169"/>
      <c r="J204" s="170" t="n">
        <f aca="false">ROUND(I204*H204,2)</f>
        <v>0</v>
      </c>
      <c r="K204" s="166"/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540</v>
      </c>
      <c r="AT204" s="175" t="s">
        <v>310</v>
      </c>
      <c r="AU204" s="175" t="s">
        <v>91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540</v>
      </c>
      <c r="BM204" s="175" t="s">
        <v>715</v>
      </c>
    </row>
    <row r="205" s="152" customFormat="true" ht="22.95" hidden="false" customHeight="true" outlineLevel="0" collapsed="false">
      <c r="B205" s="153"/>
      <c r="D205" s="154" t="s">
        <v>81</v>
      </c>
      <c r="E205" s="162" t="s">
        <v>716</v>
      </c>
      <c r="F205" s="162" t="s">
        <v>612</v>
      </c>
      <c r="I205" s="156"/>
      <c r="J205" s="163" t="n">
        <f aca="false">BK205</f>
        <v>0</v>
      </c>
      <c r="L205" s="153"/>
      <c r="M205" s="157"/>
      <c r="P205" s="158" t="n">
        <f aca="false">SUM(P206:P219)</f>
        <v>0</v>
      </c>
      <c r="R205" s="158" t="n">
        <f aca="false">SUM(R206:R219)</f>
        <v>0</v>
      </c>
      <c r="T205" s="159" t="n">
        <f aca="false">SUM(T206:T219)</f>
        <v>0</v>
      </c>
      <c r="AR205" s="154" t="s">
        <v>315</v>
      </c>
      <c r="AT205" s="160" t="s">
        <v>81</v>
      </c>
      <c r="AU205" s="160" t="s">
        <v>89</v>
      </c>
      <c r="AY205" s="154" t="s">
        <v>308</v>
      </c>
      <c r="BK205" s="161" t="n">
        <f aca="false">SUM(BK206:BK219)</f>
        <v>0</v>
      </c>
    </row>
    <row r="206" s="22" customFormat="true" ht="24.15" hidden="false" customHeight="true" outlineLevel="0" collapsed="false">
      <c r="B206" s="23"/>
      <c r="C206" s="164" t="s">
        <v>717</v>
      </c>
      <c r="D206" s="164" t="s">
        <v>310</v>
      </c>
      <c r="E206" s="165" t="s">
        <v>658</v>
      </c>
      <c r="F206" s="166" t="s">
        <v>659</v>
      </c>
      <c r="G206" s="167" t="s">
        <v>607</v>
      </c>
      <c r="H206" s="168" t="n">
        <v>3</v>
      </c>
      <c r="I206" s="169"/>
      <c r="J206" s="170" t="n">
        <f aca="false">ROUND(I206*H206,2)</f>
        <v>0</v>
      </c>
      <c r="K206" s="166"/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540</v>
      </c>
      <c r="AT206" s="175" t="s">
        <v>310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540</v>
      </c>
      <c r="BM206" s="175" t="s">
        <v>718</v>
      </c>
    </row>
    <row r="207" s="22" customFormat="true" ht="24.15" hidden="false" customHeight="true" outlineLevel="0" collapsed="false">
      <c r="B207" s="23"/>
      <c r="C207" s="164" t="s">
        <v>719</v>
      </c>
      <c r="D207" s="164" t="s">
        <v>310</v>
      </c>
      <c r="E207" s="165" t="s">
        <v>616</v>
      </c>
      <c r="F207" s="166" t="s">
        <v>617</v>
      </c>
      <c r="G207" s="167" t="s">
        <v>607</v>
      </c>
      <c r="H207" s="168" t="n">
        <v>6</v>
      </c>
      <c r="I207" s="169"/>
      <c r="J207" s="170" t="n">
        <f aca="false">ROUND(I207*H207,2)</f>
        <v>0</v>
      </c>
      <c r="K207" s="166"/>
      <c r="L207" s="23"/>
      <c r="M207" s="171"/>
      <c r="N207" s="172" t="s">
        <v>47</v>
      </c>
      <c r="P207" s="173" t="n">
        <f aca="false">O207*H207</f>
        <v>0</v>
      </c>
      <c r="Q207" s="173" t="n">
        <v>0</v>
      </c>
      <c r="R207" s="173" t="n">
        <f aca="false">Q207*H207</f>
        <v>0</v>
      </c>
      <c r="S207" s="173" t="n">
        <v>0</v>
      </c>
      <c r="T207" s="174" t="n">
        <f aca="false">S207*H207</f>
        <v>0</v>
      </c>
      <c r="AR207" s="175" t="s">
        <v>540</v>
      </c>
      <c r="AT207" s="175" t="s">
        <v>310</v>
      </c>
      <c r="AU207" s="175" t="s">
        <v>91</v>
      </c>
      <c r="AY207" s="3" t="s">
        <v>308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ROUND(I207*H207,2)</f>
        <v>0</v>
      </c>
      <c r="BL207" s="3" t="s">
        <v>540</v>
      </c>
      <c r="BM207" s="175" t="s">
        <v>720</v>
      </c>
    </row>
    <row r="208" s="22" customFormat="true" ht="24.15" hidden="false" customHeight="true" outlineLevel="0" collapsed="false">
      <c r="B208" s="23"/>
      <c r="C208" s="164" t="s">
        <v>721</v>
      </c>
      <c r="D208" s="164" t="s">
        <v>310</v>
      </c>
      <c r="E208" s="165" t="s">
        <v>619</v>
      </c>
      <c r="F208" s="166" t="s">
        <v>620</v>
      </c>
      <c r="G208" s="167" t="s">
        <v>607</v>
      </c>
      <c r="H208" s="168" t="n">
        <v>144</v>
      </c>
      <c r="I208" s="169"/>
      <c r="J208" s="170" t="n">
        <f aca="false">ROUND(I208*H208,2)</f>
        <v>0</v>
      </c>
      <c r="K208" s="166"/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540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540</v>
      </c>
      <c r="BM208" s="175" t="s">
        <v>722</v>
      </c>
    </row>
    <row r="209" s="22" customFormat="true" ht="16.5" hidden="false" customHeight="true" outlineLevel="0" collapsed="false">
      <c r="B209" s="23"/>
      <c r="C209" s="164" t="s">
        <v>723</v>
      </c>
      <c r="D209" s="164" t="s">
        <v>310</v>
      </c>
      <c r="E209" s="165" t="s">
        <v>622</v>
      </c>
      <c r="F209" s="166" t="s">
        <v>623</v>
      </c>
      <c r="G209" s="167" t="s">
        <v>494</v>
      </c>
      <c r="H209" s="168" t="n">
        <v>10</v>
      </c>
      <c r="I209" s="169"/>
      <c r="J209" s="170" t="n">
        <f aca="false">ROUND(I209*H209,2)</f>
        <v>0</v>
      </c>
      <c r="K209" s="166"/>
      <c r="L209" s="23"/>
      <c r="M209" s="171"/>
      <c r="N209" s="172" t="s">
        <v>47</v>
      </c>
      <c r="P209" s="173" t="n">
        <f aca="false">O209*H209</f>
        <v>0</v>
      </c>
      <c r="Q209" s="173" t="n">
        <v>0</v>
      </c>
      <c r="R209" s="173" t="n">
        <f aca="false">Q209*H209</f>
        <v>0</v>
      </c>
      <c r="S209" s="173" t="n">
        <v>0</v>
      </c>
      <c r="T209" s="174" t="n">
        <f aca="false">S209*H209</f>
        <v>0</v>
      </c>
      <c r="AR209" s="175" t="s">
        <v>540</v>
      </c>
      <c r="AT209" s="175" t="s">
        <v>310</v>
      </c>
      <c r="AU209" s="175" t="s">
        <v>91</v>
      </c>
      <c r="AY209" s="3" t="s">
        <v>308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ROUND(I209*H209,2)</f>
        <v>0</v>
      </c>
      <c r="BL209" s="3" t="s">
        <v>540</v>
      </c>
      <c r="BM209" s="175" t="s">
        <v>724</v>
      </c>
    </row>
    <row r="210" s="22" customFormat="true" ht="16.5" hidden="false" customHeight="true" outlineLevel="0" collapsed="false">
      <c r="B210" s="23"/>
      <c r="C210" s="164" t="s">
        <v>725</v>
      </c>
      <c r="D210" s="164" t="s">
        <v>310</v>
      </c>
      <c r="E210" s="165" t="s">
        <v>625</v>
      </c>
      <c r="F210" s="166" t="s">
        <v>626</v>
      </c>
      <c r="G210" s="167" t="s">
        <v>607</v>
      </c>
      <c r="H210" s="168" t="n">
        <v>12</v>
      </c>
      <c r="I210" s="169"/>
      <c r="J210" s="170" t="n">
        <f aca="false">ROUND(I210*H210,2)</f>
        <v>0</v>
      </c>
      <c r="K210" s="166"/>
      <c r="L210" s="23"/>
      <c r="M210" s="171"/>
      <c r="N210" s="172" t="s">
        <v>47</v>
      </c>
      <c r="P210" s="173" t="n">
        <f aca="false">O210*H210</f>
        <v>0</v>
      </c>
      <c r="Q210" s="173" t="n">
        <v>0</v>
      </c>
      <c r="R210" s="173" t="n">
        <f aca="false">Q210*H210</f>
        <v>0</v>
      </c>
      <c r="S210" s="173" t="n">
        <v>0</v>
      </c>
      <c r="T210" s="174" t="n">
        <f aca="false">S210*H210</f>
        <v>0</v>
      </c>
      <c r="AR210" s="175" t="s">
        <v>540</v>
      </c>
      <c r="AT210" s="175" t="s">
        <v>310</v>
      </c>
      <c r="AU210" s="175" t="s">
        <v>91</v>
      </c>
      <c r="AY210" s="3" t="s">
        <v>308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ROUND(I210*H210,2)</f>
        <v>0</v>
      </c>
      <c r="BL210" s="3" t="s">
        <v>540</v>
      </c>
      <c r="BM210" s="175" t="s">
        <v>726</v>
      </c>
    </row>
    <row r="211" s="22" customFormat="true" ht="16.5" hidden="false" customHeight="true" outlineLevel="0" collapsed="false">
      <c r="B211" s="23"/>
      <c r="C211" s="164" t="s">
        <v>727</v>
      </c>
      <c r="D211" s="164" t="s">
        <v>310</v>
      </c>
      <c r="E211" s="165" t="s">
        <v>628</v>
      </c>
      <c r="F211" s="166" t="s">
        <v>629</v>
      </c>
      <c r="G211" s="167" t="s">
        <v>607</v>
      </c>
      <c r="H211" s="168" t="n">
        <v>6</v>
      </c>
      <c r="I211" s="169"/>
      <c r="J211" s="170" t="n">
        <f aca="false">ROUND(I211*H211,2)</f>
        <v>0</v>
      </c>
      <c r="K211" s="166"/>
      <c r="L211" s="23"/>
      <c r="M211" s="171"/>
      <c r="N211" s="172" t="s">
        <v>47</v>
      </c>
      <c r="P211" s="173" t="n">
        <f aca="false">O211*H211</f>
        <v>0</v>
      </c>
      <c r="Q211" s="173" t="n">
        <v>0</v>
      </c>
      <c r="R211" s="173" t="n">
        <f aca="false">Q211*H211</f>
        <v>0</v>
      </c>
      <c r="S211" s="173" t="n">
        <v>0</v>
      </c>
      <c r="T211" s="174" t="n">
        <f aca="false">S211*H211</f>
        <v>0</v>
      </c>
      <c r="AR211" s="175" t="s">
        <v>540</v>
      </c>
      <c r="AT211" s="175" t="s">
        <v>310</v>
      </c>
      <c r="AU211" s="175" t="s">
        <v>91</v>
      </c>
      <c r="AY211" s="3" t="s">
        <v>308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ROUND(I211*H211,2)</f>
        <v>0</v>
      </c>
      <c r="BL211" s="3" t="s">
        <v>540</v>
      </c>
      <c r="BM211" s="175" t="s">
        <v>728</v>
      </c>
    </row>
    <row r="212" s="22" customFormat="true" ht="16.5" hidden="false" customHeight="true" outlineLevel="0" collapsed="false">
      <c r="B212" s="23"/>
      <c r="C212" s="164" t="s">
        <v>729</v>
      </c>
      <c r="D212" s="164" t="s">
        <v>310</v>
      </c>
      <c r="E212" s="165" t="s">
        <v>631</v>
      </c>
      <c r="F212" s="166" t="s">
        <v>632</v>
      </c>
      <c r="G212" s="167" t="s">
        <v>607</v>
      </c>
      <c r="H212" s="168" t="n">
        <v>6</v>
      </c>
      <c r="I212" s="169"/>
      <c r="J212" s="170" t="n">
        <f aca="false">ROUND(I212*H212,2)</f>
        <v>0</v>
      </c>
      <c r="K212" s="166"/>
      <c r="L212" s="23"/>
      <c r="M212" s="171"/>
      <c r="N212" s="172" t="s">
        <v>47</v>
      </c>
      <c r="P212" s="173" t="n">
        <f aca="false">O212*H212</f>
        <v>0</v>
      </c>
      <c r="Q212" s="173" t="n">
        <v>0</v>
      </c>
      <c r="R212" s="173" t="n">
        <f aca="false">Q212*H212</f>
        <v>0</v>
      </c>
      <c r="S212" s="173" t="n">
        <v>0</v>
      </c>
      <c r="T212" s="174" t="n">
        <f aca="false">S212*H212</f>
        <v>0</v>
      </c>
      <c r="AR212" s="175" t="s">
        <v>540</v>
      </c>
      <c r="AT212" s="175" t="s">
        <v>310</v>
      </c>
      <c r="AU212" s="175" t="s">
        <v>91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540</v>
      </c>
      <c r="BM212" s="175" t="s">
        <v>730</v>
      </c>
    </row>
    <row r="213" s="22" customFormat="true" ht="16.5" hidden="false" customHeight="true" outlineLevel="0" collapsed="false">
      <c r="B213" s="23"/>
      <c r="C213" s="164" t="s">
        <v>731</v>
      </c>
      <c r="D213" s="164" t="s">
        <v>310</v>
      </c>
      <c r="E213" s="165" t="s">
        <v>634</v>
      </c>
      <c r="F213" s="166" t="s">
        <v>635</v>
      </c>
      <c r="G213" s="167" t="s">
        <v>494</v>
      </c>
      <c r="H213" s="168" t="n">
        <v>150</v>
      </c>
      <c r="I213" s="169"/>
      <c r="J213" s="170" t="n">
        <f aca="false">ROUND(I213*H213,2)</f>
        <v>0</v>
      </c>
      <c r="K213" s="166"/>
      <c r="L213" s="23"/>
      <c r="M213" s="171"/>
      <c r="N213" s="172" t="s">
        <v>47</v>
      </c>
      <c r="P213" s="173" t="n">
        <f aca="false">O213*H213</f>
        <v>0</v>
      </c>
      <c r="Q213" s="173" t="n">
        <v>0</v>
      </c>
      <c r="R213" s="173" t="n">
        <f aca="false">Q213*H213</f>
        <v>0</v>
      </c>
      <c r="S213" s="173" t="n">
        <v>0</v>
      </c>
      <c r="T213" s="174" t="n">
        <f aca="false">S213*H213</f>
        <v>0</v>
      </c>
      <c r="AR213" s="175" t="s">
        <v>540</v>
      </c>
      <c r="AT213" s="175" t="s">
        <v>310</v>
      </c>
      <c r="AU213" s="175" t="s">
        <v>91</v>
      </c>
      <c r="AY213" s="3" t="s">
        <v>308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ROUND(I213*H213,2)</f>
        <v>0</v>
      </c>
      <c r="BL213" s="3" t="s">
        <v>540</v>
      </c>
      <c r="BM213" s="175" t="s">
        <v>732</v>
      </c>
    </row>
    <row r="214" s="22" customFormat="true" ht="24.15" hidden="false" customHeight="true" outlineLevel="0" collapsed="false">
      <c r="B214" s="23"/>
      <c r="C214" s="164" t="s">
        <v>733</v>
      </c>
      <c r="D214" s="164" t="s">
        <v>310</v>
      </c>
      <c r="E214" s="165" t="s">
        <v>637</v>
      </c>
      <c r="F214" s="166" t="s">
        <v>638</v>
      </c>
      <c r="G214" s="167" t="s">
        <v>639</v>
      </c>
      <c r="H214" s="168" t="n">
        <v>6</v>
      </c>
      <c r="I214" s="169"/>
      <c r="J214" s="170" t="n">
        <f aca="false">ROUND(I214*H214,2)</f>
        <v>0</v>
      </c>
      <c r="K214" s="166"/>
      <c r="L214" s="23"/>
      <c r="M214" s="171"/>
      <c r="N214" s="172" t="s">
        <v>47</v>
      </c>
      <c r="P214" s="173" t="n">
        <f aca="false">O214*H214</f>
        <v>0</v>
      </c>
      <c r="Q214" s="173" t="n">
        <v>0</v>
      </c>
      <c r="R214" s="173" t="n">
        <f aca="false">Q214*H214</f>
        <v>0</v>
      </c>
      <c r="S214" s="173" t="n">
        <v>0</v>
      </c>
      <c r="T214" s="174" t="n">
        <f aca="false">S214*H214</f>
        <v>0</v>
      </c>
      <c r="AR214" s="175" t="s">
        <v>540</v>
      </c>
      <c r="AT214" s="175" t="s">
        <v>310</v>
      </c>
      <c r="AU214" s="175" t="s">
        <v>91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540</v>
      </c>
      <c r="BM214" s="175" t="s">
        <v>734</v>
      </c>
    </row>
    <row r="215" s="22" customFormat="true" ht="16.5" hidden="false" customHeight="true" outlineLevel="0" collapsed="false">
      <c r="B215" s="23"/>
      <c r="C215" s="164" t="s">
        <v>735</v>
      </c>
      <c r="D215" s="164" t="s">
        <v>310</v>
      </c>
      <c r="E215" s="165" t="s">
        <v>625</v>
      </c>
      <c r="F215" s="166" t="s">
        <v>626</v>
      </c>
      <c r="G215" s="167" t="s">
        <v>607</v>
      </c>
      <c r="H215" s="168" t="n">
        <v>18</v>
      </c>
      <c r="I215" s="169"/>
      <c r="J215" s="170" t="n">
        <f aca="false">ROUND(I215*H215,2)</f>
        <v>0</v>
      </c>
      <c r="K215" s="166"/>
      <c r="L215" s="23"/>
      <c r="M215" s="171"/>
      <c r="N215" s="172" t="s">
        <v>47</v>
      </c>
      <c r="P215" s="173" t="n">
        <f aca="false">O215*H215</f>
        <v>0</v>
      </c>
      <c r="Q215" s="173" t="n">
        <v>0</v>
      </c>
      <c r="R215" s="173" t="n">
        <f aca="false">Q215*H215</f>
        <v>0</v>
      </c>
      <c r="S215" s="173" t="n">
        <v>0</v>
      </c>
      <c r="T215" s="174" t="n">
        <f aca="false">S215*H215</f>
        <v>0</v>
      </c>
      <c r="AR215" s="175" t="s">
        <v>540</v>
      </c>
      <c r="AT215" s="175" t="s">
        <v>310</v>
      </c>
      <c r="AU215" s="175" t="s">
        <v>91</v>
      </c>
      <c r="AY215" s="3" t="s">
        <v>308</v>
      </c>
      <c r="BE215" s="176" t="n">
        <f aca="false">IF(N215="základní",J215,0)</f>
        <v>0</v>
      </c>
      <c r="BF215" s="176" t="n">
        <f aca="false">IF(N215="snížená",J215,0)</f>
        <v>0</v>
      </c>
      <c r="BG215" s="176" t="n">
        <f aca="false">IF(N215="zákl. přenesená",J215,0)</f>
        <v>0</v>
      </c>
      <c r="BH215" s="176" t="n">
        <f aca="false">IF(N215="sníž. přenesená",J215,0)</f>
        <v>0</v>
      </c>
      <c r="BI215" s="176" t="n">
        <f aca="false">IF(N215="nulová",J215,0)</f>
        <v>0</v>
      </c>
      <c r="BJ215" s="3" t="s">
        <v>89</v>
      </c>
      <c r="BK215" s="176" t="n">
        <f aca="false">ROUND(I215*H215,2)</f>
        <v>0</v>
      </c>
      <c r="BL215" s="3" t="s">
        <v>540</v>
      </c>
      <c r="BM215" s="175" t="s">
        <v>736</v>
      </c>
    </row>
    <row r="216" s="22" customFormat="true" ht="16.5" hidden="false" customHeight="true" outlineLevel="0" collapsed="false">
      <c r="B216" s="23"/>
      <c r="C216" s="164" t="s">
        <v>737</v>
      </c>
      <c r="D216" s="164" t="s">
        <v>310</v>
      </c>
      <c r="E216" s="165" t="s">
        <v>642</v>
      </c>
      <c r="F216" s="166" t="s">
        <v>643</v>
      </c>
      <c r="G216" s="167" t="s">
        <v>607</v>
      </c>
      <c r="H216" s="168" t="n">
        <v>18</v>
      </c>
      <c r="I216" s="169"/>
      <c r="J216" s="170" t="n">
        <f aca="false">ROUND(I216*H216,2)</f>
        <v>0</v>
      </c>
      <c r="K216" s="166"/>
      <c r="L216" s="23"/>
      <c r="M216" s="171"/>
      <c r="N216" s="172" t="s">
        <v>47</v>
      </c>
      <c r="P216" s="173" t="n">
        <f aca="false">O216*H216</f>
        <v>0</v>
      </c>
      <c r="Q216" s="173" t="n">
        <v>0</v>
      </c>
      <c r="R216" s="173" t="n">
        <f aca="false">Q216*H216</f>
        <v>0</v>
      </c>
      <c r="S216" s="173" t="n">
        <v>0</v>
      </c>
      <c r="T216" s="174" t="n">
        <f aca="false">S216*H216</f>
        <v>0</v>
      </c>
      <c r="AR216" s="175" t="s">
        <v>540</v>
      </c>
      <c r="AT216" s="175" t="s">
        <v>310</v>
      </c>
      <c r="AU216" s="175" t="s">
        <v>91</v>
      </c>
      <c r="AY216" s="3" t="s">
        <v>308</v>
      </c>
      <c r="BE216" s="176" t="n">
        <f aca="false">IF(N216="základní",J216,0)</f>
        <v>0</v>
      </c>
      <c r="BF216" s="176" t="n">
        <f aca="false">IF(N216="snížená",J216,0)</f>
        <v>0</v>
      </c>
      <c r="BG216" s="176" t="n">
        <f aca="false">IF(N216="zákl. přenesená",J216,0)</f>
        <v>0</v>
      </c>
      <c r="BH216" s="176" t="n">
        <f aca="false">IF(N216="sníž. přenesená",J216,0)</f>
        <v>0</v>
      </c>
      <c r="BI216" s="176" t="n">
        <f aca="false">IF(N216="nulová",J216,0)</f>
        <v>0</v>
      </c>
      <c r="BJ216" s="3" t="s">
        <v>89</v>
      </c>
      <c r="BK216" s="176" t="n">
        <f aca="false">ROUND(I216*H216,2)</f>
        <v>0</v>
      </c>
      <c r="BL216" s="3" t="s">
        <v>540</v>
      </c>
      <c r="BM216" s="175" t="s">
        <v>738</v>
      </c>
    </row>
    <row r="217" s="22" customFormat="true" ht="16.5" hidden="false" customHeight="true" outlineLevel="0" collapsed="false">
      <c r="B217" s="23"/>
      <c r="C217" s="164" t="s">
        <v>739</v>
      </c>
      <c r="D217" s="164" t="s">
        <v>310</v>
      </c>
      <c r="E217" s="165" t="s">
        <v>646</v>
      </c>
      <c r="F217" s="166" t="s">
        <v>647</v>
      </c>
      <c r="G217" s="167" t="s">
        <v>494</v>
      </c>
      <c r="H217" s="168" t="n">
        <v>30</v>
      </c>
      <c r="I217" s="169"/>
      <c r="J217" s="170" t="n">
        <f aca="false">ROUND(I217*H217,2)</f>
        <v>0</v>
      </c>
      <c r="K217" s="166"/>
      <c r="L217" s="23"/>
      <c r="M217" s="171"/>
      <c r="N217" s="172" t="s">
        <v>47</v>
      </c>
      <c r="P217" s="173" t="n">
        <f aca="false">O217*H217</f>
        <v>0</v>
      </c>
      <c r="Q217" s="173" t="n">
        <v>0</v>
      </c>
      <c r="R217" s="173" t="n">
        <f aca="false">Q217*H217</f>
        <v>0</v>
      </c>
      <c r="S217" s="173" t="n">
        <v>0</v>
      </c>
      <c r="T217" s="174" t="n">
        <f aca="false">S217*H217</f>
        <v>0</v>
      </c>
      <c r="AR217" s="175" t="s">
        <v>540</v>
      </c>
      <c r="AT217" s="175" t="s">
        <v>310</v>
      </c>
      <c r="AU217" s="175" t="s">
        <v>91</v>
      </c>
      <c r="AY217" s="3" t="s">
        <v>308</v>
      </c>
      <c r="BE217" s="176" t="n">
        <f aca="false">IF(N217="základní",J217,0)</f>
        <v>0</v>
      </c>
      <c r="BF217" s="176" t="n">
        <f aca="false">IF(N217="snížená",J217,0)</f>
        <v>0</v>
      </c>
      <c r="BG217" s="176" t="n">
        <f aca="false">IF(N217="zákl. přenesená",J217,0)</f>
        <v>0</v>
      </c>
      <c r="BH217" s="176" t="n">
        <f aca="false">IF(N217="sníž. přenesená",J217,0)</f>
        <v>0</v>
      </c>
      <c r="BI217" s="176" t="n">
        <f aca="false">IF(N217="nulová",J217,0)</f>
        <v>0</v>
      </c>
      <c r="BJ217" s="3" t="s">
        <v>89</v>
      </c>
      <c r="BK217" s="176" t="n">
        <f aca="false">ROUND(I217*H217,2)</f>
        <v>0</v>
      </c>
      <c r="BL217" s="3" t="s">
        <v>540</v>
      </c>
      <c r="BM217" s="175" t="s">
        <v>740</v>
      </c>
    </row>
    <row r="218" s="22" customFormat="true" ht="16.5" hidden="false" customHeight="true" outlineLevel="0" collapsed="false">
      <c r="B218" s="23"/>
      <c r="C218" s="164" t="s">
        <v>741</v>
      </c>
      <c r="D218" s="164" t="s">
        <v>310</v>
      </c>
      <c r="E218" s="165" t="s">
        <v>650</v>
      </c>
      <c r="F218" s="166" t="s">
        <v>651</v>
      </c>
      <c r="G218" s="167" t="s">
        <v>607</v>
      </c>
      <c r="H218" s="168" t="n">
        <v>1</v>
      </c>
      <c r="I218" s="169"/>
      <c r="J218" s="170" t="n">
        <f aca="false">ROUND(I218*H218,2)</f>
        <v>0</v>
      </c>
      <c r="K218" s="166"/>
      <c r="L218" s="23"/>
      <c r="M218" s="171"/>
      <c r="N218" s="172" t="s">
        <v>47</v>
      </c>
      <c r="P218" s="173" t="n">
        <f aca="false">O218*H218</f>
        <v>0</v>
      </c>
      <c r="Q218" s="173" t="n">
        <v>0</v>
      </c>
      <c r="R218" s="173" t="n">
        <f aca="false">Q218*H218</f>
        <v>0</v>
      </c>
      <c r="S218" s="173" t="n">
        <v>0</v>
      </c>
      <c r="T218" s="174" t="n">
        <f aca="false">S218*H218</f>
        <v>0</v>
      </c>
      <c r="AR218" s="175" t="s">
        <v>540</v>
      </c>
      <c r="AT218" s="175" t="s">
        <v>310</v>
      </c>
      <c r="AU218" s="175" t="s">
        <v>91</v>
      </c>
      <c r="AY218" s="3" t="s">
        <v>308</v>
      </c>
      <c r="BE218" s="176" t="n">
        <f aca="false">IF(N218="základní",J218,0)</f>
        <v>0</v>
      </c>
      <c r="BF218" s="176" t="n">
        <f aca="false">IF(N218="snížená",J218,0)</f>
        <v>0</v>
      </c>
      <c r="BG218" s="176" t="n">
        <f aca="false">IF(N218="zákl. přenesená",J218,0)</f>
        <v>0</v>
      </c>
      <c r="BH218" s="176" t="n">
        <f aca="false">IF(N218="sníž. přenesená",J218,0)</f>
        <v>0</v>
      </c>
      <c r="BI218" s="176" t="n">
        <f aca="false">IF(N218="nulová",J218,0)</f>
        <v>0</v>
      </c>
      <c r="BJ218" s="3" t="s">
        <v>89</v>
      </c>
      <c r="BK218" s="176" t="n">
        <f aca="false">ROUND(I218*H218,2)</f>
        <v>0</v>
      </c>
      <c r="BL218" s="3" t="s">
        <v>540</v>
      </c>
      <c r="BM218" s="175" t="s">
        <v>742</v>
      </c>
    </row>
    <row r="219" s="22" customFormat="true" ht="16.5" hidden="false" customHeight="true" outlineLevel="0" collapsed="false">
      <c r="B219" s="23"/>
      <c r="C219" s="164" t="s">
        <v>743</v>
      </c>
      <c r="D219" s="164" t="s">
        <v>310</v>
      </c>
      <c r="E219" s="165" t="s">
        <v>654</v>
      </c>
      <c r="F219" s="166" t="s">
        <v>579</v>
      </c>
      <c r="G219" s="167" t="s">
        <v>549</v>
      </c>
      <c r="H219" s="168" t="n">
        <v>1</v>
      </c>
      <c r="I219" s="169"/>
      <c r="J219" s="170" t="n">
        <f aca="false">ROUND(I219*H219,2)</f>
        <v>0</v>
      </c>
      <c r="K219" s="166"/>
      <c r="L219" s="23"/>
      <c r="M219" s="171"/>
      <c r="N219" s="172" t="s">
        <v>47</v>
      </c>
      <c r="P219" s="173" t="n">
        <f aca="false">O219*H219</f>
        <v>0</v>
      </c>
      <c r="Q219" s="173" t="n">
        <v>0</v>
      </c>
      <c r="R219" s="173" t="n">
        <f aca="false">Q219*H219</f>
        <v>0</v>
      </c>
      <c r="S219" s="173" t="n">
        <v>0</v>
      </c>
      <c r="T219" s="174" t="n">
        <f aca="false">S219*H219</f>
        <v>0</v>
      </c>
      <c r="AR219" s="175" t="s">
        <v>540</v>
      </c>
      <c r="AT219" s="175" t="s">
        <v>310</v>
      </c>
      <c r="AU219" s="175" t="s">
        <v>91</v>
      </c>
      <c r="AY219" s="3" t="s">
        <v>308</v>
      </c>
      <c r="BE219" s="176" t="n">
        <f aca="false">IF(N219="základní",J219,0)</f>
        <v>0</v>
      </c>
      <c r="BF219" s="176" t="n">
        <f aca="false">IF(N219="snížená",J219,0)</f>
        <v>0</v>
      </c>
      <c r="BG219" s="176" t="n">
        <f aca="false">IF(N219="zákl. přenesená",J219,0)</f>
        <v>0</v>
      </c>
      <c r="BH219" s="176" t="n">
        <f aca="false">IF(N219="sníž. přenesená",J219,0)</f>
        <v>0</v>
      </c>
      <c r="BI219" s="176" t="n">
        <f aca="false">IF(N219="nulová",J219,0)</f>
        <v>0</v>
      </c>
      <c r="BJ219" s="3" t="s">
        <v>89</v>
      </c>
      <c r="BK219" s="176" t="n">
        <f aca="false">ROUND(I219*H219,2)</f>
        <v>0</v>
      </c>
      <c r="BL219" s="3" t="s">
        <v>540</v>
      </c>
      <c r="BM219" s="175" t="s">
        <v>744</v>
      </c>
    </row>
    <row r="220" s="152" customFormat="true" ht="22.95" hidden="false" customHeight="true" outlineLevel="0" collapsed="false">
      <c r="B220" s="153"/>
      <c r="D220" s="154" t="s">
        <v>81</v>
      </c>
      <c r="E220" s="162" t="s">
        <v>745</v>
      </c>
      <c r="F220" s="162" t="s">
        <v>612</v>
      </c>
      <c r="I220" s="156"/>
      <c r="J220" s="163" t="n">
        <f aca="false">BK220</f>
        <v>0</v>
      </c>
      <c r="L220" s="153"/>
      <c r="M220" s="157"/>
      <c r="P220" s="158" t="n">
        <f aca="false">SUM(P221:P234)</f>
        <v>0</v>
      </c>
      <c r="R220" s="158" t="n">
        <f aca="false">SUM(R221:R234)</f>
        <v>0</v>
      </c>
      <c r="T220" s="159" t="n">
        <f aca="false">SUM(T221:T234)</f>
        <v>0</v>
      </c>
      <c r="AR220" s="154" t="s">
        <v>315</v>
      </c>
      <c r="AT220" s="160" t="s">
        <v>81</v>
      </c>
      <c r="AU220" s="160" t="s">
        <v>89</v>
      </c>
      <c r="AY220" s="154" t="s">
        <v>308</v>
      </c>
      <c r="BK220" s="161" t="n">
        <f aca="false">SUM(BK221:BK234)</f>
        <v>0</v>
      </c>
    </row>
    <row r="221" s="22" customFormat="true" ht="24.15" hidden="false" customHeight="true" outlineLevel="0" collapsed="false">
      <c r="B221" s="23"/>
      <c r="C221" s="164" t="s">
        <v>746</v>
      </c>
      <c r="D221" s="164" t="s">
        <v>310</v>
      </c>
      <c r="E221" s="165" t="s">
        <v>658</v>
      </c>
      <c r="F221" s="166" t="s">
        <v>659</v>
      </c>
      <c r="G221" s="167" t="s">
        <v>607</v>
      </c>
      <c r="H221" s="168" t="n">
        <v>1</v>
      </c>
      <c r="I221" s="169"/>
      <c r="J221" s="170" t="n">
        <f aca="false">ROUND(I221*H221,2)</f>
        <v>0</v>
      </c>
      <c r="K221" s="166"/>
      <c r="L221" s="23"/>
      <c r="M221" s="171"/>
      <c r="N221" s="172" t="s">
        <v>47</v>
      </c>
      <c r="P221" s="173" t="n">
        <f aca="false">O221*H221</f>
        <v>0</v>
      </c>
      <c r="Q221" s="173" t="n">
        <v>0</v>
      </c>
      <c r="R221" s="173" t="n">
        <f aca="false">Q221*H221</f>
        <v>0</v>
      </c>
      <c r="S221" s="173" t="n">
        <v>0</v>
      </c>
      <c r="T221" s="174" t="n">
        <f aca="false">S221*H221</f>
        <v>0</v>
      </c>
      <c r="AR221" s="175" t="s">
        <v>540</v>
      </c>
      <c r="AT221" s="175" t="s">
        <v>310</v>
      </c>
      <c r="AU221" s="175" t="s">
        <v>91</v>
      </c>
      <c r="AY221" s="3" t="s">
        <v>308</v>
      </c>
      <c r="BE221" s="176" t="n">
        <f aca="false">IF(N221="základní",J221,0)</f>
        <v>0</v>
      </c>
      <c r="BF221" s="176" t="n">
        <f aca="false">IF(N221="snížená",J221,0)</f>
        <v>0</v>
      </c>
      <c r="BG221" s="176" t="n">
        <f aca="false">IF(N221="zákl. přenesená",J221,0)</f>
        <v>0</v>
      </c>
      <c r="BH221" s="176" t="n">
        <f aca="false">IF(N221="sníž. přenesená",J221,0)</f>
        <v>0</v>
      </c>
      <c r="BI221" s="176" t="n">
        <f aca="false">IF(N221="nulová",J221,0)</f>
        <v>0</v>
      </c>
      <c r="BJ221" s="3" t="s">
        <v>89</v>
      </c>
      <c r="BK221" s="176" t="n">
        <f aca="false">ROUND(I221*H221,2)</f>
        <v>0</v>
      </c>
      <c r="BL221" s="3" t="s">
        <v>540</v>
      </c>
      <c r="BM221" s="175" t="s">
        <v>747</v>
      </c>
    </row>
    <row r="222" s="22" customFormat="true" ht="24.15" hidden="false" customHeight="true" outlineLevel="0" collapsed="false">
      <c r="B222" s="23"/>
      <c r="C222" s="164" t="s">
        <v>748</v>
      </c>
      <c r="D222" s="164" t="s">
        <v>310</v>
      </c>
      <c r="E222" s="165" t="s">
        <v>616</v>
      </c>
      <c r="F222" s="166" t="s">
        <v>617</v>
      </c>
      <c r="G222" s="167" t="s">
        <v>607</v>
      </c>
      <c r="H222" s="168" t="n">
        <v>2</v>
      </c>
      <c r="I222" s="169"/>
      <c r="J222" s="170" t="n">
        <f aca="false">ROUND(I222*H222,2)</f>
        <v>0</v>
      </c>
      <c r="K222" s="166"/>
      <c r="L222" s="23"/>
      <c r="M222" s="171"/>
      <c r="N222" s="172" t="s">
        <v>47</v>
      </c>
      <c r="P222" s="173" t="n">
        <f aca="false">O222*H222</f>
        <v>0</v>
      </c>
      <c r="Q222" s="173" t="n">
        <v>0</v>
      </c>
      <c r="R222" s="173" t="n">
        <f aca="false">Q222*H222</f>
        <v>0</v>
      </c>
      <c r="S222" s="173" t="n">
        <v>0</v>
      </c>
      <c r="T222" s="174" t="n">
        <f aca="false">S222*H222</f>
        <v>0</v>
      </c>
      <c r="AR222" s="175" t="s">
        <v>540</v>
      </c>
      <c r="AT222" s="175" t="s">
        <v>310</v>
      </c>
      <c r="AU222" s="175" t="s">
        <v>91</v>
      </c>
      <c r="AY222" s="3" t="s">
        <v>308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ROUND(I222*H222,2)</f>
        <v>0</v>
      </c>
      <c r="BL222" s="3" t="s">
        <v>540</v>
      </c>
      <c r="BM222" s="175" t="s">
        <v>749</v>
      </c>
    </row>
    <row r="223" s="22" customFormat="true" ht="24.15" hidden="false" customHeight="true" outlineLevel="0" collapsed="false">
      <c r="B223" s="23"/>
      <c r="C223" s="164" t="s">
        <v>750</v>
      </c>
      <c r="D223" s="164" t="s">
        <v>310</v>
      </c>
      <c r="E223" s="165" t="s">
        <v>619</v>
      </c>
      <c r="F223" s="166" t="s">
        <v>620</v>
      </c>
      <c r="G223" s="167" t="s">
        <v>607</v>
      </c>
      <c r="H223" s="168" t="n">
        <v>48</v>
      </c>
      <c r="I223" s="169"/>
      <c r="J223" s="170" t="n">
        <f aca="false">ROUND(I223*H223,2)</f>
        <v>0</v>
      </c>
      <c r="K223" s="166"/>
      <c r="L223" s="23"/>
      <c r="M223" s="171"/>
      <c r="N223" s="172" t="s">
        <v>47</v>
      </c>
      <c r="P223" s="173" t="n">
        <f aca="false">O223*H223</f>
        <v>0</v>
      </c>
      <c r="Q223" s="173" t="n">
        <v>0</v>
      </c>
      <c r="R223" s="173" t="n">
        <f aca="false">Q223*H223</f>
        <v>0</v>
      </c>
      <c r="S223" s="173" t="n">
        <v>0</v>
      </c>
      <c r="T223" s="174" t="n">
        <f aca="false">S223*H223</f>
        <v>0</v>
      </c>
      <c r="AR223" s="175" t="s">
        <v>540</v>
      </c>
      <c r="AT223" s="175" t="s">
        <v>310</v>
      </c>
      <c r="AU223" s="175" t="s">
        <v>91</v>
      </c>
      <c r="AY223" s="3" t="s">
        <v>308</v>
      </c>
      <c r="BE223" s="176" t="n">
        <f aca="false">IF(N223="základní",J223,0)</f>
        <v>0</v>
      </c>
      <c r="BF223" s="176" t="n">
        <f aca="false">IF(N223="snížená",J223,0)</f>
        <v>0</v>
      </c>
      <c r="BG223" s="176" t="n">
        <f aca="false">IF(N223="zákl. přenesená",J223,0)</f>
        <v>0</v>
      </c>
      <c r="BH223" s="176" t="n">
        <f aca="false">IF(N223="sníž. přenesená",J223,0)</f>
        <v>0</v>
      </c>
      <c r="BI223" s="176" t="n">
        <f aca="false">IF(N223="nulová",J223,0)</f>
        <v>0</v>
      </c>
      <c r="BJ223" s="3" t="s">
        <v>89</v>
      </c>
      <c r="BK223" s="176" t="n">
        <f aca="false">ROUND(I223*H223,2)</f>
        <v>0</v>
      </c>
      <c r="BL223" s="3" t="s">
        <v>540</v>
      </c>
      <c r="BM223" s="175" t="s">
        <v>751</v>
      </c>
    </row>
    <row r="224" s="22" customFormat="true" ht="16.5" hidden="false" customHeight="true" outlineLevel="0" collapsed="false">
      <c r="B224" s="23"/>
      <c r="C224" s="164" t="s">
        <v>752</v>
      </c>
      <c r="D224" s="164" t="s">
        <v>310</v>
      </c>
      <c r="E224" s="165" t="s">
        <v>622</v>
      </c>
      <c r="F224" s="166" t="s">
        <v>623</v>
      </c>
      <c r="G224" s="167" t="s">
        <v>494</v>
      </c>
      <c r="H224" s="168" t="n">
        <v>5</v>
      </c>
      <c r="I224" s="169"/>
      <c r="J224" s="170" t="n">
        <f aca="false">ROUND(I224*H224,2)</f>
        <v>0</v>
      </c>
      <c r="K224" s="166"/>
      <c r="L224" s="23"/>
      <c r="M224" s="171"/>
      <c r="N224" s="172" t="s">
        <v>47</v>
      </c>
      <c r="P224" s="173" t="n">
        <f aca="false">O224*H224</f>
        <v>0</v>
      </c>
      <c r="Q224" s="173" t="n">
        <v>0</v>
      </c>
      <c r="R224" s="173" t="n">
        <f aca="false">Q224*H224</f>
        <v>0</v>
      </c>
      <c r="S224" s="173" t="n">
        <v>0</v>
      </c>
      <c r="T224" s="174" t="n">
        <f aca="false">S224*H224</f>
        <v>0</v>
      </c>
      <c r="AR224" s="175" t="s">
        <v>540</v>
      </c>
      <c r="AT224" s="175" t="s">
        <v>310</v>
      </c>
      <c r="AU224" s="175" t="s">
        <v>91</v>
      </c>
      <c r="AY224" s="3" t="s">
        <v>308</v>
      </c>
      <c r="BE224" s="176" t="n">
        <f aca="false">IF(N224="základní",J224,0)</f>
        <v>0</v>
      </c>
      <c r="BF224" s="176" t="n">
        <f aca="false">IF(N224="snížená",J224,0)</f>
        <v>0</v>
      </c>
      <c r="BG224" s="176" t="n">
        <f aca="false">IF(N224="zákl. přenesená",J224,0)</f>
        <v>0</v>
      </c>
      <c r="BH224" s="176" t="n">
        <f aca="false">IF(N224="sníž. přenesená",J224,0)</f>
        <v>0</v>
      </c>
      <c r="BI224" s="176" t="n">
        <f aca="false">IF(N224="nulová",J224,0)</f>
        <v>0</v>
      </c>
      <c r="BJ224" s="3" t="s">
        <v>89</v>
      </c>
      <c r="BK224" s="176" t="n">
        <f aca="false">ROUND(I224*H224,2)</f>
        <v>0</v>
      </c>
      <c r="BL224" s="3" t="s">
        <v>540</v>
      </c>
      <c r="BM224" s="175" t="s">
        <v>753</v>
      </c>
    </row>
    <row r="225" s="22" customFormat="true" ht="16.5" hidden="false" customHeight="true" outlineLevel="0" collapsed="false">
      <c r="B225" s="23"/>
      <c r="C225" s="164" t="s">
        <v>754</v>
      </c>
      <c r="D225" s="164" t="s">
        <v>310</v>
      </c>
      <c r="E225" s="165" t="s">
        <v>625</v>
      </c>
      <c r="F225" s="166" t="s">
        <v>626</v>
      </c>
      <c r="G225" s="167" t="s">
        <v>607</v>
      </c>
      <c r="H225" s="168" t="n">
        <v>4</v>
      </c>
      <c r="I225" s="169"/>
      <c r="J225" s="170" t="n">
        <f aca="false">ROUND(I225*H225,2)</f>
        <v>0</v>
      </c>
      <c r="K225" s="166"/>
      <c r="L225" s="23"/>
      <c r="M225" s="171"/>
      <c r="N225" s="172" t="s">
        <v>47</v>
      </c>
      <c r="P225" s="173" t="n">
        <f aca="false">O225*H225</f>
        <v>0</v>
      </c>
      <c r="Q225" s="173" t="n">
        <v>0</v>
      </c>
      <c r="R225" s="173" t="n">
        <f aca="false">Q225*H225</f>
        <v>0</v>
      </c>
      <c r="S225" s="173" t="n">
        <v>0</v>
      </c>
      <c r="T225" s="174" t="n">
        <f aca="false">S225*H225</f>
        <v>0</v>
      </c>
      <c r="AR225" s="175" t="s">
        <v>540</v>
      </c>
      <c r="AT225" s="175" t="s">
        <v>310</v>
      </c>
      <c r="AU225" s="175" t="s">
        <v>91</v>
      </c>
      <c r="AY225" s="3" t="s">
        <v>308</v>
      </c>
      <c r="BE225" s="176" t="n">
        <f aca="false">IF(N225="základní",J225,0)</f>
        <v>0</v>
      </c>
      <c r="BF225" s="176" t="n">
        <f aca="false">IF(N225="snížená",J225,0)</f>
        <v>0</v>
      </c>
      <c r="BG225" s="176" t="n">
        <f aca="false">IF(N225="zákl. přenesená",J225,0)</f>
        <v>0</v>
      </c>
      <c r="BH225" s="176" t="n">
        <f aca="false">IF(N225="sníž. přenesená",J225,0)</f>
        <v>0</v>
      </c>
      <c r="BI225" s="176" t="n">
        <f aca="false">IF(N225="nulová",J225,0)</f>
        <v>0</v>
      </c>
      <c r="BJ225" s="3" t="s">
        <v>89</v>
      </c>
      <c r="BK225" s="176" t="n">
        <f aca="false">ROUND(I225*H225,2)</f>
        <v>0</v>
      </c>
      <c r="BL225" s="3" t="s">
        <v>540</v>
      </c>
      <c r="BM225" s="175" t="s">
        <v>755</v>
      </c>
    </row>
    <row r="226" s="22" customFormat="true" ht="16.5" hidden="false" customHeight="true" outlineLevel="0" collapsed="false">
      <c r="B226" s="23"/>
      <c r="C226" s="164" t="s">
        <v>756</v>
      </c>
      <c r="D226" s="164" t="s">
        <v>310</v>
      </c>
      <c r="E226" s="165" t="s">
        <v>628</v>
      </c>
      <c r="F226" s="166" t="s">
        <v>629</v>
      </c>
      <c r="G226" s="167" t="s">
        <v>607</v>
      </c>
      <c r="H226" s="168" t="n">
        <v>2</v>
      </c>
      <c r="I226" s="169"/>
      <c r="J226" s="170" t="n">
        <f aca="false">ROUND(I226*H226,2)</f>
        <v>0</v>
      </c>
      <c r="K226" s="166"/>
      <c r="L226" s="23"/>
      <c r="M226" s="171"/>
      <c r="N226" s="172" t="s">
        <v>47</v>
      </c>
      <c r="P226" s="173" t="n">
        <f aca="false">O226*H226</f>
        <v>0</v>
      </c>
      <c r="Q226" s="173" t="n">
        <v>0</v>
      </c>
      <c r="R226" s="173" t="n">
        <f aca="false">Q226*H226</f>
        <v>0</v>
      </c>
      <c r="S226" s="173" t="n">
        <v>0</v>
      </c>
      <c r="T226" s="174" t="n">
        <f aca="false">S226*H226</f>
        <v>0</v>
      </c>
      <c r="AR226" s="175" t="s">
        <v>540</v>
      </c>
      <c r="AT226" s="175" t="s">
        <v>310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540</v>
      </c>
      <c r="BM226" s="175" t="s">
        <v>757</v>
      </c>
    </row>
    <row r="227" s="22" customFormat="true" ht="16.5" hidden="false" customHeight="true" outlineLevel="0" collapsed="false">
      <c r="B227" s="23"/>
      <c r="C227" s="164" t="s">
        <v>758</v>
      </c>
      <c r="D227" s="164" t="s">
        <v>310</v>
      </c>
      <c r="E227" s="165" t="s">
        <v>631</v>
      </c>
      <c r="F227" s="166" t="s">
        <v>632</v>
      </c>
      <c r="G227" s="167" t="s">
        <v>607</v>
      </c>
      <c r="H227" s="168" t="n">
        <v>2</v>
      </c>
      <c r="I227" s="169"/>
      <c r="J227" s="170" t="n">
        <f aca="false">ROUND(I227*H227,2)</f>
        <v>0</v>
      </c>
      <c r="K227" s="166"/>
      <c r="L227" s="23"/>
      <c r="M227" s="171"/>
      <c r="N227" s="172" t="s">
        <v>47</v>
      </c>
      <c r="P227" s="173" t="n">
        <f aca="false">O227*H227</f>
        <v>0</v>
      </c>
      <c r="Q227" s="173" t="n">
        <v>0</v>
      </c>
      <c r="R227" s="173" t="n">
        <f aca="false">Q227*H227</f>
        <v>0</v>
      </c>
      <c r="S227" s="173" t="n">
        <v>0</v>
      </c>
      <c r="T227" s="174" t="n">
        <f aca="false">S227*H227</f>
        <v>0</v>
      </c>
      <c r="AR227" s="175" t="s">
        <v>540</v>
      </c>
      <c r="AT227" s="175" t="s">
        <v>310</v>
      </c>
      <c r="AU227" s="175" t="s">
        <v>91</v>
      </c>
      <c r="AY227" s="3" t="s">
        <v>308</v>
      </c>
      <c r="BE227" s="176" t="n">
        <f aca="false">IF(N227="základní",J227,0)</f>
        <v>0</v>
      </c>
      <c r="BF227" s="176" t="n">
        <f aca="false">IF(N227="snížená",J227,0)</f>
        <v>0</v>
      </c>
      <c r="BG227" s="176" t="n">
        <f aca="false">IF(N227="zákl. přenesená",J227,0)</f>
        <v>0</v>
      </c>
      <c r="BH227" s="176" t="n">
        <f aca="false">IF(N227="sníž. přenesená",J227,0)</f>
        <v>0</v>
      </c>
      <c r="BI227" s="176" t="n">
        <f aca="false">IF(N227="nulová",J227,0)</f>
        <v>0</v>
      </c>
      <c r="BJ227" s="3" t="s">
        <v>89</v>
      </c>
      <c r="BK227" s="176" t="n">
        <f aca="false">ROUND(I227*H227,2)</f>
        <v>0</v>
      </c>
      <c r="BL227" s="3" t="s">
        <v>540</v>
      </c>
      <c r="BM227" s="175" t="s">
        <v>759</v>
      </c>
    </row>
    <row r="228" s="22" customFormat="true" ht="16.5" hidden="false" customHeight="true" outlineLevel="0" collapsed="false">
      <c r="B228" s="23"/>
      <c r="C228" s="164" t="s">
        <v>760</v>
      </c>
      <c r="D228" s="164" t="s">
        <v>310</v>
      </c>
      <c r="E228" s="165" t="s">
        <v>634</v>
      </c>
      <c r="F228" s="166" t="s">
        <v>635</v>
      </c>
      <c r="G228" s="167" t="s">
        <v>494</v>
      </c>
      <c r="H228" s="168" t="n">
        <v>70</v>
      </c>
      <c r="I228" s="169"/>
      <c r="J228" s="170" t="n">
        <f aca="false">ROUND(I228*H228,2)</f>
        <v>0</v>
      </c>
      <c r="K228" s="166"/>
      <c r="L228" s="23"/>
      <c r="M228" s="171"/>
      <c r="N228" s="172" t="s">
        <v>47</v>
      </c>
      <c r="P228" s="173" t="n">
        <f aca="false">O228*H228</f>
        <v>0</v>
      </c>
      <c r="Q228" s="173" t="n">
        <v>0</v>
      </c>
      <c r="R228" s="173" t="n">
        <f aca="false">Q228*H228</f>
        <v>0</v>
      </c>
      <c r="S228" s="173" t="n">
        <v>0</v>
      </c>
      <c r="T228" s="174" t="n">
        <f aca="false">S228*H228</f>
        <v>0</v>
      </c>
      <c r="AR228" s="175" t="s">
        <v>540</v>
      </c>
      <c r="AT228" s="175" t="s">
        <v>310</v>
      </c>
      <c r="AU228" s="175" t="s">
        <v>91</v>
      </c>
      <c r="AY228" s="3" t="s">
        <v>308</v>
      </c>
      <c r="BE228" s="176" t="n">
        <f aca="false">IF(N228="základní",J228,0)</f>
        <v>0</v>
      </c>
      <c r="BF228" s="176" t="n">
        <f aca="false">IF(N228="snížená",J228,0)</f>
        <v>0</v>
      </c>
      <c r="BG228" s="176" t="n">
        <f aca="false">IF(N228="zákl. přenesená",J228,0)</f>
        <v>0</v>
      </c>
      <c r="BH228" s="176" t="n">
        <f aca="false">IF(N228="sníž. přenesená",J228,0)</f>
        <v>0</v>
      </c>
      <c r="BI228" s="176" t="n">
        <f aca="false">IF(N228="nulová",J228,0)</f>
        <v>0</v>
      </c>
      <c r="BJ228" s="3" t="s">
        <v>89</v>
      </c>
      <c r="BK228" s="176" t="n">
        <f aca="false">ROUND(I228*H228,2)</f>
        <v>0</v>
      </c>
      <c r="BL228" s="3" t="s">
        <v>540</v>
      </c>
      <c r="BM228" s="175" t="s">
        <v>761</v>
      </c>
    </row>
    <row r="229" s="22" customFormat="true" ht="24.15" hidden="false" customHeight="true" outlineLevel="0" collapsed="false">
      <c r="B229" s="23"/>
      <c r="C229" s="164" t="s">
        <v>762</v>
      </c>
      <c r="D229" s="164" t="s">
        <v>310</v>
      </c>
      <c r="E229" s="165" t="s">
        <v>637</v>
      </c>
      <c r="F229" s="166" t="s">
        <v>638</v>
      </c>
      <c r="G229" s="167" t="s">
        <v>639</v>
      </c>
      <c r="H229" s="168" t="n">
        <v>2</v>
      </c>
      <c r="I229" s="169"/>
      <c r="J229" s="170" t="n">
        <f aca="false">ROUND(I229*H229,2)</f>
        <v>0</v>
      </c>
      <c r="K229" s="166"/>
      <c r="L229" s="23"/>
      <c r="M229" s="171"/>
      <c r="N229" s="172" t="s">
        <v>47</v>
      </c>
      <c r="P229" s="173" t="n">
        <f aca="false">O229*H229</f>
        <v>0</v>
      </c>
      <c r="Q229" s="173" t="n">
        <v>0</v>
      </c>
      <c r="R229" s="173" t="n">
        <f aca="false">Q229*H229</f>
        <v>0</v>
      </c>
      <c r="S229" s="173" t="n">
        <v>0</v>
      </c>
      <c r="T229" s="174" t="n">
        <f aca="false">S229*H229</f>
        <v>0</v>
      </c>
      <c r="AR229" s="175" t="s">
        <v>540</v>
      </c>
      <c r="AT229" s="175" t="s">
        <v>310</v>
      </c>
      <c r="AU229" s="175" t="s">
        <v>91</v>
      </c>
      <c r="AY229" s="3" t="s">
        <v>308</v>
      </c>
      <c r="BE229" s="176" t="n">
        <f aca="false">IF(N229="základní",J229,0)</f>
        <v>0</v>
      </c>
      <c r="BF229" s="176" t="n">
        <f aca="false">IF(N229="snížená",J229,0)</f>
        <v>0</v>
      </c>
      <c r="BG229" s="176" t="n">
        <f aca="false">IF(N229="zákl. přenesená",J229,0)</f>
        <v>0</v>
      </c>
      <c r="BH229" s="176" t="n">
        <f aca="false">IF(N229="sníž. přenesená",J229,0)</f>
        <v>0</v>
      </c>
      <c r="BI229" s="176" t="n">
        <f aca="false">IF(N229="nulová",J229,0)</f>
        <v>0</v>
      </c>
      <c r="BJ229" s="3" t="s">
        <v>89</v>
      </c>
      <c r="BK229" s="176" t="n">
        <f aca="false">ROUND(I229*H229,2)</f>
        <v>0</v>
      </c>
      <c r="BL229" s="3" t="s">
        <v>540</v>
      </c>
      <c r="BM229" s="175" t="s">
        <v>763</v>
      </c>
    </row>
    <row r="230" s="22" customFormat="true" ht="16.5" hidden="false" customHeight="true" outlineLevel="0" collapsed="false">
      <c r="B230" s="23"/>
      <c r="C230" s="164" t="s">
        <v>764</v>
      </c>
      <c r="D230" s="164" t="s">
        <v>310</v>
      </c>
      <c r="E230" s="165" t="s">
        <v>625</v>
      </c>
      <c r="F230" s="166" t="s">
        <v>626</v>
      </c>
      <c r="G230" s="167" t="s">
        <v>607</v>
      </c>
      <c r="H230" s="168" t="n">
        <v>6</v>
      </c>
      <c r="I230" s="169"/>
      <c r="J230" s="170" t="n">
        <f aca="false">ROUND(I230*H230,2)</f>
        <v>0</v>
      </c>
      <c r="K230" s="166"/>
      <c r="L230" s="23"/>
      <c r="M230" s="171"/>
      <c r="N230" s="172" t="s">
        <v>47</v>
      </c>
      <c r="P230" s="173" t="n">
        <f aca="false">O230*H230</f>
        <v>0</v>
      </c>
      <c r="Q230" s="173" t="n">
        <v>0</v>
      </c>
      <c r="R230" s="173" t="n">
        <f aca="false">Q230*H230</f>
        <v>0</v>
      </c>
      <c r="S230" s="173" t="n">
        <v>0</v>
      </c>
      <c r="T230" s="174" t="n">
        <f aca="false">S230*H230</f>
        <v>0</v>
      </c>
      <c r="AR230" s="175" t="s">
        <v>540</v>
      </c>
      <c r="AT230" s="175" t="s">
        <v>310</v>
      </c>
      <c r="AU230" s="175" t="s">
        <v>91</v>
      </c>
      <c r="AY230" s="3" t="s">
        <v>308</v>
      </c>
      <c r="BE230" s="176" t="n">
        <f aca="false">IF(N230="základní",J230,0)</f>
        <v>0</v>
      </c>
      <c r="BF230" s="176" t="n">
        <f aca="false">IF(N230="snížená",J230,0)</f>
        <v>0</v>
      </c>
      <c r="BG230" s="176" t="n">
        <f aca="false">IF(N230="zákl. přenesená",J230,0)</f>
        <v>0</v>
      </c>
      <c r="BH230" s="176" t="n">
        <f aca="false">IF(N230="sníž. přenesená",J230,0)</f>
        <v>0</v>
      </c>
      <c r="BI230" s="176" t="n">
        <f aca="false">IF(N230="nulová",J230,0)</f>
        <v>0</v>
      </c>
      <c r="BJ230" s="3" t="s">
        <v>89</v>
      </c>
      <c r="BK230" s="176" t="n">
        <f aca="false">ROUND(I230*H230,2)</f>
        <v>0</v>
      </c>
      <c r="BL230" s="3" t="s">
        <v>540</v>
      </c>
      <c r="BM230" s="175" t="s">
        <v>765</v>
      </c>
    </row>
    <row r="231" s="22" customFormat="true" ht="16.5" hidden="false" customHeight="true" outlineLevel="0" collapsed="false">
      <c r="B231" s="23"/>
      <c r="C231" s="164" t="s">
        <v>766</v>
      </c>
      <c r="D231" s="164" t="s">
        <v>310</v>
      </c>
      <c r="E231" s="165" t="s">
        <v>642</v>
      </c>
      <c r="F231" s="166" t="s">
        <v>643</v>
      </c>
      <c r="G231" s="167" t="s">
        <v>607</v>
      </c>
      <c r="H231" s="168" t="n">
        <v>6</v>
      </c>
      <c r="I231" s="169"/>
      <c r="J231" s="170" t="n">
        <f aca="false">ROUND(I231*H231,2)</f>
        <v>0</v>
      </c>
      <c r="K231" s="166"/>
      <c r="L231" s="23"/>
      <c r="M231" s="171"/>
      <c r="N231" s="172" t="s">
        <v>47</v>
      </c>
      <c r="P231" s="173" t="n">
        <f aca="false">O231*H231</f>
        <v>0</v>
      </c>
      <c r="Q231" s="173" t="n">
        <v>0</v>
      </c>
      <c r="R231" s="173" t="n">
        <f aca="false">Q231*H231</f>
        <v>0</v>
      </c>
      <c r="S231" s="173" t="n">
        <v>0</v>
      </c>
      <c r="T231" s="174" t="n">
        <f aca="false">S231*H231</f>
        <v>0</v>
      </c>
      <c r="AR231" s="175" t="s">
        <v>540</v>
      </c>
      <c r="AT231" s="175" t="s">
        <v>310</v>
      </c>
      <c r="AU231" s="175" t="s">
        <v>91</v>
      </c>
      <c r="AY231" s="3" t="s">
        <v>308</v>
      </c>
      <c r="BE231" s="176" t="n">
        <f aca="false">IF(N231="základní",J231,0)</f>
        <v>0</v>
      </c>
      <c r="BF231" s="176" t="n">
        <f aca="false">IF(N231="snížená",J231,0)</f>
        <v>0</v>
      </c>
      <c r="BG231" s="176" t="n">
        <f aca="false">IF(N231="zákl. přenesená",J231,0)</f>
        <v>0</v>
      </c>
      <c r="BH231" s="176" t="n">
        <f aca="false">IF(N231="sníž. přenesená",J231,0)</f>
        <v>0</v>
      </c>
      <c r="BI231" s="176" t="n">
        <f aca="false">IF(N231="nulová",J231,0)</f>
        <v>0</v>
      </c>
      <c r="BJ231" s="3" t="s">
        <v>89</v>
      </c>
      <c r="BK231" s="176" t="n">
        <f aca="false">ROUND(I231*H231,2)</f>
        <v>0</v>
      </c>
      <c r="BL231" s="3" t="s">
        <v>540</v>
      </c>
      <c r="BM231" s="175" t="s">
        <v>767</v>
      </c>
    </row>
    <row r="232" s="22" customFormat="true" ht="16.5" hidden="false" customHeight="true" outlineLevel="0" collapsed="false">
      <c r="B232" s="23"/>
      <c r="C232" s="164" t="s">
        <v>768</v>
      </c>
      <c r="D232" s="164" t="s">
        <v>310</v>
      </c>
      <c r="E232" s="165" t="s">
        <v>646</v>
      </c>
      <c r="F232" s="166" t="s">
        <v>647</v>
      </c>
      <c r="G232" s="167" t="s">
        <v>494</v>
      </c>
      <c r="H232" s="168" t="n">
        <v>30</v>
      </c>
      <c r="I232" s="169"/>
      <c r="J232" s="170" t="n">
        <f aca="false">ROUND(I232*H232,2)</f>
        <v>0</v>
      </c>
      <c r="K232" s="166"/>
      <c r="L232" s="23"/>
      <c r="M232" s="171"/>
      <c r="N232" s="172" t="s">
        <v>47</v>
      </c>
      <c r="P232" s="173" t="n">
        <f aca="false">O232*H232</f>
        <v>0</v>
      </c>
      <c r="Q232" s="173" t="n">
        <v>0</v>
      </c>
      <c r="R232" s="173" t="n">
        <f aca="false">Q232*H232</f>
        <v>0</v>
      </c>
      <c r="S232" s="173" t="n">
        <v>0</v>
      </c>
      <c r="T232" s="174" t="n">
        <f aca="false">S232*H232</f>
        <v>0</v>
      </c>
      <c r="AR232" s="175" t="s">
        <v>540</v>
      </c>
      <c r="AT232" s="175" t="s">
        <v>310</v>
      </c>
      <c r="AU232" s="175" t="s">
        <v>91</v>
      </c>
      <c r="AY232" s="3" t="s">
        <v>308</v>
      </c>
      <c r="BE232" s="176" t="n">
        <f aca="false">IF(N232="základní",J232,0)</f>
        <v>0</v>
      </c>
      <c r="BF232" s="176" t="n">
        <f aca="false">IF(N232="snížená",J232,0)</f>
        <v>0</v>
      </c>
      <c r="BG232" s="176" t="n">
        <f aca="false">IF(N232="zákl. přenesená",J232,0)</f>
        <v>0</v>
      </c>
      <c r="BH232" s="176" t="n">
        <f aca="false">IF(N232="sníž. přenesená",J232,0)</f>
        <v>0</v>
      </c>
      <c r="BI232" s="176" t="n">
        <f aca="false">IF(N232="nulová",J232,0)</f>
        <v>0</v>
      </c>
      <c r="BJ232" s="3" t="s">
        <v>89</v>
      </c>
      <c r="BK232" s="176" t="n">
        <f aca="false">ROUND(I232*H232,2)</f>
        <v>0</v>
      </c>
      <c r="BL232" s="3" t="s">
        <v>540</v>
      </c>
      <c r="BM232" s="175" t="s">
        <v>769</v>
      </c>
    </row>
    <row r="233" s="22" customFormat="true" ht="16.5" hidden="false" customHeight="true" outlineLevel="0" collapsed="false">
      <c r="B233" s="23"/>
      <c r="C233" s="164" t="s">
        <v>770</v>
      </c>
      <c r="D233" s="164" t="s">
        <v>310</v>
      </c>
      <c r="E233" s="165" t="s">
        <v>650</v>
      </c>
      <c r="F233" s="166" t="s">
        <v>651</v>
      </c>
      <c r="G233" s="167" t="s">
        <v>607</v>
      </c>
      <c r="H233" s="168" t="n">
        <v>1</v>
      </c>
      <c r="I233" s="169"/>
      <c r="J233" s="170" t="n">
        <f aca="false">ROUND(I233*H233,2)</f>
        <v>0</v>
      </c>
      <c r="K233" s="166"/>
      <c r="L233" s="23"/>
      <c r="M233" s="171"/>
      <c r="N233" s="172" t="s">
        <v>47</v>
      </c>
      <c r="P233" s="173" t="n">
        <f aca="false">O233*H233</f>
        <v>0</v>
      </c>
      <c r="Q233" s="173" t="n">
        <v>0</v>
      </c>
      <c r="R233" s="173" t="n">
        <f aca="false">Q233*H233</f>
        <v>0</v>
      </c>
      <c r="S233" s="173" t="n">
        <v>0</v>
      </c>
      <c r="T233" s="174" t="n">
        <f aca="false">S233*H233</f>
        <v>0</v>
      </c>
      <c r="AR233" s="175" t="s">
        <v>540</v>
      </c>
      <c r="AT233" s="175" t="s">
        <v>310</v>
      </c>
      <c r="AU233" s="175" t="s">
        <v>91</v>
      </c>
      <c r="AY233" s="3" t="s">
        <v>308</v>
      </c>
      <c r="BE233" s="176" t="n">
        <f aca="false">IF(N233="základní",J233,0)</f>
        <v>0</v>
      </c>
      <c r="BF233" s="176" t="n">
        <f aca="false">IF(N233="snížená",J233,0)</f>
        <v>0</v>
      </c>
      <c r="BG233" s="176" t="n">
        <f aca="false">IF(N233="zákl. přenesená",J233,0)</f>
        <v>0</v>
      </c>
      <c r="BH233" s="176" t="n">
        <f aca="false">IF(N233="sníž. přenesená",J233,0)</f>
        <v>0</v>
      </c>
      <c r="BI233" s="176" t="n">
        <f aca="false">IF(N233="nulová",J233,0)</f>
        <v>0</v>
      </c>
      <c r="BJ233" s="3" t="s">
        <v>89</v>
      </c>
      <c r="BK233" s="176" t="n">
        <f aca="false">ROUND(I233*H233,2)</f>
        <v>0</v>
      </c>
      <c r="BL233" s="3" t="s">
        <v>540</v>
      </c>
      <c r="BM233" s="175" t="s">
        <v>771</v>
      </c>
    </row>
    <row r="234" s="22" customFormat="true" ht="16.5" hidden="false" customHeight="true" outlineLevel="0" collapsed="false">
      <c r="B234" s="23"/>
      <c r="C234" s="164" t="s">
        <v>772</v>
      </c>
      <c r="D234" s="164" t="s">
        <v>310</v>
      </c>
      <c r="E234" s="165" t="s">
        <v>654</v>
      </c>
      <c r="F234" s="166" t="s">
        <v>579</v>
      </c>
      <c r="G234" s="167" t="s">
        <v>549</v>
      </c>
      <c r="H234" s="168" t="n">
        <v>1</v>
      </c>
      <c r="I234" s="169"/>
      <c r="J234" s="170" t="n">
        <f aca="false">ROUND(I234*H234,2)</f>
        <v>0</v>
      </c>
      <c r="K234" s="166"/>
      <c r="L234" s="23"/>
      <c r="M234" s="171"/>
      <c r="N234" s="172" t="s">
        <v>47</v>
      </c>
      <c r="P234" s="173" t="n">
        <f aca="false">O234*H234</f>
        <v>0</v>
      </c>
      <c r="Q234" s="173" t="n">
        <v>0</v>
      </c>
      <c r="R234" s="173" t="n">
        <f aca="false">Q234*H234</f>
        <v>0</v>
      </c>
      <c r="S234" s="173" t="n">
        <v>0</v>
      </c>
      <c r="T234" s="174" t="n">
        <f aca="false">S234*H234</f>
        <v>0</v>
      </c>
      <c r="AR234" s="175" t="s">
        <v>540</v>
      </c>
      <c r="AT234" s="175" t="s">
        <v>310</v>
      </c>
      <c r="AU234" s="175" t="s">
        <v>91</v>
      </c>
      <c r="AY234" s="3" t="s">
        <v>308</v>
      </c>
      <c r="BE234" s="176" t="n">
        <f aca="false">IF(N234="základní",J234,0)</f>
        <v>0</v>
      </c>
      <c r="BF234" s="176" t="n">
        <f aca="false">IF(N234="snížená",J234,0)</f>
        <v>0</v>
      </c>
      <c r="BG234" s="176" t="n">
        <f aca="false">IF(N234="zákl. přenesená",J234,0)</f>
        <v>0</v>
      </c>
      <c r="BH234" s="176" t="n">
        <f aca="false">IF(N234="sníž. přenesená",J234,0)</f>
        <v>0</v>
      </c>
      <c r="BI234" s="176" t="n">
        <f aca="false">IF(N234="nulová",J234,0)</f>
        <v>0</v>
      </c>
      <c r="BJ234" s="3" t="s">
        <v>89</v>
      </c>
      <c r="BK234" s="176" t="n">
        <f aca="false">ROUND(I234*H234,2)</f>
        <v>0</v>
      </c>
      <c r="BL234" s="3" t="s">
        <v>540</v>
      </c>
      <c r="BM234" s="175" t="s">
        <v>773</v>
      </c>
    </row>
    <row r="235" s="152" customFormat="true" ht="22.95" hidden="false" customHeight="true" outlineLevel="0" collapsed="false">
      <c r="B235" s="153"/>
      <c r="D235" s="154" t="s">
        <v>81</v>
      </c>
      <c r="E235" s="162" t="s">
        <v>774</v>
      </c>
      <c r="F235" s="162" t="s">
        <v>612</v>
      </c>
      <c r="I235" s="156"/>
      <c r="J235" s="163" t="n">
        <f aca="false">BK235</f>
        <v>0</v>
      </c>
      <c r="L235" s="153"/>
      <c r="M235" s="157"/>
      <c r="P235" s="158" t="n">
        <f aca="false">SUM(P236:P249)</f>
        <v>0</v>
      </c>
      <c r="R235" s="158" t="n">
        <f aca="false">SUM(R236:R249)</f>
        <v>0</v>
      </c>
      <c r="T235" s="159" t="n">
        <f aca="false">SUM(T236:T249)</f>
        <v>0</v>
      </c>
      <c r="AR235" s="154" t="s">
        <v>315</v>
      </c>
      <c r="AT235" s="160" t="s">
        <v>81</v>
      </c>
      <c r="AU235" s="160" t="s">
        <v>89</v>
      </c>
      <c r="AY235" s="154" t="s">
        <v>308</v>
      </c>
      <c r="BK235" s="161" t="n">
        <f aca="false">SUM(BK236:BK249)</f>
        <v>0</v>
      </c>
    </row>
    <row r="236" s="22" customFormat="true" ht="24.15" hidden="false" customHeight="true" outlineLevel="0" collapsed="false">
      <c r="B236" s="23"/>
      <c r="C236" s="164" t="s">
        <v>775</v>
      </c>
      <c r="D236" s="164" t="s">
        <v>310</v>
      </c>
      <c r="E236" s="165" t="s">
        <v>658</v>
      </c>
      <c r="F236" s="166" t="s">
        <v>659</v>
      </c>
      <c r="G236" s="167" t="s">
        <v>607</v>
      </c>
      <c r="H236" s="168" t="n">
        <v>3</v>
      </c>
      <c r="I236" s="169"/>
      <c r="J236" s="170" t="n">
        <f aca="false">ROUND(I236*H236,2)</f>
        <v>0</v>
      </c>
      <c r="K236" s="166"/>
      <c r="L236" s="23"/>
      <c r="M236" s="171"/>
      <c r="N236" s="172" t="s">
        <v>47</v>
      </c>
      <c r="P236" s="173" t="n">
        <f aca="false">O236*H236</f>
        <v>0</v>
      </c>
      <c r="Q236" s="173" t="n">
        <v>0</v>
      </c>
      <c r="R236" s="173" t="n">
        <f aca="false">Q236*H236</f>
        <v>0</v>
      </c>
      <c r="S236" s="173" t="n">
        <v>0</v>
      </c>
      <c r="T236" s="174" t="n">
        <f aca="false">S236*H236</f>
        <v>0</v>
      </c>
      <c r="AR236" s="175" t="s">
        <v>540</v>
      </c>
      <c r="AT236" s="175" t="s">
        <v>310</v>
      </c>
      <c r="AU236" s="175" t="s">
        <v>91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540</v>
      </c>
      <c r="BM236" s="175" t="s">
        <v>776</v>
      </c>
    </row>
    <row r="237" s="22" customFormat="true" ht="24.15" hidden="false" customHeight="true" outlineLevel="0" collapsed="false">
      <c r="B237" s="23"/>
      <c r="C237" s="164" t="s">
        <v>777</v>
      </c>
      <c r="D237" s="164" t="s">
        <v>310</v>
      </c>
      <c r="E237" s="165" t="s">
        <v>616</v>
      </c>
      <c r="F237" s="166" t="s">
        <v>617</v>
      </c>
      <c r="G237" s="167" t="s">
        <v>607</v>
      </c>
      <c r="H237" s="168" t="n">
        <v>5</v>
      </c>
      <c r="I237" s="169"/>
      <c r="J237" s="170" t="n">
        <f aca="false">ROUND(I237*H237,2)</f>
        <v>0</v>
      </c>
      <c r="K237" s="166"/>
      <c r="L237" s="23"/>
      <c r="M237" s="171"/>
      <c r="N237" s="172" t="s">
        <v>47</v>
      </c>
      <c r="P237" s="173" t="n">
        <f aca="false">O237*H237</f>
        <v>0</v>
      </c>
      <c r="Q237" s="173" t="n">
        <v>0</v>
      </c>
      <c r="R237" s="173" t="n">
        <f aca="false">Q237*H237</f>
        <v>0</v>
      </c>
      <c r="S237" s="173" t="n">
        <v>0</v>
      </c>
      <c r="T237" s="174" t="n">
        <f aca="false">S237*H237</f>
        <v>0</v>
      </c>
      <c r="AR237" s="175" t="s">
        <v>540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540</v>
      </c>
      <c r="BM237" s="175" t="s">
        <v>778</v>
      </c>
    </row>
    <row r="238" s="22" customFormat="true" ht="24.15" hidden="false" customHeight="true" outlineLevel="0" collapsed="false">
      <c r="B238" s="23"/>
      <c r="C238" s="164" t="s">
        <v>779</v>
      </c>
      <c r="D238" s="164" t="s">
        <v>310</v>
      </c>
      <c r="E238" s="165" t="s">
        <v>619</v>
      </c>
      <c r="F238" s="166" t="s">
        <v>620</v>
      </c>
      <c r="G238" s="167" t="s">
        <v>607</v>
      </c>
      <c r="H238" s="168" t="n">
        <v>144</v>
      </c>
      <c r="I238" s="169"/>
      <c r="J238" s="170" t="n">
        <f aca="false">ROUND(I238*H238,2)</f>
        <v>0</v>
      </c>
      <c r="K238" s="166"/>
      <c r="L238" s="23"/>
      <c r="M238" s="171"/>
      <c r="N238" s="172" t="s">
        <v>47</v>
      </c>
      <c r="P238" s="173" t="n">
        <f aca="false">O238*H238</f>
        <v>0</v>
      </c>
      <c r="Q238" s="173" t="n">
        <v>0</v>
      </c>
      <c r="R238" s="173" t="n">
        <f aca="false">Q238*H238</f>
        <v>0</v>
      </c>
      <c r="S238" s="173" t="n">
        <v>0</v>
      </c>
      <c r="T238" s="174" t="n">
        <f aca="false">S238*H238</f>
        <v>0</v>
      </c>
      <c r="AR238" s="175" t="s">
        <v>540</v>
      </c>
      <c r="AT238" s="175" t="s">
        <v>310</v>
      </c>
      <c r="AU238" s="175" t="s">
        <v>91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540</v>
      </c>
      <c r="BM238" s="175" t="s">
        <v>780</v>
      </c>
    </row>
    <row r="239" s="22" customFormat="true" ht="16.5" hidden="false" customHeight="true" outlineLevel="0" collapsed="false">
      <c r="B239" s="23"/>
      <c r="C239" s="164" t="s">
        <v>781</v>
      </c>
      <c r="D239" s="164" t="s">
        <v>310</v>
      </c>
      <c r="E239" s="165" t="s">
        <v>622</v>
      </c>
      <c r="F239" s="166" t="s">
        <v>623</v>
      </c>
      <c r="G239" s="167" t="s">
        <v>494</v>
      </c>
      <c r="H239" s="168" t="n">
        <v>10</v>
      </c>
      <c r="I239" s="169"/>
      <c r="J239" s="170" t="n">
        <f aca="false">ROUND(I239*H239,2)</f>
        <v>0</v>
      </c>
      <c r="K239" s="166"/>
      <c r="L239" s="23"/>
      <c r="M239" s="171"/>
      <c r="N239" s="172" t="s">
        <v>47</v>
      </c>
      <c r="P239" s="173" t="n">
        <f aca="false">O239*H239</f>
        <v>0</v>
      </c>
      <c r="Q239" s="173" t="n">
        <v>0</v>
      </c>
      <c r="R239" s="173" t="n">
        <f aca="false">Q239*H239</f>
        <v>0</v>
      </c>
      <c r="S239" s="173" t="n">
        <v>0</v>
      </c>
      <c r="T239" s="174" t="n">
        <f aca="false">S239*H239</f>
        <v>0</v>
      </c>
      <c r="AR239" s="175" t="s">
        <v>540</v>
      </c>
      <c r="AT239" s="175" t="s">
        <v>310</v>
      </c>
      <c r="AU239" s="175" t="s">
        <v>91</v>
      </c>
      <c r="AY239" s="3" t="s">
        <v>308</v>
      </c>
      <c r="BE239" s="176" t="n">
        <f aca="false">IF(N239="základní",J239,0)</f>
        <v>0</v>
      </c>
      <c r="BF239" s="176" t="n">
        <f aca="false">IF(N239="snížená",J239,0)</f>
        <v>0</v>
      </c>
      <c r="BG239" s="176" t="n">
        <f aca="false">IF(N239="zákl. přenesená",J239,0)</f>
        <v>0</v>
      </c>
      <c r="BH239" s="176" t="n">
        <f aca="false">IF(N239="sníž. přenesená",J239,0)</f>
        <v>0</v>
      </c>
      <c r="BI239" s="176" t="n">
        <f aca="false">IF(N239="nulová",J239,0)</f>
        <v>0</v>
      </c>
      <c r="BJ239" s="3" t="s">
        <v>89</v>
      </c>
      <c r="BK239" s="176" t="n">
        <f aca="false">ROUND(I239*H239,2)</f>
        <v>0</v>
      </c>
      <c r="BL239" s="3" t="s">
        <v>540</v>
      </c>
      <c r="BM239" s="175" t="s">
        <v>782</v>
      </c>
    </row>
    <row r="240" s="22" customFormat="true" ht="16.5" hidden="false" customHeight="true" outlineLevel="0" collapsed="false">
      <c r="B240" s="23"/>
      <c r="C240" s="164" t="s">
        <v>783</v>
      </c>
      <c r="D240" s="164" t="s">
        <v>310</v>
      </c>
      <c r="E240" s="165" t="s">
        <v>625</v>
      </c>
      <c r="F240" s="166" t="s">
        <v>626</v>
      </c>
      <c r="G240" s="167" t="s">
        <v>607</v>
      </c>
      <c r="H240" s="168" t="n">
        <v>12</v>
      </c>
      <c r="I240" s="169"/>
      <c r="J240" s="170" t="n">
        <f aca="false">ROUND(I240*H240,2)</f>
        <v>0</v>
      </c>
      <c r="K240" s="166"/>
      <c r="L240" s="23"/>
      <c r="M240" s="171"/>
      <c r="N240" s="172" t="s">
        <v>47</v>
      </c>
      <c r="P240" s="173" t="n">
        <f aca="false">O240*H240</f>
        <v>0</v>
      </c>
      <c r="Q240" s="173" t="n">
        <v>0</v>
      </c>
      <c r="R240" s="173" t="n">
        <f aca="false">Q240*H240</f>
        <v>0</v>
      </c>
      <c r="S240" s="173" t="n">
        <v>0</v>
      </c>
      <c r="T240" s="174" t="n">
        <f aca="false">S240*H240</f>
        <v>0</v>
      </c>
      <c r="AR240" s="175" t="s">
        <v>540</v>
      </c>
      <c r="AT240" s="175" t="s">
        <v>310</v>
      </c>
      <c r="AU240" s="175" t="s">
        <v>91</v>
      </c>
      <c r="AY240" s="3" t="s">
        <v>308</v>
      </c>
      <c r="BE240" s="176" t="n">
        <f aca="false">IF(N240="základní",J240,0)</f>
        <v>0</v>
      </c>
      <c r="BF240" s="176" t="n">
        <f aca="false">IF(N240="snížená",J240,0)</f>
        <v>0</v>
      </c>
      <c r="BG240" s="176" t="n">
        <f aca="false">IF(N240="zákl. přenesená",J240,0)</f>
        <v>0</v>
      </c>
      <c r="BH240" s="176" t="n">
        <f aca="false">IF(N240="sníž. přenesená",J240,0)</f>
        <v>0</v>
      </c>
      <c r="BI240" s="176" t="n">
        <f aca="false">IF(N240="nulová",J240,0)</f>
        <v>0</v>
      </c>
      <c r="BJ240" s="3" t="s">
        <v>89</v>
      </c>
      <c r="BK240" s="176" t="n">
        <f aca="false">ROUND(I240*H240,2)</f>
        <v>0</v>
      </c>
      <c r="BL240" s="3" t="s">
        <v>540</v>
      </c>
      <c r="BM240" s="175" t="s">
        <v>784</v>
      </c>
    </row>
    <row r="241" s="22" customFormat="true" ht="16.5" hidden="false" customHeight="true" outlineLevel="0" collapsed="false">
      <c r="B241" s="23"/>
      <c r="C241" s="164" t="s">
        <v>785</v>
      </c>
      <c r="D241" s="164" t="s">
        <v>310</v>
      </c>
      <c r="E241" s="165" t="s">
        <v>628</v>
      </c>
      <c r="F241" s="166" t="s">
        <v>629</v>
      </c>
      <c r="G241" s="167" t="s">
        <v>607</v>
      </c>
      <c r="H241" s="168" t="n">
        <v>5</v>
      </c>
      <c r="I241" s="169"/>
      <c r="J241" s="170" t="n">
        <f aca="false">ROUND(I241*H241,2)</f>
        <v>0</v>
      </c>
      <c r="K241" s="166"/>
      <c r="L241" s="23"/>
      <c r="M241" s="171"/>
      <c r="N241" s="172" t="s">
        <v>47</v>
      </c>
      <c r="P241" s="173" t="n">
        <f aca="false">O241*H241</f>
        <v>0</v>
      </c>
      <c r="Q241" s="173" t="n">
        <v>0</v>
      </c>
      <c r="R241" s="173" t="n">
        <f aca="false">Q241*H241</f>
        <v>0</v>
      </c>
      <c r="S241" s="173" t="n">
        <v>0</v>
      </c>
      <c r="T241" s="174" t="n">
        <f aca="false">S241*H241</f>
        <v>0</v>
      </c>
      <c r="AR241" s="175" t="s">
        <v>540</v>
      </c>
      <c r="AT241" s="175" t="s">
        <v>310</v>
      </c>
      <c r="AU241" s="175" t="s">
        <v>91</v>
      </c>
      <c r="AY241" s="3" t="s">
        <v>308</v>
      </c>
      <c r="BE241" s="176" t="n">
        <f aca="false">IF(N241="základní",J241,0)</f>
        <v>0</v>
      </c>
      <c r="BF241" s="176" t="n">
        <f aca="false">IF(N241="snížená",J241,0)</f>
        <v>0</v>
      </c>
      <c r="BG241" s="176" t="n">
        <f aca="false">IF(N241="zákl. přenesená",J241,0)</f>
        <v>0</v>
      </c>
      <c r="BH241" s="176" t="n">
        <f aca="false">IF(N241="sníž. přenesená",J241,0)</f>
        <v>0</v>
      </c>
      <c r="BI241" s="176" t="n">
        <f aca="false">IF(N241="nulová",J241,0)</f>
        <v>0</v>
      </c>
      <c r="BJ241" s="3" t="s">
        <v>89</v>
      </c>
      <c r="BK241" s="176" t="n">
        <f aca="false">ROUND(I241*H241,2)</f>
        <v>0</v>
      </c>
      <c r="BL241" s="3" t="s">
        <v>540</v>
      </c>
      <c r="BM241" s="175" t="s">
        <v>786</v>
      </c>
    </row>
    <row r="242" s="22" customFormat="true" ht="16.5" hidden="false" customHeight="true" outlineLevel="0" collapsed="false">
      <c r="B242" s="23"/>
      <c r="C242" s="164" t="s">
        <v>787</v>
      </c>
      <c r="D242" s="164" t="s">
        <v>310</v>
      </c>
      <c r="E242" s="165" t="s">
        <v>631</v>
      </c>
      <c r="F242" s="166" t="s">
        <v>632</v>
      </c>
      <c r="G242" s="167" t="s">
        <v>607</v>
      </c>
      <c r="H242" s="168" t="n">
        <v>5</v>
      </c>
      <c r="I242" s="169"/>
      <c r="J242" s="170" t="n">
        <f aca="false">ROUND(I242*H242,2)</f>
        <v>0</v>
      </c>
      <c r="K242" s="166"/>
      <c r="L242" s="23"/>
      <c r="M242" s="171"/>
      <c r="N242" s="172" t="s">
        <v>47</v>
      </c>
      <c r="P242" s="173" t="n">
        <f aca="false">O242*H242</f>
        <v>0</v>
      </c>
      <c r="Q242" s="173" t="n">
        <v>0</v>
      </c>
      <c r="R242" s="173" t="n">
        <f aca="false">Q242*H242</f>
        <v>0</v>
      </c>
      <c r="S242" s="173" t="n">
        <v>0</v>
      </c>
      <c r="T242" s="174" t="n">
        <f aca="false">S242*H242</f>
        <v>0</v>
      </c>
      <c r="AR242" s="175" t="s">
        <v>540</v>
      </c>
      <c r="AT242" s="175" t="s">
        <v>310</v>
      </c>
      <c r="AU242" s="175" t="s">
        <v>91</v>
      </c>
      <c r="AY242" s="3" t="s">
        <v>308</v>
      </c>
      <c r="BE242" s="176" t="n">
        <f aca="false">IF(N242="základní",J242,0)</f>
        <v>0</v>
      </c>
      <c r="BF242" s="176" t="n">
        <f aca="false">IF(N242="snížená",J242,0)</f>
        <v>0</v>
      </c>
      <c r="BG242" s="176" t="n">
        <f aca="false">IF(N242="zákl. přenesená",J242,0)</f>
        <v>0</v>
      </c>
      <c r="BH242" s="176" t="n">
        <f aca="false">IF(N242="sníž. přenesená",J242,0)</f>
        <v>0</v>
      </c>
      <c r="BI242" s="176" t="n">
        <f aca="false">IF(N242="nulová",J242,0)</f>
        <v>0</v>
      </c>
      <c r="BJ242" s="3" t="s">
        <v>89</v>
      </c>
      <c r="BK242" s="176" t="n">
        <f aca="false">ROUND(I242*H242,2)</f>
        <v>0</v>
      </c>
      <c r="BL242" s="3" t="s">
        <v>540</v>
      </c>
      <c r="BM242" s="175" t="s">
        <v>788</v>
      </c>
    </row>
    <row r="243" s="22" customFormat="true" ht="16.5" hidden="false" customHeight="true" outlineLevel="0" collapsed="false">
      <c r="B243" s="23"/>
      <c r="C243" s="164" t="s">
        <v>789</v>
      </c>
      <c r="D243" s="164" t="s">
        <v>310</v>
      </c>
      <c r="E243" s="165" t="s">
        <v>634</v>
      </c>
      <c r="F243" s="166" t="s">
        <v>635</v>
      </c>
      <c r="G243" s="167" t="s">
        <v>494</v>
      </c>
      <c r="H243" s="168" t="n">
        <v>130</v>
      </c>
      <c r="I243" s="169"/>
      <c r="J243" s="170" t="n">
        <f aca="false">ROUND(I243*H243,2)</f>
        <v>0</v>
      </c>
      <c r="K243" s="166"/>
      <c r="L243" s="23"/>
      <c r="M243" s="171"/>
      <c r="N243" s="172" t="s">
        <v>47</v>
      </c>
      <c r="P243" s="173" t="n">
        <f aca="false">O243*H243</f>
        <v>0</v>
      </c>
      <c r="Q243" s="173" t="n">
        <v>0</v>
      </c>
      <c r="R243" s="173" t="n">
        <f aca="false">Q243*H243</f>
        <v>0</v>
      </c>
      <c r="S243" s="173" t="n">
        <v>0</v>
      </c>
      <c r="T243" s="174" t="n">
        <f aca="false">S243*H243</f>
        <v>0</v>
      </c>
      <c r="AR243" s="175" t="s">
        <v>540</v>
      </c>
      <c r="AT243" s="175" t="s">
        <v>310</v>
      </c>
      <c r="AU243" s="175" t="s">
        <v>91</v>
      </c>
      <c r="AY243" s="3" t="s">
        <v>308</v>
      </c>
      <c r="BE243" s="176" t="n">
        <f aca="false">IF(N243="základní",J243,0)</f>
        <v>0</v>
      </c>
      <c r="BF243" s="176" t="n">
        <f aca="false">IF(N243="snížená",J243,0)</f>
        <v>0</v>
      </c>
      <c r="BG243" s="176" t="n">
        <f aca="false">IF(N243="zákl. přenesená",J243,0)</f>
        <v>0</v>
      </c>
      <c r="BH243" s="176" t="n">
        <f aca="false">IF(N243="sníž. přenesená",J243,0)</f>
        <v>0</v>
      </c>
      <c r="BI243" s="176" t="n">
        <f aca="false">IF(N243="nulová",J243,0)</f>
        <v>0</v>
      </c>
      <c r="BJ243" s="3" t="s">
        <v>89</v>
      </c>
      <c r="BK243" s="176" t="n">
        <f aca="false">ROUND(I243*H243,2)</f>
        <v>0</v>
      </c>
      <c r="BL243" s="3" t="s">
        <v>540</v>
      </c>
      <c r="BM243" s="175" t="s">
        <v>790</v>
      </c>
    </row>
    <row r="244" s="22" customFormat="true" ht="24.15" hidden="false" customHeight="true" outlineLevel="0" collapsed="false">
      <c r="B244" s="23"/>
      <c r="C244" s="164" t="s">
        <v>791</v>
      </c>
      <c r="D244" s="164" t="s">
        <v>310</v>
      </c>
      <c r="E244" s="165" t="s">
        <v>637</v>
      </c>
      <c r="F244" s="166" t="s">
        <v>638</v>
      </c>
      <c r="G244" s="167" t="s">
        <v>639</v>
      </c>
      <c r="H244" s="168" t="n">
        <v>5</v>
      </c>
      <c r="I244" s="169"/>
      <c r="J244" s="170" t="n">
        <f aca="false">ROUND(I244*H244,2)</f>
        <v>0</v>
      </c>
      <c r="K244" s="166"/>
      <c r="L244" s="23"/>
      <c r="M244" s="171"/>
      <c r="N244" s="172" t="s">
        <v>47</v>
      </c>
      <c r="P244" s="173" t="n">
        <f aca="false">O244*H244</f>
        <v>0</v>
      </c>
      <c r="Q244" s="173" t="n">
        <v>0</v>
      </c>
      <c r="R244" s="173" t="n">
        <f aca="false">Q244*H244</f>
        <v>0</v>
      </c>
      <c r="S244" s="173" t="n">
        <v>0</v>
      </c>
      <c r="T244" s="174" t="n">
        <f aca="false">S244*H244</f>
        <v>0</v>
      </c>
      <c r="AR244" s="175" t="s">
        <v>540</v>
      </c>
      <c r="AT244" s="175" t="s">
        <v>310</v>
      </c>
      <c r="AU244" s="175" t="s">
        <v>91</v>
      </c>
      <c r="AY244" s="3" t="s">
        <v>308</v>
      </c>
      <c r="BE244" s="176" t="n">
        <f aca="false">IF(N244="základní",J244,0)</f>
        <v>0</v>
      </c>
      <c r="BF244" s="176" t="n">
        <f aca="false">IF(N244="snížená",J244,0)</f>
        <v>0</v>
      </c>
      <c r="BG244" s="176" t="n">
        <f aca="false">IF(N244="zákl. přenesená",J244,0)</f>
        <v>0</v>
      </c>
      <c r="BH244" s="176" t="n">
        <f aca="false">IF(N244="sníž. přenesená",J244,0)</f>
        <v>0</v>
      </c>
      <c r="BI244" s="176" t="n">
        <f aca="false">IF(N244="nulová",J244,0)</f>
        <v>0</v>
      </c>
      <c r="BJ244" s="3" t="s">
        <v>89</v>
      </c>
      <c r="BK244" s="176" t="n">
        <f aca="false">ROUND(I244*H244,2)</f>
        <v>0</v>
      </c>
      <c r="BL244" s="3" t="s">
        <v>540</v>
      </c>
      <c r="BM244" s="175" t="s">
        <v>792</v>
      </c>
    </row>
    <row r="245" s="22" customFormat="true" ht="16.5" hidden="false" customHeight="true" outlineLevel="0" collapsed="false">
      <c r="B245" s="23"/>
      <c r="C245" s="164" t="s">
        <v>793</v>
      </c>
      <c r="D245" s="164" t="s">
        <v>310</v>
      </c>
      <c r="E245" s="165" t="s">
        <v>625</v>
      </c>
      <c r="F245" s="166" t="s">
        <v>626</v>
      </c>
      <c r="G245" s="167" t="s">
        <v>607</v>
      </c>
      <c r="H245" s="168" t="n">
        <v>15</v>
      </c>
      <c r="I245" s="169"/>
      <c r="J245" s="170" t="n">
        <f aca="false">ROUND(I245*H245,2)</f>
        <v>0</v>
      </c>
      <c r="K245" s="166"/>
      <c r="L245" s="23"/>
      <c r="M245" s="171"/>
      <c r="N245" s="172" t="s">
        <v>47</v>
      </c>
      <c r="P245" s="173" t="n">
        <f aca="false">O245*H245</f>
        <v>0</v>
      </c>
      <c r="Q245" s="173" t="n">
        <v>0</v>
      </c>
      <c r="R245" s="173" t="n">
        <f aca="false">Q245*H245</f>
        <v>0</v>
      </c>
      <c r="S245" s="173" t="n">
        <v>0</v>
      </c>
      <c r="T245" s="174" t="n">
        <f aca="false">S245*H245</f>
        <v>0</v>
      </c>
      <c r="AR245" s="175" t="s">
        <v>540</v>
      </c>
      <c r="AT245" s="175" t="s">
        <v>310</v>
      </c>
      <c r="AU245" s="175" t="s">
        <v>91</v>
      </c>
      <c r="AY245" s="3" t="s">
        <v>308</v>
      </c>
      <c r="BE245" s="176" t="n">
        <f aca="false">IF(N245="základní",J245,0)</f>
        <v>0</v>
      </c>
      <c r="BF245" s="176" t="n">
        <f aca="false">IF(N245="snížená",J245,0)</f>
        <v>0</v>
      </c>
      <c r="BG245" s="176" t="n">
        <f aca="false">IF(N245="zákl. přenesená",J245,0)</f>
        <v>0</v>
      </c>
      <c r="BH245" s="176" t="n">
        <f aca="false">IF(N245="sníž. přenesená",J245,0)</f>
        <v>0</v>
      </c>
      <c r="BI245" s="176" t="n">
        <f aca="false">IF(N245="nulová",J245,0)</f>
        <v>0</v>
      </c>
      <c r="BJ245" s="3" t="s">
        <v>89</v>
      </c>
      <c r="BK245" s="176" t="n">
        <f aca="false">ROUND(I245*H245,2)</f>
        <v>0</v>
      </c>
      <c r="BL245" s="3" t="s">
        <v>540</v>
      </c>
      <c r="BM245" s="175" t="s">
        <v>794</v>
      </c>
    </row>
    <row r="246" s="22" customFormat="true" ht="16.5" hidden="false" customHeight="true" outlineLevel="0" collapsed="false">
      <c r="B246" s="23"/>
      <c r="C246" s="164" t="s">
        <v>795</v>
      </c>
      <c r="D246" s="164" t="s">
        <v>310</v>
      </c>
      <c r="E246" s="165" t="s">
        <v>642</v>
      </c>
      <c r="F246" s="166" t="s">
        <v>643</v>
      </c>
      <c r="G246" s="167" t="s">
        <v>607</v>
      </c>
      <c r="H246" s="168" t="n">
        <v>15</v>
      </c>
      <c r="I246" s="169"/>
      <c r="J246" s="170" t="n">
        <f aca="false">ROUND(I246*H246,2)</f>
        <v>0</v>
      </c>
      <c r="K246" s="166"/>
      <c r="L246" s="23"/>
      <c r="M246" s="171"/>
      <c r="N246" s="172" t="s">
        <v>47</v>
      </c>
      <c r="P246" s="173" t="n">
        <f aca="false">O246*H246</f>
        <v>0</v>
      </c>
      <c r="Q246" s="173" t="n">
        <v>0</v>
      </c>
      <c r="R246" s="173" t="n">
        <f aca="false">Q246*H246</f>
        <v>0</v>
      </c>
      <c r="S246" s="173" t="n">
        <v>0</v>
      </c>
      <c r="T246" s="174" t="n">
        <f aca="false">S246*H246</f>
        <v>0</v>
      </c>
      <c r="AR246" s="175" t="s">
        <v>540</v>
      </c>
      <c r="AT246" s="175" t="s">
        <v>310</v>
      </c>
      <c r="AU246" s="175" t="s">
        <v>91</v>
      </c>
      <c r="AY246" s="3" t="s">
        <v>308</v>
      </c>
      <c r="BE246" s="176" t="n">
        <f aca="false">IF(N246="základní",J246,0)</f>
        <v>0</v>
      </c>
      <c r="BF246" s="176" t="n">
        <f aca="false">IF(N246="snížená",J246,0)</f>
        <v>0</v>
      </c>
      <c r="BG246" s="176" t="n">
        <f aca="false">IF(N246="zákl. přenesená",J246,0)</f>
        <v>0</v>
      </c>
      <c r="BH246" s="176" t="n">
        <f aca="false">IF(N246="sníž. přenesená",J246,0)</f>
        <v>0</v>
      </c>
      <c r="BI246" s="176" t="n">
        <f aca="false">IF(N246="nulová",J246,0)</f>
        <v>0</v>
      </c>
      <c r="BJ246" s="3" t="s">
        <v>89</v>
      </c>
      <c r="BK246" s="176" t="n">
        <f aca="false">ROUND(I246*H246,2)</f>
        <v>0</v>
      </c>
      <c r="BL246" s="3" t="s">
        <v>540</v>
      </c>
      <c r="BM246" s="175" t="s">
        <v>796</v>
      </c>
    </row>
    <row r="247" s="22" customFormat="true" ht="16.5" hidden="false" customHeight="true" outlineLevel="0" collapsed="false">
      <c r="B247" s="23"/>
      <c r="C247" s="164" t="s">
        <v>797</v>
      </c>
      <c r="D247" s="164" t="s">
        <v>310</v>
      </c>
      <c r="E247" s="165" t="s">
        <v>646</v>
      </c>
      <c r="F247" s="166" t="s">
        <v>647</v>
      </c>
      <c r="G247" s="167" t="s">
        <v>494</v>
      </c>
      <c r="H247" s="168" t="n">
        <v>30</v>
      </c>
      <c r="I247" s="169"/>
      <c r="J247" s="170" t="n">
        <f aca="false">ROUND(I247*H247,2)</f>
        <v>0</v>
      </c>
      <c r="K247" s="166"/>
      <c r="L247" s="23"/>
      <c r="M247" s="171"/>
      <c r="N247" s="172" t="s">
        <v>47</v>
      </c>
      <c r="P247" s="173" t="n">
        <f aca="false">O247*H247</f>
        <v>0</v>
      </c>
      <c r="Q247" s="173" t="n">
        <v>0</v>
      </c>
      <c r="R247" s="173" t="n">
        <f aca="false">Q247*H247</f>
        <v>0</v>
      </c>
      <c r="S247" s="173" t="n">
        <v>0</v>
      </c>
      <c r="T247" s="174" t="n">
        <f aca="false">S247*H247</f>
        <v>0</v>
      </c>
      <c r="AR247" s="175" t="s">
        <v>540</v>
      </c>
      <c r="AT247" s="175" t="s">
        <v>310</v>
      </c>
      <c r="AU247" s="175" t="s">
        <v>91</v>
      </c>
      <c r="AY247" s="3" t="s">
        <v>308</v>
      </c>
      <c r="BE247" s="176" t="n">
        <f aca="false">IF(N247="základní",J247,0)</f>
        <v>0</v>
      </c>
      <c r="BF247" s="176" t="n">
        <f aca="false">IF(N247="snížená",J247,0)</f>
        <v>0</v>
      </c>
      <c r="BG247" s="176" t="n">
        <f aca="false">IF(N247="zákl. přenesená",J247,0)</f>
        <v>0</v>
      </c>
      <c r="BH247" s="176" t="n">
        <f aca="false">IF(N247="sníž. přenesená",J247,0)</f>
        <v>0</v>
      </c>
      <c r="BI247" s="176" t="n">
        <f aca="false">IF(N247="nulová",J247,0)</f>
        <v>0</v>
      </c>
      <c r="BJ247" s="3" t="s">
        <v>89</v>
      </c>
      <c r="BK247" s="176" t="n">
        <f aca="false">ROUND(I247*H247,2)</f>
        <v>0</v>
      </c>
      <c r="BL247" s="3" t="s">
        <v>540</v>
      </c>
      <c r="BM247" s="175" t="s">
        <v>798</v>
      </c>
    </row>
    <row r="248" s="22" customFormat="true" ht="16.5" hidden="false" customHeight="true" outlineLevel="0" collapsed="false">
      <c r="B248" s="23"/>
      <c r="C248" s="164" t="s">
        <v>799</v>
      </c>
      <c r="D248" s="164" t="s">
        <v>310</v>
      </c>
      <c r="E248" s="165" t="s">
        <v>650</v>
      </c>
      <c r="F248" s="166" t="s">
        <v>651</v>
      </c>
      <c r="G248" s="167" t="s">
        <v>607</v>
      </c>
      <c r="H248" s="168" t="n">
        <v>1</v>
      </c>
      <c r="I248" s="169"/>
      <c r="J248" s="170" t="n">
        <f aca="false">ROUND(I248*H248,2)</f>
        <v>0</v>
      </c>
      <c r="K248" s="166"/>
      <c r="L248" s="23"/>
      <c r="M248" s="171"/>
      <c r="N248" s="172" t="s">
        <v>47</v>
      </c>
      <c r="P248" s="173" t="n">
        <f aca="false">O248*H248</f>
        <v>0</v>
      </c>
      <c r="Q248" s="173" t="n">
        <v>0</v>
      </c>
      <c r="R248" s="173" t="n">
        <f aca="false">Q248*H248</f>
        <v>0</v>
      </c>
      <c r="S248" s="173" t="n">
        <v>0</v>
      </c>
      <c r="T248" s="174" t="n">
        <f aca="false">S248*H248</f>
        <v>0</v>
      </c>
      <c r="AR248" s="175" t="s">
        <v>540</v>
      </c>
      <c r="AT248" s="175" t="s">
        <v>310</v>
      </c>
      <c r="AU248" s="175" t="s">
        <v>91</v>
      </c>
      <c r="AY248" s="3" t="s">
        <v>308</v>
      </c>
      <c r="BE248" s="176" t="n">
        <f aca="false">IF(N248="základní",J248,0)</f>
        <v>0</v>
      </c>
      <c r="BF248" s="176" t="n">
        <f aca="false">IF(N248="snížená",J248,0)</f>
        <v>0</v>
      </c>
      <c r="BG248" s="176" t="n">
        <f aca="false">IF(N248="zákl. přenesená",J248,0)</f>
        <v>0</v>
      </c>
      <c r="BH248" s="176" t="n">
        <f aca="false">IF(N248="sníž. přenesená",J248,0)</f>
        <v>0</v>
      </c>
      <c r="BI248" s="176" t="n">
        <f aca="false">IF(N248="nulová",J248,0)</f>
        <v>0</v>
      </c>
      <c r="BJ248" s="3" t="s">
        <v>89</v>
      </c>
      <c r="BK248" s="176" t="n">
        <f aca="false">ROUND(I248*H248,2)</f>
        <v>0</v>
      </c>
      <c r="BL248" s="3" t="s">
        <v>540</v>
      </c>
      <c r="BM248" s="175" t="s">
        <v>800</v>
      </c>
    </row>
    <row r="249" s="22" customFormat="true" ht="16.5" hidden="false" customHeight="true" outlineLevel="0" collapsed="false">
      <c r="B249" s="23"/>
      <c r="C249" s="164" t="s">
        <v>801</v>
      </c>
      <c r="D249" s="164" t="s">
        <v>310</v>
      </c>
      <c r="E249" s="165" t="s">
        <v>654</v>
      </c>
      <c r="F249" s="166" t="s">
        <v>579</v>
      </c>
      <c r="G249" s="167" t="s">
        <v>549</v>
      </c>
      <c r="H249" s="168" t="n">
        <v>1</v>
      </c>
      <c r="I249" s="169"/>
      <c r="J249" s="170" t="n">
        <f aca="false">ROUND(I249*H249,2)</f>
        <v>0</v>
      </c>
      <c r="K249" s="166"/>
      <c r="L249" s="23"/>
      <c r="M249" s="171"/>
      <c r="N249" s="172" t="s">
        <v>47</v>
      </c>
      <c r="P249" s="173" t="n">
        <f aca="false">O249*H249</f>
        <v>0</v>
      </c>
      <c r="Q249" s="173" t="n">
        <v>0</v>
      </c>
      <c r="R249" s="173" t="n">
        <f aca="false">Q249*H249</f>
        <v>0</v>
      </c>
      <c r="S249" s="173" t="n">
        <v>0</v>
      </c>
      <c r="T249" s="174" t="n">
        <f aca="false">S249*H249</f>
        <v>0</v>
      </c>
      <c r="AR249" s="175" t="s">
        <v>540</v>
      </c>
      <c r="AT249" s="175" t="s">
        <v>310</v>
      </c>
      <c r="AU249" s="175" t="s">
        <v>91</v>
      </c>
      <c r="AY249" s="3" t="s">
        <v>308</v>
      </c>
      <c r="BE249" s="176" t="n">
        <f aca="false">IF(N249="základní",J249,0)</f>
        <v>0</v>
      </c>
      <c r="BF249" s="176" t="n">
        <f aca="false">IF(N249="snížená",J249,0)</f>
        <v>0</v>
      </c>
      <c r="BG249" s="176" t="n">
        <f aca="false">IF(N249="zákl. přenesená",J249,0)</f>
        <v>0</v>
      </c>
      <c r="BH249" s="176" t="n">
        <f aca="false">IF(N249="sníž. přenesená",J249,0)</f>
        <v>0</v>
      </c>
      <c r="BI249" s="176" t="n">
        <f aca="false">IF(N249="nulová",J249,0)</f>
        <v>0</v>
      </c>
      <c r="BJ249" s="3" t="s">
        <v>89</v>
      </c>
      <c r="BK249" s="176" t="n">
        <f aca="false">ROUND(I249*H249,2)</f>
        <v>0</v>
      </c>
      <c r="BL249" s="3" t="s">
        <v>540</v>
      </c>
      <c r="BM249" s="175" t="s">
        <v>802</v>
      </c>
    </row>
    <row r="250" s="152" customFormat="true" ht="22.95" hidden="false" customHeight="true" outlineLevel="0" collapsed="false">
      <c r="B250" s="153"/>
      <c r="D250" s="154" t="s">
        <v>81</v>
      </c>
      <c r="E250" s="162" t="s">
        <v>803</v>
      </c>
      <c r="F250" s="162" t="s">
        <v>804</v>
      </c>
      <c r="I250" s="156"/>
      <c r="J250" s="163" t="n">
        <f aca="false">BK250</f>
        <v>0</v>
      </c>
      <c r="L250" s="153"/>
      <c r="M250" s="157"/>
      <c r="P250" s="158" t="n">
        <f aca="false">SUM(P251:P253)</f>
        <v>0</v>
      </c>
      <c r="R250" s="158" t="n">
        <f aca="false">SUM(R251:R253)</f>
        <v>0</v>
      </c>
      <c r="T250" s="159" t="n">
        <f aca="false">SUM(T251:T253)</f>
        <v>0</v>
      </c>
      <c r="AR250" s="154" t="s">
        <v>315</v>
      </c>
      <c r="AT250" s="160" t="s">
        <v>81</v>
      </c>
      <c r="AU250" s="160" t="s">
        <v>89</v>
      </c>
      <c r="AY250" s="154" t="s">
        <v>308</v>
      </c>
      <c r="BK250" s="161" t="n">
        <f aca="false">SUM(BK251:BK253)</f>
        <v>0</v>
      </c>
    </row>
    <row r="251" s="22" customFormat="true" ht="16.5" hidden="false" customHeight="true" outlineLevel="0" collapsed="false">
      <c r="B251" s="23"/>
      <c r="C251" s="164" t="s">
        <v>805</v>
      </c>
      <c r="D251" s="164" t="s">
        <v>310</v>
      </c>
      <c r="E251" s="165" t="s">
        <v>806</v>
      </c>
      <c r="F251" s="166" t="s">
        <v>807</v>
      </c>
      <c r="G251" s="167" t="s">
        <v>607</v>
      </c>
      <c r="H251" s="168" t="n">
        <v>1250</v>
      </c>
      <c r="I251" s="169"/>
      <c r="J251" s="170" t="n">
        <f aca="false">ROUND(I251*H251,2)</f>
        <v>0</v>
      </c>
      <c r="K251" s="166"/>
      <c r="L251" s="23"/>
      <c r="M251" s="171"/>
      <c r="N251" s="172" t="s">
        <v>47</v>
      </c>
      <c r="P251" s="173" t="n">
        <f aca="false">O251*H251</f>
        <v>0</v>
      </c>
      <c r="Q251" s="173" t="n">
        <v>0</v>
      </c>
      <c r="R251" s="173" t="n">
        <f aca="false">Q251*H251</f>
        <v>0</v>
      </c>
      <c r="S251" s="173" t="n">
        <v>0</v>
      </c>
      <c r="T251" s="174" t="n">
        <f aca="false">S251*H251</f>
        <v>0</v>
      </c>
      <c r="AR251" s="175" t="s">
        <v>540</v>
      </c>
      <c r="AT251" s="175" t="s">
        <v>310</v>
      </c>
      <c r="AU251" s="175" t="s">
        <v>91</v>
      </c>
      <c r="AY251" s="3" t="s">
        <v>308</v>
      </c>
      <c r="BE251" s="176" t="n">
        <f aca="false">IF(N251="základní",J251,0)</f>
        <v>0</v>
      </c>
      <c r="BF251" s="176" t="n">
        <f aca="false">IF(N251="snížená",J251,0)</f>
        <v>0</v>
      </c>
      <c r="BG251" s="176" t="n">
        <f aca="false">IF(N251="zákl. přenesená",J251,0)</f>
        <v>0</v>
      </c>
      <c r="BH251" s="176" t="n">
        <f aca="false">IF(N251="sníž. přenesená",J251,0)</f>
        <v>0</v>
      </c>
      <c r="BI251" s="176" t="n">
        <f aca="false">IF(N251="nulová",J251,0)</f>
        <v>0</v>
      </c>
      <c r="BJ251" s="3" t="s">
        <v>89</v>
      </c>
      <c r="BK251" s="176" t="n">
        <f aca="false">ROUND(I251*H251,2)</f>
        <v>0</v>
      </c>
      <c r="BL251" s="3" t="s">
        <v>540</v>
      </c>
      <c r="BM251" s="175" t="s">
        <v>808</v>
      </c>
    </row>
    <row r="252" s="22" customFormat="true" ht="16.5" hidden="false" customHeight="true" outlineLevel="0" collapsed="false">
      <c r="B252" s="23"/>
      <c r="C252" s="164" t="s">
        <v>809</v>
      </c>
      <c r="D252" s="164" t="s">
        <v>310</v>
      </c>
      <c r="E252" s="165" t="s">
        <v>810</v>
      </c>
      <c r="F252" s="166" t="s">
        <v>811</v>
      </c>
      <c r="G252" s="167" t="s">
        <v>607</v>
      </c>
      <c r="H252" s="168" t="n">
        <v>1250</v>
      </c>
      <c r="I252" s="169"/>
      <c r="J252" s="170" t="n">
        <f aca="false">ROUND(I252*H252,2)</f>
        <v>0</v>
      </c>
      <c r="K252" s="166"/>
      <c r="L252" s="23"/>
      <c r="M252" s="171"/>
      <c r="N252" s="172" t="s">
        <v>47</v>
      </c>
      <c r="P252" s="173" t="n">
        <f aca="false">O252*H252</f>
        <v>0</v>
      </c>
      <c r="Q252" s="173" t="n">
        <v>0</v>
      </c>
      <c r="R252" s="173" t="n">
        <f aca="false">Q252*H252</f>
        <v>0</v>
      </c>
      <c r="S252" s="173" t="n">
        <v>0</v>
      </c>
      <c r="T252" s="174" t="n">
        <f aca="false">S252*H252</f>
        <v>0</v>
      </c>
      <c r="AR252" s="175" t="s">
        <v>540</v>
      </c>
      <c r="AT252" s="175" t="s">
        <v>310</v>
      </c>
      <c r="AU252" s="175" t="s">
        <v>91</v>
      </c>
      <c r="AY252" s="3" t="s">
        <v>308</v>
      </c>
      <c r="BE252" s="176" t="n">
        <f aca="false">IF(N252="základní",J252,0)</f>
        <v>0</v>
      </c>
      <c r="BF252" s="176" t="n">
        <f aca="false">IF(N252="snížená",J252,0)</f>
        <v>0</v>
      </c>
      <c r="BG252" s="176" t="n">
        <f aca="false">IF(N252="zákl. přenesená",J252,0)</f>
        <v>0</v>
      </c>
      <c r="BH252" s="176" t="n">
        <f aca="false">IF(N252="sníž. přenesená",J252,0)</f>
        <v>0</v>
      </c>
      <c r="BI252" s="176" t="n">
        <f aca="false">IF(N252="nulová",J252,0)</f>
        <v>0</v>
      </c>
      <c r="BJ252" s="3" t="s">
        <v>89</v>
      </c>
      <c r="BK252" s="176" t="n">
        <f aca="false">ROUND(I252*H252,2)</f>
        <v>0</v>
      </c>
      <c r="BL252" s="3" t="s">
        <v>540</v>
      </c>
      <c r="BM252" s="175" t="s">
        <v>812</v>
      </c>
    </row>
    <row r="253" s="22" customFormat="true" ht="16.5" hidden="false" customHeight="true" outlineLevel="0" collapsed="false">
      <c r="B253" s="23"/>
      <c r="C253" s="164" t="s">
        <v>813</v>
      </c>
      <c r="D253" s="164" t="s">
        <v>310</v>
      </c>
      <c r="E253" s="165" t="s">
        <v>814</v>
      </c>
      <c r="F253" s="166" t="s">
        <v>579</v>
      </c>
      <c r="G253" s="167" t="s">
        <v>549</v>
      </c>
      <c r="H253" s="168" t="n">
        <v>1</v>
      </c>
      <c r="I253" s="169"/>
      <c r="J253" s="170" t="n">
        <f aca="false">ROUND(I253*H253,2)</f>
        <v>0</v>
      </c>
      <c r="K253" s="166"/>
      <c r="L253" s="23"/>
      <c r="M253" s="171"/>
      <c r="N253" s="172" t="s">
        <v>47</v>
      </c>
      <c r="P253" s="173" t="n">
        <f aca="false">O253*H253</f>
        <v>0</v>
      </c>
      <c r="Q253" s="173" t="n">
        <v>0</v>
      </c>
      <c r="R253" s="173" t="n">
        <f aca="false">Q253*H253</f>
        <v>0</v>
      </c>
      <c r="S253" s="173" t="n">
        <v>0</v>
      </c>
      <c r="T253" s="174" t="n">
        <f aca="false">S253*H253</f>
        <v>0</v>
      </c>
      <c r="AR253" s="175" t="s">
        <v>540</v>
      </c>
      <c r="AT253" s="175" t="s">
        <v>310</v>
      </c>
      <c r="AU253" s="175" t="s">
        <v>91</v>
      </c>
      <c r="AY253" s="3" t="s">
        <v>308</v>
      </c>
      <c r="BE253" s="176" t="n">
        <f aca="false">IF(N253="základní",J253,0)</f>
        <v>0</v>
      </c>
      <c r="BF253" s="176" t="n">
        <f aca="false">IF(N253="snížená",J253,0)</f>
        <v>0</v>
      </c>
      <c r="BG253" s="176" t="n">
        <f aca="false">IF(N253="zákl. přenesená",J253,0)</f>
        <v>0</v>
      </c>
      <c r="BH253" s="176" t="n">
        <f aca="false">IF(N253="sníž. přenesená",J253,0)</f>
        <v>0</v>
      </c>
      <c r="BI253" s="176" t="n">
        <f aca="false">IF(N253="nulová",J253,0)</f>
        <v>0</v>
      </c>
      <c r="BJ253" s="3" t="s">
        <v>89</v>
      </c>
      <c r="BK253" s="176" t="n">
        <f aca="false">ROUND(I253*H253,2)</f>
        <v>0</v>
      </c>
      <c r="BL253" s="3" t="s">
        <v>540</v>
      </c>
      <c r="BM253" s="175" t="s">
        <v>815</v>
      </c>
    </row>
    <row r="254" s="152" customFormat="true" ht="22.95" hidden="false" customHeight="true" outlineLevel="0" collapsed="false">
      <c r="B254" s="153"/>
      <c r="D254" s="154" t="s">
        <v>81</v>
      </c>
      <c r="E254" s="162" t="s">
        <v>816</v>
      </c>
      <c r="F254" s="162" t="s">
        <v>817</v>
      </c>
      <c r="I254" s="156"/>
      <c r="J254" s="163" t="n">
        <f aca="false">BK254</f>
        <v>0</v>
      </c>
      <c r="L254" s="153"/>
      <c r="M254" s="157"/>
      <c r="P254" s="158" t="n">
        <f aca="false">SUM(P255:P259)</f>
        <v>0</v>
      </c>
      <c r="R254" s="158" t="n">
        <f aca="false">SUM(R255:R259)</f>
        <v>0</v>
      </c>
      <c r="T254" s="159" t="n">
        <f aca="false">SUM(T255:T259)</f>
        <v>0</v>
      </c>
      <c r="AR254" s="154" t="s">
        <v>315</v>
      </c>
      <c r="AT254" s="160" t="s">
        <v>81</v>
      </c>
      <c r="AU254" s="160" t="s">
        <v>89</v>
      </c>
      <c r="AY254" s="154" t="s">
        <v>308</v>
      </c>
      <c r="BK254" s="161" t="n">
        <f aca="false">SUM(BK255:BK259)</f>
        <v>0</v>
      </c>
    </row>
    <row r="255" s="22" customFormat="true" ht="16.5" hidden="false" customHeight="true" outlineLevel="0" collapsed="false">
      <c r="B255" s="23"/>
      <c r="C255" s="164" t="s">
        <v>818</v>
      </c>
      <c r="D255" s="164" t="s">
        <v>310</v>
      </c>
      <c r="E255" s="165" t="s">
        <v>819</v>
      </c>
      <c r="F255" s="166" t="s">
        <v>820</v>
      </c>
      <c r="G255" s="167" t="s">
        <v>494</v>
      </c>
      <c r="H255" s="168" t="n">
        <v>69</v>
      </c>
      <c r="I255" s="169"/>
      <c r="J255" s="170" t="n">
        <f aca="false">ROUND(I255*H255,2)</f>
        <v>0</v>
      </c>
      <c r="K255" s="166"/>
      <c r="L255" s="23"/>
      <c r="M255" s="171"/>
      <c r="N255" s="172" t="s">
        <v>47</v>
      </c>
      <c r="P255" s="173" t="n">
        <f aca="false">O255*H255</f>
        <v>0</v>
      </c>
      <c r="Q255" s="173" t="n">
        <v>0</v>
      </c>
      <c r="R255" s="173" t="n">
        <f aca="false">Q255*H255</f>
        <v>0</v>
      </c>
      <c r="S255" s="173" t="n">
        <v>0</v>
      </c>
      <c r="T255" s="174" t="n">
        <f aca="false">S255*H255</f>
        <v>0</v>
      </c>
      <c r="AR255" s="175" t="s">
        <v>540</v>
      </c>
      <c r="AT255" s="175" t="s">
        <v>310</v>
      </c>
      <c r="AU255" s="175" t="s">
        <v>91</v>
      </c>
      <c r="AY255" s="3" t="s">
        <v>308</v>
      </c>
      <c r="BE255" s="176" t="n">
        <f aca="false">IF(N255="základní",J255,0)</f>
        <v>0</v>
      </c>
      <c r="BF255" s="176" t="n">
        <f aca="false">IF(N255="snížená",J255,0)</f>
        <v>0</v>
      </c>
      <c r="BG255" s="176" t="n">
        <f aca="false">IF(N255="zákl. přenesená",J255,0)</f>
        <v>0</v>
      </c>
      <c r="BH255" s="176" t="n">
        <f aca="false">IF(N255="sníž. přenesená",J255,0)</f>
        <v>0</v>
      </c>
      <c r="BI255" s="176" t="n">
        <f aca="false">IF(N255="nulová",J255,0)</f>
        <v>0</v>
      </c>
      <c r="BJ255" s="3" t="s">
        <v>89</v>
      </c>
      <c r="BK255" s="176" t="n">
        <f aca="false">ROUND(I255*H255,2)</f>
        <v>0</v>
      </c>
      <c r="BL255" s="3" t="s">
        <v>540</v>
      </c>
      <c r="BM255" s="175" t="s">
        <v>821</v>
      </c>
    </row>
    <row r="256" s="22" customFormat="true" ht="24.15" hidden="false" customHeight="true" outlineLevel="0" collapsed="false">
      <c r="B256" s="23"/>
      <c r="C256" s="164" t="s">
        <v>822</v>
      </c>
      <c r="D256" s="164" t="s">
        <v>310</v>
      </c>
      <c r="E256" s="165" t="s">
        <v>823</v>
      </c>
      <c r="F256" s="166" t="s">
        <v>824</v>
      </c>
      <c r="G256" s="167" t="s">
        <v>494</v>
      </c>
      <c r="H256" s="168" t="n">
        <v>321</v>
      </c>
      <c r="I256" s="169"/>
      <c r="J256" s="170" t="n">
        <f aca="false">ROUND(I256*H256,2)</f>
        <v>0</v>
      </c>
      <c r="K256" s="166"/>
      <c r="L256" s="23"/>
      <c r="M256" s="171"/>
      <c r="N256" s="172" t="s">
        <v>47</v>
      </c>
      <c r="P256" s="173" t="n">
        <f aca="false">O256*H256</f>
        <v>0</v>
      </c>
      <c r="Q256" s="173" t="n">
        <v>0</v>
      </c>
      <c r="R256" s="173" t="n">
        <f aca="false">Q256*H256</f>
        <v>0</v>
      </c>
      <c r="S256" s="173" t="n">
        <v>0</v>
      </c>
      <c r="T256" s="174" t="n">
        <f aca="false">S256*H256</f>
        <v>0</v>
      </c>
      <c r="AR256" s="175" t="s">
        <v>540</v>
      </c>
      <c r="AT256" s="175" t="s">
        <v>310</v>
      </c>
      <c r="AU256" s="175" t="s">
        <v>91</v>
      </c>
      <c r="AY256" s="3" t="s">
        <v>308</v>
      </c>
      <c r="BE256" s="176" t="n">
        <f aca="false">IF(N256="základní",J256,0)</f>
        <v>0</v>
      </c>
      <c r="BF256" s="176" t="n">
        <f aca="false">IF(N256="snížená",J256,0)</f>
        <v>0</v>
      </c>
      <c r="BG256" s="176" t="n">
        <f aca="false">IF(N256="zákl. přenesená",J256,0)</f>
        <v>0</v>
      </c>
      <c r="BH256" s="176" t="n">
        <f aca="false">IF(N256="sníž. přenesená",J256,0)</f>
        <v>0</v>
      </c>
      <c r="BI256" s="176" t="n">
        <f aca="false">IF(N256="nulová",J256,0)</f>
        <v>0</v>
      </c>
      <c r="BJ256" s="3" t="s">
        <v>89</v>
      </c>
      <c r="BK256" s="176" t="n">
        <f aca="false">ROUND(I256*H256,2)</f>
        <v>0</v>
      </c>
      <c r="BL256" s="3" t="s">
        <v>540</v>
      </c>
      <c r="BM256" s="175" t="s">
        <v>825</v>
      </c>
    </row>
    <row r="257" s="22" customFormat="true" ht="21.75" hidden="false" customHeight="true" outlineLevel="0" collapsed="false">
      <c r="B257" s="23"/>
      <c r="C257" s="164" t="s">
        <v>826</v>
      </c>
      <c r="D257" s="164" t="s">
        <v>310</v>
      </c>
      <c r="E257" s="165" t="s">
        <v>827</v>
      </c>
      <c r="F257" s="166" t="s">
        <v>828</v>
      </c>
      <c r="G257" s="167" t="s">
        <v>494</v>
      </c>
      <c r="H257" s="168" t="n">
        <v>136</v>
      </c>
      <c r="I257" s="169"/>
      <c r="J257" s="170" t="n">
        <f aca="false">ROUND(I257*H257,2)</f>
        <v>0</v>
      </c>
      <c r="K257" s="166"/>
      <c r="L257" s="23"/>
      <c r="M257" s="171"/>
      <c r="N257" s="172" t="s">
        <v>47</v>
      </c>
      <c r="P257" s="173" t="n">
        <f aca="false">O257*H257</f>
        <v>0</v>
      </c>
      <c r="Q257" s="173" t="n">
        <v>0</v>
      </c>
      <c r="R257" s="173" t="n">
        <f aca="false">Q257*H257</f>
        <v>0</v>
      </c>
      <c r="S257" s="173" t="n">
        <v>0</v>
      </c>
      <c r="T257" s="174" t="n">
        <f aca="false">S257*H257</f>
        <v>0</v>
      </c>
      <c r="AR257" s="175" t="s">
        <v>540</v>
      </c>
      <c r="AT257" s="175" t="s">
        <v>310</v>
      </c>
      <c r="AU257" s="175" t="s">
        <v>91</v>
      </c>
      <c r="AY257" s="3" t="s">
        <v>308</v>
      </c>
      <c r="BE257" s="176" t="n">
        <f aca="false">IF(N257="základní",J257,0)</f>
        <v>0</v>
      </c>
      <c r="BF257" s="176" t="n">
        <f aca="false">IF(N257="snížená",J257,0)</f>
        <v>0</v>
      </c>
      <c r="BG257" s="176" t="n">
        <f aca="false">IF(N257="zákl. přenesená",J257,0)</f>
        <v>0</v>
      </c>
      <c r="BH257" s="176" t="n">
        <f aca="false">IF(N257="sníž. přenesená",J257,0)</f>
        <v>0</v>
      </c>
      <c r="BI257" s="176" t="n">
        <f aca="false">IF(N257="nulová",J257,0)</f>
        <v>0</v>
      </c>
      <c r="BJ257" s="3" t="s">
        <v>89</v>
      </c>
      <c r="BK257" s="176" t="n">
        <f aca="false">ROUND(I257*H257,2)</f>
        <v>0</v>
      </c>
      <c r="BL257" s="3" t="s">
        <v>540</v>
      </c>
      <c r="BM257" s="175" t="s">
        <v>829</v>
      </c>
    </row>
    <row r="258" s="22" customFormat="true" ht="21.75" hidden="false" customHeight="true" outlineLevel="0" collapsed="false">
      <c r="B258" s="23"/>
      <c r="C258" s="164" t="s">
        <v>830</v>
      </c>
      <c r="D258" s="164" t="s">
        <v>310</v>
      </c>
      <c r="E258" s="165" t="s">
        <v>831</v>
      </c>
      <c r="F258" s="166" t="s">
        <v>832</v>
      </c>
      <c r="G258" s="167" t="s">
        <v>494</v>
      </c>
      <c r="H258" s="168" t="n">
        <v>53</v>
      </c>
      <c r="I258" s="169"/>
      <c r="J258" s="170" t="n">
        <f aca="false">ROUND(I258*H258,2)</f>
        <v>0</v>
      </c>
      <c r="K258" s="166"/>
      <c r="L258" s="23"/>
      <c r="M258" s="171"/>
      <c r="N258" s="172" t="s">
        <v>47</v>
      </c>
      <c r="P258" s="173" t="n">
        <f aca="false">O258*H258</f>
        <v>0</v>
      </c>
      <c r="Q258" s="173" t="n">
        <v>0</v>
      </c>
      <c r="R258" s="173" t="n">
        <f aca="false">Q258*H258</f>
        <v>0</v>
      </c>
      <c r="S258" s="173" t="n">
        <v>0</v>
      </c>
      <c r="T258" s="174" t="n">
        <f aca="false">S258*H258</f>
        <v>0</v>
      </c>
      <c r="AR258" s="175" t="s">
        <v>540</v>
      </c>
      <c r="AT258" s="175" t="s">
        <v>310</v>
      </c>
      <c r="AU258" s="175" t="s">
        <v>91</v>
      </c>
      <c r="AY258" s="3" t="s">
        <v>308</v>
      </c>
      <c r="BE258" s="176" t="n">
        <f aca="false">IF(N258="základní",J258,0)</f>
        <v>0</v>
      </c>
      <c r="BF258" s="176" t="n">
        <f aca="false">IF(N258="snížená",J258,0)</f>
        <v>0</v>
      </c>
      <c r="BG258" s="176" t="n">
        <f aca="false">IF(N258="zákl. přenesená",J258,0)</f>
        <v>0</v>
      </c>
      <c r="BH258" s="176" t="n">
        <f aca="false">IF(N258="sníž. přenesená",J258,0)</f>
        <v>0</v>
      </c>
      <c r="BI258" s="176" t="n">
        <f aca="false">IF(N258="nulová",J258,0)</f>
        <v>0</v>
      </c>
      <c r="BJ258" s="3" t="s">
        <v>89</v>
      </c>
      <c r="BK258" s="176" t="n">
        <f aca="false">ROUND(I258*H258,2)</f>
        <v>0</v>
      </c>
      <c r="BL258" s="3" t="s">
        <v>540</v>
      </c>
      <c r="BM258" s="175" t="s">
        <v>833</v>
      </c>
    </row>
    <row r="259" s="22" customFormat="true" ht="16.5" hidden="false" customHeight="true" outlineLevel="0" collapsed="false">
      <c r="B259" s="23"/>
      <c r="C259" s="164" t="s">
        <v>834</v>
      </c>
      <c r="D259" s="164" t="s">
        <v>310</v>
      </c>
      <c r="E259" s="165" t="s">
        <v>814</v>
      </c>
      <c r="F259" s="166" t="s">
        <v>579</v>
      </c>
      <c r="G259" s="167" t="s">
        <v>549</v>
      </c>
      <c r="H259" s="168" t="n">
        <v>1</v>
      </c>
      <c r="I259" s="169"/>
      <c r="J259" s="170" t="n">
        <f aca="false">ROUND(I259*H259,2)</f>
        <v>0</v>
      </c>
      <c r="K259" s="166"/>
      <c r="L259" s="23"/>
      <c r="M259" s="171"/>
      <c r="N259" s="172" t="s">
        <v>47</v>
      </c>
      <c r="P259" s="173" t="n">
        <f aca="false">O259*H259</f>
        <v>0</v>
      </c>
      <c r="Q259" s="173" t="n">
        <v>0</v>
      </c>
      <c r="R259" s="173" t="n">
        <f aca="false">Q259*H259</f>
        <v>0</v>
      </c>
      <c r="S259" s="173" t="n">
        <v>0</v>
      </c>
      <c r="T259" s="174" t="n">
        <f aca="false">S259*H259</f>
        <v>0</v>
      </c>
      <c r="AR259" s="175" t="s">
        <v>540</v>
      </c>
      <c r="AT259" s="175" t="s">
        <v>310</v>
      </c>
      <c r="AU259" s="175" t="s">
        <v>91</v>
      </c>
      <c r="AY259" s="3" t="s">
        <v>308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ROUND(I259*H259,2)</f>
        <v>0</v>
      </c>
      <c r="BL259" s="3" t="s">
        <v>540</v>
      </c>
      <c r="BM259" s="175" t="s">
        <v>835</v>
      </c>
    </row>
    <row r="260" s="22" customFormat="true" ht="49.95" hidden="false" customHeight="true" outlineLevel="0" collapsed="false">
      <c r="B260" s="23"/>
      <c r="E260" s="155" t="s">
        <v>518</v>
      </c>
      <c r="F260" s="155" t="s">
        <v>519</v>
      </c>
      <c r="J260" s="142" t="n">
        <f aca="false">BK260</f>
        <v>0</v>
      </c>
      <c r="L260" s="23"/>
      <c r="M260" s="211"/>
      <c r="T260" s="57"/>
      <c r="AT260" s="3" t="s">
        <v>81</v>
      </c>
      <c r="AU260" s="3" t="s">
        <v>82</v>
      </c>
      <c r="AY260" s="3" t="s">
        <v>520</v>
      </c>
      <c r="BK260" s="176" t="n">
        <f aca="false">SUM(BK261:BK265)</f>
        <v>0</v>
      </c>
    </row>
    <row r="261" s="22" customFormat="true" ht="16.35" hidden="false" customHeight="true" outlineLevel="0" collapsed="false">
      <c r="B261" s="23"/>
      <c r="C261" s="212"/>
      <c r="D261" s="213" t="s">
        <v>310</v>
      </c>
      <c r="E261" s="214"/>
      <c r="F261" s="215"/>
      <c r="G261" s="216"/>
      <c r="H261" s="217"/>
      <c r="I261" s="218"/>
      <c r="J261" s="219" t="n">
        <f aca="false">BK261</f>
        <v>0</v>
      </c>
      <c r="K261" s="220"/>
      <c r="L261" s="23"/>
      <c r="M261" s="221"/>
      <c r="N261" s="222" t="s">
        <v>47</v>
      </c>
      <c r="T261" s="57"/>
      <c r="AT261" s="3" t="s">
        <v>520</v>
      </c>
      <c r="AU261" s="3" t="s">
        <v>89</v>
      </c>
      <c r="AY261" s="3" t="s">
        <v>520</v>
      </c>
      <c r="BE261" s="176" t="n">
        <f aca="false">IF(N261="základní",J261,0)</f>
        <v>0</v>
      </c>
      <c r="BF261" s="176" t="n">
        <f aca="false">IF(N261="snížená",J261,0)</f>
        <v>0</v>
      </c>
      <c r="BG261" s="176" t="n">
        <f aca="false">IF(N261="zákl. přenesená",J261,0)</f>
        <v>0</v>
      </c>
      <c r="BH261" s="176" t="n">
        <f aca="false">IF(N261="sníž. přenesená",J261,0)</f>
        <v>0</v>
      </c>
      <c r="BI261" s="176" t="n">
        <f aca="false">IF(N261="nulová",J261,0)</f>
        <v>0</v>
      </c>
      <c r="BJ261" s="3" t="s">
        <v>89</v>
      </c>
      <c r="BK261" s="176" t="n">
        <f aca="false">I261*H261</f>
        <v>0</v>
      </c>
    </row>
    <row r="262" s="22" customFormat="true" ht="16.35" hidden="false" customHeight="true" outlineLevel="0" collapsed="false">
      <c r="B262" s="23"/>
      <c r="C262" s="212"/>
      <c r="D262" s="213" t="s">
        <v>310</v>
      </c>
      <c r="E262" s="214"/>
      <c r="F262" s="215"/>
      <c r="G262" s="216"/>
      <c r="H262" s="217"/>
      <c r="I262" s="218"/>
      <c r="J262" s="219" t="n">
        <f aca="false">BK262</f>
        <v>0</v>
      </c>
      <c r="K262" s="220"/>
      <c r="L262" s="23"/>
      <c r="M262" s="221"/>
      <c r="N262" s="222" t="s">
        <v>47</v>
      </c>
      <c r="T262" s="57"/>
      <c r="AT262" s="3" t="s">
        <v>520</v>
      </c>
      <c r="AU262" s="3" t="s">
        <v>89</v>
      </c>
      <c r="AY262" s="3" t="s">
        <v>520</v>
      </c>
      <c r="BE262" s="176" t="n">
        <f aca="false">IF(N262="základní",J262,0)</f>
        <v>0</v>
      </c>
      <c r="BF262" s="176" t="n">
        <f aca="false">IF(N262="snížená",J262,0)</f>
        <v>0</v>
      </c>
      <c r="BG262" s="176" t="n">
        <f aca="false">IF(N262="zákl. přenesená",J262,0)</f>
        <v>0</v>
      </c>
      <c r="BH262" s="176" t="n">
        <f aca="false">IF(N262="sníž. přenesená",J262,0)</f>
        <v>0</v>
      </c>
      <c r="BI262" s="176" t="n">
        <f aca="false">IF(N262="nulová",J262,0)</f>
        <v>0</v>
      </c>
      <c r="BJ262" s="3" t="s">
        <v>89</v>
      </c>
      <c r="BK262" s="176" t="n">
        <f aca="false">I262*H262</f>
        <v>0</v>
      </c>
    </row>
    <row r="263" s="22" customFormat="true" ht="16.35" hidden="false" customHeight="true" outlineLevel="0" collapsed="false">
      <c r="B263" s="23"/>
      <c r="C263" s="212"/>
      <c r="D263" s="213" t="s">
        <v>310</v>
      </c>
      <c r="E263" s="214"/>
      <c r="F263" s="215"/>
      <c r="G263" s="216"/>
      <c r="H263" s="217"/>
      <c r="I263" s="218"/>
      <c r="J263" s="219" t="n">
        <f aca="false">BK263</f>
        <v>0</v>
      </c>
      <c r="K263" s="220"/>
      <c r="L263" s="23"/>
      <c r="M263" s="221"/>
      <c r="N263" s="222" t="s">
        <v>47</v>
      </c>
      <c r="T263" s="57"/>
      <c r="AT263" s="3" t="s">
        <v>520</v>
      </c>
      <c r="AU263" s="3" t="s">
        <v>89</v>
      </c>
      <c r="AY263" s="3" t="s">
        <v>520</v>
      </c>
      <c r="BE263" s="176" t="n">
        <f aca="false">IF(N263="základní",J263,0)</f>
        <v>0</v>
      </c>
      <c r="BF263" s="176" t="n">
        <f aca="false">IF(N263="snížená",J263,0)</f>
        <v>0</v>
      </c>
      <c r="BG263" s="176" t="n">
        <f aca="false">IF(N263="zákl. přenesená",J263,0)</f>
        <v>0</v>
      </c>
      <c r="BH263" s="176" t="n">
        <f aca="false">IF(N263="sníž. přenesená",J263,0)</f>
        <v>0</v>
      </c>
      <c r="BI263" s="176" t="n">
        <f aca="false">IF(N263="nulová",J263,0)</f>
        <v>0</v>
      </c>
      <c r="BJ263" s="3" t="s">
        <v>89</v>
      </c>
      <c r="BK263" s="176" t="n">
        <f aca="false">I263*H263</f>
        <v>0</v>
      </c>
    </row>
    <row r="264" s="22" customFormat="true" ht="16.35" hidden="false" customHeight="true" outlineLevel="0" collapsed="false">
      <c r="B264" s="23"/>
      <c r="C264" s="212"/>
      <c r="D264" s="213" t="s">
        <v>310</v>
      </c>
      <c r="E264" s="214"/>
      <c r="F264" s="215"/>
      <c r="G264" s="216"/>
      <c r="H264" s="217"/>
      <c r="I264" s="218"/>
      <c r="J264" s="219" t="n">
        <f aca="false">BK264</f>
        <v>0</v>
      </c>
      <c r="K264" s="220"/>
      <c r="L264" s="23"/>
      <c r="M264" s="221"/>
      <c r="N264" s="222" t="s">
        <v>47</v>
      </c>
      <c r="T264" s="57"/>
      <c r="AT264" s="3" t="s">
        <v>520</v>
      </c>
      <c r="AU264" s="3" t="s">
        <v>89</v>
      </c>
      <c r="AY264" s="3" t="s">
        <v>520</v>
      </c>
      <c r="BE264" s="176" t="n">
        <f aca="false">IF(N264="základní",J264,0)</f>
        <v>0</v>
      </c>
      <c r="BF264" s="176" t="n">
        <f aca="false">IF(N264="snížená",J264,0)</f>
        <v>0</v>
      </c>
      <c r="BG264" s="176" t="n">
        <f aca="false">IF(N264="zákl. přenesená",J264,0)</f>
        <v>0</v>
      </c>
      <c r="BH264" s="176" t="n">
        <f aca="false">IF(N264="sníž. přenesená",J264,0)</f>
        <v>0</v>
      </c>
      <c r="BI264" s="176" t="n">
        <f aca="false">IF(N264="nulová",J264,0)</f>
        <v>0</v>
      </c>
      <c r="BJ264" s="3" t="s">
        <v>89</v>
      </c>
      <c r="BK264" s="176" t="n">
        <f aca="false">I264*H264</f>
        <v>0</v>
      </c>
    </row>
    <row r="265" s="22" customFormat="true" ht="16.35" hidden="false" customHeight="true" outlineLevel="0" collapsed="false">
      <c r="B265" s="23"/>
      <c r="C265" s="212"/>
      <c r="D265" s="213" t="s">
        <v>310</v>
      </c>
      <c r="E265" s="214"/>
      <c r="F265" s="215"/>
      <c r="G265" s="216"/>
      <c r="H265" s="217"/>
      <c r="I265" s="218"/>
      <c r="J265" s="219" t="n">
        <f aca="false">BK265</f>
        <v>0</v>
      </c>
      <c r="K265" s="220"/>
      <c r="L265" s="23"/>
      <c r="M265" s="221"/>
      <c r="N265" s="222" t="s">
        <v>47</v>
      </c>
      <c r="O265" s="223"/>
      <c r="P265" s="223"/>
      <c r="Q265" s="223"/>
      <c r="R265" s="223"/>
      <c r="S265" s="223"/>
      <c r="T265" s="224"/>
      <c r="AT265" s="3" t="s">
        <v>520</v>
      </c>
      <c r="AU265" s="3" t="s">
        <v>89</v>
      </c>
      <c r="AY265" s="3" t="s">
        <v>520</v>
      </c>
      <c r="BE265" s="176" t="n">
        <f aca="false">IF(N265="základní",J265,0)</f>
        <v>0</v>
      </c>
      <c r="BF265" s="176" t="n">
        <f aca="false">IF(N265="snížená",J265,0)</f>
        <v>0</v>
      </c>
      <c r="BG265" s="176" t="n">
        <f aca="false">IF(N265="zákl. přenesená",J265,0)</f>
        <v>0</v>
      </c>
      <c r="BH265" s="176" t="n">
        <f aca="false">IF(N265="sníž. přenesená",J265,0)</f>
        <v>0</v>
      </c>
      <c r="BI265" s="176" t="n">
        <f aca="false">IF(N265="nulová",J265,0)</f>
        <v>0</v>
      </c>
      <c r="BJ265" s="3" t="s">
        <v>89</v>
      </c>
      <c r="BK265" s="176" t="n">
        <f aca="false">I265*H265</f>
        <v>0</v>
      </c>
    </row>
    <row r="266" s="22" customFormat="true" ht="6.9" hidden="false" customHeight="true" outlineLevel="0" collapsed="false">
      <c r="B266" s="41"/>
      <c r="C266" s="42"/>
      <c r="D266" s="42"/>
      <c r="E266" s="42"/>
      <c r="F266" s="42"/>
      <c r="G266" s="42"/>
      <c r="H266" s="42"/>
      <c r="I266" s="42"/>
      <c r="J266" s="42"/>
      <c r="K266" s="42"/>
      <c r="L266" s="23"/>
    </row>
  </sheetData>
  <sheetProtection algorithmName="SHA-512" hashValue="02X627kEiJ7i2UVWLjqOBWkVQI3ZnIo0LwINHbDboiryTocuh4cIJ938ia1yYcFx/AThv0DpYTQGhHcS33fEgA==" saltValue="wAOHc12CBpGTkrFeFl+28h9oBPhtqsVqmKNEGIiDWqeLqNPCZOOBvsm2HPWY81dFNjNpRkMsFK1DkUeRBo/VIg==" spinCount="100000" sheet="true" objects="true" scenarios="true" formatColumns="false" formatRows="false" autoFilter="false"/>
  <autoFilter ref="C132:K265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</mergeCells>
  <dataValidations count="2">
    <dataValidation allowBlank="true" error="Povoleny jsou hodnoty K, M." operator="between" showDropDown="false" showErrorMessage="true" showInputMessage="true" sqref="D261:D266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61:N266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8"/>
  <sheetViews>
    <sheetView showFormulas="false" showGridLines="false" showRowColHeaders="true" showZeros="true" rightToLeft="false" tabSelected="false" showOutlineSymbols="true" defaultGridColor="true" view="normal" topLeftCell="A109" colorId="64" zoomScale="100" zoomScaleNormal="100" zoomScalePageLayoutView="100" workbookViewId="0">
      <selection pane="topLeft" activeCell="A109" activeCellId="0" sqref="A109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178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2551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4226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ROUND((ROUND((SUM(BE126:BE151)),  2) + SUM(BE153:BE157)), 2)</f>
        <v>0</v>
      </c>
      <c r="I35" s="119" t="n">
        <v>0.21</v>
      </c>
      <c r="J35" s="100" t="n">
        <f aca="false">ROUND((ROUND(((SUM(BE126:BE151))*I35),  2) + (SUM(BE153:BE157)*I35)),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ROUND((ROUND((SUM(BF126:BF151)),  2) + SUM(BF153:BF157)), 2)</f>
        <v>0</v>
      </c>
      <c r="I36" s="119" t="n">
        <v>0.15</v>
      </c>
      <c r="J36" s="100" t="n">
        <f aca="false">ROUND((ROUND(((SUM(BF126:BF151))*I36),  2) + (SUM(BF153:BF157)*I36)),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ROUND((ROUND((SUM(BG126:BG151)),  2) + SUM(BG153:BG157)),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ROUND((ROUND((SUM(BH126:BH151)),  2) + SUM(BH153:BH157)),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ROUND((ROUND((SUM(BI126:BI151)),  2) + SUM(BI153:BI157)),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2551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05 - Vodovod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4227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4228</v>
      </c>
      <c r="E101" s="139"/>
      <c r="F101" s="139"/>
      <c r="G101" s="139"/>
      <c r="H101" s="139"/>
      <c r="I101" s="139"/>
      <c r="J101" s="140" t="n">
        <f aca="false">J133</f>
        <v>0</v>
      </c>
      <c r="L101" s="137"/>
    </row>
    <row r="102" s="95" customFormat="true" ht="19.95" hidden="false" customHeight="true" outlineLevel="0" collapsed="false">
      <c r="B102" s="137"/>
      <c r="D102" s="138" t="s">
        <v>4229</v>
      </c>
      <c r="E102" s="139"/>
      <c r="F102" s="139"/>
      <c r="G102" s="139"/>
      <c r="H102" s="139"/>
      <c r="I102" s="139"/>
      <c r="J102" s="140" t="n">
        <f aca="false">J136</f>
        <v>0</v>
      </c>
      <c r="L102" s="137"/>
    </row>
    <row r="103" s="95" customFormat="true" ht="19.95" hidden="false" customHeight="true" outlineLevel="0" collapsed="false">
      <c r="B103" s="137"/>
      <c r="D103" s="138" t="s">
        <v>4230</v>
      </c>
      <c r="E103" s="139"/>
      <c r="F103" s="139"/>
      <c r="G103" s="139"/>
      <c r="H103" s="139"/>
      <c r="I103" s="139"/>
      <c r="J103" s="140" t="n">
        <f aca="false">J148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J152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2551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05 - Vodovod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P127+P152</f>
        <v>0</v>
      </c>
      <c r="Q126" s="55"/>
      <c r="R126" s="149" t="n">
        <f aca="false">R127+R152</f>
        <v>0</v>
      </c>
      <c r="S126" s="55"/>
      <c r="T126" s="150" t="n">
        <f aca="false">T127+T152</f>
        <v>0</v>
      </c>
      <c r="AT126" s="3" t="s">
        <v>81</v>
      </c>
      <c r="AU126" s="3" t="s">
        <v>286</v>
      </c>
      <c r="BK126" s="151" t="n">
        <f aca="false">BK127+BK152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P128+P133+P136+P148</f>
        <v>0</v>
      </c>
      <c r="R127" s="158" t="n">
        <f aca="false">R128+R133+R136+R148</f>
        <v>0</v>
      </c>
      <c r="T127" s="159" t="n">
        <f aca="false">T128+T133+T136+T148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BK128+BK133+BK136+BK148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103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SUM(P129:P132)</f>
        <v>0</v>
      </c>
      <c r="R128" s="158" t="n">
        <f aca="false">SUM(R129:R132)</f>
        <v>0</v>
      </c>
      <c r="T128" s="159" t="n">
        <f aca="false">SUM(T129:T132)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SUM(BK129:BK132)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4231</v>
      </c>
      <c r="F129" s="166" t="s">
        <v>4232</v>
      </c>
      <c r="G129" s="167" t="s">
        <v>494</v>
      </c>
      <c r="H129" s="168" t="n">
        <v>33.55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4233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4234</v>
      </c>
      <c r="F130" s="166" t="s">
        <v>4235</v>
      </c>
      <c r="G130" s="167" t="s">
        <v>494</v>
      </c>
      <c r="H130" s="168" t="n">
        <v>4.84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4236</v>
      </c>
    </row>
    <row r="131" s="22" customFormat="true" ht="16.5" hidden="false" customHeight="true" outlineLevel="0" collapsed="false">
      <c r="B131" s="23"/>
      <c r="C131" s="164" t="s">
        <v>327</v>
      </c>
      <c r="D131" s="164" t="s">
        <v>310</v>
      </c>
      <c r="E131" s="165" t="s">
        <v>4237</v>
      </c>
      <c r="F131" s="166" t="s">
        <v>4238</v>
      </c>
      <c r="G131" s="167" t="s">
        <v>494</v>
      </c>
      <c r="H131" s="168" t="n">
        <v>33.55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4239</v>
      </c>
    </row>
    <row r="132" s="22" customFormat="true" ht="16.5" hidden="false" customHeight="true" outlineLevel="0" collapsed="false">
      <c r="B132" s="23"/>
      <c r="C132" s="164" t="s">
        <v>315</v>
      </c>
      <c r="D132" s="164" t="s">
        <v>310</v>
      </c>
      <c r="E132" s="165" t="s">
        <v>4240</v>
      </c>
      <c r="F132" s="166" t="s">
        <v>4241</v>
      </c>
      <c r="G132" s="167" t="s">
        <v>494</v>
      </c>
      <c r="H132" s="168" t="n">
        <v>4.84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4242</v>
      </c>
    </row>
    <row r="133" s="152" customFormat="true" ht="22.95" hidden="false" customHeight="true" outlineLevel="0" collapsed="false">
      <c r="B133" s="153"/>
      <c r="D133" s="154" t="s">
        <v>81</v>
      </c>
      <c r="E133" s="162" t="s">
        <v>169</v>
      </c>
      <c r="F133" s="162" t="s">
        <v>1569</v>
      </c>
      <c r="I133" s="156"/>
      <c r="J133" s="163" t="n">
        <f aca="false">BK133</f>
        <v>0</v>
      </c>
      <c r="L133" s="153"/>
      <c r="M133" s="157"/>
      <c r="P133" s="158" t="n">
        <f aca="false">SUM(P134:P135)</f>
        <v>0</v>
      </c>
      <c r="R133" s="158" t="n">
        <f aca="false">SUM(R134:R135)</f>
        <v>0</v>
      </c>
      <c r="T133" s="159" t="n">
        <f aca="false">SUM(T134:T135)</f>
        <v>0</v>
      </c>
      <c r="AR133" s="154" t="s">
        <v>315</v>
      </c>
      <c r="AT133" s="160" t="s">
        <v>81</v>
      </c>
      <c r="AU133" s="160" t="s">
        <v>89</v>
      </c>
      <c r="AY133" s="154" t="s">
        <v>308</v>
      </c>
      <c r="BK133" s="161" t="n">
        <f aca="false">SUM(BK134:BK135)</f>
        <v>0</v>
      </c>
    </row>
    <row r="134" s="22" customFormat="true" ht="24.15" hidden="false" customHeight="true" outlineLevel="0" collapsed="false">
      <c r="B134" s="23"/>
      <c r="C134" s="164" t="s">
        <v>334</v>
      </c>
      <c r="D134" s="164" t="s">
        <v>310</v>
      </c>
      <c r="E134" s="165" t="s">
        <v>1570</v>
      </c>
      <c r="F134" s="166" t="s">
        <v>1571</v>
      </c>
      <c r="G134" s="167" t="s">
        <v>494</v>
      </c>
      <c r="H134" s="168" t="n">
        <v>31.427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4243</v>
      </c>
    </row>
    <row r="135" s="22" customFormat="true" ht="16.5" hidden="false" customHeight="true" outlineLevel="0" collapsed="false">
      <c r="B135" s="23"/>
      <c r="C135" s="164" t="s">
        <v>340</v>
      </c>
      <c r="D135" s="164" t="s">
        <v>310</v>
      </c>
      <c r="E135" s="165" t="s">
        <v>1573</v>
      </c>
      <c r="F135" s="166" t="s">
        <v>1574</v>
      </c>
      <c r="G135" s="167" t="s">
        <v>494</v>
      </c>
      <c r="H135" s="168" t="n">
        <v>31.427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4244</v>
      </c>
    </row>
    <row r="136" s="152" customFormat="true" ht="22.95" hidden="false" customHeight="true" outlineLevel="0" collapsed="false">
      <c r="B136" s="153"/>
      <c r="D136" s="154" t="s">
        <v>81</v>
      </c>
      <c r="E136" s="162" t="s">
        <v>97</v>
      </c>
      <c r="F136" s="162" t="s">
        <v>1585</v>
      </c>
      <c r="I136" s="156"/>
      <c r="J136" s="163" t="n">
        <f aca="false">BK136</f>
        <v>0</v>
      </c>
      <c r="L136" s="153"/>
      <c r="M136" s="157"/>
      <c r="P136" s="158" t="n">
        <f aca="false">SUM(P137:P147)</f>
        <v>0</v>
      </c>
      <c r="R136" s="158" t="n">
        <f aca="false">SUM(R137:R147)</f>
        <v>0</v>
      </c>
      <c r="T136" s="159" t="n">
        <f aca="false">SUM(T137:T147)</f>
        <v>0</v>
      </c>
      <c r="AR136" s="154" t="s">
        <v>315</v>
      </c>
      <c r="AT136" s="160" t="s">
        <v>81</v>
      </c>
      <c r="AU136" s="160" t="s">
        <v>89</v>
      </c>
      <c r="AY136" s="154" t="s">
        <v>308</v>
      </c>
      <c r="BK136" s="161" t="n">
        <f aca="false">SUM(BK137:BK147)</f>
        <v>0</v>
      </c>
    </row>
    <row r="137" s="22" customFormat="true" ht="16.5" hidden="false" customHeight="true" outlineLevel="0" collapsed="false">
      <c r="B137" s="23"/>
      <c r="C137" s="164" t="s">
        <v>347</v>
      </c>
      <c r="D137" s="164" t="s">
        <v>310</v>
      </c>
      <c r="E137" s="165" t="s">
        <v>1586</v>
      </c>
      <c r="F137" s="166" t="s">
        <v>1587</v>
      </c>
      <c r="G137" s="167" t="s">
        <v>324</v>
      </c>
      <c r="H137" s="168" t="n">
        <v>24.513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4245</v>
      </c>
    </row>
    <row r="138" s="22" customFormat="true" ht="16.5" hidden="false" customHeight="true" outlineLevel="0" collapsed="false">
      <c r="B138" s="23"/>
      <c r="C138" s="164" t="s">
        <v>352</v>
      </c>
      <c r="D138" s="164" t="s">
        <v>310</v>
      </c>
      <c r="E138" s="165" t="s">
        <v>1589</v>
      </c>
      <c r="F138" s="166" t="s">
        <v>1590</v>
      </c>
      <c r="G138" s="167" t="s">
        <v>324</v>
      </c>
      <c r="H138" s="168" t="n">
        <v>24.513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4246</v>
      </c>
    </row>
    <row r="139" s="22" customFormat="true" ht="16.5" hidden="false" customHeight="true" outlineLevel="0" collapsed="false">
      <c r="B139" s="23"/>
      <c r="C139" s="164" t="s">
        <v>357</v>
      </c>
      <c r="D139" s="164" t="s">
        <v>310</v>
      </c>
      <c r="E139" s="165" t="s">
        <v>1592</v>
      </c>
      <c r="F139" s="166" t="s">
        <v>1593</v>
      </c>
      <c r="G139" s="167" t="s">
        <v>313</v>
      </c>
      <c r="H139" s="168" t="n">
        <v>91.265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4247</v>
      </c>
    </row>
    <row r="140" s="22" customFormat="true" ht="16.5" hidden="false" customHeight="true" outlineLevel="0" collapsed="false">
      <c r="B140" s="23"/>
      <c r="C140" s="164" t="s">
        <v>363</v>
      </c>
      <c r="D140" s="164" t="s">
        <v>310</v>
      </c>
      <c r="E140" s="165" t="s">
        <v>1595</v>
      </c>
      <c r="F140" s="166" t="s">
        <v>1596</v>
      </c>
      <c r="G140" s="167" t="s">
        <v>313</v>
      </c>
      <c r="H140" s="168" t="n">
        <v>91.265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4248</v>
      </c>
    </row>
    <row r="141" s="22" customFormat="true" ht="16.5" hidden="false" customHeight="true" outlineLevel="0" collapsed="false">
      <c r="B141" s="23"/>
      <c r="C141" s="164" t="s">
        <v>367</v>
      </c>
      <c r="D141" s="164" t="s">
        <v>310</v>
      </c>
      <c r="E141" s="165" t="s">
        <v>1598</v>
      </c>
      <c r="F141" s="166" t="s">
        <v>1599</v>
      </c>
      <c r="G141" s="167" t="s">
        <v>324</v>
      </c>
      <c r="H141" s="168" t="n">
        <v>24.513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4249</v>
      </c>
    </row>
    <row r="142" s="22" customFormat="true" ht="16.5" hidden="false" customHeight="true" outlineLevel="0" collapsed="false">
      <c r="B142" s="23"/>
      <c r="C142" s="164" t="s">
        <v>374</v>
      </c>
      <c r="D142" s="164" t="s">
        <v>310</v>
      </c>
      <c r="E142" s="165" t="s">
        <v>1601</v>
      </c>
      <c r="F142" s="166" t="s">
        <v>1602</v>
      </c>
      <c r="G142" s="167" t="s">
        <v>324</v>
      </c>
      <c r="H142" s="168" t="n">
        <v>15.365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4250</v>
      </c>
    </row>
    <row r="143" s="22" customFormat="true" ht="24.15" hidden="false" customHeight="true" outlineLevel="0" collapsed="false">
      <c r="B143" s="23"/>
      <c r="C143" s="164" t="s">
        <v>381</v>
      </c>
      <c r="D143" s="164" t="s">
        <v>310</v>
      </c>
      <c r="E143" s="165" t="s">
        <v>1604</v>
      </c>
      <c r="F143" s="166" t="s">
        <v>1605</v>
      </c>
      <c r="G143" s="167" t="s">
        <v>324</v>
      </c>
      <c r="H143" s="168" t="n">
        <v>7.262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4251</v>
      </c>
    </row>
    <row r="144" s="22" customFormat="true" ht="24.15" hidden="false" customHeight="true" outlineLevel="0" collapsed="false">
      <c r="B144" s="23"/>
      <c r="C144" s="164" t="s">
        <v>393</v>
      </c>
      <c r="D144" s="164" t="s">
        <v>310</v>
      </c>
      <c r="E144" s="165" t="s">
        <v>1607</v>
      </c>
      <c r="F144" s="166" t="s">
        <v>1608</v>
      </c>
      <c r="G144" s="167" t="s">
        <v>324</v>
      </c>
      <c r="H144" s="168" t="n">
        <v>1.886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4252</v>
      </c>
    </row>
    <row r="145" s="22" customFormat="true" ht="21.75" hidden="false" customHeight="true" outlineLevel="0" collapsed="false">
      <c r="B145" s="23"/>
      <c r="C145" s="164" t="s">
        <v>7</v>
      </c>
      <c r="D145" s="164" t="s">
        <v>310</v>
      </c>
      <c r="E145" s="165" t="s">
        <v>1610</v>
      </c>
      <c r="F145" s="166" t="s">
        <v>1611</v>
      </c>
      <c r="G145" s="167" t="s">
        <v>324</v>
      </c>
      <c r="H145" s="168" t="n">
        <v>9.148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4253</v>
      </c>
    </row>
    <row r="146" s="22" customFormat="true" ht="16.5" hidden="false" customHeight="true" outlineLevel="0" collapsed="false">
      <c r="B146" s="23"/>
      <c r="C146" s="164" t="s">
        <v>414</v>
      </c>
      <c r="D146" s="164" t="s">
        <v>310</v>
      </c>
      <c r="E146" s="165" t="s">
        <v>1613</v>
      </c>
      <c r="F146" s="166" t="s">
        <v>1614</v>
      </c>
      <c r="G146" s="167" t="s">
        <v>324</v>
      </c>
      <c r="H146" s="168" t="n">
        <v>9.148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4254</v>
      </c>
    </row>
    <row r="147" s="22" customFormat="true" ht="16.5" hidden="false" customHeight="true" outlineLevel="0" collapsed="false">
      <c r="B147" s="23"/>
      <c r="C147" s="164" t="s">
        <v>423</v>
      </c>
      <c r="D147" s="164" t="s">
        <v>310</v>
      </c>
      <c r="E147" s="165" t="s">
        <v>1616</v>
      </c>
      <c r="F147" s="166" t="s">
        <v>1617</v>
      </c>
      <c r="G147" s="167" t="s">
        <v>324</v>
      </c>
      <c r="H147" s="168" t="n">
        <v>9.148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4255</v>
      </c>
    </row>
    <row r="148" s="152" customFormat="true" ht="22.95" hidden="false" customHeight="true" outlineLevel="0" collapsed="false">
      <c r="B148" s="153"/>
      <c r="D148" s="154" t="s">
        <v>81</v>
      </c>
      <c r="E148" s="162" t="s">
        <v>174</v>
      </c>
      <c r="F148" s="162" t="s">
        <v>1619</v>
      </c>
      <c r="I148" s="156"/>
      <c r="J148" s="163" t="n">
        <f aca="false">BK148</f>
        <v>0</v>
      </c>
      <c r="L148" s="153"/>
      <c r="M148" s="157"/>
      <c r="P148" s="158" t="n">
        <f aca="false">SUM(P149:P151)</f>
        <v>0</v>
      </c>
      <c r="R148" s="158" t="n">
        <f aca="false">SUM(R149:R151)</f>
        <v>0</v>
      </c>
      <c r="T148" s="159" t="n">
        <f aca="false">SUM(T149:T151)</f>
        <v>0</v>
      </c>
      <c r="AR148" s="154" t="s">
        <v>315</v>
      </c>
      <c r="AT148" s="160" t="s">
        <v>81</v>
      </c>
      <c r="AU148" s="160" t="s">
        <v>89</v>
      </c>
      <c r="AY148" s="154" t="s">
        <v>308</v>
      </c>
      <c r="BK148" s="161" t="n">
        <f aca="false">SUM(BK149:BK151)</f>
        <v>0</v>
      </c>
    </row>
    <row r="149" s="22" customFormat="true" ht="16.5" hidden="false" customHeight="true" outlineLevel="0" collapsed="false">
      <c r="B149" s="23"/>
      <c r="C149" s="164" t="s">
        <v>427</v>
      </c>
      <c r="D149" s="164" t="s">
        <v>310</v>
      </c>
      <c r="E149" s="165" t="s">
        <v>1620</v>
      </c>
      <c r="F149" s="166" t="s">
        <v>1621</v>
      </c>
      <c r="G149" s="167" t="s">
        <v>494</v>
      </c>
      <c r="H149" s="168" t="n">
        <v>31.427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4256</v>
      </c>
    </row>
    <row r="150" s="22" customFormat="true" ht="16.5" hidden="false" customHeight="true" outlineLevel="0" collapsed="false">
      <c r="B150" s="23"/>
      <c r="C150" s="164" t="s">
        <v>433</v>
      </c>
      <c r="D150" s="164" t="s">
        <v>310</v>
      </c>
      <c r="E150" s="165" t="s">
        <v>1623</v>
      </c>
      <c r="F150" s="166" t="s">
        <v>1624</v>
      </c>
      <c r="G150" s="167" t="s">
        <v>494</v>
      </c>
      <c r="H150" s="168" t="n">
        <v>31.427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4257</v>
      </c>
    </row>
    <row r="151" s="22" customFormat="true" ht="16.5" hidden="false" customHeight="true" outlineLevel="0" collapsed="false">
      <c r="B151" s="23"/>
      <c r="C151" s="164" t="s">
        <v>443</v>
      </c>
      <c r="D151" s="164" t="s">
        <v>310</v>
      </c>
      <c r="E151" s="165" t="s">
        <v>1626</v>
      </c>
      <c r="F151" s="166" t="s">
        <v>1627</v>
      </c>
      <c r="G151" s="167" t="s">
        <v>370</v>
      </c>
      <c r="H151" s="168" t="n">
        <v>15.647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4258</v>
      </c>
    </row>
    <row r="152" s="22" customFormat="true" ht="49.95" hidden="false" customHeight="true" outlineLevel="0" collapsed="false">
      <c r="B152" s="23"/>
      <c r="E152" s="155" t="s">
        <v>518</v>
      </c>
      <c r="F152" s="155" t="s">
        <v>519</v>
      </c>
      <c r="J152" s="142" t="n">
        <f aca="false">BK152</f>
        <v>0</v>
      </c>
      <c r="L152" s="23"/>
      <c r="M152" s="211"/>
      <c r="T152" s="57"/>
      <c r="AT152" s="3" t="s">
        <v>81</v>
      </c>
      <c r="AU152" s="3" t="s">
        <v>82</v>
      </c>
      <c r="AY152" s="3" t="s">
        <v>520</v>
      </c>
      <c r="BK152" s="176" t="n">
        <f aca="false">SUM(BK153:BK157)</f>
        <v>0</v>
      </c>
    </row>
    <row r="153" s="22" customFormat="true" ht="16.35" hidden="false" customHeight="true" outlineLevel="0" collapsed="false">
      <c r="B153" s="23"/>
      <c r="C153" s="212"/>
      <c r="D153" s="213" t="s">
        <v>310</v>
      </c>
      <c r="E153" s="214"/>
      <c r="F153" s="215"/>
      <c r="G153" s="216"/>
      <c r="H153" s="217"/>
      <c r="I153" s="218"/>
      <c r="J153" s="219" t="n">
        <f aca="false">BK153</f>
        <v>0</v>
      </c>
      <c r="K153" s="220"/>
      <c r="L153" s="23"/>
      <c r="M153" s="221"/>
      <c r="N153" s="222" t="s">
        <v>47</v>
      </c>
      <c r="T153" s="57"/>
      <c r="AT153" s="3" t="s">
        <v>520</v>
      </c>
      <c r="AU153" s="3" t="s">
        <v>89</v>
      </c>
      <c r="AY153" s="3" t="s">
        <v>520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I153*H153</f>
        <v>0</v>
      </c>
    </row>
    <row r="154" s="22" customFormat="true" ht="16.35" hidden="false" customHeight="true" outlineLevel="0" collapsed="false">
      <c r="B154" s="23"/>
      <c r="C154" s="212"/>
      <c r="D154" s="213" t="s">
        <v>310</v>
      </c>
      <c r="E154" s="214"/>
      <c r="F154" s="215"/>
      <c r="G154" s="216"/>
      <c r="H154" s="217"/>
      <c r="I154" s="218"/>
      <c r="J154" s="219" t="n">
        <f aca="false">BK154</f>
        <v>0</v>
      </c>
      <c r="K154" s="220"/>
      <c r="L154" s="23"/>
      <c r="M154" s="221"/>
      <c r="N154" s="222" t="s">
        <v>47</v>
      </c>
      <c r="T154" s="57"/>
      <c r="AT154" s="3" t="s">
        <v>520</v>
      </c>
      <c r="AU154" s="3" t="s">
        <v>89</v>
      </c>
      <c r="AY154" s="3" t="s">
        <v>520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I154*H154</f>
        <v>0</v>
      </c>
    </row>
    <row r="155" s="22" customFormat="true" ht="16.35" hidden="false" customHeight="true" outlineLevel="0" collapsed="false">
      <c r="B155" s="23"/>
      <c r="C155" s="212"/>
      <c r="D155" s="213" t="s">
        <v>310</v>
      </c>
      <c r="E155" s="214"/>
      <c r="F155" s="215"/>
      <c r="G155" s="216"/>
      <c r="H155" s="217"/>
      <c r="I155" s="218"/>
      <c r="J155" s="219" t="n">
        <f aca="false">BK155</f>
        <v>0</v>
      </c>
      <c r="K155" s="220"/>
      <c r="L155" s="23"/>
      <c r="M155" s="221"/>
      <c r="N155" s="222" t="s">
        <v>47</v>
      </c>
      <c r="T155" s="57"/>
      <c r="AT155" s="3" t="s">
        <v>520</v>
      </c>
      <c r="AU155" s="3" t="s">
        <v>89</v>
      </c>
      <c r="AY155" s="3" t="s">
        <v>520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I155*H155</f>
        <v>0</v>
      </c>
    </row>
    <row r="156" s="22" customFormat="true" ht="16.35" hidden="false" customHeight="true" outlineLevel="0" collapsed="false">
      <c r="B156" s="23"/>
      <c r="C156" s="212"/>
      <c r="D156" s="213" t="s">
        <v>310</v>
      </c>
      <c r="E156" s="214"/>
      <c r="F156" s="215"/>
      <c r="G156" s="216"/>
      <c r="H156" s="217"/>
      <c r="I156" s="218"/>
      <c r="J156" s="219" t="n">
        <f aca="false">BK156</f>
        <v>0</v>
      </c>
      <c r="K156" s="220"/>
      <c r="L156" s="23"/>
      <c r="M156" s="221"/>
      <c r="N156" s="222" t="s">
        <v>47</v>
      </c>
      <c r="T156" s="57"/>
      <c r="AT156" s="3" t="s">
        <v>520</v>
      </c>
      <c r="AU156" s="3" t="s">
        <v>89</v>
      </c>
      <c r="AY156" s="3" t="s">
        <v>520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I156*H156</f>
        <v>0</v>
      </c>
    </row>
    <row r="157" s="22" customFormat="true" ht="16.35" hidden="false" customHeight="true" outlineLevel="0" collapsed="false">
      <c r="B157" s="23"/>
      <c r="C157" s="212"/>
      <c r="D157" s="213" t="s">
        <v>310</v>
      </c>
      <c r="E157" s="214"/>
      <c r="F157" s="215"/>
      <c r="G157" s="216"/>
      <c r="H157" s="217"/>
      <c r="I157" s="218"/>
      <c r="J157" s="219" t="n">
        <f aca="false">BK157</f>
        <v>0</v>
      </c>
      <c r="K157" s="220"/>
      <c r="L157" s="23"/>
      <c r="M157" s="221"/>
      <c r="N157" s="222" t="s">
        <v>47</v>
      </c>
      <c r="O157" s="223"/>
      <c r="P157" s="223"/>
      <c r="Q157" s="223"/>
      <c r="R157" s="223"/>
      <c r="S157" s="223"/>
      <c r="T157" s="224"/>
      <c r="AT157" s="3" t="s">
        <v>520</v>
      </c>
      <c r="AU157" s="3" t="s">
        <v>89</v>
      </c>
      <c r="AY157" s="3" t="s">
        <v>520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I157*H157</f>
        <v>0</v>
      </c>
    </row>
    <row r="158" s="22" customFormat="true" ht="6.9" hidden="false" customHeight="true" outlineLevel="0" collapsed="false">
      <c r="B158" s="41"/>
      <c r="C158" s="42"/>
      <c r="D158" s="42"/>
      <c r="E158" s="42"/>
      <c r="F158" s="42"/>
      <c r="G158" s="42"/>
      <c r="H158" s="42"/>
      <c r="I158" s="42"/>
      <c r="J158" s="42"/>
      <c r="K158" s="42"/>
      <c r="L158" s="23"/>
    </row>
  </sheetData>
  <sheetProtection algorithmName="SHA-512" hashValue="BZ4Ldd4aZKidQowhEzxmlm7AQ3r6A2STu5m/bG0+z1AWpWURZVf9+N+N/tiKbGDtX2uS/ql6x2nRwQTFt4BT5A==" saltValue="sxotfyTXQr8wCbjMTZ1vZqeW2nohyai40egqIDbfafiNV4yScfturnN/aTug7pczKudwhmrNiwomMdJPj5Ca5g==" spinCount="100000" sheet="true" objects="true" scenarios="true" formatColumns="false" formatRows="false" autoFilter="false"/>
  <autoFilter ref="C125:K157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53:D158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3:N158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17"/>
  <sheetViews>
    <sheetView showFormulas="false" showGridLines="false" showRowColHeaders="true" showZeros="true" rightToLeft="false" tabSelected="false" showOutlineSymbols="true" defaultGridColor="true" view="normal" topLeftCell="A124" colorId="64" zoomScale="100" zoomScaleNormal="100" zoomScalePageLayoutView="100" workbookViewId="0">
      <selection pane="topLeft" activeCell="W187" activeCellId="0" sqref="W187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180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2551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4259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ROUND(J132,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ROUND((ROUND((SUM(BE132:BE210)),  2) + SUM(BE212:BE216)), 2)</f>
        <v>0</v>
      </c>
      <c r="I35" s="119" t="n">
        <v>0.21</v>
      </c>
      <c r="J35" s="100" t="n">
        <f aca="false">ROUND((ROUND(((SUM(BE132:BE210))*I35),  2) + (SUM(BE212:BE216)*I35)),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ROUND((ROUND((SUM(BF132:BF210)),  2) + SUM(BF212:BF216)), 2)</f>
        <v>0</v>
      </c>
      <c r="I36" s="119" t="n">
        <v>0.15</v>
      </c>
      <c r="J36" s="100" t="n">
        <f aca="false">ROUND((ROUND(((SUM(BF132:BF210))*I36),  2) + (SUM(BF212:BF216)*I36)),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ROUND((ROUND((SUM(BG132:BG210)),  2) + SUM(BG212:BG216)),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ROUND((ROUND((SUM(BH132:BH210)),  2) + SUM(BH212:BH216)),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ROUND((ROUND((SUM(BI132:BI210)),  2) + SUM(BI212:BI216)),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2551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06 - ZTI vodovod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J132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J133</f>
        <v>0</v>
      </c>
      <c r="L99" s="133"/>
    </row>
    <row r="100" s="95" customFormat="true" ht="19.95" hidden="false" customHeight="true" outlineLevel="0" collapsed="false">
      <c r="B100" s="137"/>
      <c r="D100" s="138" t="s">
        <v>4260</v>
      </c>
      <c r="E100" s="139"/>
      <c r="F100" s="139"/>
      <c r="G100" s="139"/>
      <c r="H100" s="139"/>
      <c r="I100" s="139"/>
      <c r="J100" s="140" t="n">
        <f aca="false">J134</f>
        <v>0</v>
      </c>
      <c r="L100" s="137"/>
    </row>
    <row r="101" s="95" customFormat="true" ht="19.95" hidden="false" customHeight="true" outlineLevel="0" collapsed="false">
      <c r="B101" s="137"/>
      <c r="D101" s="138" t="s">
        <v>4261</v>
      </c>
      <c r="E101" s="139"/>
      <c r="F101" s="139"/>
      <c r="G101" s="139"/>
      <c r="H101" s="139"/>
      <c r="I101" s="139"/>
      <c r="J101" s="140" t="n">
        <f aca="false">J141</f>
        <v>0</v>
      </c>
      <c r="L101" s="137"/>
    </row>
    <row r="102" s="95" customFormat="true" ht="19.95" hidden="false" customHeight="true" outlineLevel="0" collapsed="false">
      <c r="B102" s="137"/>
      <c r="D102" s="138" t="s">
        <v>4262</v>
      </c>
      <c r="E102" s="139"/>
      <c r="F102" s="139"/>
      <c r="G102" s="139"/>
      <c r="H102" s="139"/>
      <c r="I102" s="139"/>
      <c r="J102" s="140" t="n">
        <f aca="false">J148</f>
        <v>0</v>
      </c>
      <c r="L102" s="137"/>
    </row>
    <row r="103" s="95" customFormat="true" ht="19.95" hidden="false" customHeight="true" outlineLevel="0" collapsed="false">
      <c r="B103" s="137"/>
      <c r="D103" s="138" t="s">
        <v>4263</v>
      </c>
      <c r="E103" s="139"/>
      <c r="F103" s="139"/>
      <c r="G103" s="139"/>
      <c r="H103" s="139"/>
      <c r="I103" s="139"/>
      <c r="J103" s="140" t="n">
        <f aca="false">J153</f>
        <v>0</v>
      </c>
      <c r="L103" s="137"/>
    </row>
    <row r="104" s="95" customFormat="true" ht="19.95" hidden="false" customHeight="true" outlineLevel="0" collapsed="false">
      <c r="B104" s="137"/>
      <c r="D104" s="138" t="s">
        <v>4264</v>
      </c>
      <c r="E104" s="139"/>
      <c r="F104" s="139"/>
      <c r="G104" s="139"/>
      <c r="H104" s="139"/>
      <c r="I104" s="139"/>
      <c r="J104" s="140" t="n">
        <f aca="false">J158</f>
        <v>0</v>
      </c>
      <c r="L104" s="137"/>
    </row>
    <row r="105" s="95" customFormat="true" ht="19.95" hidden="false" customHeight="true" outlineLevel="0" collapsed="false">
      <c r="B105" s="137"/>
      <c r="D105" s="138" t="s">
        <v>4265</v>
      </c>
      <c r="E105" s="139"/>
      <c r="F105" s="139"/>
      <c r="G105" s="139"/>
      <c r="H105" s="139"/>
      <c r="I105" s="139"/>
      <c r="J105" s="140" t="n">
        <f aca="false">J163</f>
        <v>0</v>
      </c>
      <c r="L105" s="137"/>
    </row>
    <row r="106" s="95" customFormat="true" ht="19.95" hidden="false" customHeight="true" outlineLevel="0" collapsed="false">
      <c r="B106" s="137"/>
      <c r="D106" s="138" t="s">
        <v>4266</v>
      </c>
      <c r="E106" s="139"/>
      <c r="F106" s="139"/>
      <c r="G106" s="139"/>
      <c r="H106" s="139"/>
      <c r="I106" s="139"/>
      <c r="J106" s="140" t="n">
        <f aca="false">J171</f>
        <v>0</v>
      </c>
      <c r="L106" s="137"/>
    </row>
    <row r="107" s="95" customFormat="true" ht="19.95" hidden="false" customHeight="true" outlineLevel="0" collapsed="false">
      <c r="B107" s="137"/>
      <c r="D107" s="138" t="s">
        <v>4267</v>
      </c>
      <c r="E107" s="139"/>
      <c r="F107" s="139"/>
      <c r="G107" s="139"/>
      <c r="H107" s="139"/>
      <c r="I107" s="139"/>
      <c r="J107" s="140" t="n">
        <f aca="false">J184</f>
        <v>0</v>
      </c>
      <c r="L107" s="137"/>
    </row>
    <row r="108" s="95" customFormat="true" ht="19.95" hidden="false" customHeight="true" outlineLevel="0" collapsed="false">
      <c r="B108" s="137"/>
      <c r="D108" s="138" t="s">
        <v>4268</v>
      </c>
      <c r="E108" s="139"/>
      <c r="F108" s="139"/>
      <c r="G108" s="139"/>
      <c r="H108" s="139"/>
      <c r="I108" s="139"/>
      <c r="J108" s="140" t="n">
        <f aca="false">J186</f>
        <v>0</v>
      </c>
      <c r="L108" s="137"/>
    </row>
    <row r="109" s="95" customFormat="true" ht="19.95" hidden="false" customHeight="true" outlineLevel="0" collapsed="false">
      <c r="B109" s="137"/>
      <c r="D109" s="138" t="s">
        <v>4269</v>
      </c>
      <c r="E109" s="139"/>
      <c r="F109" s="139"/>
      <c r="G109" s="139"/>
      <c r="H109" s="139"/>
      <c r="I109" s="139"/>
      <c r="J109" s="140" t="n">
        <f aca="false">J207</f>
        <v>0</v>
      </c>
      <c r="L109" s="137"/>
    </row>
    <row r="110" s="132" customFormat="true" ht="21.75" hidden="false" customHeight="true" outlineLevel="0" collapsed="false">
      <c r="B110" s="133"/>
      <c r="D110" s="141" t="s">
        <v>292</v>
      </c>
      <c r="J110" s="142" t="n">
        <f aca="false">J211</f>
        <v>0</v>
      </c>
      <c r="L110" s="133"/>
    </row>
    <row r="111" s="22" customFormat="true" ht="21.75" hidden="false" customHeight="true" outlineLevel="0" collapsed="false">
      <c r="B111" s="23"/>
      <c r="L111" s="23"/>
    </row>
    <row r="112" s="22" customFormat="true" ht="6.9" hidden="false" customHeight="true" outlineLevel="0" collapsed="false"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23"/>
    </row>
    <row r="116" s="22" customFormat="true" ht="6.9" hidden="false" customHeight="true" outlineLevel="0" collapsed="false">
      <c r="B116" s="43"/>
      <c r="C116" s="44"/>
      <c r="D116" s="44"/>
      <c r="E116" s="44"/>
      <c r="F116" s="44"/>
      <c r="G116" s="44"/>
      <c r="H116" s="44"/>
      <c r="I116" s="44"/>
      <c r="J116" s="44"/>
      <c r="K116" s="44"/>
      <c r="L116" s="23"/>
    </row>
    <row r="117" s="22" customFormat="true" ht="24.9" hidden="false" customHeight="true" outlineLevel="0" collapsed="false">
      <c r="B117" s="23"/>
      <c r="C117" s="7" t="s">
        <v>293</v>
      </c>
      <c r="L117" s="23"/>
    </row>
    <row r="118" s="22" customFormat="true" ht="6.9" hidden="false" customHeight="true" outlineLevel="0" collapsed="false">
      <c r="B118" s="23"/>
      <c r="L118" s="23"/>
    </row>
    <row r="119" s="22" customFormat="true" ht="12" hidden="false" customHeight="true" outlineLevel="0" collapsed="false">
      <c r="B119" s="23"/>
      <c r="C119" s="15" t="s">
        <v>15</v>
      </c>
      <c r="L119" s="23"/>
    </row>
    <row r="120" s="22" customFormat="true" ht="16.5" hidden="false" customHeight="true" outlineLevel="0" collapsed="false">
      <c r="B120" s="23"/>
      <c r="E120" s="109" t="str">
        <f aca="false">E7</f>
        <v>Koupaliště Rosice</v>
      </c>
      <c r="F120" s="109"/>
      <c r="G120" s="109"/>
      <c r="H120" s="109"/>
      <c r="L120" s="23"/>
    </row>
    <row r="121" customFormat="false" ht="12" hidden="false" customHeight="true" outlineLevel="0" collapsed="false">
      <c r="B121" s="6"/>
      <c r="C121" s="15" t="s">
        <v>278</v>
      </c>
      <c r="L121" s="6"/>
    </row>
    <row r="122" s="22" customFormat="true" ht="16.5" hidden="false" customHeight="true" outlineLevel="0" collapsed="false">
      <c r="B122" s="23"/>
      <c r="E122" s="109" t="s">
        <v>2551</v>
      </c>
      <c r="F122" s="109"/>
      <c r="G122" s="109"/>
      <c r="H122" s="109"/>
      <c r="L122" s="23"/>
    </row>
    <row r="123" s="22" customFormat="true" ht="12" hidden="false" customHeight="true" outlineLevel="0" collapsed="false">
      <c r="B123" s="23"/>
      <c r="C123" s="15" t="s">
        <v>280</v>
      </c>
      <c r="L123" s="23"/>
    </row>
    <row r="124" s="22" customFormat="true" ht="16.5" hidden="false" customHeight="true" outlineLevel="0" collapsed="false">
      <c r="B124" s="23"/>
      <c r="E124" s="110" t="str">
        <f aca="false">E11</f>
        <v>06 - ZTI vodovod</v>
      </c>
      <c r="F124" s="110"/>
      <c r="G124" s="110"/>
      <c r="H124" s="110"/>
      <c r="L124" s="23"/>
    </row>
    <row r="125" s="22" customFormat="true" ht="6.9" hidden="false" customHeight="true" outlineLevel="0" collapsed="false">
      <c r="B125" s="23"/>
      <c r="L125" s="23"/>
    </row>
    <row r="126" s="22" customFormat="true" ht="12" hidden="false" customHeight="true" outlineLevel="0" collapsed="false">
      <c r="B126" s="23"/>
      <c r="C126" s="15" t="s">
        <v>19</v>
      </c>
      <c r="F126" s="16" t="str">
        <f aca="false">F14</f>
        <v>Rosice</v>
      </c>
      <c r="I126" s="15" t="s">
        <v>21</v>
      </c>
      <c r="J126" s="111" t="str">
        <f aca="false">IF(J14="","",J14)</f>
        <v>6. 9. 2021</v>
      </c>
      <c r="L126" s="23"/>
    </row>
    <row r="127" s="22" customFormat="true" ht="6.9" hidden="false" customHeight="true" outlineLevel="0" collapsed="false">
      <c r="B127" s="23"/>
      <c r="L127" s="23"/>
    </row>
    <row r="128" s="22" customFormat="true" ht="25.65" hidden="false" customHeight="true" outlineLevel="0" collapsed="false">
      <c r="B128" s="23"/>
      <c r="C128" s="15" t="s">
        <v>23</v>
      </c>
      <c r="F128" s="16" t="str">
        <f aca="false">E17</f>
        <v>Město Rosice</v>
      </c>
      <c r="I128" s="15" t="s">
        <v>31</v>
      </c>
      <c r="J128" s="128" t="str">
        <f aca="false">E23</f>
        <v>Ing. arch. Kristýna Shromáždilová</v>
      </c>
      <c r="L128" s="23"/>
    </row>
    <row r="129" s="22" customFormat="true" ht="25.65" hidden="false" customHeight="true" outlineLevel="0" collapsed="false">
      <c r="B129" s="23"/>
      <c r="C129" s="15" t="s">
        <v>29</v>
      </c>
      <c r="F129" s="16" t="str">
        <f aca="false">IF(E20="","",E20)</f>
        <v>Vyplň údaj</v>
      </c>
      <c r="I129" s="15" t="s">
        <v>36</v>
      </c>
      <c r="J129" s="128" t="str">
        <f aca="false">E26</f>
        <v>STAGA stavební agentura s.r.o.</v>
      </c>
      <c r="L129" s="23"/>
    </row>
    <row r="130" s="22" customFormat="true" ht="10.35" hidden="false" customHeight="true" outlineLevel="0" collapsed="false">
      <c r="B130" s="23"/>
      <c r="L130" s="23"/>
    </row>
    <row r="131" s="143" customFormat="true" ht="29.25" hidden="false" customHeight="true" outlineLevel="0" collapsed="false">
      <c r="B131" s="144"/>
      <c r="C131" s="145" t="s">
        <v>294</v>
      </c>
      <c r="D131" s="146" t="s">
        <v>67</v>
      </c>
      <c r="E131" s="146" t="s">
        <v>63</v>
      </c>
      <c r="F131" s="146" t="s">
        <v>64</v>
      </c>
      <c r="G131" s="146" t="s">
        <v>295</v>
      </c>
      <c r="H131" s="146" t="s">
        <v>296</v>
      </c>
      <c r="I131" s="146" t="s">
        <v>297</v>
      </c>
      <c r="J131" s="146" t="s">
        <v>284</v>
      </c>
      <c r="K131" s="147" t="s">
        <v>298</v>
      </c>
      <c r="L131" s="144"/>
      <c r="M131" s="64"/>
      <c r="N131" s="65" t="s">
        <v>46</v>
      </c>
      <c r="O131" s="65" t="s">
        <v>299</v>
      </c>
      <c r="P131" s="65" t="s">
        <v>300</v>
      </c>
      <c r="Q131" s="65" t="s">
        <v>301</v>
      </c>
      <c r="R131" s="65" t="s">
        <v>302</v>
      </c>
      <c r="S131" s="65" t="s">
        <v>303</v>
      </c>
      <c r="T131" s="66" t="s">
        <v>304</v>
      </c>
    </row>
    <row r="132" s="22" customFormat="true" ht="22.95" hidden="false" customHeight="true" outlineLevel="0" collapsed="false">
      <c r="B132" s="23"/>
      <c r="C132" s="70" t="s">
        <v>305</v>
      </c>
      <c r="J132" s="148" t="n">
        <f aca="false">BK132</f>
        <v>0</v>
      </c>
      <c r="L132" s="23"/>
      <c r="M132" s="67"/>
      <c r="N132" s="55"/>
      <c r="O132" s="55"/>
      <c r="P132" s="149" t="n">
        <f aca="false">P133+P211</f>
        <v>0</v>
      </c>
      <c r="Q132" s="55"/>
      <c r="R132" s="149" t="n">
        <f aca="false">R133+R211</f>
        <v>0</v>
      </c>
      <c r="S132" s="55"/>
      <c r="T132" s="150" t="n">
        <f aca="false">T133+T211</f>
        <v>0</v>
      </c>
      <c r="AT132" s="3" t="s">
        <v>81</v>
      </c>
      <c r="AU132" s="3" t="s">
        <v>286</v>
      </c>
      <c r="BK132" s="151" t="n">
        <f aca="false">BK133+BK211</f>
        <v>0</v>
      </c>
    </row>
    <row r="133" s="152" customFormat="true" ht="25.95" hidden="false" customHeight="true" outlineLevel="0" collapsed="false">
      <c r="B133" s="153"/>
      <c r="D133" s="154" t="s">
        <v>81</v>
      </c>
      <c r="E133" s="155" t="s">
        <v>534</v>
      </c>
      <c r="F133" s="155" t="s">
        <v>535</v>
      </c>
      <c r="I133" s="156"/>
      <c r="J133" s="142" t="n">
        <f aca="false">BK133</f>
        <v>0</v>
      </c>
      <c r="L133" s="153"/>
      <c r="M133" s="157"/>
      <c r="P133" s="158" t="n">
        <f aca="false">P134+P141+P148+P153+P158+P163+P171+P184+P186+P207</f>
        <v>0</v>
      </c>
      <c r="R133" s="158" t="n">
        <f aca="false">R134+R141+R148+R153+R158+R163+R171+R184+R186+R207</f>
        <v>0</v>
      </c>
      <c r="T133" s="159" t="n">
        <f aca="false">T134+T141+T148+T153+T158+T163+T171+T184+T186+T207</f>
        <v>0</v>
      </c>
      <c r="AR133" s="154" t="s">
        <v>315</v>
      </c>
      <c r="AT133" s="160" t="s">
        <v>81</v>
      </c>
      <c r="AU133" s="160" t="s">
        <v>82</v>
      </c>
      <c r="AY133" s="154" t="s">
        <v>308</v>
      </c>
      <c r="BK133" s="161" t="n">
        <f aca="false">BK134+BK141+BK148+BK153+BK158+BK163+BK171+BK184+BK186+BK207</f>
        <v>0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103</v>
      </c>
      <c r="F134" s="162" t="s">
        <v>1636</v>
      </c>
      <c r="I134" s="156"/>
      <c r="J134" s="163" t="n">
        <f aca="false">BK134</f>
        <v>0</v>
      </c>
      <c r="L134" s="153"/>
      <c r="M134" s="157"/>
      <c r="P134" s="158" t="n">
        <f aca="false">SUM(P135:P140)</f>
        <v>0</v>
      </c>
      <c r="R134" s="158" t="n">
        <f aca="false">SUM(R135:R140)</f>
        <v>0</v>
      </c>
      <c r="T134" s="159" t="n">
        <f aca="false">SUM(T135:T140)</f>
        <v>0</v>
      </c>
      <c r="AR134" s="154" t="s">
        <v>315</v>
      </c>
      <c r="AT134" s="160" t="s">
        <v>81</v>
      </c>
      <c r="AU134" s="160" t="s">
        <v>89</v>
      </c>
      <c r="AY134" s="154" t="s">
        <v>308</v>
      </c>
      <c r="BK134" s="161" t="n">
        <f aca="false">SUM(BK135:BK140)</f>
        <v>0</v>
      </c>
    </row>
    <row r="135" s="22" customFormat="true" ht="16.5" hidden="false" customHeight="true" outlineLevel="0" collapsed="false">
      <c r="B135" s="23"/>
      <c r="C135" s="164" t="s">
        <v>89</v>
      </c>
      <c r="D135" s="164" t="s">
        <v>310</v>
      </c>
      <c r="E135" s="165" t="s">
        <v>1637</v>
      </c>
      <c r="F135" s="166" t="s">
        <v>1638</v>
      </c>
      <c r="G135" s="167" t="s">
        <v>494</v>
      </c>
      <c r="H135" s="168" t="n">
        <v>62.227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4270</v>
      </c>
    </row>
    <row r="136" s="22" customFormat="true" ht="16.5" hidden="false" customHeight="true" outlineLevel="0" collapsed="false">
      <c r="B136" s="23"/>
      <c r="C136" s="164" t="s">
        <v>91</v>
      </c>
      <c r="D136" s="164" t="s">
        <v>310</v>
      </c>
      <c r="E136" s="165" t="s">
        <v>4271</v>
      </c>
      <c r="F136" s="166" t="s">
        <v>4272</v>
      </c>
      <c r="G136" s="167" t="s">
        <v>494</v>
      </c>
      <c r="H136" s="168" t="n">
        <v>24.772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4273</v>
      </c>
    </row>
    <row r="137" s="22" customFormat="true" ht="16.5" hidden="false" customHeight="true" outlineLevel="0" collapsed="false">
      <c r="B137" s="23"/>
      <c r="C137" s="164" t="s">
        <v>327</v>
      </c>
      <c r="D137" s="164" t="s">
        <v>310</v>
      </c>
      <c r="E137" s="165" t="s">
        <v>4274</v>
      </c>
      <c r="F137" s="166" t="s">
        <v>4275</v>
      </c>
      <c r="G137" s="167" t="s">
        <v>494</v>
      </c>
      <c r="H137" s="168" t="n">
        <v>19.03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4276</v>
      </c>
    </row>
    <row r="138" s="22" customFormat="true" ht="16.5" hidden="false" customHeight="true" outlineLevel="0" collapsed="false">
      <c r="B138" s="23"/>
      <c r="C138" s="164" t="s">
        <v>315</v>
      </c>
      <c r="D138" s="164" t="s">
        <v>310</v>
      </c>
      <c r="E138" s="165" t="s">
        <v>4277</v>
      </c>
      <c r="F138" s="166" t="s">
        <v>4278</v>
      </c>
      <c r="G138" s="167" t="s">
        <v>494</v>
      </c>
      <c r="H138" s="168" t="n">
        <v>13.31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4279</v>
      </c>
    </row>
    <row r="139" s="22" customFormat="true" ht="16.5" hidden="false" customHeight="true" outlineLevel="0" collapsed="false">
      <c r="B139" s="23"/>
      <c r="C139" s="164" t="s">
        <v>334</v>
      </c>
      <c r="D139" s="164" t="s">
        <v>310</v>
      </c>
      <c r="E139" s="165" t="s">
        <v>4280</v>
      </c>
      <c r="F139" s="166" t="s">
        <v>4281</v>
      </c>
      <c r="G139" s="167" t="s">
        <v>494</v>
      </c>
      <c r="H139" s="168" t="n">
        <v>15.081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4282</v>
      </c>
    </row>
    <row r="140" s="22" customFormat="true" ht="16.5" hidden="false" customHeight="true" outlineLevel="0" collapsed="false">
      <c r="B140" s="23"/>
      <c r="C140" s="164" t="s">
        <v>340</v>
      </c>
      <c r="D140" s="164" t="s">
        <v>310</v>
      </c>
      <c r="E140" s="165" t="s">
        <v>4283</v>
      </c>
      <c r="F140" s="166" t="s">
        <v>4284</v>
      </c>
      <c r="G140" s="167" t="s">
        <v>494</v>
      </c>
      <c r="H140" s="168" t="n">
        <v>9.57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4285</v>
      </c>
    </row>
    <row r="141" s="152" customFormat="true" ht="22.95" hidden="false" customHeight="true" outlineLevel="0" collapsed="false">
      <c r="B141" s="153"/>
      <c r="D141" s="154" t="s">
        <v>81</v>
      </c>
      <c r="E141" s="162" t="s">
        <v>169</v>
      </c>
      <c r="F141" s="162" t="s">
        <v>1640</v>
      </c>
      <c r="I141" s="156"/>
      <c r="J141" s="163" t="n">
        <f aca="false">BK141</f>
        <v>0</v>
      </c>
      <c r="L141" s="153"/>
      <c r="M141" s="157"/>
      <c r="P141" s="158" t="n">
        <f aca="false">SUM(P142:P147)</f>
        <v>0</v>
      </c>
      <c r="R141" s="158" t="n">
        <f aca="false">SUM(R142:R147)</f>
        <v>0</v>
      </c>
      <c r="T141" s="159" t="n">
        <f aca="false">SUM(T142:T147)</f>
        <v>0</v>
      </c>
      <c r="AR141" s="154" t="s">
        <v>315</v>
      </c>
      <c r="AT141" s="160" t="s">
        <v>81</v>
      </c>
      <c r="AU141" s="160" t="s">
        <v>89</v>
      </c>
      <c r="AY141" s="154" t="s">
        <v>308</v>
      </c>
      <c r="BK141" s="161" t="n">
        <f aca="false">SUM(BK142:BK147)</f>
        <v>0</v>
      </c>
    </row>
    <row r="142" s="22" customFormat="true" ht="21.75" hidden="false" customHeight="true" outlineLevel="0" collapsed="false">
      <c r="B142" s="23"/>
      <c r="C142" s="164" t="s">
        <v>347</v>
      </c>
      <c r="D142" s="164" t="s">
        <v>310</v>
      </c>
      <c r="E142" s="165" t="s">
        <v>1641</v>
      </c>
      <c r="F142" s="166" t="s">
        <v>1642</v>
      </c>
      <c r="G142" s="167" t="s">
        <v>494</v>
      </c>
      <c r="H142" s="168" t="n">
        <v>62.227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4286</v>
      </c>
    </row>
    <row r="143" s="22" customFormat="true" ht="21.75" hidden="false" customHeight="true" outlineLevel="0" collapsed="false">
      <c r="B143" s="23"/>
      <c r="C143" s="164" t="s">
        <v>352</v>
      </c>
      <c r="D143" s="164" t="s">
        <v>310</v>
      </c>
      <c r="E143" s="165" t="s">
        <v>4287</v>
      </c>
      <c r="F143" s="166" t="s">
        <v>4288</v>
      </c>
      <c r="G143" s="167" t="s">
        <v>494</v>
      </c>
      <c r="H143" s="168" t="n">
        <v>24.772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4289</v>
      </c>
    </row>
    <row r="144" s="22" customFormat="true" ht="21.75" hidden="false" customHeight="true" outlineLevel="0" collapsed="false">
      <c r="B144" s="23"/>
      <c r="C144" s="164" t="s">
        <v>357</v>
      </c>
      <c r="D144" s="164" t="s">
        <v>310</v>
      </c>
      <c r="E144" s="165" t="s">
        <v>4290</v>
      </c>
      <c r="F144" s="166" t="s">
        <v>4291</v>
      </c>
      <c r="G144" s="167" t="s">
        <v>494</v>
      </c>
      <c r="H144" s="168" t="n">
        <v>19.03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4292</v>
      </c>
    </row>
    <row r="145" s="22" customFormat="true" ht="21.75" hidden="false" customHeight="true" outlineLevel="0" collapsed="false">
      <c r="B145" s="23"/>
      <c r="C145" s="164" t="s">
        <v>363</v>
      </c>
      <c r="D145" s="164" t="s">
        <v>310</v>
      </c>
      <c r="E145" s="165" t="s">
        <v>4293</v>
      </c>
      <c r="F145" s="166" t="s">
        <v>4294</v>
      </c>
      <c r="G145" s="167" t="s">
        <v>494</v>
      </c>
      <c r="H145" s="168" t="n">
        <v>13.31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4295</v>
      </c>
    </row>
    <row r="146" s="22" customFormat="true" ht="21.75" hidden="false" customHeight="true" outlineLevel="0" collapsed="false">
      <c r="B146" s="23"/>
      <c r="C146" s="164" t="s">
        <v>367</v>
      </c>
      <c r="D146" s="164" t="s">
        <v>310</v>
      </c>
      <c r="E146" s="165" t="s">
        <v>4296</v>
      </c>
      <c r="F146" s="166" t="s">
        <v>4297</v>
      </c>
      <c r="G146" s="167" t="s">
        <v>494</v>
      </c>
      <c r="H146" s="168" t="n">
        <v>15.081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4298</v>
      </c>
    </row>
    <row r="147" s="22" customFormat="true" ht="21.75" hidden="false" customHeight="true" outlineLevel="0" collapsed="false">
      <c r="B147" s="23"/>
      <c r="C147" s="164" t="s">
        <v>374</v>
      </c>
      <c r="D147" s="164" t="s">
        <v>310</v>
      </c>
      <c r="E147" s="165" t="s">
        <v>4299</v>
      </c>
      <c r="F147" s="166" t="s">
        <v>4300</v>
      </c>
      <c r="G147" s="167" t="s">
        <v>494</v>
      </c>
      <c r="H147" s="168" t="n">
        <v>9.57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4301</v>
      </c>
    </row>
    <row r="148" s="152" customFormat="true" ht="22.95" hidden="false" customHeight="true" outlineLevel="0" collapsed="false">
      <c r="B148" s="153"/>
      <c r="D148" s="154" t="s">
        <v>81</v>
      </c>
      <c r="E148" s="162" t="s">
        <v>97</v>
      </c>
      <c r="F148" s="162" t="s">
        <v>4302</v>
      </c>
      <c r="I148" s="156"/>
      <c r="J148" s="163" t="n">
        <f aca="false">BK148</f>
        <v>0</v>
      </c>
      <c r="L148" s="153"/>
      <c r="M148" s="157"/>
      <c r="P148" s="158" t="n">
        <f aca="false">SUM(P149:P152)</f>
        <v>0</v>
      </c>
      <c r="R148" s="158" t="n">
        <f aca="false">SUM(R149:R152)</f>
        <v>0</v>
      </c>
      <c r="T148" s="159" t="n">
        <f aca="false">SUM(T149:T152)</f>
        <v>0</v>
      </c>
      <c r="AR148" s="154" t="s">
        <v>315</v>
      </c>
      <c r="AT148" s="160" t="s">
        <v>81</v>
      </c>
      <c r="AU148" s="160" t="s">
        <v>89</v>
      </c>
      <c r="AY148" s="154" t="s">
        <v>308</v>
      </c>
      <c r="BK148" s="161" t="n">
        <f aca="false">SUM(BK149:BK152)</f>
        <v>0</v>
      </c>
    </row>
    <row r="149" s="22" customFormat="true" ht="16.5" hidden="false" customHeight="true" outlineLevel="0" collapsed="false">
      <c r="B149" s="23"/>
      <c r="C149" s="164" t="s">
        <v>381</v>
      </c>
      <c r="D149" s="164" t="s">
        <v>310</v>
      </c>
      <c r="E149" s="165" t="s">
        <v>1637</v>
      </c>
      <c r="F149" s="166" t="s">
        <v>1638</v>
      </c>
      <c r="G149" s="167" t="s">
        <v>494</v>
      </c>
      <c r="H149" s="168" t="n">
        <v>67.51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4303</v>
      </c>
    </row>
    <row r="150" s="22" customFormat="true" ht="16.5" hidden="false" customHeight="true" outlineLevel="0" collapsed="false">
      <c r="B150" s="23"/>
      <c r="C150" s="164" t="s">
        <v>393</v>
      </c>
      <c r="D150" s="164" t="s">
        <v>310</v>
      </c>
      <c r="E150" s="165" t="s">
        <v>4271</v>
      </c>
      <c r="F150" s="166" t="s">
        <v>4272</v>
      </c>
      <c r="G150" s="167" t="s">
        <v>494</v>
      </c>
      <c r="H150" s="168" t="n">
        <v>16.94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4304</v>
      </c>
    </row>
    <row r="151" s="22" customFormat="true" ht="16.5" hidden="false" customHeight="true" outlineLevel="0" collapsed="false">
      <c r="B151" s="23"/>
      <c r="C151" s="164" t="s">
        <v>7</v>
      </c>
      <c r="D151" s="164" t="s">
        <v>310</v>
      </c>
      <c r="E151" s="165" t="s">
        <v>4274</v>
      </c>
      <c r="F151" s="166" t="s">
        <v>4275</v>
      </c>
      <c r="G151" s="167" t="s">
        <v>494</v>
      </c>
      <c r="H151" s="168" t="n">
        <v>11.396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4305</v>
      </c>
    </row>
    <row r="152" s="22" customFormat="true" ht="16.5" hidden="false" customHeight="true" outlineLevel="0" collapsed="false">
      <c r="B152" s="23"/>
      <c r="C152" s="164" t="s">
        <v>414</v>
      </c>
      <c r="D152" s="164" t="s">
        <v>310</v>
      </c>
      <c r="E152" s="165" t="s">
        <v>4277</v>
      </c>
      <c r="F152" s="166" t="s">
        <v>4278</v>
      </c>
      <c r="G152" s="167" t="s">
        <v>494</v>
      </c>
      <c r="H152" s="168" t="n">
        <v>5.72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4306</v>
      </c>
    </row>
    <row r="153" s="152" customFormat="true" ht="22.95" hidden="false" customHeight="true" outlineLevel="0" collapsed="false">
      <c r="B153" s="153"/>
      <c r="D153" s="154" t="s">
        <v>81</v>
      </c>
      <c r="E153" s="162" t="s">
        <v>174</v>
      </c>
      <c r="F153" s="162" t="s">
        <v>4307</v>
      </c>
      <c r="I153" s="156"/>
      <c r="J153" s="163" t="n">
        <f aca="false">BK153</f>
        <v>0</v>
      </c>
      <c r="L153" s="153"/>
      <c r="M153" s="157"/>
      <c r="P153" s="158" t="n">
        <f aca="false">SUM(P154:P157)</f>
        <v>0</v>
      </c>
      <c r="R153" s="158" t="n">
        <f aca="false">SUM(R154:R157)</f>
        <v>0</v>
      </c>
      <c r="T153" s="159" t="n">
        <f aca="false">SUM(T154:T157)</f>
        <v>0</v>
      </c>
      <c r="AR153" s="154" t="s">
        <v>315</v>
      </c>
      <c r="AT153" s="160" t="s">
        <v>81</v>
      </c>
      <c r="AU153" s="160" t="s">
        <v>89</v>
      </c>
      <c r="AY153" s="154" t="s">
        <v>308</v>
      </c>
      <c r="BK153" s="161" t="n">
        <f aca="false">SUM(BK154:BK157)</f>
        <v>0</v>
      </c>
    </row>
    <row r="154" s="22" customFormat="true" ht="21.75" hidden="false" customHeight="true" outlineLevel="0" collapsed="false">
      <c r="B154" s="23"/>
      <c r="C154" s="164" t="s">
        <v>423</v>
      </c>
      <c r="D154" s="164" t="s">
        <v>310</v>
      </c>
      <c r="E154" s="165" t="s">
        <v>4308</v>
      </c>
      <c r="F154" s="166" t="s">
        <v>4309</v>
      </c>
      <c r="G154" s="167" t="s">
        <v>494</v>
      </c>
      <c r="H154" s="168" t="n">
        <v>67.51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4310</v>
      </c>
    </row>
    <row r="155" s="22" customFormat="true" ht="24.15" hidden="false" customHeight="true" outlineLevel="0" collapsed="false">
      <c r="B155" s="23"/>
      <c r="C155" s="164" t="s">
        <v>427</v>
      </c>
      <c r="D155" s="164" t="s">
        <v>310</v>
      </c>
      <c r="E155" s="165" t="s">
        <v>4311</v>
      </c>
      <c r="F155" s="166" t="s">
        <v>4312</v>
      </c>
      <c r="G155" s="167" t="s">
        <v>494</v>
      </c>
      <c r="H155" s="168" t="n">
        <v>16.94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4313</v>
      </c>
    </row>
    <row r="156" s="22" customFormat="true" ht="24.15" hidden="false" customHeight="true" outlineLevel="0" collapsed="false">
      <c r="B156" s="23"/>
      <c r="C156" s="164" t="s">
        <v>433</v>
      </c>
      <c r="D156" s="164" t="s">
        <v>310</v>
      </c>
      <c r="E156" s="165" t="s">
        <v>4314</v>
      </c>
      <c r="F156" s="166" t="s">
        <v>4315</v>
      </c>
      <c r="G156" s="167" t="s">
        <v>494</v>
      </c>
      <c r="H156" s="168" t="n">
        <v>11.396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4316</v>
      </c>
    </row>
    <row r="157" s="22" customFormat="true" ht="24.15" hidden="false" customHeight="true" outlineLevel="0" collapsed="false">
      <c r="B157" s="23"/>
      <c r="C157" s="164" t="s">
        <v>443</v>
      </c>
      <c r="D157" s="164" t="s">
        <v>310</v>
      </c>
      <c r="E157" s="165" t="s">
        <v>4317</v>
      </c>
      <c r="F157" s="166" t="s">
        <v>4318</v>
      </c>
      <c r="G157" s="167" t="s">
        <v>494</v>
      </c>
      <c r="H157" s="168" t="n">
        <v>5.72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4319</v>
      </c>
    </row>
    <row r="158" s="152" customFormat="true" ht="22.95" hidden="false" customHeight="true" outlineLevel="0" collapsed="false">
      <c r="B158" s="153"/>
      <c r="D158" s="154" t="s">
        <v>81</v>
      </c>
      <c r="E158" s="162" t="s">
        <v>177</v>
      </c>
      <c r="F158" s="162" t="s">
        <v>1644</v>
      </c>
      <c r="I158" s="156"/>
      <c r="J158" s="163" t="n">
        <f aca="false">BK158</f>
        <v>0</v>
      </c>
      <c r="L158" s="153"/>
      <c r="M158" s="157"/>
      <c r="P158" s="158" t="n">
        <f aca="false">SUM(P159:P162)</f>
        <v>0</v>
      </c>
      <c r="R158" s="158" t="n">
        <f aca="false">SUM(R159:R162)</f>
        <v>0</v>
      </c>
      <c r="T158" s="159" t="n">
        <f aca="false">SUM(T159:T162)</f>
        <v>0</v>
      </c>
      <c r="AR158" s="154" t="s">
        <v>315</v>
      </c>
      <c r="AT158" s="160" t="s">
        <v>81</v>
      </c>
      <c r="AU158" s="160" t="s">
        <v>89</v>
      </c>
      <c r="AY158" s="154" t="s">
        <v>308</v>
      </c>
      <c r="BK158" s="161" t="n">
        <f aca="false">SUM(BK159:BK162)</f>
        <v>0</v>
      </c>
    </row>
    <row r="159" s="22" customFormat="true" ht="24.15" hidden="false" customHeight="true" outlineLevel="0" collapsed="false">
      <c r="B159" s="23"/>
      <c r="C159" s="164" t="s">
        <v>6</v>
      </c>
      <c r="D159" s="164" t="s">
        <v>310</v>
      </c>
      <c r="E159" s="165" t="s">
        <v>1645</v>
      </c>
      <c r="F159" s="166" t="s">
        <v>1646</v>
      </c>
      <c r="G159" s="167" t="s">
        <v>494</v>
      </c>
      <c r="H159" s="168" t="n">
        <v>171.449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4320</v>
      </c>
    </row>
    <row r="160" s="22" customFormat="true" ht="24.15" hidden="false" customHeight="true" outlineLevel="0" collapsed="false">
      <c r="B160" s="23"/>
      <c r="C160" s="164" t="s">
        <v>455</v>
      </c>
      <c r="D160" s="164" t="s">
        <v>310</v>
      </c>
      <c r="E160" s="165" t="s">
        <v>4321</v>
      </c>
      <c r="F160" s="166" t="s">
        <v>4322</v>
      </c>
      <c r="G160" s="167" t="s">
        <v>494</v>
      </c>
      <c r="H160" s="168" t="n">
        <v>49.456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4323</v>
      </c>
    </row>
    <row r="161" s="22" customFormat="true" ht="24.15" hidden="false" customHeight="true" outlineLevel="0" collapsed="false">
      <c r="B161" s="23"/>
      <c r="C161" s="164" t="s">
        <v>461</v>
      </c>
      <c r="D161" s="164" t="s">
        <v>310</v>
      </c>
      <c r="E161" s="165" t="s">
        <v>4324</v>
      </c>
      <c r="F161" s="166" t="s">
        <v>4325</v>
      </c>
      <c r="G161" s="167" t="s">
        <v>494</v>
      </c>
      <c r="H161" s="168" t="n">
        <v>15.081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4326</v>
      </c>
    </row>
    <row r="162" s="22" customFormat="true" ht="24.15" hidden="false" customHeight="true" outlineLevel="0" collapsed="false">
      <c r="B162" s="23"/>
      <c r="C162" s="164" t="s">
        <v>471</v>
      </c>
      <c r="D162" s="164" t="s">
        <v>310</v>
      </c>
      <c r="E162" s="165" t="s">
        <v>4327</v>
      </c>
      <c r="F162" s="166" t="s">
        <v>4328</v>
      </c>
      <c r="G162" s="167" t="s">
        <v>494</v>
      </c>
      <c r="H162" s="168" t="n">
        <v>9.57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4329</v>
      </c>
    </row>
    <row r="163" s="152" customFormat="true" ht="22.95" hidden="false" customHeight="true" outlineLevel="0" collapsed="false">
      <c r="B163" s="153"/>
      <c r="D163" s="154" t="s">
        <v>81</v>
      </c>
      <c r="E163" s="162" t="s">
        <v>179</v>
      </c>
      <c r="F163" s="162" t="s">
        <v>4330</v>
      </c>
      <c r="I163" s="156"/>
      <c r="J163" s="163" t="n">
        <f aca="false">BK163</f>
        <v>0</v>
      </c>
      <c r="L163" s="153"/>
      <c r="M163" s="157"/>
      <c r="P163" s="158" t="n">
        <f aca="false">SUM(P164:P170)</f>
        <v>0</v>
      </c>
      <c r="R163" s="158" t="n">
        <f aca="false">SUM(R164:R170)</f>
        <v>0</v>
      </c>
      <c r="T163" s="159" t="n">
        <f aca="false">SUM(T164:T170)</f>
        <v>0</v>
      </c>
      <c r="AR163" s="154" t="s">
        <v>315</v>
      </c>
      <c r="AT163" s="160" t="s">
        <v>81</v>
      </c>
      <c r="AU163" s="160" t="s">
        <v>89</v>
      </c>
      <c r="AY163" s="154" t="s">
        <v>308</v>
      </c>
      <c r="BK163" s="161" t="n">
        <f aca="false">SUM(BK164:BK170)</f>
        <v>0</v>
      </c>
    </row>
    <row r="164" s="22" customFormat="true" ht="16.5" hidden="false" customHeight="true" outlineLevel="0" collapsed="false">
      <c r="B164" s="23"/>
      <c r="C164" s="164" t="s">
        <v>475</v>
      </c>
      <c r="D164" s="164" t="s">
        <v>310</v>
      </c>
      <c r="E164" s="165" t="s">
        <v>4331</v>
      </c>
      <c r="F164" s="166" t="s">
        <v>4332</v>
      </c>
      <c r="G164" s="167" t="s">
        <v>494</v>
      </c>
      <c r="H164" s="168" t="n">
        <v>43.78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4333</v>
      </c>
    </row>
    <row r="165" s="22" customFormat="true" ht="24.15" hidden="false" customHeight="true" outlineLevel="0" collapsed="false">
      <c r="B165" s="23"/>
      <c r="C165" s="164" t="s">
        <v>481</v>
      </c>
      <c r="D165" s="164" t="s">
        <v>310</v>
      </c>
      <c r="E165" s="165" t="s">
        <v>4334</v>
      </c>
      <c r="F165" s="166" t="s">
        <v>4335</v>
      </c>
      <c r="G165" s="167" t="s">
        <v>494</v>
      </c>
      <c r="H165" s="168" t="n">
        <v>43.78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4336</v>
      </c>
    </row>
    <row r="166" s="22" customFormat="true" ht="16.5" hidden="false" customHeight="true" outlineLevel="0" collapsed="false">
      <c r="B166" s="23"/>
      <c r="C166" s="164" t="s">
        <v>486</v>
      </c>
      <c r="D166" s="164" t="s">
        <v>310</v>
      </c>
      <c r="E166" s="165" t="s">
        <v>4337</v>
      </c>
      <c r="F166" s="166" t="s">
        <v>4338</v>
      </c>
      <c r="G166" s="167" t="s">
        <v>607</v>
      </c>
      <c r="H166" s="168" t="n">
        <v>2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4339</v>
      </c>
    </row>
    <row r="167" s="22" customFormat="true" ht="21.75" hidden="false" customHeight="true" outlineLevel="0" collapsed="false">
      <c r="B167" s="23"/>
      <c r="C167" s="164" t="s">
        <v>491</v>
      </c>
      <c r="D167" s="164" t="s">
        <v>310</v>
      </c>
      <c r="E167" s="165" t="s">
        <v>4340</v>
      </c>
      <c r="F167" s="166" t="s">
        <v>4341</v>
      </c>
      <c r="G167" s="167" t="s">
        <v>607</v>
      </c>
      <c r="H167" s="168" t="n">
        <v>6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4342</v>
      </c>
    </row>
    <row r="168" s="22" customFormat="true" ht="16.5" hidden="false" customHeight="true" outlineLevel="0" collapsed="false">
      <c r="B168" s="23"/>
      <c r="C168" s="164" t="s">
        <v>496</v>
      </c>
      <c r="D168" s="164" t="s">
        <v>310</v>
      </c>
      <c r="E168" s="165" t="s">
        <v>4343</v>
      </c>
      <c r="F168" s="166" t="s">
        <v>4344</v>
      </c>
      <c r="G168" s="167" t="s">
        <v>4345</v>
      </c>
      <c r="H168" s="168" t="n">
        <v>1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4346</v>
      </c>
    </row>
    <row r="169" s="22" customFormat="true" ht="16.5" hidden="false" customHeight="true" outlineLevel="0" collapsed="false">
      <c r="B169" s="23"/>
      <c r="C169" s="164" t="s">
        <v>500</v>
      </c>
      <c r="D169" s="164" t="s">
        <v>310</v>
      </c>
      <c r="E169" s="165" t="s">
        <v>4347</v>
      </c>
      <c r="F169" s="166" t="s">
        <v>4348</v>
      </c>
      <c r="G169" s="167" t="s">
        <v>607</v>
      </c>
      <c r="H169" s="168" t="n">
        <v>1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4349</v>
      </c>
    </row>
    <row r="170" s="22" customFormat="true" ht="16.5" hidden="false" customHeight="true" outlineLevel="0" collapsed="false">
      <c r="B170" s="23"/>
      <c r="C170" s="164" t="s">
        <v>504</v>
      </c>
      <c r="D170" s="164" t="s">
        <v>310</v>
      </c>
      <c r="E170" s="165" t="s">
        <v>4350</v>
      </c>
      <c r="F170" s="166" t="s">
        <v>4351</v>
      </c>
      <c r="G170" s="167" t="s">
        <v>607</v>
      </c>
      <c r="H170" s="168" t="n">
        <v>1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4352</v>
      </c>
    </row>
    <row r="171" s="152" customFormat="true" ht="22.95" hidden="false" customHeight="true" outlineLevel="0" collapsed="false">
      <c r="B171" s="153"/>
      <c r="D171" s="154" t="s">
        <v>81</v>
      </c>
      <c r="E171" s="162" t="s">
        <v>181</v>
      </c>
      <c r="F171" s="162" t="s">
        <v>1648</v>
      </c>
      <c r="I171" s="156"/>
      <c r="J171" s="163" t="n">
        <f aca="false">BK171</f>
        <v>0</v>
      </c>
      <c r="L171" s="153"/>
      <c r="M171" s="157"/>
      <c r="P171" s="158" t="n">
        <f aca="false">SUM(P172:P183)</f>
        <v>0</v>
      </c>
      <c r="R171" s="158" t="n">
        <f aca="false">SUM(R172:R183)</f>
        <v>0</v>
      </c>
      <c r="T171" s="159" t="n">
        <f aca="false">SUM(T172:T183)</f>
        <v>0</v>
      </c>
      <c r="AR171" s="154" t="s">
        <v>315</v>
      </c>
      <c r="AT171" s="160" t="s">
        <v>81</v>
      </c>
      <c r="AU171" s="160" t="s">
        <v>89</v>
      </c>
      <c r="AY171" s="154" t="s">
        <v>308</v>
      </c>
      <c r="BK171" s="161" t="n">
        <f aca="false">SUM(BK172:BK183)</f>
        <v>0</v>
      </c>
    </row>
    <row r="172" s="22" customFormat="true" ht="16.5" hidden="false" customHeight="true" outlineLevel="0" collapsed="false">
      <c r="B172" s="23"/>
      <c r="C172" s="164" t="s">
        <v>508</v>
      </c>
      <c r="D172" s="164" t="s">
        <v>310</v>
      </c>
      <c r="E172" s="165" t="s">
        <v>4353</v>
      </c>
      <c r="F172" s="166" t="s">
        <v>4354</v>
      </c>
      <c r="G172" s="167" t="s">
        <v>607</v>
      </c>
      <c r="H172" s="168" t="n">
        <v>1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4355</v>
      </c>
    </row>
    <row r="173" s="22" customFormat="true" ht="16.5" hidden="false" customHeight="true" outlineLevel="0" collapsed="false">
      <c r="B173" s="23"/>
      <c r="C173" s="164" t="s">
        <v>514</v>
      </c>
      <c r="D173" s="164" t="s">
        <v>310</v>
      </c>
      <c r="E173" s="165" t="s">
        <v>4356</v>
      </c>
      <c r="F173" s="166" t="s">
        <v>4357</v>
      </c>
      <c r="G173" s="167" t="s">
        <v>607</v>
      </c>
      <c r="H173" s="168" t="n">
        <v>2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4358</v>
      </c>
    </row>
    <row r="174" s="22" customFormat="true" ht="16.5" hidden="false" customHeight="true" outlineLevel="0" collapsed="false">
      <c r="B174" s="23"/>
      <c r="C174" s="164" t="s">
        <v>645</v>
      </c>
      <c r="D174" s="164" t="s">
        <v>310</v>
      </c>
      <c r="E174" s="165" t="s">
        <v>4359</v>
      </c>
      <c r="F174" s="166" t="s">
        <v>4360</v>
      </c>
      <c r="G174" s="167" t="s">
        <v>607</v>
      </c>
      <c r="H174" s="168" t="n">
        <v>1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4361</v>
      </c>
    </row>
    <row r="175" s="22" customFormat="true" ht="16.5" hidden="false" customHeight="true" outlineLevel="0" collapsed="false">
      <c r="B175" s="23"/>
      <c r="C175" s="164" t="s">
        <v>649</v>
      </c>
      <c r="D175" s="164" t="s">
        <v>310</v>
      </c>
      <c r="E175" s="165" t="s">
        <v>4362</v>
      </c>
      <c r="F175" s="166" t="s">
        <v>4363</v>
      </c>
      <c r="G175" s="167" t="s">
        <v>607</v>
      </c>
      <c r="H175" s="168" t="n">
        <v>3</v>
      </c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540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540</v>
      </c>
      <c r="BM175" s="175" t="s">
        <v>4364</v>
      </c>
    </row>
    <row r="176" s="22" customFormat="true" ht="16.5" hidden="false" customHeight="true" outlineLevel="0" collapsed="false">
      <c r="B176" s="23"/>
      <c r="C176" s="164" t="s">
        <v>653</v>
      </c>
      <c r="D176" s="164" t="s">
        <v>310</v>
      </c>
      <c r="E176" s="165" t="s">
        <v>4365</v>
      </c>
      <c r="F176" s="166" t="s">
        <v>4366</v>
      </c>
      <c r="G176" s="167" t="s">
        <v>607</v>
      </c>
      <c r="H176" s="168" t="n">
        <v>2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4367</v>
      </c>
    </row>
    <row r="177" s="22" customFormat="true" ht="16.5" hidden="false" customHeight="true" outlineLevel="0" collapsed="false">
      <c r="B177" s="23"/>
      <c r="C177" s="164" t="s">
        <v>657</v>
      </c>
      <c r="D177" s="164" t="s">
        <v>310</v>
      </c>
      <c r="E177" s="165" t="s">
        <v>4368</v>
      </c>
      <c r="F177" s="166" t="s">
        <v>4369</v>
      </c>
      <c r="G177" s="167" t="s">
        <v>607</v>
      </c>
      <c r="H177" s="168" t="n">
        <v>5</v>
      </c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540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540</v>
      </c>
      <c r="BM177" s="175" t="s">
        <v>4370</v>
      </c>
    </row>
    <row r="178" s="22" customFormat="true" ht="16.5" hidden="false" customHeight="true" outlineLevel="0" collapsed="false">
      <c r="B178" s="23"/>
      <c r="C178" s="164" t="s">
        <v>661</v>
      </c>
      <c r="D178" s="164" t="s">
        <v>310</v>
      </c>
      <c r="E178" s="165" t="s">
        <v>4371</v>
      </c>
      <c r="F178" s="166" t="s">
        <v>4372</v>
      </c>
      <c r="G178" s="167" t="s">
        <v>607</v>
      </c>
      <c r="H178" s="168" t="n">
        <v>1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540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540</v>
      </c>
      <c r="BM178" s="175" t="s">
        <v>4373</v>
      </c>
    </row>
    <row r="179" s="22" customFormat="true" ht="16.5" hidden="false" customHeight="true" outlineLevel="0" collapsed="false">
      <c r="B179" s="23"/>
      <c r="C179" s="164" t="s">
        <v>663</v>
      </c>
      <c r="D179" s="164" t="s">
        <v>310</v>
      </c>
      <c r="E179" s="165" t="s">
        <v>4374</v>
      </c>
      <c r="F179" s="166" t="s">
        <v>4375</v>
      </c>
      <c r="G179" s="167" t="s">
        <v>607</v>
      </c>
      <c r="H179" s="168" t="n">
        <v>2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4376</v>
      </c>
    </row>
    <row r="180" s="22" customFormat="true" ht="16.5" hidden="false" customHeight="true" outlineLevel="0" collapsed="false">
      <c r="B180" s="23"/>
      <c r="C180" s="164" t="s">
        <v>665</v>
      </c>
      <c r="D180" s="164" t="s">
        <v>310</v>
      </c>
      <c r="E180" s="165" t="s">
        <v>4377</v>
      </c>
      <c r="F180" s="166" t="s">
        <v>4378</v>
      </c>
      <c r="G180" s="167" t="s">
        <v>607</v>
      </c>
      <c r="H180" s="168" t="n">
        <v>2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4379</v>
      </c>
    </row>
    <row r="181" s="22" customFormat="true" ht="16.5" hidden="false" customHeight="true" outlineLevel="0" collapsed="false">
      <c r="B181" s="23"/>
      <c r="C181" s="164" t="s">
        <v>667</v>
      </c>
      <c r="D181" s="164" t="s">
        <v>310</v>
      </c>
      <c r="E181" s="165" t="s">
        <v>1658</v>
      </c>
      <c r="F181" s="166" t="s">
        <v>1659</v>
      </c>
      <c r="G181" s="167" t="s">
        <v>607</v>
      </c>
      <c r="H181" s="168" t="n">
        <v>73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4380</v>
      </c>
    </row>
    <row r="182" s="22" customFormat="true" ht="16.5" hidden="false" customHeight="true" outlineLevel="0" collapsed="false">
      <c r="B182" s="23"/>
      <c r="C182" s="164" t="s">
        <v>669</v>
      </c>
      <c r="D182" s="164" t="s">
        <v>310</v>
      </c>
      <c r="E182" s="165" t="s">
        <v>4381</v>
      </c>
      <c r="F182" s="166" t="s">
        <v>4382</v>
      </c>
      <c r="G182" s="167" t="s">
        <v>607</v>
      </c>
      <c r="H182" s="168" t="n">
        <v>1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4383</v>
      </c>
    </row>
    <row r="183" s="22" customFormat="true" ht="16.5" hidden="false" customHeight="true" outlineLevel="0" collapsed="false">
      <c r="B183" s="23"/>
      <c r="C183" s="164" t="s">
        <v>671</v>
      </c>
      <c r="D183" s="164" t="s">
        <v>310</v>
      </c>
      <c r="E183" s="165" t="s">
        <v>1661</v>
      </c>
      <c r="F183" s="166" t="s">
        <v>1662</v>
      </c>
      <c r="G183" s="167" t="s">
        <v>607</v>
      </c>
      <c r="H183" s="168" t="n">
        <v>26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4384</v>
      </c>
    </row>
    <row r="184" s="152" customFormat="true" ht="22.95" hidden="false" customHeight="true" outlineLevel="0" collapsed="false">
      <c r="B184" s="153"/>
      <c r="D184" s="154" t="s">
        <v>81</v>
      </c>
      <c r="E184" s="162" t="s">
        <v>4385</v>
      </c>
      <c r="F184" s="162" t="s">
        <v>4386</v>
      </c>
      <c r="I184" s="156"/>
      <c r="J184" s="163" t="n">
        <f aca="false">BK184</f>
        <v>0</v>
      </c>
      <c r="L184" s="153"/>
      <c r="M184" s="157"/>
      <c r="P184" s="158" t="n">
        <f aca="false">P185</f>
        <v>0</v>
      </c>
      <c r="R184" s="158" t="n">
        <f aca="false">R185</f>
        <v>0</v>
      </c>
      <c r="T184" s="159" t="n">
        <f aca="false">T185</f>
        <v>0</v>
      </c>
      <c r="AR184" s="154" t="s">
        <v>315</v>
      </c>
      <c r="AT184" s="160" t="s">
        <v>81</v>
      </c>
      <c r="AU184" s="160" t="s">
        <v>89</v>
      </c>
      <c r="AY184" s="154" t="s">
        <v>308</v>
      </c>
      <c r="BK184" s="161" t="n">
        <f aca="false">BK185</f>
        <v>0</v>
      </c>
    </row>
    <row r="185" s="22" customFormat="true" ht="22.8" hidden="false" customHeight="false" outlineLevel="0" collapsed="false">
      <c r="B185" s="23"/>
      <c r="C185" s="164" t="s">
        <v>673</v>
      </c>
      <c r="D185" s="164" t="s">
        <v>310</v>
      </c>
      <c r="E185" s="165" t="s">
        <v>4387</v>
      </c>
      <c r="F185" s="166" t="s">
        <v>4388</v>
      </c>
      <c r="G185" s="167" t="s">
        <v>607</v>
      </c>
      <c r="H185" s="168" t="n">
        <v>1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4389</v>
      </c>
    </row>
    <row r="186" s="152" customFormat="true" ht="22.95" hidden="false" customHeight="true" outlineLevel="0" collapsed="false">
      <c r="B186" s="153"/>
      <c r="D186" s="154" t="s">
        <v>81</v>
      </c>
      <c r="E186" s="162" t="s">
        <v>4390</v>
      </c>
      <c r="F186" s="162" t="s">
        <v>1664</v>
      </c>
      <c r="I186" s="156"/>
      <c r="J186" s="163" t="n">
        <f aca="false">BK186</f>
        <v>0</v>
      </c>
      <c r="L186" s="153"/>
      <c r="M186" s="157"/>
      <c r="P186" s="158" t="n">
        <f aca="false">SUM(P187:P206)</f>
        <v>0</v>
      </c>
      <c r="R186" s="158" t="n">
        <f aca="false">SUM(R187:R206)</f>
        <v>0</v>
      </c>
      <c r="T186" s="159" t="n">
        <f aca="false">SUM(T187:T206)</f>
        <v>0</v>
      </c>
      <c r="AR186" s="154" t="s">
        <v>315</v>
      </c>
      <c r="AT186" s="160" t="s">
        <v>81</v>
      </c>
      <c r="AU186" s="160" t="s">
        <v>89</v>
      </c>
      <c r="AY186" s="154" t="s">
        <v>308</v>
      </c>
      <c r="BK186" s="161" t="n">
        <f aca="false">SUM(BK187:BK206)</f>
        <v>0</v>
      </c>
    </row>
    <row r="187" s="22" customFormat="true" ht="16.5" hidden="false" customHeight="true" outlineLevel="0" collapsed="false">
      <c r="B187" s="23"/>
      <c r="C187" s="164" t="s">
        <v>675</v>
      </c>
      <c r="D187" s="164" t="s">
        <v>310</v>
      </c>
      <c r="E187" s="165" t="s">
        <v>1665</v>
      </c>
      <c r="F187" s="166" t="s">
        <v>1666</v>
      </c>
      <c r="G187" s="167" t="s">
        <v>607</v>
      </c>
      <c r="H187" s="168" t="n">
        <v>8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4391</v>
      </c>
    </row>
    <row r="188" s="22" customFormat="true" ht="16.5" hidden="false" customHeight="true" outlineLevel="0" collapsed="false">
      <c r="B188" s="23"/>
      <c r="C188" s="164" t="s">
        <v>677</v>
      </c>
      <c r="D188" s="164" t="s">
        <v>310</v>
      </c>
      <c r="E188" s="165" t="s">
        <v>4392</v>
      </c>
      <c r="F188" s="166" t="s">
        <v>4393</v>
      </c>
      <c r="G188" s="167" t="s">
        <v>4394</v>
      </c>
      <c r="H188" s="168" t="n">
        <v>1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4395</v>
      </c>
    </row>
    <row r="189" s="22" customFormat="true" ht="16.5" hidden="false" customHeight="true" outlineLevel="0" collapsed="false">
      <c r="B189" s="23"/>
      <c r="C189" s="164" t="s">
        <v>679</v>
      </c>
      <c r="D189" s="164" t="s">
        <v>310</v>
      </c>
      <c r="E189" s="165" t="s">
        <v>1668</v>
      </c>
      <c r="F189" s="166" t="s">
        <v>1669</v>
      </c>
      <c r="G189" s="167" t="s">
        <v>607</v>
      </c>
      <c r="H189" s="168" t="n">
        <v>3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540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540</v>
      </c>
      <c r="BM189" s="175" t="s">
        <v>4396</v>
      </c>
    </row>
    <row r="190" s="22" customFormat="true" ht="24.15" hidden="false" customHeight="true" outlineLevel="0" collapsed="false">
      <c r="B190" s="23"/>
      <c r="C190" s="164" t="s">
        <v>681</v>
      </c>
      <c r="D190" s="164" t="s">
        <v>310</v>
      </c>
      <c r="E190" s="165" t="s">
        <v>1671</v>
      </c>
      <c r="F190" s="166" t="s">
        <v>1672</v>
      </c>
      <c r="G190" s="167" t="s">
        <v>607</v>
      </c>
      <c r="H190" s="168" t="n">
        <v>12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4397</v>
      </c>
    </row>
    <row r="191" s="22" customFormat="true" ht="16.5" hidden="false" customHeight="true" outlineLevel="0" collapsed="false">
      <c r="B191" s="23"/>
      <c r="C191" s="164" t="s">
        <v>683</v>
      </c>
      <c r="D191" s="164" t="s">
        <v>310</v>
      </c>
      <c r="E191" s="165" t="s">
        <v>4398</v>
      </c>
      <c r="F191" s="166" t="s">
        <v>4399</v>
      </c>
      <c r="G191" s="167" t="s">
        <v>607</v>
      </c>
      <c r="H191" s="168" t="n">
        <v>4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4400</v>
      </c>
    </row>
    <row r="192" s="22" customFormat="true" ht="16.5" hidden="false" customHeight="true" outlineLevel="0" collapsed="false">
      <c r="B192" s="23"/>
      <c r="C192" s="164" t="s">
        <v>685</v>
      </c>
      <c r="D192" s="164" t="s">
        <v>310</v>
      </c>
      <c r="E192" s="165" t="s">
        <v>4401</v>
      </c>
      <c r="F192" s="166" t="s">
        <v>4402</v>
      </c>
      <c r="G192" s="167" t="s">
        <v>607</v>
      </c>
      <c r="H192" s="168" t="n">
        <v>2</v>
      </c>
      <c r="I192" s="169"/>
      <c r="J192" s="170" t="n">
        <f aca="false">ROUND(I192*H192,2)</f>
        <v>0</v>
      </c>
      <c r="K192" s="166"/>
      <c r="L192" s="23"/>
      <c r="M192" s="171"/>
      <c r="N192" s="172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540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540</v>
      </c>
      <c r="BM192" s="175" t="s">
        <v>4403</v>
      </c>
    </row>
    <row r="193" s="22" customFormat="true" ht="24.15" hidden="false" customHeight="true" outlineLevel="0" collapsed="false">
      <c r="B193" s="23"/>
      <c r="C193" s="164" t="s">
        <v>688</v>
      </c>
      <c r="D193" s="164" t="s">
        <v>310</v>
      </c>
      <c r="E193" s="165" t="s">
        <v>4404</v>
      </c>
      <c r="F193" s="166" t="s">
        <v>4405</v>
      </c>
      <c r="G193" s="167" t="s">
        <v>607</v>
      </c>
      <c r="H193" s="168" t="n">
        <v>1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4406</v>
      </c>
    </row>
    <row r="194" s="22" customFormat="true" ht="21.75" hidden="false" customHeight="true" outlineLevel="0" collapsed="false">
      <c r="B194" s="23"/>
      <c r="C194" s="164" t="s">
        <v>690</v>
      </c>
      <c r="D194" s="164" t="s">
        <v>310</v>
      </c>
      <c r="E194" s="165" t="s">
        <v>1674</v>
      </c>
      <c r="F194" s="166" t="s">
        <v>1675</v>
      </c>
      <c r="G194" s="167" t="s">
        <v>607</v>
      </c>
      <c r="H194" s="168" t="n">
        <v>8</v>
      </c>
      <c r="I194" s="169"/>
      <c r="J194" s="170" t="n">
        <f aca="false">ROUND(I194*H194,2)</f>
        <v>0</v>
      </c>
      <c r="K194" s="166"/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4407</v>
      </c>
    </row>
    <row r="195" s="22" customFormat="true" ht="16.5" hidden="false" customHeight="true" outlineLevel="0" collapsed="false">
      <c r="B195" s="23"/>
      <c r="C195" s="164" t="s">
        <v>692</v>
      </c>
      <c r="D195" s="164" t="s">
        <v>310</v>
      </c>
      <c r="E195" s="165" t="s">
        <v>4408</v>
      </c>
      <c r="F195" s="166" t="s">
        <v>4409</v>
      </c>
      <c r="G195" s="167" t="s">
        <v>607</v>
      </c>
      <c r="H195" s="168" t="n">
        <v>2</v>
      </c>
      <c r="I195" s="169"/>
      <c r="J195" s="170" t="n">
        <f aca="false">ROUND(I195*H195,2)</f>
        <v>0</v>
      </c>
      <c r="K195" s="166"/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540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540</v>
      </c>
      <c r="BM195" s="175" t="s">
        <v>4410</v>
      </c>
    </row>
    <row r="196" s="22" customFormat="true" ht="24.15" hidden="false" customHeight="true" outlineLevel="0" collapsed="false">
      <c r="B196" s="23"/>
      <c r="C196" s="164" t="s">
        <v>694</v>
      </c>
      <c r="D196" s="164" t="s">
        <v>310</v>
      </c>
      <c r="E196" s="165" t="s">
        <v>4411</v>
      </c>
      <c r="F196" s="166" t="s">
        <v>4412</v>
      </c>
      <c r="G196" s="167" t="s">
        <v>607</v>
      </c>
      <c r="H196" s="168" t="n">
        <v>4</v>
      </c>
      <c r="I196" s="169"/>
      <c r="J196" s="170" t="n">
        <f aca="false">ROUND(I196*H196,2)</f>
        <v>0</v>
      </c>
      <c r="K196" s="166"/>
      <c r="L196" s="23"/>
      <c r="M196" s="171"/>
      <c r="N196" s="172" t="s">
        <v>47</v>
      </c>
      <c r="P196" s="173" t="n">
        <f aca="false">O196*H196</f>
        <v>0</v>
      </c>
      <c r="Q196" s="173" t="n">
        <v>0</v>
      </c>
      <c r="R196" s="173" t="n">
        <f aca="false">Q196*H196</f>
        <v>0</v>
      </c>
      <c r="S196" s="173" t="n">
        <v>0</v>
      </c>
      <c r="T196" s="174" t="n">
        <f aca="false">S196*H196</f>
        <v>0</v>
      </c>
      <c r="AR196" s="175" t="s">
        <v>540</v>
      </c>
      <c r="AT196" s="175" t="s">
        <v>310</v>
      </c>
      <c r="AU196" s="175" t="s">
        <v>91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540</v>
      </c>
      <c r="BM196" s="175" t="s">
        <v>4413</v>
      </c>
    </row>
    <row r="197" s="22" customFormat="true" ht="24.15" hidden="false" customHeight="true" outlineLevel="0" collapsed="false">
      <c r="B197" s="23"/>
      <c r="C197" s="164" t="s">
        <v>696</v>
      </c>
      <c r="D197" s="164" t="s">
        <v>310</v>
      </c>
      <c r="E197" s="165" t="s">
        <v>1677</v>
      </c>
      <c r="F197" s="166" t="s">
        <v>1678</v>
      </c>
      <c r="G197" s="167" t="s">
        <v>607</v>
      </c>
      <c r="H197" s="168" t="n">
        <v>12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4414</v>
      </c>
    </row>
    <row r="198" s="22" customFormat="true" ht="24.15" hidden="false" customHeight="true" outlineLevel="0" collapsed="false">
      <c r="B198" s="23"/>
      <c r="C198" s="164" t="s">
        <v>698</v>
      </c>
      <c r="D198" s="164" t="s">
        <v>310</v>
      </c>
      <c r="E198" s="165" t="s">
        <v>1680</v>
      </c>
      <c r="F198" s="166" t="s">
        <v>1681</v>
      </c>
      <c r="G198" s="167" t="s">
        <v>607</v>
      </c>
      <c r="H198" s="168" t="n">
        <v>8</v>
      </c>
      <c r="I198" s="169"/>
      <c r="J198" s="170" t="n">
        <f aca="false">ROUND(I198*H198,2)</f>
        <v>0</v>
      </c>
      <c r="K198" s="166"/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540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540</v>
      </c>
      <c r="BM198" s="175" t="s">
        <v>4415</v>
      </c>
    </row>
    <row r="199" s="22" customFormat="true" ht="16.5" hidden="false" customHeight="true" outlineLevel="0" collapsed="false">
      <c r="B199" s="23"/>
      <c r="C199" s="164" t="s">
        <v>700</v>
      </c>
      <c r="D199" s="164" t="s">
        <v>310</v>
      </c>
      <c r="E199" s="165" t="s">
        <v>1683</v>
      </c>
      <c r="F199" s="166" t="s">
        <v>1684</v>
      </c>
      <c r="G199" s="167" t="s">
        <v>607</v>
      </c>
      <c r="H199" s="168" t="n">
        <v>8</v>
      </c>
      <c r="I199" s="169"/>
      <c r="J199" s="170" t="n">
        <f aca="false">ROUND(I199*H199,2)</f>
        <v>0</v>
      </c>
      <c r="K199" s="166"/>
      <c r="L199" s="23"/>
      <c r="M199" s="171"/>
      <c r="N199" s="172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540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540</v>
      </c>
      <c r="BM199" s="175" t="s">
        <v>4416</v>
      </c>
    </row>
    <row r="200" s="22" customFormat="true" ht="16.5" hidden="false" customHeight="true" outlineLevel="0" collapsed="false">
      <c r="B200" s="23"/>
      <c r="C200" s="164" t="s">
        <v>702</v>
      </c>
      <c r="D200" s="164" t="s">
        <v>310</v>
      </c>
      <c r="E200" s="165" t="s">
        <v>1686</v>
      </c>
      <c r="F200" s="166" t="s">
        <v>1687</v>
      </c>
      <c r="G200" s="167" t="s">
        <v>607</v>
      </c>
      <c r="H200" s="168" t="n">
        <v>12</v>
      </c>
      <c r="I200" s="169"/>
      <c r="J200" s="170" t="n">
        <f aca="false">ROUND(I200*H200,2)</f>
        <v>0</v>
      </c>
      <c r="K200" s="166"/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540</v>
      </c>
      <c r="AT200" s="175" t="s">
        <v>310</v>
      </c>
      <c r="AU200" s="175" t="s">
        <v>91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540</v>
      </c>
      <c r="BM200" s="175" t="s">
        <v>4417</v>
      </c>
    </row>
    <row r="201" s="22" customFormat="true" ht="16.5" hidden="false" customHeight="true" outlineLevel="0" collapsed="false">
      <c r="B201" s="23"/>
      <c r="C201" s="164" t="s">
        <v>704</v>
      </c>
      <c r="D201" s="164" t="s">
        <v>310</v>
      </c>
      <c r="E201" s="165" t="s">
        <v>1689</v>
      </c>
      <c r="F201" s="166" t="s">
        <v>1690</v>
      </c>
      <c r="G201" s="167" t="s">
        <v>607</v>
      </c>
      <c r="H201" s="168" t="n">
        <v>12</v>
      </c>
      <c r="I201" s="169"/>
      <c r="J201" s="170" t="n">
        <f aca="false">ROUND(I201*H201,2)</f>
        <v>0</v>
      </c>
      <c r="K201" s="166"/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540</v>
      </c>
      <c r="AT201" s="175" t="s">
        <v>310</v>
      </c>
      <c r="AU201" s="175" t="s">
        <v>91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540</v>
      </c>
      <c r="BM201" s="175" t="s">
        <v>4418</v>
      </c>
    </row>
    <row r="202" s="22" customFormat="true" ht="16.5" hidden="false" customHeight="true" outlineLevel="0" collapsed="false">
      <c r="B202" s="23"/>
      <c r="C202" s="164" t="s">
        <v>706</v>
      </c>
      <c r="D202" s="164" t="s">
        <v>310</v>
      </c>
      <c r="E202" s="165" t="s">
        <v>4419</v>
      </c>
      <c r="F202" s="166" t="s">
        <v>4420</v>
      </c>
      <c r="G202" s="167" t="s">
        <v>607</v>
      </c>
      <c r="H202" s="168" t="n">
        <v>4</v>
      </c>
      <c r="I202" s="169"/>
      <c r="J202" s="170" t="n">
        <f aca="false">ROUND(I202*H202,2)</f>
        <v>0</v>
      </c>
      <c r="K202" s="166"/>
      <c r="L202" s="23"/>
      <c r="M202" s="171"/>
      <c r="N202" s="172" t="s">
        <v>47</v>
      </c>
      <c r="P202" s="173" t="n">
        <f aca="false">O202*H202</f>
        <v>0</v>
      </c>
      <c r="Q202" s="173" t="n">
        <v>0</v>
      </c>
      <c r="R202" s="173" t="n">
        <f aca="false">Q202*H202</f>
        <v>0</v>
      </c>
      <c r="S202" s="173" t="n">
        <v>0</v>
      </c>
      <c r="T202" s="174" t="n">
        <f aca="false">S202*H202</f>
        <v>0</v>
      </c>
      <c r="AR202" s="175" t="s">
        <v>540</v>
      </c>
      <c r="AT202" s="175" t="s">
        <v>310</v>
      </c>
      <c r="AU202" s="175" t="s">
        <v>91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540</v>
      </c>
      <c r="BM202" s="175" t="s">
        <v>4421</v>
      </c>
    </row>
    <row r="203" s="22" customFormat="true" ht="16.5" hidden="false" customHeight="true" outlineLevel="0" collapsed="false">
      <c r="B203" s="23"/>
      <c r="C203" s="164" t="s">
        <v>708</v>
      </c>
      <c r="D203" s="164" t="s">
        <v>310</v>
      </c>
      <c r="E203" s="165" t="s">
        <v>1692</v>
      </c>
      <c r="F203" s="166" t="s">
        <v>1693</v>
      </c>
      <c r="G203" s="167" t="s">
        <v>607</v>
      </c>
      <c r="H203" s="168" t="n">
        <v>26</v>
      </c>
      <c r="I203" s="169"/>
      <c r="J203" s="170" t="n">
        <f aca="false">ROUND(I203*H203,2)</f>
        <v>0</v>
      </c>
      <c r="K203" s="166"/>
      <c r="L203" s="23"/>
      <c r="M203" s="171"/>
      <c r="N203" s="172" t="s">
        <v>47</v>
      </c>
      <c r="P203" s="173" t="n">
        <f aca="false">O203*H203</f>
        <v>0</v>
      </c>
      <c r="Q203" s="173" t="n">
        <v>0</v>
      </c>
      <c r="R203" s="173" t="n">
        <f aca="false">Q203*H203</f>
        <v>0</v>
      </c>
      <c r="S203" s="173" t="n">
        <v>0</v>
      </c>
      <c r="T203" s="174" t="n">
        <f aca="false">S203*H203</f>
        <v>0</v>
      </c>
      <c r="AR203" s="175" t="s">
        <v>540</v>
      </c>
      <c r="AT203" s="175" t="s">
        <v>310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540</v>
      </c>
      <c r="BM203" s="175" t="s">
        <v>4422</v>
      </c>
    </row>
    <row r="204" s="22" customFormat="true" ht="16.5" hidden="false" customHeight="true" outlineLevel="0" collapsed="false">
      <c r="B204" s="23"/>
      <c r="C204" s="164" t="s">
        <v>710</v>
      </c>
      <c r="D204" s="164" t="s">
        <v>310</v>
      </c>
      <c r="E204" s="165" t="s">
        <v>4423</v>
      </c>
      <c r="F204" s="166" t="s">
        <v>4424</v>
      </c>
      <c r="G204" s="167" t="s">
        <v>607</v>
      </c>
      <c r="H204" s="168" t="n">
        <v>1</v>
      </c>
      <c r="I204" s="169"/>
      <c r="J204" s="170" t="n">
        <f aca="false">ROUND(I204*H204,2)</f>
        <v>0</v>
      </c>
      <c r="K204" s="166"/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540</v>
      </c>
      <c r="AT204" s="175" t="s">
        <v>310</v>
      </c>
      <c r="AU204" s="175" t="s">
        <v>91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540</v>
      </c>
      <c r="BM204" s="175" t="s">
        <v>4425</v>
      </c>
    </row>
    <row r="205" s="22" customFormat="true" ht="16.5" hidden="false" customHeight="true" outlineLevel="0" collapsed="false">
      <c r="B205" s="23"/>
      <c r="C205" s="164" t="s">
        <v>712</v>
      </c>
      <c r="D205" s="164" t="s">
        <v>310</v>
      </c>
      <c r="E205" s="165" t="s">
        <v>4426</v>
      </c>
      <c r="F205" s="166" t="s">
        <v>4427</v>
      </c>
      <c r="G205" s="167" t="s">
        <v>494</v>
      </c>
      <c r="H205" s="168" t="n">
        <v>8</v>
      </c>
      <c r="I205" s="169"/>
      <c r="J205" s="170" t="n">
        <f aca="false">ROUND(I205*H205,2)</f>
        <v>0</v>
      </c>
      <c r="K205" s="166"/>
      <c r="L205" s="23"/>
      <c r="M205" s="171"/>
      <c r="N205" s="172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540</v>
      </c>
      <c r="AT205" s="175" t="s">
        <v>310</v>
      </c>
      <c r="AU205" s="175" t="s">
        <v>91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540</v>
      </c>
      <c r="BM205" s="175" t="s">
        <v>4428</v>
      </c>
    </row>
    <row r="206" s="22" customFormat="true" ht="16.5" hidden="false" customHeight="true" outlineLevel="0" collapsed="false">
      <c r="B206" s="23"/>
      <c r="C206" s="164" t="s">
        <v>714</v>
      </c>
      <c r="D206" s="164" t="s">
        <v>310</v>
      </c>
      <c r="E206" s="165" t="s">
        <v>4429</v>
      </c>
      <c r="F206" s="166" t="s">
        <v>1696</v>
      </c>
      <c r="G206" s="167" t="s">
        <v>494</v>
      </c>
      <c r="H206" s="168" t="n">
        <v>26</v>
      </c>
      <c r="I206" s="169"/>
      <c r="J206" s="170" t="n">
        <f aca="false">ROUND(I206*H206,2)</f>
        <v>0</v>
      </c>
      <c r="K206" s="166"/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540</v>
      </c>
      <c r="AT206" s="175" t="s">
        <v>310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540</v>
      </c>
      <c r="BM206" s="175" t="s">
        <v>4430</v>
      </c>
    </row>
    <row r="207" s="152" customFormat="true" ht="22.95" hidden="false" customHeight="true" outlineLevel="0" collapsed="false">
      <c r="B207" s="153"/>
      <c r="D207" s="154" t="s">
        <v>81</v>
      </c>
      <c r="E207" s="162" t="s">
        <v>363</v>
      </c>
      <c r="F207" s="162" t="s">
        <v>1698</v>
      </c>
      <c r="I207" s="156"/>
      <c r="J207" s="163" t="n">
        <f aca="false">BK207</f>
        <v>0</v>
      </c>
      <c r="L207" s="153"/>
      <c r="M207" s="157"/>
      <c r="P207" s="158" t="n">
        <f aca="false">SUM(P208:P210)</f>
        <v>0</v>
      </c>
      <c r="R207" s="158" t="n">
        <f aca="false">SUM(R208:R210)</f>
        <v>0</v>
      </c>
      <c r="T207" s="159" t="n">
        <f aca="false">SUM(T208:T210)</f>
        <v>0</v>
      </c>
      <c r="AR207" s="154" t="s">
        <v>315</v>
      </c>
      <c r="AT207" s="160" t="s">
        <v>81</v>
      </c>
      <c r="AU207" s="160" t="s">
        <v>89</v>
      </c>
      <c r="AY207" s="154" t="s">
        <v>308</v>
      </c>
      <c r="BK207" s="161" t="n">
        <f aca="false">SUM(BK208:BK210)</f>
        <v>0</v>
      </c>
    </row>
    <row r="208" s="22" customFormat="true" ht="16.5" hidden="false" customHeight="true" outlineLevel="0" collapsed="false">
      <c r="B208" s="23"/>
      <c r="C208" s="164" t="s">
        <v>717</v>
      </c>
      <c r="D208" s="164" t="s">
        <v>310</v>
      </c>
      <c r="E208" s="165" t="s">
        <v>1699</v>
      </c>
      <c r="F208" s="166" t="s">
        <v>1700</v>
      </c>
      <c r="G208" s="167" t="s">
        <v>494</v>
      </c>
      <c r="H208" s="168" t="n">
        <v>245.556</v>
      </c>
      <c r="I208" s="169"/>
      <c r="J208" s="170" t="n">
        <f aca="false">ROUND(I208*H208,2)</f>
        <v>0</v>
      </c>
      <c r="K208" s="166"/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540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540</v>
      </c>
      <c r="BM208" s="175" t="s">
        <v>4431</v>
      </c>
    </row>
    <row r="209" s="22" customFormat="true" ht="16.5" hidden="false" customHeight="true" outlineLevel="0" collapsed="false">
      <c r="B209" s="23"/>
      <c r="C209" s="164" t="s">
        <v>719</v>
      </c>
      <c r="D209" s="164" t="s">
        <v>310</v>
      </c>
      <c r="E209" s="165" t="s">
        <v>1623</v>
      </c>
      <c r="F209" s="166" t="s">
        <v>1624</v>
      </c>
      <c r="G209" s="167" t="s">
        <v>494</v>
      </c>
      <c r="H209" s="168" t="n">
        <v>245.556</v>
      </c>
      <c r="I209" s="169"/>
      <c r="J209" s="170" t="n">
        <f aca="false">ROUND(I209*H209,2)</f>
        <v>0</v>
      </c>
      <c r="K209" s="166"/>
      <c r="L209" s="23"/>
      <c r="M209" s="171"/>
      <c r="N209" s="172" t="s">
        <v>47</v>
      </c>
      <c r="P209" s="173" t="n">
        <f aca="false">O209*H209</f>
        <v>0</v>
      </c>
      <c r="Q209" s="173" t="n">
        <v>0</v>
      </c>
      <c r="R209" s="173" t="n">
        <f aca="false">Q209*H209</f>
        <v>0</v>
      </c>
      <c r="S209" s="173" t="n">
        <v>0</v>
      </c>
      <c r="T209" s="174" t="n">
        <f aca="false">S209*H209</f>
        <v>0</v>
      </c>
      <c r="AR209" s="175" t="s">
        <v>540</v>
      </c>
      <c r="AT209" s="175" t="s">
        <v>310</v>
      </c>
      <c r="AU209" s="175" t="s">
        <v>91</v>
      </c>
      <c r="AY209" s="3" t="s">
        <v>308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ROUND(I209*H209,2)</f>
        <v>0</v>
      </c>
      <c r="BL209" s="3" t="s">
        <v>540</v>
      </c>
      <c r="BM209" s="175" t="s">
        <v>4432</v>
      </c>
    </row>
    <row r="210" s="22" customFormat="true" ht="16.5" hidden="false" customHeight="true" outlineLevel="0" collapsed="false">
      <c r="B210" s="23"/>
      <c r="C210" s="164" t="s">
        <v>721</v>
      </c>
      <c r="D210" s="164" t="s">
        <v>310</v>
      </c>
      <c r="E210" s="165" t="s">
        <v>1703</v>
      </c>
      <c r="F210" s="166" t="s">
        <v>1704</v>
      </c>
      <c r="G210" s="167" t="s">
        <v>1705</v>
      </c>
      <c r="H210" s="168" t="n">
        <v>0.277</v>
      </c>
      <c r="I210" s="169"/>
      <c r="J210" s="170" t="n">
        <f aca="false">ROUND(I210*H210,2)</f>
        <v>0</v>
      </c>
      <c r="K210" s="166"/>
      <c r="L210" s="23"/>
      <c r="M210" s="171"/>
      <c r="N210" s="172" t="s">
        <v>47</v>
      </c>
      <c r="P210" s="173" t="n">
        <f aca="false">O210*H210</f>
        <v>0</v>
      </c>
      <c r="Q210" s="173" t="n">
        <v>0</v>
      </c>
      <c r="R210" s="173" t="n">
        <f aca="false">Q210*H210</f>
        <v>0</v>
      </c>
      <c r="S210" s="173" t="n">
        <v>0</v>
      </c>
      <c r="T210" s="174" t="n">
        <f aca="false">S210*H210</f>
        <v>0</v>
      </c>
      <c r="AR210" s="175" t="s">
        <v>540</v>
      </c>
      <c r="AT210" s="175" t="s">
        <v>310</v>
      </c>
      <c r="AU210" s="175" t="s">
        <v>91</v>
      </c>
      <c r="AY210" s="3" t="s">
        <v>308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ROUND(I210*H210,2)</f>
        <v>0</v>
      </c>
      <c r="BL210" s="3" t="s">
        <v>540</v>
      </c>
      <c r="BM210" s="175" t="s">
        <v>4433</v>
      </c>
    </row>
    <row r="211" s="22" customFormat="true" ht="49.95" hidden="false" customHeight="true" outlineLevel="0" collapsed="false">
      <c r="B211" s="23"/>
      <c r="E211" s="155" t="s">
        <v>518</v>
      </c>
      <c r="F211" s="155" t="s">
        <v>519</v>
      </c>
      <c r="J211" s="142" t="n">
        <f aca="false">BK211</f>
        <v>0</v>
      </c>
      <c r="L211" s="23"/>
      <c r="M211" s="211"/>
      <c r="T211" s="57"/>
      <c r="AT211" s="3" t="s">
        <v>81</v>
      </c>
      <c r="AU211" s="3" t="s">
        <v>82</v>
      </c>
      <c r="AY211" s="3" t="s">
        <v>520</v>
      </c>
      <c r="BK211" s="176" t="n">
        <f aca="false">SUM(BK212:BK216)</f>
        <v>0</v>
      </c>
    </row>
    <row r="212" s="22" customFormat="true" ht="16.35" hidden="false" customHeight="true" outlineLevel="0" collapsed="false">
      <c r="B212" s="23"/>
      <c r="C212" s="212"/>
      <c r="D212" s="213" t="s">
        <v>310</v>
      </c>
      <c r="E212" s="214"/>
      <c r="F212" s="215"/>
      <c r="G212" s="216"/>
      <c r="H212" s="217"/>
      <c r="I212" s="218"/>
      <c r="J212" s="219" t="n">
        <f aca="false">BK212</f>
        <v>0</v>
      </c>
      <c r="K212" s="220"/>
      <c r="L212" s="23"/>
      <c r="M212" s="221"/>
      <c r="N212" s="222" t="s">
        <v>47</v>
      </c>
      <c r="T212" s="57"/>
      <c r="AT212" s="3" t="s">
        <v>520</v>
      </c>
      <c r="AU212" s="3" t="s">
        <v>89</v>
      </c>
      <c r="AY212" s="3" t="s">
        <v>520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I212*H212</f>
        <v>0</v>
      </c>
    </row>
    <row r="213" s="22" customFormat="true" ht="16.35" hidden="false" customHeight="true" outlineLevel="0" collapsed="false">
      <c r="B213" s="23"/>
      <c r="C213" s="212"/>
      <c r="D213" s="213" t="s">
        <v>310</v>
      </c>
      <c r="E213" s="214"/>
      <c r="F213" s="215"/>
      <c r="G213" s="216"/>
      <c r="H213" s="217"/>
      <c r="I213" s="218"/>
      <c r="J213" s="219" t="n">
        <f aca="false">BK213</f>
        <v>0</v>
      </c>
      <c r="K213" s="220"/>
      <c r="L213" s="23"/>
      <c r="M213" s="221"/>
      <c r="N213" s="222" t="s">
        <v>47</v>
      </c>
      <c r="T213" s="57"/>
      <c r="AT213" s="3" t="s">
        <v>520</v>
      </c>
      <c r="AU213" s="3" t="s">
        <v>89</v>
      </c>
      <c r="AY213" s="3" t="s">
        <v>520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I213*H213</f>
        <v>0</v>
      </c>
    </row>
    <row r="214" s="22" customFormat="true" ht="16.35" hidden="false" customHeight="true" outlineLevel="0" collapsed="false">
      <c r="B214" s="23"/>
      <c r="C214" s="212"/>
      <c r="D214" s="213" t="s">
        <v>310</v>
      </c>
      <c r="E214" s="214"/>
      <c r="F214" s="215"/>
      <c r="G214" s="216"/>
      <c r="H214" s="217"/>
      <c r="I214" s="218"/>
      <c r="J214" s="219" t="n">
        <f aca="false">BK214</f>
        <v>0</v>
      </c>
      <c r="K214" s="220"/>
      <c r="L214" s="23"/>
      <c r="M214" s="221"/>
      <c r="N214" s="222" t="s">
        <v>47</v>
      </c>
      <c r="T214" s="57"/>
      <c r="AT214" s="3" t="s">
        <v>520</v>
      </c>
      <c r="AU214" s="3" t="s">
        <v>89</v>
      </c>
      <c r="AY214" s="3" t="s">
        <v>520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I214*H214</f>
        <v>0</v>
      </c>
    </row>
    <row r="215" s="22" customFormat="true" ht="16.35" hidden="false" customHeight="true" outlineLevel="0" collapsed="false">
      <c r="B215" s="23"/>
      <c r="C215" s="212"/>
      <c r="D215" s="213" t="s">
        <v>310</v>
      </c>
      <c r="E215" s="214"/>
      <c r="F215" s="215"/>
      <c r="G215" s="216"/>
      <c r="H215" s="217"/>
      <c r="I215" s="218"/>
      <c r="J215" s="219" t="n">
        <f aca="false">BK215</f>
        <v>0</v>
      </c>
      <c r="K215" s="220"/>
      <c r="L215" s="23"/>
      <c r="M215" s="221"/>
      <c r="N215" s="222" t="s">
        <v>47</v>
      </c>
      <c r="T215" s="57"/>
      <c r="AT215" s="3" t="s">
        <v>520</v>
      </c>
      <c r="AU215" s="3" t="s">
        <v>89</v>
      </c>
      <c r="AY215" s="3" t="s">
        <v>520</v>
      </c>
      <c r="BE215" s="176" t="n">
        <f aca="false">IF(N215="základní",J215,0)</f>
        <v>0</v>
      </c>
      <c r="BF215" s="176" t="n">
        <f aca="false">IF(N215="snížená",J215,0)</f>
        <v>0</v>
      </c>
      <c r="BG215" s="176" t="n">
        <f aca="false">IF(N215="zákl. přenesená",J215,0)</f>
        <v>0</v>
      </c>
      <c r="BH215" s="176" t="n">
        <f aca="false">IF(N215="sníž. přenesená",J215,0)</f>
        <v>0</v>
      </c>
      <c r="BI215" s="176" t="n">
        <f aca="false">IF(N215="nulová",J215,0)</f>
        <v>0</v>
      </c>
      <c r="BJ215" s="3" t="s">
        <v>89</v>
      </c>
      <c r="BK215" s="176" t="n">
        <f aca="false">I215*H215</f>
        <v>0</v>
      </c>
    </row>
    <row r="216" s="22" customFormat="true" ht="16.35" hidden="false" customHeight="true" outlineLevel="0" collapsed="false">
      <c r="B216" s="23"/>
      <c r="C216" s="212"/>
      <c r="D216" s="213" t="s">
        <v>310</v>
      </c>
      <c r="E216" s="214"/>
      <c r="F216" s="215"/>
      <c r="G216" s="216"/>
      <c r="H216" s="217"/>
      <c r="I216" s="218"/>
      <c r="J216" s="219" t="n">
        <f aca="false">BK216</f>
        <v>0</v>
      </c>
      <c r="K216" s="220"/>
      <c r="L216" s="23"/>
      <c r="M216" s="221"/>
      <c r="N216" s="222" t="s">
        <v>47</v>
      </c>
      <c r="O216" s="223"/>
      <c r="P216" s="223"/>
      <c r="Q216" s="223"/>
      <c r="R216" s="223"/>
      <c r="S216" s="223"/>
      <c r="T216" s="224"/>
      <c r="AT216" s="3" t="s">
        <v>520</v>
      </c>
      <c r="AU216" s="3" t="s">
        <v>89</v>
      </c>
      <c r="AY216" s="3" t="s">
        <v>520</v>
      </c>
      <c r="BE216" s="176" t="n">
        <f aca="false">IF(N216="základní",J216,0)</f>
        <v>0</v>
      </c>
      <c r="BF216" s="176" t="n">
        <f aca="false">IF(N216="snížená",J216,0)</f>
        <v>0</v>
      </c>
      <c r="BG216" s="176" t="n">
        <f aca="false">IF(N216="zákl. přenesená",J216,0)</f>
        <v>0</v>
      </c>
      <c r="BH216" s="176" t="n">
        <f aca="false">IF(N216="sníž. přenesená",J216,0)</f>
        <v>0</v>
      </c>
      <c r="BI216" s="176" t="n">
        <f aca="false">IF(N216="nulová",J216,0)</f>
        <v>0</v>
      </c>
      <c r="BJ216" s="3" t="s">
        <v>89</v>
      </c>
      <c r="BK216" s="176" t="n">
        <f aca="false">I216*H216</f>
        <v>0</v>
      </c>
    </row>
    <row r="217" s="22" customFormat="true" ht="6.9" hidden="false" customHeight="true" outlineLevel="0" collapsed="false">
      <c r="B217" s="41"/>
      <c r="C217" s="42"/>
      <c r="D217" s="42"/>
      <c r="E217" s="42"/>
      <c r="F217" s="42"/>
      <c r="G217" s="42"/>
      <c r="H217" s="42"/>
      <c r="I217" s="42"/>
      <c r="J217" s="42"/>
      <c r="K217" s="42"/>
      <c r="L217" s="23"/>
    </row>
  </sheetData>
  <sheetProtection algorithmName="SHA-512" hashValue="RqsxCGsSVjhpkLcPnohglymgLqdvxgBYN4bv4g5xVgQMeJ8tPOzg6U9eymQhdbQ48Mi0eXC6pu04dsP/rRBGAw==" saltValue="hZPC8IEtB8nfkdGK2BchEA==" spinCount="100000" sheet="true" objects="true" scenarios="true" formatColumns="false" formatRows="false" autoFilter="false"/>
  <autoFilter ref="C131:K216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</mergeCells>
  <dataValidations count="2">
    <dataValidation allowBlank="true" error="Povoleny jsou hodnoty K, M." operator="between" showDropDown="false" showErrorMessage="true" showInputMessage="true" sqref="D212:D217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12:N217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17"/>
  <sheetViews>
    <sheetView showFormulas="false" showGridLines="false" showRowColHeaders="true" showZeros="true" rightToLeft="false" tabSelected="false" showOutlineSymbols="true" defaultGridColor="true" view="normal" topLeftCell="A178" colorId="64" zoomScale="100" zoomScaleNormal="100" zoomScalePageLayoutView="100" workbookViewId="0">
      <selection pane="topLeft" activeCell="A178" activeCellId="0" sqref="A178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182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2551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4434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ROUND(J128,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ROUND((ROUND((SUM(BE128:BE210)),  2) + SUM(BE212:BE216)), 2)</f>
        <v>0</v>
      </c>
      <c r="I35" s="119" t="n">
        <v>0.21</v>
      </c>
      <c r="J35" s="100" t="n">
        <f aca="false">ROUND((ROUND(((SUM(BE128:BE210))*I35),  2) + (SUM(BE212:BE216)*I35)),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ROUND((ROUND((SUM(BF128:BF210)),  2) + SUM(BF212:BF216)), 2)</f>
        <v>0</v>
      </c>
      <c r="I36" s="119" t="n">
        <v>0.15</v>
      </c>
      <c r="J36" s="100" t="n">
        <f aca="false">ROUND((ROUND(((SUM(BF128:BF210))*I36),  2) + (SUM(BF212:BF216)*I36)),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ROUND((ROUND((SUM(BG128:BG210)),  2) + SUM(BG212:BG216)),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ROUND((ROUND((SUM(BH128:BH210)),  2) + SUM(BH212:BH216)),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ROUND((ROUND((SUM(BI128:BI210)),  2) + SUM(BI212:BI216)),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2551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07 - ZTI kanalizace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J128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J129</f>
        <v>0</v>
      </c>
      <c r="L99" s="133"/>
    </row>
    <row r="100" s="95" customFormat="true" ht="19.95" hidden="false" customHeight="true" outlineLevel="0" collapsed="false">
      <c r="B100" s="137"/>
      <c r="D100" s="138" t="s">
        <v>4227</v>
      </c>
      <c r="E100" s="139"/>
      <c r="F100" s="139"/>
      <c r="G100" s="139"/>
      <c r="H100" s="139"/>
      <c r="I100" s="139"/>
      <c r="J100" s="140" t="n">
        <f aca="false">J130</f>
        <v>0</v>
      </c>
      <c r="L100" s="137"/>
    </row>
    <row r="101" s="95" customFormat="true" ht="19.95" hidden="false" customHeight="true" outlineLevel="0" collapsed="false">
      <c r="B101" s="137"/>
      <c r="D101" s="138" t="s">
        <v>4435</v>
      </c>
      <c r="E101" s="139"/>
      <c r="F101" s="139"/>
      <c r="G101" s="139"/>
      <c r="H101" s="139"/>
      <c r="I101" s="139"/>
      <c r="J101" s="140" t="n">
        <f aca="false">J143</f>
        <v>0</v>
      </c>
      <c r="L101" s="137"/>
    </row>
    <row r="102" s="95" customFormat="true" ht="19.95" hidden="false" customHeight="true" outlineLevel="0" collapsed="false">
      <c r="B102" s="137"/>
      <c r="D102" s="138" t="s">
        <v>4436</v>
      </c>
      <c r="E102" s="139"/>
      <c r="F102" s="139"/>
      <c r="G102" s="139"/>
      <c r="H102" s="139"/>
      <c r="I102" s="139"/>
      <c r="J102" s="140" t="n">
        <f aca="false">J186</f>
        <v>0</v>
      </c>
      <c r="L102" s="137"/>
    </row>
    <row r="103" s="95" customFormat="true" ht="19.95" hidden="false" customHeight="true" outlineLevel="0" collapsed="false">
      <c r="B103" s="137"/>
      <c r="D103" s="138" t="s">
        <v>4437</v>
      </c>
      <c r="E103" s="139"/>
      <c r="F103" s="139"/>
      <c r="G103" s="139"/>
      <c r="H103" s="139"/>
      <c r="I103" s="139"/>
      <c r="J103" s="140" t="n">
        <f aca="false">J189</f>
        <v>0</v>
      </c>
      <c r="L103" s="137"/>
    </row>
    <row r="104" s="95" customFormat="true" ht="19.95" hidden="false" customHeight="true" outlineLevel="0" collapsed="false">
      <c r="B104" s="137"/>
      <c r="D104" s="138" t="s">
        <v>4438</v>
      </c>
      <c r="E104" s="139"/>
      <c r="F104" s="139"/>
      <c r="G104" s="139"/>
      <c r="H104" s="139"/>
      <c r="I104" s="139"/>
      <c r="J104" s="140" t="n">
        <f aca="false">J196</f>
        <v>0</v>
      </c>
      <c r="L104" s="137"/>
    </row>
    <row r="105" s="95" customFormat="true" ht="19.95" hidden="false" customHeight="true" outlineLevel="0" collapsed="false">
      <c r="B105" s="137"/>
      <c r="D105" s="138" t="s">
        <v>4439</v>
      </c>
      <c r="E105" s="139"/>
      <c r="F105" s="139"/>
      <c r="G105" s="139"/>
      <c r="H105" s="139"/>
      <c r="I105" s="139"/>
      <c r="J105" s="140" t="n">
        <f aca="false">J198</f>
        <v>0</v>
      </c>
      <c r="L105" s="137"/>
    </row>
    <row r="106" s="132" customFormat="true" ht="21.75" hidden="false" customHeight="true" outlineLevel="0" collapsed="false">
      <c r="B106" s="133"/>
      <c r="D106" s="141" t="s">
        <v>292</v>
      </c>
      <c r="J106" s="142" t="n">
        <f aca="false">J211</f>
        <v>0</v>
      </c>
      <c r="L106" s="133"/>
    </row>
    <row r="107" s="22" customFormat="true" ht="21.75" hidden="false" customHeight="true" outlineLevel="0" collapsed="false">
      <c r="B107" s="23"/>
      <c r="L107" s="23"/>
    </row>
    <row r="108" s="22" customFormat="true" ht="6.9" hidden="false" customHeight="true" outlineLevel="0" collapsed="false"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23"/>
    </row>
    <row r="112" s="22" customFormat="true" ht="6.9" hidden="false" customHeight="true" outlineLevel="0" collapsed="false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3"/>
    </row>
    <row r="113" s="22" customFormat="true" ht="24.9" hidden="false" customHeight="true" outlineLevel="0" collapsed="false">
      <c r="B113" s="23"/>
      <c r="C113" s="7" t="s">
        <v>293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12" hidden="false" customHeight="true" outlineLevel="0" collapsed="false">
      <c r="B115" s="23"/>
      <c r="C115" s="15" t="s">
        <v>15</v>
      </c>
      <c r="L115" s="23"/>
    </row>
    <row r="116" s="22" customFormat="true" ht="16.5" hidden="false" customHeight="true" outlineLevel="0" collapsed="false">
      <c r="B116" s="23"/>
      <c r="E116" s="109" t="str">
        <f aca="false">E7</f>
        <v>Koupaliště Rosice</v>
      </c>
      <c r="F116" s="109"/>
      <c r="G116" s="109"/>
      <c r="H116" s="109"/>
      <c r="L116" s="23"/>
    </row>
    <row r="117" customFormat="false" ht="12" hidden="false" customHeight="true" outlineLevel="0" collapsed="false">
      <c r="B117" s="6"/>
      <c r="C117" s="15" t="s">
        <v>278</v>
      </c>
      <c r="L117" s="6"/>
    </row>
    <row r="118" s="22" customFormat="true" ht="16.5" hidden="false" customHeight="true" outlineLevel="0" collapsed="false">
      <c r="B118" s="23"/>
      <c r="E118" s="109" t="s">
        <v>2551</v>
      </c>
      <c r="F118" s="109"/>
      <c r="G118" s="109"/>
      <c r="H118" s="109"/>
      <c r="L118" s="23"/>
    </row>
    <row r="119" s="22" customFormat="true" ht="12" hidden="false" customHeight="true" outlineLevel="0" collapsed="false">
      <c r="B119" s="23"/>
      <c r="C119" s="15" t="s">
        <v>280</v>
      </c>
      <c r="L119" s="23"/>
    </row>
    <row r="120" s="22" customFormat="true" ht="16.5" hidden="false" customHeight="true" outlineLevel="0" collapsed="false">
      <c r="B120" s="23"/>
      <c r="E120" s="110" t="str">
        <f aca="false">E11</f>
        <v>07 - ZTI kanalizace</v>
      </c>
      <c r="F120" s="110"/>
      <c r="G120" s="110"/>
      <c r="H120" s="110"/>
      <c r="L120" s="23"/>
    </row>
    <row r="121" s="22" customFormat="true" ht="6.9" hidden="false" customHeight="true" outlineLevel="0" collapsed="false">
      <c r="B121" s="23"/>
      <c r="L121" s="23"/>
    </row>
    <row r="122" s="22" customFormat="true" ht="12" hidden="false" customHeight="true" outlineLevel="0" collapsed="false">
      <c r="B122" s="23"/>
      <c r="C122" s="15" t="s">
        <v>19</v>
      </c>
      <c r="F122" s="16" t="str">
        <f aca="false">F14</f>
        <v>Rosice</v>
      </c>
      <c r="I122" s="15" t="s">
        <v>21</v>
      </c>
      <c r="J122" s="111" t="str">
        <f aca="false">IF(J14="","",J14)</f>
        <v>6. 9. 2021</v>
      </c>
      <c r="L122" s="23"/>
    </row>
    <row r="123" s="22" customFormat="true" ht="6.9" hidden="false" customHeight="true" outlineLevel="0" collapsed="false">
      <c r="B123" s="23"/>
      <c r="L123" s="23"/>
    </row>
    <row r="124" s="22" customFormat="true" ht="25.65" hidden="false" customHeight="true" outlineLevel="0" collapsed="false">
      <c r="B124" s="23"/>
      <c r="C124" s="15" t="s">
        <v>23</v>
      </c>
      <c r="F124" s="16" t="str">
        <f aca="false">E17</f>
        <v>Město Rosice</v>
      </c>
      <c r="I124" s="15" t="s">
        <v>31</v>
      </c>
      <c r="J124" s="128" t="str">
        <f aca="false">E23</f>
        <v>Ing. arch. Kristýna Shromáždilová</v>
      </c>
      <c r="L124" s="23"/>
    </row>
    <row r="125" s="22" customFormat="true" ht="25.65" hidden="false" customHeight="true" outlineLevel="0" collapsed="false">
      <c r="B125" s="23"/>
      <c r="C125" s="15" t="s">
        <v>29</v>
      </c>
      <c r="F125" s="16" t="str">
        <f aca="false">IF(E20="","",E20)</f>
        <v>Vyplň údaj</v>
      </c>
      <c r="I125" s="15" t="s">
        <v>36</v>
      </c>
      <c r="J125" s="128" t="str">
        <f aca="false">E26</f>
        <v>STAGA stavební agentura s.r.o.</v>
      </c>
      <c r="L125" s="23"/>
    </row>
    <row r="126" s="22" customFormat="true" ht="10.35" hidden="false" customHeight="true" outlineLevel="0" collapsed="false">
      <c r="B126" s="23"/>
      <c r="L126" s="23"/>
    </row>
    <row r="127" s="143" customFormat="true" ht="29.25" hidden="false" customHeight="true" outlineLevel="0" collapsed="false">
      <c r="B127" s="144"/>
      <c r="C127" s="145" t="s">
        <v>294</v>
      </c>
      <c r="D127" s="146" t="s">
        <v>67</v>
      </c>
      <c r="E127" s="146" t="s">
        <v>63</v>
      </c>
      <c r="F127" s="146" t="s">
        <v>64</v>
      </c>
      <c r="G127" s="146" t="s">
        <v>295</v>
      </c>
      <c r="H127" s="146" t="s">
        <v>296</v>
      </c>
      <c r="I127" s="146" t="s">
        <v>297</v>
      </c>
      <c r="J127" s="146" t="s">
        <v>284</v>
      </c>
      <c r="K127" s="147" t="s">
        <v>298</v>
      </c>
      <c r="L127" s="144"/>
      <c r="M127" s="64"/>
      <c r="N127" s="65" t="s">
        <v>46</v>
      </c>
      <c r="O127" s="65" t="s">
        <v>299</v>
      </c>
      <c r="P127" s="65" t="s">
        <v>300</v>
      </c>
      <c r="Q127" s="65" t="s">
        <v>301</v>
      </c>
      <c r="R127" s="65" t="s">
        <v>302</v>
      </c>
      <c r="S127" s="65" t="s">
        <v>303</v>
      </c>
      <c r="T127" s="66" t="s">
        <v>304</v>
      </c>
    </row>
    <row r="128" s="22" customFormat="true" ht="22.95" hidden="false" customHeight="true" outlineLevel="0" collapsed="false">
      <c r="B128" s="23"/>
      <c r="C128" s="70" t="s">
        <v>305</v>
      </c>
      <c r="J128" s="148" t="n">
        <f aca="false">BK128</f>
        <v>0</v>
      </c>
      <c r="L128" s="23"/>
      <c r="M128" s="67"/>
      <c r="N128" s="55"/>
      <c r="O128" s="55"/>
      <c r="P128" s="149" t="n">
        <f aca="false">P129+P211</f>
        <v>0</v>
      </c>
      <c r="Q128" s="55"/>
      <c r="R128" s="149" t="n">
        <f aca="false">R129+R211</f>
        <v>0.00028</v>
      </c>
      <c r="S128" s="55"/>
      <c r="T128" s="150" t="n">
        <f aca="false">T129+T211</f>
        <v>0</v>
      </c>
      <c r="AT128" s="3" t="s">
        <v>81</v>
      </c>
      <c r="AU128" s="3" t="s">
        <v>286</v>
      </c>
      <c r="BK128" s="151" t="n">
        <f aca="false">BK129+BK211</f>
        <v>0</v>
      </c>
    </row>
    <row r="129" s="152" customFormat="true" ht="25.95" hidden="false" customHeight="true" outlineLevel="0" collapsed="false">
      <c r="B129" s="153"/>
      <c r="D129" s="154" t="s">
        <v>81</v>
      </c>
      <c r="E129" s="155" t="s">
        <v>534</v>
      </c>
      <c r="F129" s="155" t="s">
        <v>535</v>
      </c>
      <c r="I129" s="156"/>
      <c r="J129" s="142" t="n">
        <f aca="false">BK129</f>
        <v>0</v>
      </c>
      <c r="L129" s="153"/>
      <c r="M129" s="157"/>
      <c r="P129" s="158" t="n">
        <f aca="false">P130+P143+P186+P189+P196+P198</f>
        <v>0</v>
      </c>
      <c r="R129" s="158" t="n">
        <f aca="false">R130+R143+R186+R189+R196+R198</f>
        <v>0.00028</v>
      </c>
      <c r="T129" s="159" t="n">
        <f aca="false">T130+T143+T186+T189+T196+T198</f>
        <v>0</v>
      </c>
      <c r="AR129" s="154" t="s">
        <v>315</v>
      </c>
      <c r="AT129" s="160" t="s">
        <v>81</v>
      </c>
      <c r="AU129" s="160" t="s">
        <v>82</v>
      </c>
      <c r="AY129" s="154" t="s">
        <v>308</v>
      </c>
      <c r="BK129" s="161" t="n">
        <f aca="false">BK130+BK143+BK186+BK189+BK196+BK198</f>
        <v>0</v>
      </c>
    </row>
    <row r="130" s="152" customFormat="true" ht="22.95" hidden="false" customHeight="true" outlineLevel="0" collapsed="false">
      <c r="B130" s="153"/>
      <c r="D130" s="154" t="s">
        <v>81</v>
      </c>
      <c r="E130" s="162" t="s">
        <v>103</v>
      </c>
      <c r="F130" s="162" t="s">
        <v>1562</v>
      </c>
      <c r="I130" s="156"/>
      <c r="J130" s="163" t="n">
        <f aca="false">BK130</f>
        <v>0</v>
      </c>
      <c r="L130" s="153"/>
      <c r="M130" s="157"/>
      <c r="P130" s="158" t="n">
        <f aca="false">SUM(P131:P142)</f>
        <v>0</v>
      </c>
      <c r="R130" s="158" t="n">
        <f aca="false">SUM(R131:R142)</f>
        <v>0</v>
      </c>
      <c r="T130" s="159" t="n">
        <f aca="false">SUM(T131:T142)</f>
        <v>0</v>
      </c>
      <c r="AR130" s="154" t="s">
        <v>315</v>
      </c>
      <c r="AT130" s="160" t="s">
        <v>81</v>
      </c>
      <c r="AU130" s="160" t="s">
        <v>89</v>
      </c>
      <c r="AY130" s="154" t="s">
        <v>308</v>
      </c>
      <c r="BK130" s="161" t="n">
        <f aca="false">SUM(BK131:BK142)</f>
        <v>0</v>
      </c>
    </row>
    <row r="131" s="22" customFormat="true" ht="16.5" hidden="false" customHeight="true" outlineLevel="0" collapsed="false">
      <c r="B131" s="23"/>
      <c r="C131" s="164" t="s">
        <v>89</v>
      </c>
      <c r="D131" s="164" t="s">
        <v>310</v>
      </c>
      <c r="E131" s="165" t="s">
        <v>1711</v>
      </c>
      <c r="F131" s="166" t="s">
        <v>1712</v>
      </c>
      <c r="G131" s="167" t="s">
        <v>494</v>
      </c>
      <c r="H131" s="168" t="n">
        <v>24.125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4440</v>
      </c>
    </row>
    <row r="132" s="22" customFormat="true" ht="16.5" hidden="false" customHeight="true" outlineLevel="0" collapsed="false">
      <c r="B132" s="23"/>
      <c r="C132" s="164" t="s">
        <v>91</v>
      </c>
      <c r="D132" s="164" t="s">
        <v>310</v>
      </c>
      <c r="E132" s="165" t="s">
        <v>1717</v>
      </c>
      <c r="F132" s="166" t="s">
        <v>1718</v>
      </c>
      <c r="G132" s="167" t="s">
        <v>494</v>
      </c>
      <c r="H132" s="168" t="n">
        <v>19.75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4441</v>
      </c>
    </row>
    <row r="133" s="22" customFormat="true" ht="16.5" hidden="false" customHeight="true" outlineLevel="0" collapsed="false">
      <c r="B133" s="23"/>
      <c r="C133" s="164" t="s">
        <v>327</v>
      </c>
      <c r="D133" s="164" t="s">
        <v>310</v>
      </c>
      <c r="E133" s="165" t="s">
        <v>1720</v>
      </c>
      <c r="F133" s="166" t="s">
        <v>1721</v>
      </c>
      <c r="G133" s="167" t="s">
        <v>494</v>
      </c>
      <c r="H133" s="168" t="n">
        <v>12.875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4442</v>
      </c>
    </row>
    <row r="134" s="22" customFormat="true" ht="16.5" hidden="false" customHeight="true" outlineLevel="0" collapsed="false">
      <c r="B134" s="23"/>
      <c r="C134" s="164" t="s">
        <v>315</v>
      </c>
      <c r="D134" s="164" t="s">
        <v>310</v>
      </c>
      <c r="E134" s="165" t="s">
        <v>1723</v>
      </c>
      <c r="F134" s="166" t="s">
        <v>1724</v>
      </c>
      <c r="G134" s="167" t="s">
        <v>494</v>
      </c>
      <c r="H134" s="168" t="n">
        <v>38.875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4443</v>
      </c>
    </row>
    <row r="135" s="22" customFormat="true" ht="16.5" hidden="false" customHeight="true" outlineLevel="0" collapsed="false">
      <c r="B135" s="23"/>
      <c r="C135" s="164" t="s">
        <v>334</v>
      </c>
      <c r="D135" s="164" t="s">
        <v>310</v>
      </c>
      <c r="E135" s="165" t="s">
        <v>4444</v>
      </c>
      <c r="F135" s="166" t="s">
        <v>4445</v>
      </c>
      <c r="G135" s="167" t="s">
        <v>494</v>
      </c>
      <c r="H135" s="168" t="n">
        <v>3.625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4446</v>
      </c>
    </row>
    <row r="136" s="22" customFormat="true" ht="16.5" hidden="false" customHeight="true" outlineLevel="0" collapsed="false">
      <c r="B136" s="23"/>
      <c r="C136" s="164" t="s">
        <v>340</v>
      </c>
      <c r="D136" s="164" t="s">
        <v>310</v>
      </c>
      <c r="E136" s="165" t="s">
        <v>1726</v>
      </c>
      <c r="F136" s="166" t="s">
        <v>1727</v>
      </c>
      <c r="G136" s="167" t="s">
        <v>494</v>
      </c>
      <c r="H136" s="168" t="n">
        <v>49.25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4447</v>
      </c>
    </row>
    <row r="137" s="22" customFormat="true" ht="16.5" hidden="false" customHeight="true" outlineLevel="0" collapsed="false">
      <c r="B137" s="23"/>
      <c r="C137" s="164" t="s">
        <v>347</v>
      </c>
      <c r="D137" s="164" t="s">
        <v>310</v>
      </c>
      <c r="E137" s="165" t="s">
        <v>4448</v>
      </c>
      <c r="F137" s="166" t="s">
        <v>4449</v>
      </c>
      <c r="G137" s="167" t="s">
        <v>494</v>
      </c>
      <c r="H137" s="168" t="n">
        <v>31.875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4450</v>
      </c>
    </row>
    <row r="138" s="22" customFormat="true" ht="24.15" hidden="false" customHeight="true" outlineLevel="0" collapsed="false">
      <c r="B138" s="23"/>
      <c r="C138" s="164" t="s">
        <v>352</v>
      </c>
      <c r="D138" s="164" t="s">
        <v>310</v>
      </c>
      <c r="E138" s="165" t="s">
        <v>1729</v>
      </c>
      <c r="F138" s="166" t="s">
        <v>1730</v>
      </c>
      <c r="G138" s="167" t="s">
        <v>494</v>
      </c>
      <c r="H138" s="168" t="n">
        <v>24.125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4451</v>
      </c>
    </row>
    <row r="139" s="22" customFormat="true" ht="24.15" hidden="false" customHeight="true" outlineLevel="0" collapsed="false">
      <c r="B139" s="23"/>
      <c r="C139" s="164" t="s">
        <v>357</v>
      </c>
      <c r="D139" s="164" t="s">
        <v>310</v>
      </c>
      <c r="E139" s="165" t="s">
        <v>1732</v>
      </c>
      <c r="F139" s="166" t="s">
        <v>1733</v>
      </c>
      <c r="G139" s="167" t="s">
        <v>494</v>
      </c>
      <c r="H139" s="168" t="n">
        <v>51.75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4452</v>
      </c>
    </row>
    <row r="140" s="22" customFormat="true" ht="16.5" hidden="false" customHeight="true" outlineLevel="0" collapsed="false">
      <c r="B140" s="23"/>
      <c r="C140" s="164" t="s">
        <v>363</v>
      </c>
      <c r="D140" s="164" t="s">
        <v>310</v>
      </c>
      <c r="E140" s="165" t="s">
        <v>4453</v>
      </c>
      <c r="F140" s="166" t="s">
        <v>4454</v>
      </c>
      <c r="G140" s="167" t="s">
        <v>494</v>
      </c>
      <c r="H140" s="168" t="n">
        <v>3.625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4455</v>
      </c>
    </row>
    <row r="141" s="22" customFormat="true" ht="16.5" hidden="false" customHeight="true" outlineLevel="0" collapsed="false">
      <c r="B141" s="23"/>
      <c r="C141" s="164" t="s">
        <v>367</v>
      </c>
      <c r="D141" s="164" t="s">
        <v>310</v>
      </c>
      <c r="E141" s="165" t="s">
        <v>1735</v>
      </c>
      <c r="F141" s="166" t="s">
        <v>1736</v>
      </c>
      <c r="G141" s="167" t="s">
        <v>494</v>
      </c>
      <c r="H141" s="168" t="n">
        <v>49.25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4456</v>
      </c>
    </row>
    <row r="142" s="22" customFormat="true" ht="16.5" hidden="false" customHeight="true" outlineLevel="0" collapsed="false">
      <c r="B142" s="23"/>
      <c r="C142" s="164" t="s">
        <v>374</v>
      </c>
      <c r="D142" s="164" t="s">
        <v>310</v>
      </c>
      <c r="E142" s="165" t="s">
        <v>4457</v>
      </c>
      <c r="F142" s="166" t="s">
        <v>4458</v>
      </c>
      <c r="G142" s="167" t="s">
        <v>494</v>
      </c>
      <c r="H142" s="168" t="n">
        <v>31.875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4459</v>
      </c>
    </row>
    <row r="143" s="152" customFormat="true" ht="22.95" hidden="false" customHeight="true" outlineLevel="0" collapsed="false">
      <c r="B143" s="153"/>
      <c r="D143" s="154" t="s">
        <v>81</v>
      </c>
      <c r="E143" s="162" t="s">
        <v>169</v>
      </c>
      <c r="F143" s="162" t="s">
        <v>1738</v>
      </c>
      <c r="I143" s="156"/>
      <c r="J143" s="163" t="n">
        <f aca="false">BK143</f>
        <v>0</v>
      </c>
      <c r="L143" s="153"/>
      <c r="M143" s="157"/>
      <c r="P143" s="158" t="n">
        <f aca="false">SUM(P144:P185)</f>
        <v>0</v>
      </c>
      <c r="R143" s="158" t="n">
        <f aca="false">SUM(R144:R185)</f>
        <v>0.00028</v>
      </c>
      <c r="T143" s="159" t="n">
        <f aca="false">SUM(T144:T185)</f>
        <v>0</v>
      </c>
      <c r="AR143" s="154" t="s">
        <v>315</v>
      </c>
      <c r="AT143" s="160" t="s">
        <v>81</v>
      </c>
      <c r="AU143" s="160" t="s">
        <v>89</v>
      </c>
      <c r="AY143" s="154" t="s">
        <v>308</v>
      </c>
      <c r="BK143" s="161" t="n">
        <f aca="false">SUM(BK144:BK185)</f>
        <v>0</v>
      </c>
    </row>
    <row r="144" s="22" customFormat="true" ht="24.15" hidden="false" customHeight="true" outlineLevel="0" collapsed="false">
      <c r="B144" s="23"/>
      <c r="C144" s="164" t="s">
        <v>381</v>
      </c>
      <c r="D144" s="164" t="s">
        <v>310</v>
      </c>
      <c r="E144" s="165" t="s">
        <v>1739</v>
      </c>
      <c r="F144" s="166" t="s">
        <v>1740</v>
      </c>
      <c r="G144" s="167" t="s">
        <v>607</v>
      </c>
      <c r="H144" s="168" t="n">
        <v>3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4460</v>
      </c>
    </row>
    <row r="145" s="22" customFormat="true" ht="21.75" hidden="false" customHeight="true" outlineLevel="0" collapsed="false">
      <c r="B145" s="23"/>
      <c r="C145" s="164" t="s">
        <v>393</v>
      </c>
      <c r="D145" s="164" t="s">
        <v>310</v>
      </c>
      <c r="E145" s="165" t="s">
        <v>4461</v>
      </c>
      <c r="F145" s="166" t="s">
        <v>4462</v>
      </c>
      <c r="G145" s="167" t="s">
        <v>607</v>
      </c>
      <c r="H145" s="168" t="n">
        <v>1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4463</v>
      </c>
    </row>
    <row r="146" s="22" customFormat="true" ht="16.5" hidden="false" customHeight="true" outlineLevel="0" collapsed="false">
      <c r="B146" s="23"/>
      <c r="C146" s="164" t="s">
        <v>7</v>
      </c>
      <c r="D146" s="164" t="s">
        <v>310</v>
      </c>
      <c r="E146" s="165" t="s">
        <v>1742</v>
      </c>
      <c r="F146" s="166" t="s">
        <v>1743</v>
      </c>
      <c r="G146" s="167" t="s">
        <v>607</v>
      </c>
      <c r="H146" s="168" t="n">
        <v>4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4464</v>
      </c>
    </row>
    <row r="147" s="22" customFormat="true" ht="37.95" hidden="false" customHeight="true" outlineLevel="0" collapsed="false">
      <c r="B147" s="23"/>
      <c r="C147" s="164" t="s">
        <v>414</v>
      </c>
      <c r="D147" s="164" t="s">
        <v>310</v>
      </c>
      <c r="E147" s="165" t="s">
        <v>4465</v>
      </c>
      <c r="F147" s="166" t="s">
        <v>4466</v>
      </c>
      <c r="G147" s="167" t="s">
        <v>607</v>
      </c>
      <c r="H147" s="168" t="n">
        <v>1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4467</v>
      </c>
    </row>
    <row r="148" s="22" customFormat="true" ht="16.5" hidden="false" customHeight="true" outlineLevel="0" collapsed="false">
      <c r="B148" s="23"/>
      <c r="C148" s="164" t="s">
        <v>423</v>
      </c>
      <c r="D148" s="164" t="s">
        <v>310</v>
      </c>
      <c r="E148" s="165" t="s">
        <v>4468</v>
      </c>
      <c r="F148" s="166" t="s">
        <v>4469</v>
      </c>
      <c r="G148" s="167" t="s">
        <v>607</v>
      </c>
      <c r="H148" s="168" t="n">
        <v>5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4470</v>
      </c>
    </row>
    <row r="149" s="22" customFormat="true" ht="24.15" hidden="false" customHeight="true" outlineLevel="0" collapsed="false">
      <c r="B149" s="23"/>
      <c r="C149" s="164" t="s">
        <v>427</v>
      </c>
      <c r="D149" s="164" t="s">
        <v>310</v>
      </c>
      <c r="E149" s="165" t="s">
        <v>4471</v>
      </c>
      <c r="F149" s="166" t="s">
        <v>4472</v>
      </c>
      <c r="G149" s="167" t="s">
        <v>484</v>
      </c>
      <c r="H149" s="168" t="n">
        <v>1</v>
      </c>
      <c r="I149" s="169"/>
      <c r="J149" s="170" t="n">
        <f aca="false">ROUND(I149*H149,2)</f>
        <v>0</v>
      </c>
      <c r="K149" s="166" t="s">
        <v>314</v>
      </c>
      <c r="L149" s="23"/>
      <c r="M149" s="171"/>
      <c r="N149" s="172" t="s">
        <v>47</v>
      </c>
      <c r="P149" s="173" t="n">
        <f aca="false">O149*H149</f>
        <v>0</v>
      </c>
      <c r="Q149" s="173" t="n">
        <v>0.00028</v>
      </c>
      <c r="R149" s="173" t="n">
        <f aca="false">Q149*H149</f>
        <v>0.00028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4473</v>
      </c>
    </row>
    <row r="150" s="22" customFormat="true" ht="24.15" hidden="false" customHeight="true" outlineLevel="0" collapsed="false">
      <c r="B150" s="23"/>
      <c r="C150" s="164" t="s">
        <v>433</v>
      </c>
      <c r="D150" s="164" t="s">
        <v>310</v>
      </c>
      <c r="E150" s="165" t="s">
        <v>4474</v>
      </c>
      <c r="F150" s="166" t="s">
        <v>4475</v>
      </c>
      <c r="G150" s="167" t="s">
        <v>607</v>
      </c>
      <c r="H150" s="168" t="n">
        <v>1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4476</v>
      </c>
    </row>
    <row r="151" s="22" customFormat="true" ht="16.5" hidden="false" customHeight="true" outlineLevel="0" collapsed="false">
      <c r="B151" s="23"/>
      <c r="C151" s="164" t="s">
        <v>443</v>
      </c>
      <c r="D151" s="164" t="s">
        <v>310</v>
      </c>
      <c r="E151" s="165" t="s">
        <v>1745</v>
      </c>
      <c r="F151" s="166" t="s">
        <v>1746</v>
      </c>
      <c r="G151" s="167" t="s">
        <v>607</v>
      </c>
      <c r="H151" s="168" t="n">
        <v>10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4477</v>
      </c>
    </row>
    <row r="152" s="22" customFormat="true" ht="16.5" hidden="false" customHeight="true" outlineLevel="0" collapsed="false">
      <c r="B152" s="23"/>
      <c r="C152" s="164" t="s">
        <v>6</v>
      </c>
      <c r="D152" s="164" t="s">
        <v>310</v>
      </c>
      <c r="E152" s="165" t="s">
        <v>1748</v>
      </c>
      <c r="F152" s="166" t="s">
        <v>1749</v>
      </c>
      <c r="G152" s="167" t="s">
        <v>607</v>
      </c>
      <c r="H152" s="168" t="n">
        <v>15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4478</v>
      </c>
    </row>
    <row r="153" s="22" customFormat="true" ht="16.5" hidden="false" customHeight="true" outlineLevel="0" collapsed="false">
      <c r="B153" s="23"/>
      <c r="C153" s="164" t="s">
        <v>455</v>
      </c>
      <c r="D153" s="164" t="s">
        <v>310</v>
      </c>
      <c r="E153" s="165" t="s">
        <v>1751</v>
      </c>
      <c r="F153" s="166" t="s">
        <v>1752</v>
      </c>
      <c r="G153" s="167" t="s">
        <v>607</v>
      </c>
      <c r="H153" s="168" t="n">
        <v>7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4479</v>
      </c>
    </row>
    <row r="154" s="22" customFormat="true" ht="16.5" hidden="false" customHeight="true" outlineLevel="0" collapsed="false">
      <c r="B154" s="23"/>
      <c r="C154" s="164" t="s">
        <v>461</v>
      </c>
      <c r="D154" s="164" t="s">
        <v>310</v>
      </c>
      <c r="E154" s="165" t="s">
        <v>1754</v>
      </c>
      <c r="F154" s="166" t="s">
        <v>1755</v>
      </c>
      <c r="G154" s="167" t="s">
        <v>607</v>
      </c>
      <c r="H154" s="168" t="n">
        <v>22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4480</v>
      </c>
    </row>
    <row r="155" s="22" customFormat="true" ht="16.5" hidden="false" customHeight="true" outlineLevel="0" collapsed="false">
      <c r="B155" s="23"/>
      <c r="C155" s="164" t="s">
        <v>471</v>
      </c>
      <c r="D155" s="164" t="s">
        <v>310</v>
      </c>
      <c r="E155" s="165" t="s">
        <v>4481</v>
      </c>
      <c r="F155" s="166" t="s">
        <v>4482</v>
      </c>
      <c r="G155" s="167" t="s">
        <v>607</v>
      </c>
      <c r="H155" s="168" t="n">
        <v>1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4483</v>
      </c>
    </row>
    <row r="156" s="22" customFormat="true" ht="16.5" hidden="false" customHeight="true" outlineLevel="0" collapsed="false">
      <c r="B156" s="23"/>
      <c r="C156" s="164" t="s">
        <v>475</v>
      </c>
      <c r="D156" s="164" t="s">
        <v>310</v>
      </c>
      <c r="E156" s="165" t="s">
        <v>4484</v>
      </c>
      <c r="F156" s="166" t="s">
        <v>4485</v>
      </c>
      <c r="G156" s="167" t="s">
        <v>607</v>
      </c>
      <c r="H156" s="168" t="n">
        <v>1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4486</v>
      </c>
    </row>
    <row r="157" s="22" customFormat="true" ht="16.5" hidden="false" customHeight="true" outlineLevel="0" collapsed="false">
      <c r="B157" s="23"/>
      <c r="C157" s="164" t="s">
        <v>481</v>
      </c>
      <c r="D157" s="164" t="s">
        <v>310</v>
      </c>
      <c r="E157" s="165" t="s">
        <v>1757</v>
      </c>
      <c r="F157" s="166" t="s">
        <v>1758</v>
      </c>
      <c r="G157" s="167" t="s">
        <v>607</v>
      </c>
      <c r="H157" s="168" t="n">
        <v>18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4487</v>
      </c>
    </row>
    <row r="158" s="22" customFormat="true" ht="16.5" hidden="false" customHeight="true" outlineLevel="0" collapsed="false">
      <c r="B158" s="23"/>
      <c r="C158" s="164" t="s">
        <v>486</v>
      </c>
      <c r="D158" s="164" t="s">
        <v>310</v>
      </c>
      <c r="E158" s="165" t="s">
        <v>4488</v>
      </c>
      <c r="F158" s="166" t="s">
        <v>4489</v>
      </c>
      <c r="G158" s="167" t="s">
        <v>607</v>
      </c>
      <c r="H158" s="168" t="n">
        <v>3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540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540</v>
      </c>
      <c r="BM158" s="175" t="s">
        <v>4490</v>
      </c>
    </row>
    <row r="159" s="22" customFormat="true" ht="24.15" hidden="false" customHeight="true" outlineLevel="0" collapsed="false">
      <c r="B159" s="23"/>
      <c r="C159" s="164" t="s">
        <v>491</v>
      </c>
      <c r="D159" s="164" t="s">
        <v>310</v>
      </c>
      <c r="E159" s="165" t="s">
        <v>4491</v>
      </c>
      <c r="F159" s="166" t="s">
        <v>4492</v>
      </c>
      <c r="G159" s="167" t="s">
        <v>607</v>
      </c>
      <c r="H159" s="168" t="n">
        <v>1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4493</v>
      </c>
    </row>
    <row r="160" s="22" customFormat="true" ht="16.5" hidden="false" customHeight="true" outlineLevel="0" collapsed="false">
      <c r="B160" s="23"/>
      <c r="C160" s="164" t="s">
        <v>496</v>
      </c>
      <c r="D160" s="164" t="s">
        <v>310</v>
      </c>
      <c r="E160" s="165" t="s">
        <v>4494</v>
      </c>
      <c r="F160" s="166" t="s">
        <v>4495</v>
      </c>
      <c r="G160" s="167" t="s">
        <v>607</v>
      </c>
      <c r="H160" s="168" t="n">
        <v>3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4496</v>
      </c>
    </row>
    <row r="161" s="22" customFormat="true" ht="16.5" hidden="false" customHeight="true" outlineLevel="0" collapsed="false">
      <c r="B161" s="23"/>
      <c r="C161" s="164" t="s">
        <v>500</v>
      </c>
      <c r="D161" s="164" t="s">
        <v>310</v>
      </c>
      <c r="E161" s="165" t="s">
        <v>1760</v>
      </c>
      <c r="F161" s="166" t="s">
        <v>1761</v>
      </c>
      <c r="G161" s="167" t="s">
        <v>607</v>
      </c>
      <c r="H161" s="168" t="n">
        <v>11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4497</v>
      </c>
    </row>
    <row r="162" s="22" customFormat="true" ht="16.5" hidden="false" customHeight="true" outlineLevel="0" collapsed="false">
      <c r="B162" s="23"/>
      <c r="C162" s="164" t="s">
        <v>504</v>
      </c>
      <c r="D162" s="164" t="s">
        <v>310</v>
      </c>
      <c r="E162" s="165" t="s">
        <v>4498</v>
      </c>
      <c r="F162" s="166" t="s">
        <v>4499</v>
      </c>
      <c r="G162" s="167" t="s">
        <v>607</v>
      </c>
      <c r="H162" s="168" t="n">
        <v>1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4500</v>
      </c>
    </row>
    <row r="163" s="22" customFormat="true" ht="16.5" hidden="false" customHeight="true" outlineLevel="0" collapsed="false">
      <c r="B163" s="23"/>
      <c r="C163" s="164" t="s">
        <v>508</v>
      </c>
      <c r="D163" s="164" t="s">
        <v>310</v>
      </c>
      <c r="E163" s="165" t="s">
        <v>1763</v>
      </c>
      <c r="F163" s="166" t="s">
        <v>1764</v>
      </c>
      <c r="G163" s="167" t="s">
        <v>607</v>
      </c>
      <c r="H163" s="168" t="n">
        <v>5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4501</v>
      </c>
    </row>
    <row r="164" s="22" customFormat="true" ht="16.5" hidden="false" customHeight="true" outlineLevel="0" collapsed="false">
      <c r="B164" s="23"/>
      <c r="C164" s="164" t="s">
        <v>514</v>
      </c>
      <c r="D164" s="164" t="s">
        <v>310</v>
      </c>
      <c r="E164" s="165" t="s">
        <v>4502</v>
      </c>
      <c r="F164" s="166" t="s">
        <v>4503</v>
      </c>
      <c r="G164" s="167" t="s">
        <v>607</v>
      </c>
      <c r="H164" s="168" t="n">
        <v>1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4504</v>
      </c>
    </row>
    <row r="165" s="22" customFormat="true" ht="16.5" hidden="false" customHeight="true" outlineLevel="0" collapsed="false">
      <c r="B165" s="23"/>
      <c r="C165" s="164" t="s">
        <v>645</v>
      </c>
      <c r="D165" s="164" t="s">
        <v>310</v>
      </c>
      <c r="E165" s="165" t="s">
        <v>4505</v>
      </c>
      <c r="F165" s="166" t="s">
        <v>4506</v>
      </c>
      <c r="G165" s="167" t="s">
        <v>607</v>
      </c>
      <c r="H165" s="168" t="n">
        <v>4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4507</v>
      </c>
    </row>
    <row r="166" s="22" customFormat="true" ht="16.5" hidden="false" customHeight="true" outlineLevel="0" collapsed="false">
      <c r="B166" s="23"/>
      <c r="C166" s="164" t="s">
        <v>649</v>
      </c>
      <c r="D166" s="164" t="s">
        <v>310</v>
      </c>
      <c r="E166" s="165" t="s">
        <v>4508</v>
      </c>
      <c r="F166" s="166" t="s">
        <v>4509</v>
      </c>
      <c r="G166" s="167" t="s">
        <v>607</v>
      </c>
      <c r="H166" s="168" t="n">
        <v>6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4510</v>
      </c>
    </row>
    <row r="167" s="22" customFormat="true" ht="16.5" hidden="false" customHeight="true" outlineLevel="0" collapsed="false">
      <c r="B167" s="23"/>
      <c r="C167" s="164" t="s">
        <v>653</v>
      </c>
      <c r="D167" s="164" t="s">
        <v>310</v>
      </c>
      <c r="E167" s="165" t="s">
        <v>4511</v>
      </c>
      <c r="F167" s="166" t="s">
        <v>4512</v>
      </c>
      <c r="G167" s="167" t="s">
        <v>607</v>
      </c>
      <c r="H167" s="168" t="n">
        <v>2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4513</v>
      </c>
    </row>
    <row r="168" s="22" customFormat="true" ht="16.5" hidden="false" customHeight="true" outlineLevel="0" collapsed="false">
      <c r="B168" s="23"/>
      <c r="C168" s="164" t="s">
        <v>657</v>
      </c>
      <c r="D168" s="164" t="s">
        <v>310</v>
      </c>
      <c r="E168" s="165" t="s">
        <v>4514</v>
      </c>
      <c r="F168" s="166" t="s">
        <v>4515</v>
      </c>
      <c r="G168" s="167" t="s">
        <v>607</v>
      </c>
      <c r="H168" s="168" t="n">
        <v>1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4516</v>
      </c>
    </row>
    <row r="169" s="22" customFormat="true" ht="16.5" hidden="false" customHeight="true" outlineLevel="0" collapsed="false">
      <c r="B169" s="23"/>
      <c r="C169" s="164" t="s">
        <v>661</v>
      </c>
      <c r="D169" s="164" t="s">
        <v>310</v>
      </c>
      <c r="E169" s="165" t="s">
        <v>4517</v>
      </c>
      <c r="F169" s="166" t="s">
        <v>4518</v>
      </c>
      <c r="G169" s="167" t="s">
        <v>607</v>
      </c>
      <c r="H169" s="168" t="n">
        <v>1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4519</v>
      </c>
    </row>
    <row r="170" s="22" customFormat="true" ht="16.5" hidden="false" customHeight="true" outlineLevel="0" collapsed="false">
      <c r="B170" s="23"/>
      <c r="C170" s="164" t="s">
        <v>663</v>
      </c>
      <c r="D170" s="164" t="s">
        <v>310</v>
      </c>
      <c r="E170" s="165" t="s">
        <v>1766</v>
      </c>
      <c r="F170" s="166" t="s">
        <v>1767</v>
      </c>
      <c r="G170" s="167" t="s">
        <v>607</v>
      </c>
      <c r="H170" s="168" t="n">
        <v>1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4520</v>
      </c>
    </row>
    <row r="171" s="22" customFormat="true" ht="16.5" hidden="false" customHeight="true" outlineLevel="0" collapsed="false">
      <c r="B171" s="23"/>
      <c r="C171" s="164" t="s">
        <v>665</v>
      </c>
      <c r="D171" s="164" t="s">
        <v>310</v>
      </c>
      <c r="E171" s="165" t="s">
        <v>4521</v>
      </c>
      <c r="F171" s="166" t="s">
        <v>4522</v>
      </c>
      <c r="G171" s="167" t="s">
        <v>607</v>
      </c>
      <c r="H171" s="168" t="n">
        <v>1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4523</v>
      </c>
    </row>
    <row r="172" s="22" customFormat="true" ht="16.5" hidden="false" customHeight="true" outlineLevel="0" collapsed="false">
      <c r="B172" s="23"/>
      <c r="C172" s="164" t="s">
        <v>667</v>
      </c>
      <c r="D172" s="164" t="s">
        <v>310</v>
      </c>
      <c r="E172" s="165" t="s">
        <v>1769</v>
      </c>
      <c r="F172" s="166" t="s">
        <v>1770</v>
      </c>
      <c r="G172" s="167" t="s">
        <v>607</v>
      </c>
      <c r="H172" s="168" t="n">
        <v>7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4524</v>
      </c>
    </row>
    <row r="173" s="22" customFormat="true" ht="16.5" hidden="false" customHeight="true" outlineLevel="0" collapsed="false">
      <c r="B173" s="23"/>
      <c r="C173" s="164" t="s">
        <v>669</v>
      </c>
      <c r="D173" s="164" t="s">
        <v>310</v>
      </c>
      <c r="E173" s="165" t="s">
        <v>4525</v>
      </c>
      <c r="F173" s="166" t="s">
        <v>4526</v>
      </c>
      <c r="G173" s="167" t="s">
        <v>607</v>
      </c>
      <c r="H173" s="168" t="n">
        <v>4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4527</v>
      </c>
    </row>
    <row r="174" s="22" customFormat="true" ht="16.5" hidden="false" customHeight="true" outlineLevel="0" collapsed="false">
      <c r="B174" s="23"/>
      <c r="C174" s="164" t="s">
        <v>671</v>
      </c>
      <c r="D174" s="164" t="s">
        <v>310</v>
      </c>
      <c r="E174" s="165" t="s">
        <v>4528</v>
      </c>
      <c r="F174" s="166" t="s">
        <v>4529</v>
      </c>
      <c r="G174" s="167" t="s">
        <v>607</v>
      </c>
      <c r="H174" s="168" t="n">
        <v>1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4530</v>
      </c>
    </row>
    <row r="175" s="22" customFormat="true" ht="16.5" hidden="false" customHeight="true" outlineLevel="0" collapsed="false">
      <c r="B175" s="23"/>
      <c r="C175" s="164" t="s">
        <v>673</v>
      </c>
      <c r="D175" s="164" t="s">
        <v>310</v>
      </c>
      <c r="E175" s="165" t="s">
        <v>4531</v>
      </c>
      <c r="F175" s="166" t="s">
        <v>4532</v>
      </c>
      <c r="G175" s="167" t="s">
        <v>607</v>
      </c>
      <c r="H175" s="168" t="n">
        <v>8</v>
      </c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540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540</v>
      </c>
      <c r="BM175" s="175" t="s">
        <v>4533</v>
      </c>
    </row>
    <row r="176" s="22" customFormat="true" ht="16.5" hidden="false" customHeight="true" outlineLevel="0" collapsed="false">
      <c r="B176" s="23"/>
      <c r="C176" s="164" t="s">
        <v>675</v>
      </c>
      <c r="D176" s="164" t="s">
        <v>310</v>
      </c>
      <c r="E176" s="165" t="s">
        <v>4534</v>
      </c>
      <c r="F176" s="166" t="s">
        <v>4535</v>
      </c>
      <c r="G176" s="167" t="s">
        <v>607</v>
      </c>
      <c r="H176" s="168" t="n">
        <v>1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4536</v>
      </c>
    </row>
    <row r="177" s="22" customFormat="true" ht="16.5" hidden="false" customHeight="true" outlineLevel="0" collapsed="false">
      <c r="B177" s="23"/>
      <c r="C177" s="164" t="s">
        <v>677</v>
      </c>
      <c r="D177" s="164" t="s">
        <v>310</v>
      </c>
      <c r="E177" s="165" t="s">
        <v>4537</v>
      </c>
      <c r="F177" s="166" t="s">
        <v>4538</v>
      </c>
      <c r="G177" s="167" t="s">
        <v>607</v>
      </c>
      <c r="H177" s="168" t="n">
        <v>1</v>
      </c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540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540</v>
      </c>
      <c r="BM177" s="175" t="s">
        <v>4539</v>
      </c>
    </row>
    <row r="178" s="22" customFormat="true" ht="16.5" hidden="false" customHeight="true" outlineLevel="0" collapsed="false">
      <c r="B178" s="23"/>
      <c r="C178" s="164" t="s">
        <v>679</v>
      </c>
      <c r="D178" s="164" t="s">
        <v>310</v>
      </c>
      <c r="E178" s="165" t="s">
        <v>1775</v>
      </c>
      <c r="F178" s="166" t="s">
        <v>1776</v>
      </c>
      <c r="G178" s="167" t="s">
        <v>607</v>
      </c>
      <c r="H178" s="168" t="n">
        <v>23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540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540</v>
      </c>
      <c r="BM178" s="175" t="s">
        <v>4540</v>
      </c>
    </row>
    <row r="179" s="22" customFormat="true" ht="16.5" hidden="false" customHeight="true" outlineLevel="0" collapsed="false">
      <c r="B179" s="23"/>
      <c r="C179" s="164" t="s">
        <v>681</v>
      </c>
      <c r="D179" s="164" t="s">
        <v>310</v>
      </c>
      <c r="E179" s="165" t="s">
        <v>4541</v>
      </c>
      <c r="F179" s="166" t="s">
        <v>4542</v>
      </c>
      <c r="G179" s="167" t="s">
        <v>607</v>
      </c>
      <c r="H179" s="168" t="n">
        <v>1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4543</v>
      </c>
    </row>
    <row r="180" s="22" customFormat="true" ht="16.5" hidden="false" customHeight="true" outlineLevel="0" collapsed="false">
      <c r="B180" s="23"/>
      <c r="C180" s="164" t="s">
        <v>683</v>
      </c>
      <c r="D180" s="164" t="s">
        <v>310</v>
      </c>
      <c r="E180" s="165" t="s">
        <v>4544</v>
      </c>
      <c r="F180" s="166" t="s">
        <v>4545</v>
      </c>
      <c r="G180" s="167" t="s">
        <v>607</v>
      </c>
      <c r="H180" s="168" t="n">
        <v>2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4546</v>
      </c>
    </row>
    <row r="181" s="22" customFormat="true" ht="16.5" hidden="false" customHeight="true" outlineLevel="0" collapsed="false">
      <c r="B181" s="23"/>
      <c r="C181" s="164" t="s">
        <v>685</v>
      </c>
      <c r="D181" s="164" t="s">
        <v>310</v>
      </c>
      <c r="E181" s="165" t="s">
        <v>1778</v>
      </c>
      <c r="F181" s="166" t="s">
        <v>1779</v>
      </c>
      <c r="G181" s="167" t="s">
        <v>607</v>
      </c>
      <c r="H181" s="168" t="n">
        <v>4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4547</v>
      </c>
    </row>
    <row r="182" s="22" customFormat="true" ht="16.5" hidden="false" customHeight="true" outlineLevel="0" collapsed="false">
      <c r="B182" s="23"/>
      <c r="C182" s="164" t="s">
        <v>688</v>
      </c>
      <c r="D182" s="164" t="s">
        <v>310</v>
      </c>
      <c r="E182" s="165" t="s">
        <v>4548</v>
      </c>
      <c r="F182" s="166" t="s">
        <v>4549</v>
      </c>
      <c r="G182" s="167" t="s">
        <v>607</v>
      </c>
      <c r="H182" s="168" t="n">
        <v>1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4550</v>
      </c>
    </row>
    <row r="183" s="22" customFormat="true" ht="16.5" hidden="false" customHeight="true" outlineLevel="0" collapsed="false">
      <c r="B183" s="23"/>
      <c r="C183" s="164" t="s">
        <v>690</v>
      </c>
      <c r="D183" s="164" t="s">
        <v>310</v>
      </c>
      <c r="E183" s="165" t="s">
        <v>4551</v>
      </c>
      <c r="F183" s="166" t="s">
        <v>4552</v>
      </c>
      <c r="G183" s="167" t="s">
        <v>607</v>
      </c>
      <c r="H183" s="168" t="n">
        <v>1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4553</v>
      </c>
    </row>
    <row r="184" s="22" customFormat="true" ht="16.5" hidden="false" customHeight="true" outlineLevel="0" collapsed="false">
      <c r="B184" s="23"/>
      <c r="C184" s="164" t="s">
        <v>692</v>
      </c>
      <c r="D184" s="164" t="s">
        <v>310</v>
      </c>
      <c r="E184" s="165" t="s">
        <v>4554</v>
      </c>
      <c r="F184" s="166" t="s">
        <v>4555</v>
      </c>
      <c r="G184" s="167" t="s">
        <v>607</v>
      </c>
      <c r="H184" s="168" t="n">
        <v>1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540</v>
      </c>
      <c r="AT184" s="175" t="s">
        <v>310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540</v>
      </c>
      <c r="BM184" s="175" t="s">
        <v>4556</v>
      </c>
    </row>
    <row r="185" s="22" customFormat="true" ht="16.5" hidden="false" customHeight="true" outlineLevel="0" collapsed="false">
      <c r="B185" s="23"/>
      <c r="C185" s="164" t="s">
        <v>694</v>
      </c>
      <c r="D185" s="164" t="s">
        <v>310</v>
      </c>
      <c r="E185" s="165" t="s">
        <v>4557</v>
      </c>
      <c r="F185" s="166" t="s">
        <v>4558</v>
      </c>
      <c r="G185" s="167" t="s">
        <v>607</v>
      </c>
      <c r="H185" s="168" t="n">
        <v>3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4559</v>
      </c>
    </row>
    <row r="186" s="152" customFormat="true" ht="22.95" hidden="false" customHeight="true" outlineLevel="0" collapsed="false">
      <c r="B186" s="153"/>
      <c r="D186" s="154" t="s">
        <v>81</v>
      </c>
      <c r="E186" s="162" t="s">
        <v>97</v>
      </c>
      <c r="F186" s="162" t="s">
        <v>4560</v>
      </c>
      <c r="I186" s="156"/>
      <c r="J186" s="163" t="n">
        <f aca="false">BK186</f>
        <v>0</v>
      </c>
      <c r="L186" s="153"/>
      <c r="M186" s="157"/>
      <c r="P186" s="158" t="n">
        <f aca="false">SUM(P187:P188)</f>
        <v>0</v>
      </c>
      <c r="R186" s="158" t="n">
        <f aca="false">SUM(R187:R188)</f>
        <v>0</v>
      </c>
      <c r="T186" s="159" t="n">
        <f aca="false">SUM(T187:T188)</f>
        <v>0</v>
      </c>
      <c r="AR186" s="154" t="s">
        <v>315</v>
      </c>
      <c r="AT186" s="160" t="s">
        <v>81</v>
      </c>
      <c r="AU186" s="160" t="s">
        <v>89</v>
      </c>
      <c r="AY186" s="154" t="s">
        <v>308</v>
      </c>
      <c r="BK186" s="161" t="n">
        <f aca="false">SUM(BK187:BK188)</f>
        <v>0</v>
      </c>
    </row>
    <row r="187" s="22" customFormat="true" ht="21.75" hidden="false" customHeight="true" outlineLevel="0" collapsed="false">
      <c r="B187" s="23"/>
      <c r="C187" s="164" t="s">
        <v>696</v>
      </c>
      <c r="D187" s="164" t="s">
        <v>310</v>
      </c>
      <c r="E187" s="165" t="s">
        <v>4561</v>
      </c>
      <c r="F187" s="166" t="s">
        <v>4562</v>
      </c>
      <c r="G187" s="167" t="s">
        <v>494</v>
      </c>
      <c r="H187" s="168" t="n">
        <v>5.7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4563</v>
      </c>
    </row>
    <row r="188" s="22" customFormat="true" ht="21.75" hidden="false" customHeight="true" outlineLevel="0" collapsed="false">
      <c r="B188" s="23"/>
      <c r="C188" s="164" t="s">
        <v>698</v>
      </c>
      <c r="D188" s="164" t="s">
        <v>310</v>
      </c>
      <c r="E188" s="165" t="s">
        <v>4564</v>
      </c>
      <c r="F188" s="166" t="s">
        <v>4565</v>
      </c>
      <c r="G188" s="167" t="s">
        <v>494</v>
      </c>
      <c r="H188" s="168" t="n">
        <v>14.5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4566</v>
      </c>
    </row>
    <row r="189" s="152" customFormat="true" ht="22.95" hidden="false" customHeight="true" outlineLevel="0" collapsed="false">
      <c r="B189" s="153"/>
      <c r="D189" s="154" t="s">
        <v>81</v>
      </c>
      <c r="E189" s="162" t="s">
        <v>174</v>
      </c>
      <c r="F189" s="162" t="s">
        <v>1698</v>
      </c>
      <c r="I189" s="156"/>
      <c r="J189" s="163" t="n">
        <f aca="false">BK189</f>
        <v>0</v>
      </c>
      <c r="L189" s="153"/>
      <c r="M189" s="157"/>
      <c r="P189" s="158" t="n">
        <f aca="false">SUM(P190:P195)</f>
        <v>0</v>
      </c>
      <c r="R189" s="158" t="n">
        <f aca="false">SUM(R190:R195)</f>
        <v>0</v>
      </c>
      <c r="T189" s="159" t="n">
        <f aca="false">SUM(T190:T195)</f>
        <v>0</v>
      </c>
      <c r="AR189" s="154" t="s">
        <v>315</v>
      </c>
      <c r="AT189" s="160" t="s">
        <v>81</v>
      </c>
      <c r="AU189" s="160" t="s">
        <v>89</v>
      </c>
      <c r="AY189" s="154" t="s">
        <v>308</v>
      </c>
      <c r="BK189" s="161" t="n">
        <f aca="false">SUM(BK190:BK195)</f>
        <v>0</v>
      </c>
    </row>
    <row r="190" s="22" customFormat="true" ht="21.75" hidden="false" customHeight="true" outlineLevel="0" collapsed="false">
      <c r="B190" s="23"/>
      <c r="C190" s="164" t="s">
        <v>700</v>
      </c>
      <c r="D190" s="164" t="s">
        <v>310</v>
      </c>
      <c r="E190" s="165" t="s">
        <v>1781</v>
      </c>
      <c r="F190" s="166" t="s">
        <v>1782</v>
      </c>
      <c r="G190" s="167" t="s">
        <v>494</v>
      </c>
      <c r="H190" s="168" t="n">
        <v>148.5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4567</v>
      </c>
    </row>
    <row r="191" s="22" customFormat="true" ht="16.5" hidden="false" customHeight="true" outlineLevel="0" collapsed="false">
      <c r="B191" s="23"/>
      <c r="C191" s="164" t="s">
        <v>702</v>
      </c>
      <c r="D191" s="164" t="s">
        <v>310</v>
      </c>
      <c r="E191" s="165" t="s">
        <v>4568</v>
      </c>
      <c r="F191" s="166" t="s">
        <v>4569</v>
      </c>
      <c r="G191" s="167" t="s">
        <v>494</v>
      </c>
      <c r="H191" s="168" t="n">
        <v>31.875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4570</v>
      </c>
    </row>
    <row r="192" s="22" customFormat="true" ht="21.75" hidden="false" customHeight="true" outlineLevel="0" collapsed="false">
      <c r="B192" s="23"/>
      <c r="C192" s="164" t="s">
        <v>704</v>
      </c>
      <c r="D192" s="164" t="s">
        <v>310</v>
      </c>
      <c r="E192" s="165" t="s">
        <v>1784</v>
      </c>
      <c r="F192" s="166" t="s">
        <v>1785</v>
      </c>
      <c r="G192" s="167" t="s">
        <v>607</v>
      </c>
      <c r="H192" s="168" t="n">
        <v>22</v>
      </c>
      <c r="I192" s="169"/>
      <c r="J192" s="170" t="n">
        <f aca="false">ROUND(I192*H192,2)</f>
        <v>0</v>
      </c>
      <c r="K192" s="166"/>
      <c r="L192" s="23"/>
      <c r="M192" s="171"/>
      <c r="N192" s="172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540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540</v>
      </c>
      <c r="BM192" s="175" t="s">
        <v>4571</v>
      </c>
    </row>
    <row r="193" s="22" customFormat="true" ht="21.75" hidden="false" customHeight="true" outlineLevel="0" collapsed="false">
      <c r="B193" s="23"/>
      <c r="C193" s="164" t="s">
        <v>706</v>
      </c>
      <c r="D193" s="164" t="s">
        <v>310</v>
      </c>
      <c r="E193" s="165" t="s">
        <v>1787</v>
      </c>
      <c r="F193" s="166" t="s">
        <v>1788</v>
      </c>
      <c r="G193" s="167" t="s">
        <v>607</v>
      </c>
      <c r="H193" s="168" t="n">
        <v>8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4572</v>
      </c>
    </row>
    <row r="194" s="22" customFormat="true" ht="16.5" hidden="false" customHeight="true" outlineLevel="0" collapsed="false">
      <c r="B194" s="23"/>
      <c r="C194" s="164" t="s">
        <v>708</v>
      </c>
      <c r="D194" s="164" t="s">
        <v>310</v>
      </c>
      <c r="E194" s="165" t="s">
        <v>4573</v>
      </c>
      <c r="F194" s="166" t="s">
        <v>1791</v>
      </c>
      <c r="G194" s="167" t="s">
        <v>1705</v>
      </c>
      <c r="H194" s="168" t="n">
        <v>0.684</v>
      </c>
      <c r="I194" s="169"/>
      <c r="J194" s="170" t="n">
        <f aca="false">ROUND(I194*H194,2)</f>
        <v>0</v>
      </c>
      <c r="K194" s="166"/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4574</v>
      </c>
    </row>
    <row r="195" s="22" customFormat="true" ht="16.5" hidden="false" customHeight="true" outlineLevel="0" collapsed="false">
      <c r="B195" s="23"/>
      <c r="C195" s="164" t="s">
        <v>710</v>
      </c>
      <c r="D195" s="164" t="s">
        <v>310</v>
      </c>
      <c r="E195" s="165" t="s">
        <v>1793</v>
      </c>
      <c r="F195" s="166" t="s">
        <v>1794</v>
      </c>
      <c r="G195" s="167" t="s">
        <v>1705</v>
      </c>
      <c r="H195" s="168" t="n">
        <v>33.58</v>
      </c>
      <c r="I195" s="169"/>
      <c r="J195" s="170" t="n">
        <f aca="false">ROUND(I195*H195,2)</f>
        <v>0</v>
      </c>
      <c r="K195" s="166"/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540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540</v>
      </c>
      <c r="BM195" s="175" t="s">
        <v>4575</v>
      </c>
    </row>
    <row r="196" s="152" customFormat="true" ht="22.95" hidden="false" customHeight="true" outlineLevel="0" collapsed="false">
      <c r="B196" s="153"/>
      <c r="D196" s="154" t="s">
        <v>81</v>
      </c>
      <c r="E196" s="162" t="s">
        <v>177</v>
      </c>
      <c r="F196" s="162" t="s">
        <v>4576</v>
      </c>
      <c r="I196" s="156"/>
      <c r="J196" s="163" t="n">
        <f aca="false">BK196</f>
        <v>0</v>
      </c>
      <c r="L196" s="153"/>
      <c r="M196" s="157"/>
      <c r="P196" s="158" t="n">
        <f aca="false">P197</f>
        <v>0</v>
      </c>
      <c r="R196" s="158" t="n">
        <f aca="false">R197</f>
        <v>0</v>
      </c>
      <c r="T196" s="159" t="n">
        <f aca="false">T197</f>
        <v>0</v>
      </c>
      <c r="AR196" s="154" t="s">
        <v>315</v>
      </c>
      <c r="AT196" s="160" t="s">
        <v>81</v>
      </c>
      <c r="AU196" s="160" t="s">
        <v>89</v>
      </c>
      <c r="AY196" s="154" t="s">
        <v>308</v>
      </c>
      <c r="BK196" s="161" t="n">
        <f aca="false">BK197</f>
        <v>0</v>
      </c>
    </row>
    <row r="197" s="22" customFormat="true" ht="16.5" hidden="false" customHeight="true" outlineLevel="0" collapsed="false">
      <c r="B197" s="23"/>
      <c r="C197" s="164" t="s">
        <v>712</v>
      </c>
      <c r="D197" s="164" t="s">
        <v>310</v>
      </c>
      <c r="E197" s="165" t="s">
        <v>4577</v>
      </c>
      <c r="F197" s="166" t="s">
        <v>4578</v>
      </c>
      <c r="G197" s="167" t="s">
        <v>4579</v>
      </c>
      <c r="H197" s="168" t="n">
        <v>9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4580</v>
      </c>
    </row>
    <row r="198" s="152" customFormat="true" ht="22.95" hidden="false" customHeight="true" outlineLevel="0" collapsed="false">
      <c r="B198" s="153"/>
      <c r="D198" s="154" t="s">
        <v>81</v>
      </c>
      <c r="E198" s="162" t="s">
        <v>179</v>
      </c>
      <c r="F198" s="162" t="s">
        <v>1585</v>
      </c>
      <c r="I198" s="156"/>
      <c r="J198" s="163" t="n">
        <f aca="false">BK198</f>
        <v>0</v>
      </c>
      <c r="L198" s="153"/>
      <c r="M198" s="157"/>
      <c r="P198" s="158" t="n">
        <f aca="false">SUM(P199:P210)</f>
        <v>0</v>
      </c>
      <c r="R198" s="158" t="n">
        <f aca="false">SUM(R199:R210)</f>
        <v>0</v>
      </c>
      <c r="T198" s="159" t="n">
        <f aca="false">SUM(T199:T210)</f>
        <v>0</v>
      </c>
      <c r="AR198" s="154" t="s">
        <v>315</v>
      </c>
      <c r="AT198" s="160" t="s">
        <v>81</v>
      </c>
      <c r="AU198" s="160" t="s">
        <v>89</v>
      </c>
      <c r="AY198" s="154" t="s">
        <v>308</v>
      </c>
      <c r="BK198" s="161" t="n">
        <f aca="false">SUM(BK199:BK210)</f>
        <v>0</v>
      </c>
    </row>
    <row r="199" s="22" customFormat="true" ht="21.75" hidden="false" customHeight="true" outlineLevel="0" collapsed="false">
      <c r="B199" s="23"/>
      <c r="C199" s="164" t="s">
        <v>714</v>
      </c>
      <c r="D199" s="164" t="s">
        <v>310</v>
      </c>
      <c r="E199" s="165" t="s">
        <v>4581</v>
      </c>
      <c r="F199" s="166" t="s">
        <v>1797</v>
      </c>
      <c r="G199" s="167" t="s">
        <v>324</v>
      </c>
      <c r="H199" s="168" t="n">
        <v>52.3</v>
      </c>
      <c r="I199" s="169"/>
      <c r="J199" s="170" t="n">
        <f aca="false">ROUND(I199*H199,2)</f>
        <v>0</v>
      </c>
      <c r="K199" s="166"/>
      <c r="L199" s="23"/>
      <c r="M199" s="171"/>
      <c r="N199" s="172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540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540</v>
      </c>
      <c r="BM199" s="175" t="s">
        <v>4582</v>
      </c>
    </row>
    <row r="200" s="22" customFormat="true" ht="16.5" hidden="false" customHeight="true" outlineLevel="0" collapsed="false">
      <c r="B200" s="23"/>
      <c r="C200" s="164" t="s">
        <v>717</v>
      </c>
      <c r="D200" s="164" t="s">
        <v>310</v>
      </c>
      <c r="E200" s="165" t="s">
        <v>1592</v>
      </c>
      <c r="F200" s="166" t="s">
        <v>4583</v>
      </c>
      <c r="G200" s="167" t="s">
        <v>313</v>
      </c>
      <c r="H200" s="168" t="n">
        <v>105.8</v>
      </c>
      <c r="I200" s="169"/>
      <c r="J200" s="170" t="n">
        <f aca="false">ROUND(I200*H200,2)</f>
        <v>0</v>
      </c>
      <c r="K200" s="166"/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540</v>
      </c>
      <c r="AT200" s="175" t="s">
        <v>310</v>
      </c>
      <c r="AU200" s="175" t="s">
        <v>91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540</v>
      </c>
      <c r="BM200" s="175" t="s">
        <v>4584</v>
      </c>
    </row>
    <row r="201" s="22" customFormat="true" ht="16.5" hidden="false" customHeight="true" outlineLevel="0" collapsed="false">
      <c r="B201" s="23"/>
      <c r="C201" s="164" t="s">
        <v>719</v>
      </c>
      <c r="D201" s="164" t="s">
        <v>310</v>
      </c>
      <c r="E201" s="165" t="s">
        <v>4585</v>
      </c>
      <c r="F201" s="166" t="s">
        <v>4586</v>
      </c>
      <c r="G201" s="167" t="s">
        <v>313</v>
      </c>
      <c r="H201" s="168" t="n">
        <v>6.6</v>
      </c>
      <c r="I201" s="169"/>
      <c r="J201" s="170" t="n">
        <f aca="false">ROUND(I201*H201,2)</f>
        <v>0</v>
      </c>
      <c r="K201" s="166"/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540</v>
      </c>
      <c r="AT201" s="175" t="s">
        <v>310</v>
      </c>
      <c r="AU201" s="175" t="s">
        <v>91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540</v>
      </c>
      <c r="BM201" s="175" t="s">
        <v>4587</v>
      </c>
    </row>
    <row r="202" s="22" customFormat="true" ht="16.5" hidden="false" customHeight="true" outlineLevel="0" collapsed="false">
      <c r="B202" s="23"/>
      <c r="C202" s="164" t="s">
        <v>721</v>
      </c>
      <c r="D202" s="164" t="s">
        <v>310</v>
      </c>
      <c r="E202" s="165" t="s">
        <v>4588</v>
      </c>
      <c r="F202" s="166" t="s">
        <v>4589</v>
      </c>
      <c r="G202" s="167" t="s">
        <v>313</v>
      </c>
      <c r="H202" s="168" t="n">
        <v>105.8</v>
      </c>
      <c r="I202" s="169"/>
      <c r="J202" s="170" t="n">
        <f aca="false">ROUND(I202*H202,2)</f>
        <v>0</v>
      </c>
      <c r="K202" s="166"/>
      <c r="L202" s="23"/>
      <c r="M202" s="171"/>
      <c r="N202" s="172" t="s">
        <v>47</v>
      </c>
      <c r="P202" s="173" t="n">
        <f aca="false">O202*H202</f>
        <v>0</v>
      </c>
      <c r="Q202" s="173" t="n">
        <v>0</v>
      </c>
      <c r="R202" s="173" t="n">
        <f aca="false">Q202*H202</f>
        <v>0</v>
      </c>
      <c r="S202" s="173" t="n">
        <v>0</v>
      </c>
      <c r="T202" s="174" t="n">
        <f aca="false">S202*H202</f>
        <v>0</v>
      </c>
      <c r="AR202" s="175" t="s">
        <v>540</v>
      </c>
      <c r="AT202" s="175" t="s">
        <v>310</v>
      </c>
      <c r="AU202" s="175" t="s">
        <v>91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540</v>
      </c>
      <c r="BM202" s="175" t="s">
        <v>4590</v>
      </c>
    </row>
    <row r="203" s="22" customFormat="true" ht="16.5" hidden="false" customHeight="true" outlineLevel="0" collapsed="false">
      <c r="B203" s="23"/>
      <c r="C203" s="164" t="s">
        <v>723</v>
      </c>
      <c r="D203" s="164" t="s">
        <v>310</v>
      </c>
      <c r="E203" s="165" t="s">
        <v>4591</v>
      </c>
      <c r="F203" s="166" t="s">
        <v>4592</v>
      </c>
      <c r="G203" s="167" t="s">
        <v>313</v>
      </c>
      <c r="H203" s="168" t="n">
        <v>6.6</v>
      </c>
      <c r="I203" s="169"/>
      <c r="J203" s="170" t="n">
        <f aca="false">ROUND(I203*H203,2)</f>
        <v>0</v>
      </c>
      <c r="K203" s="166"/>
      <c r="L203" s="23"/>
      <c r="M203" s="171"/>
      <c r="N203" s="172" t="s">
        <v>47</v>
      </c>
      <c r="P203" s="173" t="n">
        <f aca="false">O203*H203</f>
        <v>0</v>
      </c>
      <c r="Q203" s="173" t="n">
        <v>0</v>
      </c>
      <c r="R203" s="173" t="n">
        <f aca="false">Q203*H203</f>
        <v>0</v>
      </c>
      <c r="S203" s="173" t="n">
        <v>0</v>
      </c>
      <c r="T203" s="174" t="n">
        <f aca="false">S203*H203</f>
        <v>0</v>
      </c>
      <c r="AR203" s="175" t="s">
        <v>540</v>
      </c>
      <c r="AT203" s="175" t="s">
        <v>310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540</v>
      </c>
      <c r="BM203" s="175" t="s">
        <v>4593</v>
      </c>
    </row>
    <row r="204" s="22" customFormat="true" ht="21.75" hidden="false" customHeight="true" outlineLevel="0" collapsed="false">
      <c r="B204" s="23"/>
      <c r="C204" s="164" t="s">
        <v>725</v>
      </c>
      <c r="D204" s="164" t="s">
        <v>310</v>
      </c>
      <c r="E204" s="165" t="s">
        <v>1799</v>
      </c>
      <c r="F204" s="166" t="s">
        <v>1800</v>
      </c>
      <c r="G204" s="167" t="s">
        <v>324</v>
      </c>
      <c r="H204" s="168" t="n">
        <v>19.7</v>
      </c>
      <c r="I204" s="169"/>
      <c r="J204" s="170" t="n">
        <f aca="false">ROUND(I204*H204,2)</f>
        <v>0</v>
      </c>
      <c r="K204" s="166"/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540</v>
      </c>
      <c r="AT204" s="175" t="s">
        <v>310</v>
      </c>
      <c r="AU204" s="175" t="s">
        <v>91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540</v>
      </c>
      <c r="BM204" s="175" t="s">
        <v>4594</v>
      </c>
    </row>
    <row r="205" s="22" customFormat="true" ht="16.5" hidden="false" customHeight="true" outlineLevel="0" collapsed="false">
      <c r="B205" s="23"/>
      <c r="C205" s="164" t="s">
        <v>727</v>
      </c>
      <c r="D205" s="164" t="s">
        <v>310</v>
      </c>
      <c r="E205" s="165" t="s">
        <v>1802</v>
      </c>
      <c r="F205" s="166" t="s">
        <v>1803</v>
      </c>
      <c r="G205" s="167" t="s">
        <v>324</v>
      </c>
      <c r="H205" s="168" t="n">
        <v>19.7</v>
      </c>
      <c r="I205" s="169"/>
      <c r="J205" s="170" t="n">
        <f aca="false">ROUND(I205*H205,2)</f>
        <v>0</v>
      </c>
      <c r="K205" s="166"/>
      <c r="L205" s="23"/>
      <c r="M205" s="171"/>
      <c r="N205" s="172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540</v>
      </c>
      <c r="AT205" s="175" t="s">
        <v>310</v>
      </c>
      <c r="AU205" s="175" t="s">
        <v>91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540</v>
      </c>
      <c r="BM205" s="175" t="s">
        <v>4595</v>
      </c>
    </row>
    <row r="206" s="22" customFormat="true" ht="16.5" hidden="false" customHeight="true" outlineLevel="0" collapsed="false">
      <c r="B206" s="23"/>
      <c r="C206" s="164" t="s">
        <v>729</v>
      </c>
      <c r="D206" s="164" t="s">
        <v>310</v>
      </c>
      <c r="E206" s="165" t="s">
        <v>4596</v>
      </c>
      <c r="F206" s="166" t="s">
        <v>4597</v>
      </c>
      <c r="G206" s="167" t="s">
        <v>324</v>
      </c>
      <c r="H206" s="168" t="n">
        <v>32.6</v>
      </c>
      <c r="I206" s="169"/>
      <c r="J206" s="170" t="n">
        <f aca="false">ROUND(I206*H206,2)</f>
        <v>0</v>
      </c>
      <c r="K206" s="166"/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540</v>
      </c>
      <c r="AT206" s="175" t="s">
        <v>310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540</v>
      </c>
      <c r="BM206" s="175" t="s">
        <v>4598</v>
      </c>
    </row>
    <row r="207" s="22" customFormat="true" ht="16.5" hidden="false" customHeight="true" outlineLevel="0" collapsed="false">
      <c r="B207" s="23"/>
      <c r="C207" s="164" t="s">
        <v>731</v>
      </c>
      <c r="D207" s="164" t="s">
        <v>310</v>
      </c>
      <c r="E207" s="165" t="s">
        <v>1805</v>
      </c>
      <c r="F207" s="166" t="s">
        <v>1806</v>
      </c>
      <c r="G207" s="167" t="s">
        <v>324</v>
      </c>
      <c r="H207" s="168" t="n">
        <v>19.7</v>
      </c>
      <c r="I207" s="169"/>
      <c r="J207" s="170" t="n">
        <f aca="false">ROUND(I207*H207,2)</f>
        <v>0</v>
      </c>
      <c r="K207" s="166"/>
      <c r="L207" s="23"/>
      <c r="M207" s="171"/>
      <c r="N207" s="172" t="s">
        <v>47</v>
      </c>
      <c r="P207" s="173" t="n">
        <f aca="false">O207*H207</f>
        <v>0</v>
      </c>
      <c r="Q207" s="173" t="n">
        <v>0</v>
      </c>
      <c r="R207" s="173" t="n">
        <f aca="false">Q207*H207</f>
        <v>0</v>
      </c>
      <c r="S207" s="173" t="n">
        <v>0</v>
      </c>
      <c r="T207" s="174" t="n">
        <f aca="false">S207*H207</f>
        <v>0</v>
      </c>
      <c r="AR207" s="175" t="s">
        <v>540</v>
      </c>
      <c r="AT207" s="175" t="s">
        <v>310</v>
      </c>
      <c r="AU207" s="175" t="s">
        <v>91</v>
      </c>
      <c r="AY207" s="3" t="s">
        <v>308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ROUND(I207*H207,2)</f>
        <v>0</v>
      </c>
      <c r="BL207" s="3" t="s">
        <v>540</v>
      </c>
      <c r="BM207" s="175" t="s">
        <v>4599</v>
      </c>
    </row>
    <row r="208" s="22" customFormat="true" ht="21.75" hidden="false" customHeight="true" outlineLevel="0" collapsed="false">
      <c r="B208" s="23"/>
      <c r="C208" s="164" t="s">
        <v>733</v>
      </c>
      <c r="D208" s="164" t="s">
        <v>310</v>
      </c>
      <c r="E208" s="165" t="s">
        <v>1610</v>
      </c>
      <c r="F208" s="166" t="s">
        <v>1611</v>
      </c>
      <c r="G208" s="167" t="s">
        <v>324</v>
      </c>
      <c r="H208" s="168" t="n">
        <v>19.7</v>
      </c>
      <c r="I208" s="169"/>
      <c r="J208" s="170" t="n">
        <f aca="false">ROUND(I208*H208,2)</f>
        <v>0</v>
      </c>
      <c r="K208" s="166"/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540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540</v>
      </c>
      <c r="BM208" s="175" t="s">
        <v>4600</v>
      </c>
    </row>
    <row r="209" s="22" customFormat="true" ht="16.5" hidden="false" customHeight="true" outlineLevel="0" collapsed="false">
      <c r="B209" s="23"/>
      <c r="C209" s="164" t="s">
        <v>735</v>
      </c>
      <c r="D209" s="164" t="s">
        <v>310</v>
      </c>
      <c r="E209" s="165" t="s">
        <v>1613</v>
      </c>
      <c r="F209" s="166" t="s">
        <v>1614</v>
      </c>
      <c r="G209" s="167" t="s">
        <v>324</v>
      </c>
      <c r="H209" s="168" t="n">
        <v>19.7</v>
      </c>
      <c r="I209" s="169"/>
      <c r="J209" s="170" t="n">
        <f aca="false">ROUND(I209*H209,2)</f>
        <v>0</v>
      </c>
      <c r="K209" s="166"/>
      <c r="L209" s="23"/>
      <c r="M209" s="171"/>
      <c r="N209" s="172" t="s">
        <v>47</v>
      </c>
      <c r="P209" s="173" t="n">
        <f aca="false">O209*H209</f>
        <v>0</v>
      </c>
      <c r="Q209" s="173" t="n">
        <v>0</v>
      </c>
      <c r="R209" s="173" t="n">
        <f aca="false">Q209*H209</f>
        <v>0</v>
      </c>
      <c r="S209" s="173" t="n">
        <v>0</v>
      </c>
      <c r="T209" s="174" t="n">
        <f aca="false">S209*H209</f>
        <v>0</v>
      </c>
      <c r="AR209" s="175" t="s">
        <v>540</v>
      </c>
      <c r="AT209" s="175" t="s">
        <v>310</v>
      </c>
      <c r="AU209" s="175" t="s">
        <v>91</v>
      </c>
      <c r="AY209" s="3" t="s">
        <v>308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ROUND(I209*H209,2)</f>
        <v>0</v>
      </c>
      <c r="BL209" s="3" t="s">
        <v>540</v>
      </c>
      <c r="BM209" s="175" t="s">
        <v>4601</v>
      </c>
    </row>
    <row r="210" s="22" customFormat="true" ht="16.5" hidden="false" customHeight="true" outlineLevel="0" collapsed="false">
      <c r="B210" s="23"/>
      <c r="C210" s="164" t="s">
        <v>737</v>
      </c>
      <c r="D210" s="164" t="s">
        <v>310</v>
      </c>
      <c r="E210" s="165" t="s">
        <v>1616</v>
      </c>
      <c r="F210" s="166" t="s">
        <v>1617</v>
      </c>
      <c r="G210" s="167" t="s">
        <v>324</v>
      </c>
      <c r="H210" s="168" t="n">
        <v>19.7</v>
      </c>
      <c r="I210" s="169"/>
      <c r="J210" s="170" t="n">
        <f aca="false">ROUND(I210*H210,2)</f>
        <v>0</v>
      </c>
      <c r="K210" s="166"/>
      <c r="L210" s="23"/>
      <c r="M210" s="171"/>
      <c r="N210" s="172" t="s">
        <v>47</v>
      </c>
      <c r="P210" s="173" t="n">
        <f aca="false">O210*H210</f>
        <v>0</v>
      </c>
      <c r="Q210" s="173" t="n">
        <v>0</v>
      </c>
      <c r="R210" s="173" t="n">
        <f aca="false">Q210*H210</f>
        <v>0</v>
      </c>
      <c r="S210" s="173" t="n">
        <v>0</v>
      </c>
      <c r="T210" s="174" t="n">
        <f aca="false">S210*H210</f>
        <v>0</v>
      </c>
      <c r="AR210" s="175" t="s">
        <v>540</v>
      </c>
      <c r="AT210" s="175" t="s">
        <v>310</v>
      </c>
      <c r="AU210" s="175" t="s">
        <v>91</v>
      </c>
      <c r="AY210" s="3" t="s">
        <v>308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ROUND(I210*H210,2)</f>
        <v>0</v>
      </c>
      <c r="BL210" s="3" t="s">
        <v>540</v>
      </c>
      <c r="BM210" s="175" t="s">
        <v>4602</v>
      </c>
    </row>
    <row r="211" s="22" customFormat="true" ht="49.95" hidden="false" customHeight="true" outlineLevel="0" collapsed="false">
      <c r="B211" s="23"/>
      <c r="E211" s="155" t="s">
        <v>518</v>
      </c>
      <c r="F211" s="155" t="s">
        <v>519</v>
      </c>
      <c r="J211" s="142" t="n">
        <f aca="false">BK211</f>
        <v>0</v>
      </c>
      <c r="L211" s="23"/>
      <c r="M211" s="211"/>
      <c r="T211" s="57"/>
      <c r="AT211" s="3" t="s">
        <v>81</v>
      </c>
      <c r="AU211" s="3" t="s">
        <v>82</v>
      </c>
      <c r="AY211" s="3" t="s">
        <v>520</v>
      </c>
      <c r="BK211" s="176" t="n">
        <f aca="false">SUM(BK212:BK216)</f>
        <v>0</v>
      </c>
    </row>
    <row r="212" s="22" customFormat="true" ht="16.35" hidden="false" customHeight="true" outlineLevel="0" collapsed="false">
      <c r="B212" s="23"/>
      <c r="C212" s="212"/>
      <c r="D212" s="213" t="s">
        <v>310</v>
      </c>
      <c r="E212" s="214"/>
      <c r="F212" s="215"/>
      <c r="G212" s="216"/>
      <c r="H212" s="217"/>
      <c r="I212" s="218"/>
      <c r="J212" s="219" t="n">
        <f aca="false">BK212</f>
        <v>0</v>
      </c>
      <c r="K212" s="220"/>
      <c r="L212" s="23"/>
      <c r="M212" s="221"/>
      <c r="N212" s="222" t="s">
        <v>47</v>
      </c>
      <c r="T212" s="57"/>
      <c r="AT212" s="3" t="s">
        <v>520</v>
      </c>
      <c r="AU212" s="3" t="s">
        <v>89</v>
      </c>
      <c r="AY212" s="3" t="s">
        <v>520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I212*H212</f>
        <v>0</v>
      </c>
    </row>
    <row r="213" s="22" customFormat="true" ht="16.35" hidden="false" customHeight="true" outlineLevel="0" collapsed="false">
      <c r="B213" s="23"/>
      <c r="C213" s="212"/>
      <c r="D213" s="213" t="s">
        <v>310</v>
      </c>
      <c r="E213" s="214"/>
      <c r="F213" s="215"/>
      <c r="G213" s="216"/>
      <c r="H213" s="217"/>
      <c r="I213" s="218"/>
      <c r="J213" s="219" t="n">
        <f aca="false">BK213</f>
        <v>0</v>
      </c>
      <c r="K213" s="220"/>
      <c r="L213" s="23"/>
      <c r="M213" s="221"/>
      <c r="N213" s="222" t="s">
        <v>47</v>
      </c>
      <c r="T213" s="57"/>
      <c r="AT213" s="3" t="s">
        <v>520</v>
      </c>
      <c r="AU213" s="3" t="s">
        <v>89</v>
      </c>
      <c r="AY213" s="3" t="s">
        <v>520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I213*H213</f>
        <v>0</v>
      </c>
    </row>
    <row r="214" s="22" customFormat="true" ht="16.35" hidden="false" customHeight="true" outlineLevel="0" collapsed="false">
      <c r="B214" s="23"/>
      <c r="C214" s="212"/>
      <c r="D214" s="213" t="s">
        <v>310</v>
      </c>
      <c r="E214" s="214"/>
      <c r="F214" s="215"/>
      <c r="G214" s="216"/>
      <c r="H214" s="217"/>
      <c r="I214" s="218"/>
      <c r="J214" s="219" t="n">
        <f aca="false">BK214</f>
        <v>0</v>
      </c>
      <c r="K214" s="220"/>
      <c r="L214" s="23"/>
      <c r="M214" s="221"/>
      <c r="N214" s="222" t="s">
        <v>47</v>
      </c>
      <c r="T214" s="57"/>
      <c r="AT214" s="3" t="s">
        <v>520</v>
      </c>
      <c r="AU214" s="3" t="s">
        <v>89</v>
      </c>
      <c r="AY214" s="3" t="s">
        <v>520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I214*H214</f>
        <v>0</v>
      </c>
    </row>
    <row r="215" s="22" customFormat="true" ht="16.35" hidden="false" customHeight="true" outlineLevel="0" collapsed="false">
      <c r="B215" s="23"/>
      <c r="C215" s="212"/>
      <c r="D215" s="213" t="s">
        <v>310</v>
      </c>
      <c r="E215" s="214"/>
      <c r="F215" s="215"/>
      <c r="G215" s="216"/>
      <c r="H215" s="217"/>
      <c r="I215" s="218"/>
      <c r="J215" s="219" t="n">
        <f aca="false">BK215</f>
        <v>0</v>
      </c>
      <c r="K215" s="220"/>
      <c r="L215" s="23"/>
      <c r="M215" s="221"/>
      <c r="N215" s="222" t="s">
        <v>47</v>
      </c>
      <c r="T215" s="57"/>
      <c r="AT215" s="3" t="s">
        <v>520</v>
      </c>
      <c r="AU215" s="3" t="s">
        <v>89</v>
      </c>
      <c r="AY215" s="3" t="s">
        <v>520</v>
      </c>
      <c r="BE215" s="176" t="n">
        <f aca="false">IF(N215="základní",J215,0)</f>
        <v>0</v>
      </c>
      <c r="BF215" s="176" t="n">
        <f aca="false">IF(N215="snížená",J215,0)</f>
        <v>0</v>
      </c>
      <c r="BG215" s="176" t="n">
        <f aca="false">IF(N215="zákl. přenesená",J215,0)</f>
        <v>0</v>
      </c>
      <c r="BH215" s="176" t="n">
        <f aca="false">IF(N215="sníž. přenesená",J215,0)</f>
        <v>0</v>
      </c>
      <c r="BI215" s="176" t="n">
        <f aca="false">IF(N215="nulová",J215,0)</f>
        <v>0</v>
      </c>
      <c r="BJ215" s="3" t="s">
        <v>89</v>
      </c>
      <c r="BK215" s="176" t="n">
        <f aca="false">I215*H215</f>
        <v>0</v>
      </c>
    </row>
    <row r="216" s="22" customFormat="true" ht="16.35" hidden="false" customHeight="true" outlineLevel="0" collapsed="false">
      <c r="B216" s="23"/>
      <c r="C216" s="212"/>
      <c r="D216" s="213" t="s">
        <v>310</v>
      </c>
      <c r="E216" s="214"/>
      <c r="F216" s="215"/>
      <c r="G216" s="216"/>
      <c r="H216" s="217"/>
      <c r="I216" s="218"/>
      <c r="J216" s="219" t="n">
        <f aca="false">BK216</f>
        <v>0</v>
      </c>
      <c r="K216" s="220"/>
      <c r="L216" s="23"/>
      <c r="M216" s="221"/>
      <c r="N216" s="222" t="s">
        <v>47</v>
      </c>
      <c r="O216" s="223"/>
      <c r="P216" s="223"/>
      <c r="Q216" s="223"/>
      <c r="R216" s="223"/>
      <c r="S216" s="223"/>
      <c r="T216" s="224"/>
      <c r="AT216" s="3" t="s">
        <v>520</v>
      </c>
      <c r="AU216" s="3" t="s">
        <v>89</v>
      </c>
      <c r="AY216" s="3" t="s">
        <v>520</v>
      </c>
      <c r="BE216" s="176" t="n">
        <f aca="false">IF(N216="základní",J216,0)</f>
        <v>0</v>
      </c>
      <c r="BF216" s="176" t="n">
        <f aca="false">IF(N216="snížená",J216,0)</f>
        <v>0</v>
      </c>
      <c r="BG216" s="176" t="n">
        <f aca="false">IF(N216="zákl. přenesená",J216,0)</f>
        <v>0</v>
      </c>
      <c r="BH216" s="176" t="n">
        <f aca="false">IF(N216="sníž. přenesená",J216,0)</f>
        <v>0</v>
      </c>
      <c r="BI216" s="176" t="n">
        <f aca="false">IF(N216="nulová",J216,0)</f>
        <v>0</v>
      </c>
      <c r="BJ216" s="3" t="s">
        <v>89</v>
      </c>
      <c r="BK216" s="176" t="n">
        <f aca="false">I216*H216</f>
        <v>0</v>
      </c>
    </row>
    <row r="217" s="22" customFormat="true" ht="6.9" hidden="false" customHeight="true" outlineLevel="0" collapsed="false">
      <c r="B217" s="41"/>
      <c r="C217" s="42"/>
      <c r="D217" s="42"/>
      <c r="E217" s="42"/>
      <c r="F217" s="42"/>
      <c r="G217" s="42"/>
      <c r="H217" s="42"/>
      <c r="I217" s="42"/>
      <c r="J217" s="42"/>
      <c r="K217" s="42"/>
      <c r="L217" s="23"/>
    </row>
  </sheetData>
  <sheetProtection algorithmName="SHA-512" hashValue="g2DMYAzs2pdifVMuIspu4zHXUU2E1x7yMvU0XtvVfYccsuxgv76ZBhqXkiuG+xtThiLnBkG0sVxvbfjbQ2in7Q==" saltValue="laeWDe/TFQEVhH0m/OqmzS5/FZ6KgeQDMeJh94439r+nyttDNqye+K/7b7rbuP/Csp2rcWUdIDPUZ5j5NNfoKw==" spinCount="100000" sheet="true" objects="true" scenarios="true" formatColumns="false" formatRows="false" autoFilter="false"/>
  <autoFilter ref="C127:K216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</mergeCells>
  <dataValidations count="2">
    <dataValidation allowBlank="true" error="Povoleny jsou hodnoty K, M." operator="between" showDropDown="false" showErrorMessage="true" showInputMessage="true" sqref="D212:D217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12:N217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4"/>
  <sheetViews>
    <sheetView showFormulas="false" showGridLines="false" showRowColHeaders="true" showZeros="true" rightToLeft="false" tabSelected="false" showOutlineSymbols="true" defaultGridColor="true" view="normal" topLeftCell="A113" colorId="64" zoomScale="100" zoomScaleNormal="100" zoomScalePageLayoutView="100" workbookViewId="0">
      <selection pane="topLeft" activeCell="X168" activeCellId="0" sqref="X168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185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4603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ROUND((ROUND((SUM(BE119:BE127)),  2) + SUM(BE129:BE133)), 2)</f>
        <v>0</v>
      </c>
      <c r="I33" s="119" t="n">
        <v>0.21</v>
      </c>
      <c r="J33" s="100" t="n">
        <f aca="false">ROUND((ROUND(((SUM(BE119:BE127))*I33),  2) + (SUM(BE129:BE133)*I33)),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ROUND((ROUND((SUM(BF119:BF127)),  2) + SUM(BF129:BF133)), 2)</f>
        <v>0</v>
      </c>
      <c r="I34" s="119" t="n">
        <v>0.15</v>
      </c>
      <c r="J34" s="100" t="n">
        <f aca="false">ROUND((ROUND(((SUM(BF119:BF127))*I34),  2) + (SUM(BF129:BF133)*I34)),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ROUND((ROUND((SUM(BG119:BG127)),  2) + SUM(BG129:BG133)),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ROUND((ROUND((SUM(BH119:BH127)),  2) + SUM(BH129:BH133)),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ROUND((ROUND((SUM(BI119:BI127)),  2) + SUM(BI129:BI133)),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6.1 - Oplocení areálu a úprava potoka 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881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883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J128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6.1 - Oplocení areálu a úprava potoka 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P120+P128</f>
        <v>0</v>
      </c>
      <c r="Q119" s="55"/>
      <c r="R119" s="149" t="n">
        <f aca="false">R120+R128</f>
        <v>0</v>
      </c>
      <c r="S119" s="55"/>
      <c r="T119" s="150" t="n">
        <f aca="false">T120+T128</f>
        <v>0</v>
      </c>
      <c r="AT119" s="3" t="s">
        <v>81</v>
      </c>
      <c r="AU119" s="3" t="s">
        <v>286</v>
      </c>
      <c r="BK119" s="151" t="n">
        <f aca="false">BK120+BK128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988</v>
      </c>
      <c r="F120" s="155" t="s">
        <v>989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91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995</v>
      </c>
      <c r="F121" s="162" t="s">
        <v>996</v>
      </c>
      <c r="I121" s="156"/>
      <c r="J121" s="163" t="n">
        <f aca="false">BK121</f>
        <v>0</v>
      </c>
      <c r="L121" s="153"/>
      <c r="M121" s="157"/>
      <c r="P121" s="158" t="n">
        <f aca="false">SUM(P122:P127)</f>
        <v>0</v>
      </c>
      <c r="R121" s="158" t="n">
        <f aca="false">SUM(R122:R127)</f>
        <v>0</v>
      </c>
      <c r="T121" s="159" t="n">
        <f aca="false">SUM(T122:T127)</f>
        <v>0</v>
      </c>
      <c r="AR121" s="154" t="s">
        <v>91</v>
      </c>
      <c r="AT121" s="160" t="s">
        <v>81</v>
      </c>
      <c r="AU121" s="160" t="s">
        <v>89</v>
      </c>
      <c r="AY121" s="154" t="s">
        <v>308</v>
      </c>
      <c r="BK121" s="161" t="n">
        <f aca="false">SUM(BK122:BK127)</f>
        <v>0</v>
      </c>
    </row>
    <row r="122" s="22" customFormat="true" ht="37.95" hidden="false" customHeight="true" outlineLevel="0" collapsed="false">
      <c r="B122" s="23"/>
      <c r="C122" s="164" t="s">
        <v>89</v>
      </c>
      <c r="D122" s="164" t="s">
        <v>310</v>
      </c>
      <c r="E122" s="165" t="s">
        <v>4604</v>
      </c>
      <c r="F122" s="166" t="s">
        <v>4605</v>
      </c>
      <c r="G122" s="167" t="s">
        <v>494</v>
      </c>
      <c r="H122" s="168" t="n">
        <v>145.09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414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414</v>
      </c>
      <c r="BM122" s="175" t="s">
        <v>4606</v>
      </c>
    </row>
    <row r="123" s="22" customFormat="true" ht="33" hidden="false" customHeight="true" outlineLevel="0" collapsed="false">
      <c r="B123" s="23"/>
      <c r="C123" s="164" t="s">
        <v>91</v>
      </c>
      <c r="D123" s="164" t="s">
        <v>310</v>
      </c>
      <c r="E123" s="165" t="s">
        <v>4607</v>
      </c>
      <c r="F123" s="166" t="s">
        <v>4608</v>
      </c>
      <c r="G123" s="167" t="s">
        <v>313</v>
      </c>
      <c r="H123" s="168" t="n">
        <v>17.6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414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414</v>
      </c>
      <c r="BM123" s="175" t="s">
        <v>4609</v>
      </c>
    </row>
    <row r="124" s="22" customFormat="true" ht="37.95" hidden="false" customHeight="true" outlineLevel="0" collapsed="false">
      <c r="B124" s="23"/>
      <c r="C124" s="164" t="s">
        <v>327</v>
      </c>
      <c r="D124" s="164" t="s">
        <v>310</v>
      </c>
      <c r="E124" s="165" t="s">
        <v>4610</v>
      </c>
      <c r="F124" s="166" t="s">
        <v>4611</v>
      </c>
      <c r="G124" s="167" t="s">
        <v>494</v>
      </c>
      <c r="H124" s="168" t="n">
        <v>141.03</v>
      </c>
      <c r="I124" s="169"/>
      <c r="J124" s="170" t="n">
        <f aca="false">ROUND(I124*H124,2)</f>
        <v>0</v>
      </c>
      <c r="K124" s="166"/>
      <c r="L124" s="23"/>
      <c r="M124" s="171"/>
      <c r="N124" s="172" t="s">
        <v>47</v>
      </c>
      <c r="P124" s="173" t="n">
        <f aca="false">O124*H124</f>
        <v>0</v>
      </c>
      <c r="Q124" s="173" t="n">
        <v>0</v>
      </c>
      <c r="R124" s="173" t="n">
        <f aca="false">Q124*H124</f>
        <v>0</v>
      </c>
      <c r="S124" s="173" t="n">
        <v>0</v>
      </c>
      <c r="T124" s="174" t="n">
        <f aca="false">S124*H124</f>
        <v>0</v>
      </c>
      <c r="AR124" s="175" t="s">
        <v>414</v>
      </c>
      <c r="AT124" s="175" t="s">
        <v>310</v>
      </c>
      <c r="AU124" s="175" t="s">
        <v>91</v>
      </c>
      <c r="AY124" s="3" t="s">
        <v>308</v>
      </c>
      <c r="BE124" s="176" t="n">
        <f aca="false">IF(N124="základní",J124,0)</f>
        <v>0</v>
      </c>
      <c r="BF124" s="176" t="n">
        <f aca="false">IF(N124="snížená",J124,0)</f>
        <v>0</v>
      </c>
      <c r="BG124" s="176" t="n">
        <f aca="false">IF(N124="zákl. přenesená",J124,0)</f>
        <v>0</v>
      </c>
      <c r="BH124" s="176" t="n">
        <f aca="false">IF(N124="sníž. přenesená",J124,0)</f>
        <v>0</v>
      </c>
      <c r="BI124" s="176" t="n">
        <f aca="false">IF(N124="nulová",J124,0)</f>
        <v>0</v>
      </c>
      <c r="BJ124" s="3" t="s">
        <v>89</v>
      </c>
      <c r="BK124" s="176" t="n">
        <f aca="false">ROUND(I124*H124,2)</f>
        <v>0</v>
      </c>
      <c r="BL124" s="3" t="s">
        <v>414</v>
      </c>
      <c r="BM124" s="175" t="s">
        <v>4612</v>
      </c>
    </row>
    <row r="125" s="22" customFormat="true" ht="37.95" hidden="false" customHeight="true" outlineLevel="0" collapsed="false">
      <c r="B125" s="23"/>
      <c r="C125" s="164" t="s">
        <v>315</v>
      </c>
      <c r="D125" s="164" t="s">
        <v>310</v>
      </c>
      <c r="E125" s="165" t="s">
        <v>4613</v>
      </c>
      <c r="F125" s="166" t="s">
        <v>4614</v>
      </c>
      <c r="G125" s="167" t="s">
        <v>478</v>
      </c>
      <c r="H125" s="168" t="n">
        <v>1</v>
      </c>
      <c r="I125" s="169"/>
      <c r="J125" s="170" t="n">
        <f aca="false">ROUND(I125*H125,2)</f>
        <v>0</v>
      </c>
      <c r="K125" s="166"/>
      <c r="L125" s="23"/>
      <c r="M125" s="171"/>
      <c r="N125" s="172" t="s">
        <v>47</v>
      </c>
      <c r="P125" s="173" t="n">
        <f aca="false">O125*H125</f>
        <v>0</v>
      </c>
      <c r="Q125" s="173" t="n">
        <v>0</v>
      </c>
      <c r="R125" s="173" t="n">
        <f aca="false">Q125*H125</f>
        <v>0</v>
      </c>
      <c r="S125" s="173" t="n">
        <v>0</v>
      </c>
      <c r="T125" s="174" t="n">
        <f aca="false">S125*H125</f>
        <v>0</v>
      </c>
      <c r="AR125" s="175" t="s">
        <v>414</v>
      </c>
      <c r="AT125" s="175" t="s">
        <v>310</v>
      </c>
      <c r="AU125" s="175" t="s">
        <v>91</v>
      </c>
      <c r="AY125" s="3" t="s">
        <v>308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ROUND(I125*H125,2)</f>
        <v>0</v>
      </c>
      <c r="BL125" s="3" t="s">
        <v>414</v>
      </c>
      <c r="BM125" s="175" t="s">
        <v>4615</v>
      </c>
    </row>
    <row r="126" s="22" customFormat="true" ht="37.95" hidden="false" customHeight="true" outlineLevel="0" collapsed="false">
      <c r="B126" s="23"/>
      <c r="C126" s="164" t="s">
        <v>334</v>
      </c>
      <c r="D126" s="164" t="s">
        <v>310</v>
      </c>
      <c r="E126" s="165" t="s">
        <v>4616</v>
      </c>
      <c r="F126" s="166" t="s">
        <v>4617</v>
      </c>
      <c r="G126" s="167" t="s">
        <v>494</v>
      </c>
      <c r="H126" s="168" t="n">
        <v>5.6</v>
      </c>
      <c r="I126" s="169"/>
      <c r="J126" s="170" t="n">
        <f aca="false">ROUND(I126*H126,2)</f>
        <v>0</v>
      </c>
      <c r="K126" s="166"/>
      <c r="L126" s="23"/>
      <c r="M126" s="171"/>
      <c r="N126" s="172" t="s">
        <v>47</v>
      </c>
      <c r="P126" s="173" t="n">
        <f aca="false">O126*H126</f>
        <v>0</v>
      </c>
      <c r="Q126" s="173" t="n">
        <v>0</v>
      </c>
      <c r="R126" s="173" t="n">
        <f aca="false">Q126*H126</f>
        <v>0</v>
      </c>
      <c r="S126" s="173" t="n">
        <v>0</v>
      </c>
      <c r="T126" s="174" t="n">
        <f aca="false">S126*H126</f>
        <v>0</v>
      </c>
      <c r="AR126" s="175" t="s">
        <v>414</v>
      </c>
      <c r="AT126" s="175" t="s">
        <v>310</v>
      </c>
      <c r="AU126" s="175" t="s">
        <v>91</v>
      </c>
      <c r="AY126" s="3" t="s">
        <v>308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ROUND(I126*H126,2)</f>
        <v>0</v>
      </c>
      <c r="BL126" s="3" t="s">
        <v>414</v>
      </c>
      <c r="BM126" s="175" t="s">
        <v>4618</v>
      </c>
    </row>
    <row r="127" s="22" customFormat="true" ht="37.95" hidden="false" customHeight="true" outlineLevel="0" collapsed="false">
      <c r="B127" s="23"/>
      <c r="C127" s="164" t="s">
        <v>340</v>
      </c>
      <c r="D127" s="164" t="s">
        <v>310</v>
      </c>
      <c r="E127" s="165" t="s">
        <v>4619</v>
      </c>
      <c r="F127" s="166" t="s">
        <v>4620</v>
      </c>
      <c r="G127" s="167" t="s">
        <v>494</v>
      </c>
      <c r="H127" s="168" t="n">
        <v>36.4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414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414</v>
      </c>
      <c r="BM127" s="175" t="s">
        <v>4621</v>
      </c>
    </row>
    <row r="128" s="22" customFormat="true" ht="49.95" hidden="false" customHeight="true" outlineLevel="0" collapsed="false">
      <c r="B128" s="23"/>
      <c r="E128" s="155" t="s">
        <v>518</v>
      </c>
      <c r="F128" s="155" t="s">
        <v>519</v>
      </c>
      <c r="J128" s="142" t="n">
        <f aca="false">BK128</f>
        <v>0</v>
      </c>
      <c r="L128" s="23"/>
      <c r="M128" s="211"/>
      <c r="T128" s="57"/>
      <c r="AT128" s="3" t="s">
        <v>81</v>
      </c>
      <c r="AU128" s="3" t="s">
        <v>82</v>
      </c>
      <c r="AY128" s="3" t="s">
        <v>520</v>
      </c>
      <c r="BK128" s="176" t="n">
        <f aca="false">SUM(BK129:BK133)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T129" s="57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16.35" hidden="false" customHeight="true" outlineLevel="0" collapsed="false">
      <c r="B130" s="23"/>
      <c r="C130" s="212"/>
      <c r="D130" s="213" t="s">
        <v>310</v>
      </c>
      <c r="E130" s="214"/>
      <c r="F130" s="215"/>
      <c r="G130" s="216"/>
      <c r="H130" s="217"/>
      <c r="I130" s="218"/>
      <c r="J130" s="219" t="n">
        <f aca="false">BK130</f>
        <v>0</v>
      </c>
      <c r="K130" s="220"/>
      <c r="L130" s="23"/>
      <c r="M130" s="221"/>
      <c r="N130" s="222" t="s">
        <v>47</v>
      </c>
      <c r="T130" s="57"/>
      <c r="AT130" s="3" t="s">
        <v>520</v>
      </c>
      <c r="AU130" s="3" t="s">
        <v>89</v>
      </c>
      <c r="AY130" s="3" t="s">
        <v>520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I130*H130</f>
        <v>0</v>
      </c>
    </row>
    <row r="131" s="22" customFormat="true" ht="16.35" hidden="false" customHeight="true" outlineLevel="0" collapsed="false">
      <c r="B131" s="23"/>
      <c r="C131" s="212"/>
      <c r="D131" s="213" t="s">
        <v>310</v>
      </c>
      <c r="E131" s="214"/>
      <c r="F131" s="215"/>
      <c r="G131" s="216"/>
      <c r="H131" s="217"/>
      <c r="I131" s="218"/>
      <c r="J131" s="219" t="n">
        <f aca="false">BK131</f>
        <v>0</v>
      </c>
      <c r="K131" s="220"/>
      <c r="L131" s="23"/>
      <c r="M131" s="221"/>
      <c r="N131" s="222" t="s">
        <v>47</v>
      </c>
      <c r="T131" s="57"/>
      <c r="AT131" s="3" t="s">
        <v>520</v>
      </c>
      <c r="AU131" s="3" t="s">
        <v>89</v>
      </c>
      <c r="AY131" s="3" t="s">
        <v>520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I131*H131</f>
        <v>0</v>
      </c>
    </row>
    <row r="132" s="22" customFormat="true" ht="16.35" hidden="false" customHeight="true" outlineLevel="0" collapsed="false">
      <c r="B132" s="23"/>
      <c r="C132" s="212"/>
      <c r="D132" s="213" t="s">
        <v>310</v>
      </c>
      <c r="E132" s="214"/>
      <c r="F132" s="215"/>
      <c r="G132" s="216"/>
      <c r="H132" s="217"/>
      <c r="I132" s="218"/>
      <c r="J132" s="219" t="n">
        <f aca="false">BK132</f>
        <v>0</v>
      </c>
      <c r="K132" s="220"/>
      <c r="L132" s="23"/>
      <c r="M132" s="221"/>
      <c r="N132" s="222" t="s">
        <v>47</v>
      </c>
      <c r="T132" s="57"/>
      <c r="AT132" s="3" t="s">
        <v>520</v>
      </c>
      <c r="AU132" s="3" t="s">
        <v>89</v>
      </c>
      <c r="AY132" s="3" t="s">
        <v>520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I132*H132</f>
        <v>0</v>
      </c>
    </row>
    <row r="133" s="22" customFormat="true" ht="16.35" hidden="false" customHeight="true" outlineLevel="0" collapsed="false">
      <c r="B133" s="23"/>
      <c r="C133" s="212"/>
      <c r="D133" s="213" t="s">
        <v>310</v>
      </c>
      <c r="E133" s="214"/>
      <c r="F133" s="215"/>
      <c r="G133" s="216"/>
      <c r="H133" s="217"/>
      <c r="I133" s="218"/>
      <c r="J133" s="219" t="n">
        <f aca="false">BK133</f>
        <v>0</v>
      </c>
      <c r="K133" s="220"/>
      <c r="L133" s="23"/>
      <c r="M133" s="221"/>
      <c r="N133" s="222" t="s">
        <v>47</v>
      </c>
      <c r="O133" s="223"/>
      <c r="P133" s="223"/>
      <c r="Q133" s="223"/>
      <c r="R133" s="223"/>
      <c r="S133" s="223"/>
      <c r="T133" s="224"/>
      <c r="AT133" s="3" t="s">
        <v>520</v>
      </c>
      <c r="AU133" s="3" t="s">
        <v>89</v>
      </c>
      <c r="AY133" s="3" t="s">
        <v>520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I133*H133</f>
        <v>0</v>
      </c>
    </row>
    <row r="134" s="22" customFormat="true" ht="6.9" hidden="false" customHeight="true" outlineLevel="0" collapsed="false">
      <c r="B134" s="41"/>
      <c r="C134" s="42"/>
      <c r="D134" s="42"/>
      <c r="E134" s="42"/>
      <c r="F134" s="42"/>
      <c r="G134" s="42"/>
      <c r="H134" s="42"/>
      <c r="I134" s="42"/>
      <c r="J134" s="42"/>
      <c r="K134" s="42"/>
      <c r="L134" s="23"/>
    </row>
  </sheetData>
  <sheetProtection algorithmName="SHA-512" hashValue="UeLMeTa21yfidjDCCs4Cl4FbUIjJSFgv5mvdekC0b19WUwBQLDMXJCz+LqTvZscOIN06BL6Pg9ZMlVoBM/1Rag==" saltValue="wbOcCn9awjrydgtF8h+32W9NQRKVpOWqxpvdEU9yDtOuXua8I0JcLgZHr6QTohINVdTHU+2FhvV1fWje7L8kpQ==" spinCount="100000" sheet="true" objects="true" scenarios="true" formatColumns="false" formatRows="false" autoFilter="false"/>
  <autoFilter ref="C118:K133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9:D13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9:N13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84"/>
  <sheetViews>
    <sheetView showFormulas="false" showGridLines="false" showRowColHeaders="true" showZeros="true" rightToLeft="false" tabSelected="false" showOutlineSymbols="true" defaultGridColor="true" view="normal" topLeftCell="A142" colorId="64" zoomScale="100" zoomScaleNormal="100" zoomScalePageLayoutView="100" workbookViewId="0">
      <selection pane="topLeft" activeCell="A142" activeCellId="0" sqref="A142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188</v>
      </c>
      <c r="AZ2" s="107" t="s">
        <v>4622</v>
      </c>
      <c r="BA2" s="107"/>
      <c r="BB2" s="107"/>
      <c r="BC2" s="107" t="s">
        <v>4623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4624</v>
      </c>
      <c r="BA3" s="107"/>
      <c r="BB3" s="107"/>
      <c r="BC3" s="107" t="s">
        <v>414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4625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ROUND(J122,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ROUND((ROUND((SUM(BE122:BE177)),  2) + SUM(BE179:BE183)), 2)</f>
        <v>0</v>
      </c>
      <c r="I33" s="119" t="n">
        <v>0.21</v>
      </c>
      <c r="J33" s="100" t="n">
        <f aca="false">ROUND((ROUND(((SUM(BE122:BE177))*I33),  2) + (SUM(BE179:BE183)*I33)),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ROUND((ROUND((SUM(BF122:BF177)),  2) + SUM(BF179:BF183)), 2)</f>
        <v>0</v>
      </c>
      <c r="I34" s="119" t="n">
        <v>0.15</v>
      </c>
      <c r="J34" s="100" t="n">
        <f aca="false">ROUND((ROUND(((SUM(BF122:BF177))*I34),  2) + (SUM(BF179:BF183)*I34)),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ROUND((ROUND((SUM(BG122:BG177)),  2) + SUM(BG179:BG183)),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ROUND((ROUND((SUM(BH122:BH177)),  2) + SUM(BH179:BH183)),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ROUND((ROUND((SUM(BI122:BI177)),  2) + SUM(BI179:BI183)),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7.1 - Stezska kolem areálu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J122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J123</f>
        <v>0</v>
      </c>
      <c r="L97" s="133"/>
    </row>
    <row r="98" s="95" customFormat="true" ht="19.95" hidden="false" customHeight="true" outlineLevel="0" collapsed="false">
      <c r="B98" s="137"/>
      <c r="D98" s="138" t="s">
        <v>288</v>
      </c>
      <c r="E98" s="139"/>
      <c r="F98" s="139"/>
      <c r="G98" s="139"/>
      <c r="H98" s="139"/>
      <c r="I98" s="139"/>
      <c r="J98" s="140" t="n">
        <f aca="false">J124</f>
        <v>0</v>
      </c>
      <c r="L98" s="137"/>
    </row>
    <row r="99" s="95" customFormat="true" ht="19.95" hidden="false" customHeight="true" outlineLevel="0" collapsed="false">
      <c r="B99" s="137"/>
      <c r="D99" s="138" t="s">
        <v>4626</v>
      </c>
      <c r="E99" s="139"/>
      <c r="F99" s="139"/>
      <c r="G99" s="139"/>
      <c r="H99" s="139"/>
      <c r="I99" s="139"/>
      <c r="J99" s="140" t="n">
        <f aca="false">J139</f>
        <v>0</v>
      </c>
      <c r="L99" s="137"/>
    </row>
    <row r="100" s="95" customFormat="true" ht="19.95" hidden="false" customHeight="true" outlineLevel="0" collapsed="false">
      <c r="B100" s="137"/>
      <c r="D100" s="138" t="s">
        <v>290</v>
      </c>
      <c r="E100" s="139"/>
      <c r="F100" s="139"/>
      <c r="G100" s="139"/>
      <c r="H100" s="139"/>
      <c r="I100" s="139"/>
      <c r="J100" s="140" t="n">
        <f aca="false">J168</f>
        <v>0</v>
      </c>
      <c r="L100" s="137"/>
    </row>
    <row r="101" s="95" customFormat="true" ht="19.95" hidden="false" customHeight="true" outlineLevel="0" collapsed="false">
      <c r="B101" s="137"/>
      <c r="D101" s="138" t="s">
        <v>291</v>
      </c>
      <c r="E101" s="139"/>
      <c r="F101" s="139"/>
      <c r="G101" s="139"/>
      <c r="H101" s="139"/>
      <c r="I101" s="139"/>
      <c r="J101" s="140" t="n">
        <f aca="false">J176</f>
        <v>0</v>
      </c>
      <c r="L101" s="137"/>
    </row>
    <row r="102" s="132" customFormat="true" ht="21.75" hidden="false" customHeight="true" outlineLevel="0" collapsed="false">
      <c r="B102" s="133"/>
      <c r="D102" s="141" t="s">
        <v>292</v>
      </c>
      <c r="J102" s="142" t="n">
        <f aca="false">J178</f>
        <v>0</v>
      </c>
      <c r="L102" s="133"/>
    </row>
    <row r="103" s="22" customFormat="true" ht="21.75" hidden="false" customHeight="true" outlineLevel="0" collapsed="false">
      <c r="B103" s="23"/>
      <c r="L103" s="23"/>
    </row>
    <row r="104" s="22" customFormat="true" ht="6.9" hidden="false" customHeight="true" outlineLevel="0" collapsed="false"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23"/>
    </row>
    <row r="108" s="22" customFormat="true" ht="6.9" hidden="false" customHeight="true" outlineLevel="0" collapsed="false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3"/>
    </row>
    <row r="109" s="22" customFormat="true" ht="24.9" hidden="false" customHeight="true" outlineLevel="0" collapsed="false">
      <c r="B109" s="23"/>
      <c r="C109" s="7" t="s">
        <v>293</v>
      </c>
      <c r="L109" s="23"/>
    </row>
    <row r="110" s="22" customFormat="true" ht="6.9" hidden="false" customHeight="true" outlineLevel="0" collapsed="false">
      <c r="B110" s="23"/>
      <c r="L110" s="23"/>
    </row>
    <row r="111" s="22" customFormat="true" ht="12" hidden="false" customHeight="true" outlineLevel="0" collapsed="false">
      <c r="B111" s="23"/>
      <c r="C111" s="15" t="s">
        <v>15</v>
      </c>
      <c r="L111" s="23"/>
    </row>
    <row r="112" s="22" customFormat="true" ht="16.5" hidden="false" customHeight="true" outlineLevel="0" collapsed="false">
      <c r="B112" s="23"/>
      <c r="E112" s="109" t="str">
        <f aca="false">E7</f>
        <v>Koupaliště Rosice</v>
      </c>
      <c r="F112" s="109"/>
      <c r="G112" s="109"/>
      <c r="H112" s="109"/>
      <c r="L112" s="23"/>
    </row>
    <row r="113" s="22" customFormat="true" ht="12" hidden="false" customHeight="true" outlineLevel="0" collapsed="false">
      <c r="B113" s="23"/>
      <c r="C113" s="15" t="s">
        <v>278</v>
      </c>
      <c r="L113" s="23"/>
    </row>
    <row r="114" s="22" customFormat="true" ht="16.5" hidden="false" customHeight="true" outlineLevel="0" collapsed="false">
      <c r="B114" s="23"/>
      <c r="E114" s="110" t="str">
        <f aca="false">E9</f>
        <v>SO 7.1 - Stezska kolem areálu</v>
      </c>
      <c r="F114" s="110"/>
      <c r="G114" s="110"/>
      <c r="H114" s="110"/>
      <c r="L114" s="23"/>
    </row>
    <row r="115" s="22" customFormat="true" ht="6.9" hidden="false" customHeight="true" outlineLevel="0" collapsed="false">
      <c r="B115" s="23"/>
      <c r="L115" s="23"/>
    </row>
    <row r="116" s="22" customFormat="true" ht="12" hidden="false" customHeight="true" outlineLevel="0" collapsed="false">
      <c r="B116" s="23"/>
      <c r="C116" s="15" t="s">
        <v>19</v>
      </c>
      <c r="F116" s="16" t="str">
        <f aca="false">F12</f>
        <v>Rosice</v>
      </c>
      <c r="I116" s="15" t="s">
        <v>21</v>
      </c>
      <c r="J116" s="111" t="str">
        <f aca="false">IF(J12="","",J12)</f>
        <v>6. 9. 2021</v>
      </c>
      <c r="L116" s="23"/>
    </row>
    <row r="117" s="22" customFormat="true" ht="6.9" hidden="false" customHeight="true" outlineLevel="0" collapsed="false">
      <c r="B117" s="23"/>
      <c r="L117" s="23"/>
    </row>
    <row r="118" s="22" customFormat="true" ht="25.65" hidden="false" customHeight="true" outlineLevel="0" collapsed="false">
      <c r="B118" s="23"/>
      <c r="C118" s="15" t="s">
        <v>23</v>
      </c>
      <c r="F118" s="16" t="str">
        <f aca="false">E15</f>
        <v>Město Rosice</v>
      </c>
      <c r="I118" s="15" t="s">
        <v>31</v>
      </c>
      <c r="J118" s="128" t="str">
        <f aca="false">E21</f>
        <v>Ing. arch. Kristýna Shromáždilová</v>
      </c>
      <c r="L118" s="23"/>
    </row>
    <row r="119" s="22" customFormat="true" ht="25.65" hidden="false" customHeight="true" outlineLevel="0" collapsed="false">
      <c r="B119" s="23"/>
      <c r="C119" s="15" t="s">
        <v>29</v>
      </c>
      <c r="F119" s="16" t="str">
        <f aca="false">IF(E18="","",E18)</f>
        <v>Vyplň údaj</v>
      </c>
      <c r="I119" s="15" t="s">
        <v>36</v>
      </c>
      <c r="J119" s="128" t="str">
        <f aca="false">E24</f>
        <v>STAGA stavební agentura s.r.o.</v>
      </c>
      <c r="L119" s="23"/>
    </row>
    <row r="120" s="22" customFormat="true" ht="10.35" hidden="false" customHeight="true" outlineLevel="0" collapsed="false">
      <c r="B120" s="23"/>
      <c r="L120" s="23"/>
    </row>
    <row r="121" s="143" customFormat="true" ht="29.25" hidden="false" customHeight="true" outlineLevel="0" collapsed="false">
      <c r="B121" s="144"/>
      <c r="C121" s="145" t="s">
        <v>294</v>
      </c>
      <c r="D121" s="146" t="s">
        <v>67</v>
      </c>
      <c r="E121" s="146" t="s">
        <v>63</v>
      </c>
      <c r="F121" s="146" t="s">
        <v>64</v>
      </c>
      <c r="G121" s="146" t="s">
        <v>295</v>
      </c>
      <c r="H121" s="146" t="s">
        <v>296</v>
      </c>
      <c r="I121" s="146" t="s">
        <v>297</v>
      </c>
      <c r="J121" s="146" t="s">
        <v>284</v>
      </c>
      <c r="K121" s="147" t="s">
        <v>298</v>
      </c>
      <c r="L121" s="144"/>
      <c r="M121" s="64"/>
      <c r="N121" s="65" t="s">
        <v>46</v>
      </c>
      <c r="O121" s="65" t="s">
        <v>299</v>
      </c>
      <c r="P121" s="65" t="s">
        <v>300</v>
      </c>
      <c r="Q121" s="65" t="s">
        <v>301</v>
      </c>
      <c r="R121" s="65" t="s">
        <v>302</v>
      </c>
      <c r="S121" s="65" t="s">
        <v>303</v>
      </c>
      <c r="T121" s="66" t="s">
        <v>304</v>
      </c>
    </row>
    <row r="122" s="22" customFormat="true" ht="22.95" hidden="false" customHeight="true" outlineLevel="0" collapsed="false">
      <c r="B122" s="23"/>
      <c r="C122" s="70" t="s">
        <v>305</v>
      </c>
      <c r="J122" s="148" t="n">
        <f aca="false">BK122</f>
        <v>0</v>
      </c>
      <c r="L122" s="23"/>
      <c r="M122" s="67"/>
      <c r="N122" s="55"/>
      <c r="O122" s="55"/>
      <c r="P122" s="149" t="n">
        <f aca="false">P123+P178</f>
        <v>0</v>
      </c>
      <c r="Q122" s="55"/>
      <c r="R122" s="149" t="n">
        <f aca="false">R123+R178</f>
        <v>36.544</v>
      </c>
      <c r="S122" s="55"/>
      <c r="T122" s="150" t="n">
        <f aca="false">T123+T178</f>
        <v>0</v>
      </c>
      <c r="AT122" s="3" t="s">
        <v>81</v>
      </c>
      <c r="AU122" s="3" t="s">
        <v>286</v>
      </c>
      <c r="BK122" s="151" t="n">
        <f aca="false">BK123+BK178</f>
        <v>0</v>
      </c>
    </row>
    <row r="123" s="152" customFormat="true" ht="25.95" hidden="false" customHeight="true" outlineLevel="0" collapsed="false">
      <c r="B123" s="153"/>
      <c r="D123" s="154" t="s">
        <v>81</v>
      </c>
      <c r="E123" s="155" t="s">
        <v>306</v>
      </c>
      <c r="F123" s="155" t="s">
        <v>307</v>
      </c>
      <c r="I123" s="156"/>
      <c r="J123" s="142" t="n">
        <f aca="false">BK123</f>
        <v>0</v>
      </c>
      <c r="L123" s="153"/>
      <c r="M123" s="157"/>
      <c r="P123" s="158" t="n">
        <f aca="false">P124+P139+P168+P176</f>
        <v>0</v>
      </c>
      <c r="R123" s="158" t="n">
        <f aca="false">R124+R139+R168+R176</f>
        <v>36.544</v>
      </c>
      <c r="T123" s="159" t="n">
        <f aca="false">T124+T139+T168+T176</f>
        <v>0</v>
      </c>
      <c r="AR123" s="154" t="s">
        <v>89</v>
      </c>
      <c r="AT123" s="160" t="s">
        <v>81</v>
      </c>
      <c r="AU123" s="160" t="s">
        <v>82</v>
      </c>
      <c r="AY123" s="154" t="s">
        <v>308</v>
      </c>
      <c r="BK123" s="161" t="n">
        <f aca="false">BK124+BK139+BK168+BK176</f>
        <v>0</v>
      </c>
    </row>
    <row r="124" s="152" customFormat="true" ht="22.95" hidden="false" customHeight="true" outlineLevel="0" collapsed="false">
      <c r="B124" s="153"/>
      <c r="D124" s="154" t="s">
        <v>81</v>
      </c>
      <c r="E124" s="162" t="s">
        <v>89</v>
      </c>
      <c r="F124" s="162" t="s">
        <v>309</v>
      </c>
      <c r="I124" s="156"/>
      <c r="J124" s="163" t="n">
        <f aca="false">BK124</f>
        <v>0</v>
      </c>
      <c r="L124" s="153"/>
      <c r="M124" s="157"/>
      <c r="P124" s="158" t="n">
        <f aca="false">SUM(P125:P138)</f>
        <v>0</v>
      </c>
      <c r="R124" s="158" t="n">
        <f aca="false">SUM(R125:R138)</f>
        <v>0</v>
      </c>
      <c r="T124" s="159" t="n">
        <f aca="false">SUM(T125:T138)</f>
        <v>0</v>
      </c>
      <c r="AR124" s="154" t="s">
        <v>89</v>
      </c>
      <c r="AT124" s="160" t="s">
        <v>81</v>
      </c>
      <c r="AU124" s="160" t="s">
        <v>89</v>
      </c>
      <c r="AY124" s="154" t="s">
        <v>308</v>
      </c>
      <c r="BK124" s="161" t="n">
        <f aca="false">SUM(BK125:BK138)</f>
        <v>0</v>
      </c>
    </row>
    <row r="125" s="22" customFormat="true" ht="24.15" hidden="false" customHeight="true" outlineLevel="0" collapsed="false">
      <c r="B125" s="23"/>
      <c r="C125" s="164" t="s">
        <v>89</v>
      </c>
      <c r="D125" s="164" t="s">
        <v>310</v>
      </c>
      <c r="E125" s="165" t="s">
        <v>4627</v>
      </c>
      <c r="F125" s="166" t="s">
        <v>4628</v>
      </c>
      <c r="G125" s="167" t="s">
        <v>313</v>
      </c>
      <c r="H125" s="168" t="n">
        <v>970</v>
      </c>
      <c r="I125" s="169"/>
      <c r="J125" s="170" t="n">
        <f aca="false">ROUND(I125*H125,2)</f>
        <v>0</v>
      </c>
      <c r="K125" s="166" t="s">
        <v>314</v>
      </c>
      <c r="L125" s="23"/>
      <c r="M125" s="171"/>
      <c r="N125" s="172" t="s">
        <v>47</v>
      </c>
      <c r="P125" s="173" t="n">
        <f aca="false">O125*H125</f>
        <v>0</v>
      </c>
      <c r="Q125" s="173" t="n">
        <v>0</v>
      </c>
      <c r="R125" s="173" t="n">
        <f aca="false">Q125*H125</f>
        <v>0</v>
      </c>
      <c r="S125" s="173" t="n">
        <v>0</v>
      </c>
      <c r="T125" s="174" t="n">
        <f aca="false">S125*H125</f>
        <v>0</v>
      </c>
      <c r="AR125" s="175" t="s">
        <v>315</v>
      </c>
      <c r="AT125" s="175" t="s">
        <v>310</v>
      </c>
      <c r="AU125" s="175" t="s">
        <v>91</v>
      </c>
      <c r="AY125" s="3" t="s">
        <v>308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ROUND(I125*H125,2)</f>
        <v>0</v>
      </c>
      <c r="BL125" s="3" t="s">
        <v>315</v>
      </c>
      <c r="BM125" s="175" t="s">
        <v>4629</v>
      </c>
    </row>
    <row r="126" s="177" customFormat="true" ht="10.2" hidden="false" customHeight="false" outlineLevel="0" collapsed="false">
      <c r="B126" s="178"/>
      <c r="D126" s="179" t="s">
        <v>317</v>
      </c>
      <c r="E126" s="180"/>
      <c r="F126" s="181" t="s">
        <v>318</v>
      </c>
      <c r="H126" s="180"/>
      <c r="I126" s="182"/>
      <c r="L126" s="178"/>
      <c r="M126" s="183"/>
      <c r="T126" s="184"/>
      <c r="AT126" s="180" t="s">
        <v>317</v>
      </c>
      <c r="AU126" s="180" t="s">
        <v>91</v>
      </c>
      <c r="AV126" s="177" t="s">
        <v>89</v>
      </c>
      <c r="AW126" s="177" t="s">
        <v>35</v>
      </c>
      <c r="AX126" s="177" t="s">
        <v>82</v>
      </c>
      <c r="AY126" s="180" t="s">
        <v>308</v>
      </c>
    </row>
    <row r="127" s="177" customFormat="true" ht="10.2" hidden="false" customHeight="false" outlineLevel="0" collapsed="false">
      <c r="B127" s="178"/>
      <c r="D127" s="179" t="s">
        <v>317</v>
      </c>
      <c r="E127" s="180"/>
      <c r="F127" s="181" t="s">
        <v>4630</v>
      </c>
      <c r="H127" s="180"/>
      <c r="I127" s="182"/>
      <c r="L127" s="178"/>
      <c r="M127" s="183"/>
      <c r="T127" s="184"/>
      <c r="AT127" s="180" t="s">
        <v>317</v>
      </c>
      <c r="AU127" s="180" t="s">
        <v>91</v>
      </c>
      <c r="AV127" s="177" t="s">
        <v>89</v>
      </c>
      <c r="AW127" s="177" t="s">
        <v>35</v>
      </c>
      <c r="AX127" s="177" t="s">
        <v>82</v>
      </c>
      <c r="AY127" s="180" t="s">
        <v>308</v>
      </c>
    </row>
    <row r="128" s="177" customFormat="true" ht="10.2" hidden="false" customHeight="false" outlineLevel="0" collapsed="false">
      <c r="B128" s="178"/>
      <c r="D128" s="179" t="s">
        <v>317</v>
      </c>
      <c r="E128" s="180"/>
      <c r="F128" s="181" t="s">
        <v>4631</v>
      </c>
      <c r="H128" s="180"/>
      <c r="I128" s="182"/>
      <c r="L128" s="178"/>
      <c r="M128" s="183"/>
      <c r="T128" s="184"/>
      <c r="AT128" s="180" t="s">
        <v>317</v>
      </c>
      <c r="AU128" s="180" t="s">
        <v>91</v>
      </c>
      <c r="AV128" s="177" t="s">
        <v>89</v>
      </c>
      <c r="AW128" s="177" t="s">
        <v>35</v>
      </c>
      <c r="AX128" s="177" t="s">
        <v>82</v>
      </c>
      <c r="AY128" s="180" t="s">
        <v>308</v>
      </c>
    </row>
    <row r="129" s="185" customFormat="true" ht="10.2" hidden="false" customHeight="false" outlineLevel="0" collapsed="false">
      <c r="B129" s="186"/>
      <c r="D129" s="179" t="s">
        <v>317</v>
      </c>
      <c r="E129" s="187"/>
      <c r="F129" s="188" t="s">
        <v>4632</v>
      </c>
      <c r="H129" s="189" t="n">
        <v>954</v>
      </c>
      <c r="I129" s="190"/>
      <c r="L129" s="186"/>
      <c r="M129" s="191"/>
      <c r="T129" s="192"/>
      <c r="AT129" s="187" t="s">
        <v>317</v>
      </c>
      <c r="AU129" s="187" t="s">
        <v>91</v>
      </c>
      <c r="AV129" s="185" t="s">
        <v>91</v>
      </c>
      <c r="AW129" s="185" t="s">
        <v>35</v>
      </c>
      <c r="AX129" s="185" t="s">
        <v>82</v>
      </c>
      <c r="AY129" s="187" t="s">
        <v>308</v>
      </c>
    </row>
    <row r="130" s="177" customFormat="true" ht="10.2" hidden="false" customHeight="false" outlineLevel="0" collapsed="false">
      <c r="B130" s="178"/>
      <c r="D130" s="179" t="s">
        <v>317</v>
      </c>
      <c r="E130" s="180"/>
      <c r="F130" s="181" t="s">
        <v>4633</v>
      </c>
      <c r="H130" s="180"/>
      <c r="I130" s="182"/>
      <c r="L130" s="178"/>
      <c r="M130" s="183"/>
      <c r="T130" s="184"/>
      <c r="AT130" s="180" t="s">
        <v>317</v>
      </c>
      <c r="AU130" s="180" t="s">
        <v>91</v>
      </c>
      <c r="AV130" s="177" t="s">
        <v>89</v>
      </c>
      <c r="AW130" s="177" t="s">
        <v>35</v>
      </c>
      <c r="AX130" s="177" t="s">
        <v>82</v>
      </c>
      <c r="AY130" s="180" t="s">
        <v>308</v>
      </c>
    </row>
    <row r="131" s="185" customFormat="true" ht="10.2" hidden="false" customHeight="false" outlineLevel="0" collapsed="false">
      <c r="B131" s="186"/>
      <c r="D131" s="179" t="s">
        <v>317</v>
      </c>
      <c r="E131" s="187"/>
      <c r="F131" s="188" t="s">
        <v>4634</v>
      </c>
      <c r="H131" s="189" t="n">
        <v>16</v>
      </c>
      <c r="I131" s="190"/>
      <c r="L131" s="186"/>
      <c r="M131" s="191"/>
      <c r="T131" s="192"/>
      <c r="AT131" s="187" t="s">
        <v>317</v>
      </c>
      <c r="AU131" s="187" t="s">
        <v>91</v>
      </c>
      <c r="AV131" s="185" t="s">
        <v>91</v>
      </c>
      <c r="AW131" s="185" t="s">
        <v>35</v>
      </c>
      <c r="AX131" s="185" t="s">
        <v>82</v>
      </c>
      <c r="AY131" s="187" t="s">
        <v>308</v>
      </c>
    </row>
    <row r="132" s="193" customFormat="true" ht="10.2" hidden="false" customHeight="false" outlineLevel="0" collapsed="false">
      <c r="B132" s="194"/>
      <c r="D132" s="179" t="s">
        <v>317</v>
      </c>
      <c r="E132" s="195"/>
      <c r="F132" s="196" t="s">
        <v>321</v>
      </c>
      <c r="H132" s="197" t="n">
        <v>970</v>
      </c>
      <c r="I132" s="198"/>
      <c r="L132" s="194"/>
      <c r="M132" s="199"/>
      <c r="T132" s="200"/>
      <c r="AT132" s="195" t="s">
        <v>317</v>
      </c>
      <c r="AU132" s="195" t="s">
        <v>91</v>
      </c>
      <c r="AV132" s="193" t="s">
        <v>315</v>
      </c>
      <c r="AW132" s="193" t="s">
        <v>35</v>
      </c>
      <c r="AX132" s="193" t="s">
        <v>89</v>
      </c>
      <c r="AY132" s="195" t="s">
        <v>308</v>
      </c>
    </row>
    <row r="133" s="22" customFormat="true" ht="24.15" hidden="false" customHeight="true" outlineLevel="0" collapsed="false">
      <c r="B133" s="23"/>
      <c r="C133" s="164" t="s">
        <v>91</v>
      </c>
      <c r="D133" s="164" t="s">
        <v>310</v>
      </c>
      <c r="E133" s="165" t="s">
        <v>322</v>
      </c>
      <c r="F133" s="166" t="s">
        <v>323</v>
      </c>
      <c r="G133" s="167" t="s">
        <v>324</v>
      </c>
      <c r="H133" s="168" t="n">
        <v>291</v>
      </c>
      <c r="I133" s="169"/>
      <c r="J133" s="170" t="n">
        <f aca="false">ROUND(I133*H133,2)</f>
        <v>0</v>
      </c>
      <c r="K133" s="166" t="s">
        <v>314</v>
      </c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315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315</v>
      </c>
      <c r="BM133" s="175" t="s">
        <v>4635</v>
      </c>
    </row>
    <row r="134" s="185" customFormat="true" ht="10.2" hidden="false" customHeight="false" outlineLevel="0" collapsed="false">
      <c r="B134" s="186"/>
      <c r="D134" s="179" t="s">
        <v>317</v>
      </c>
      <c r="F134" s="188" t="s">
        <v>4636</v>
      </c>
      <c r="H134" s="189" t="n">
        <v>291</v>
      </c>
      <c r="I134" s="190"/>
      <c r="L134" s="186"/>
      <c r="M134" s="191"/>
      <c r="T134" s="192"/>
      <c r="AT134" s="187" t="s">
        <v>317</v>
      </c>
      <c r="AU134" s="187" t="s">
        <v>91</v>
      </c>
      <c r="AV134" s="185" t="s">
        <v>91</v>
      </c>
      <c r="AW134" s="185" t="s">
        <v>3</v>
      </c>
      <c r="AX134" s="185" t="s">
        <v>89</v>
      </c>
      <c r="AY134" s="187" t="s">
        <v>308</v>
      </c>
    </row>
    <row r="135" s="22" customFormat="true" ht="37.95" hidden="false" customHeight="true" outlineLevel="0" collapsed="false">
      <c r="B135" s="23"/>
      <c r="C135" s="164" t="s">
        <v>327</v>
      </c>
      <c r="D135" s="164" t="s">
        <v>310</v>
      </c>
      <c r="E135" s="165" t="s">
        <v>328</v>
      </c>
      <c r="F135" s="166" t="s">
        <v>329</v>
      </c>
      <c r="G135" s="167" t="s">
        <v>324</v>
      </c>
      <c r="H135" s="168" t="n">
        <v>291</v>
      </c>
      <c r="I135" s="169"/>
      <c r="J135" s="170" t="n">
        <f aca="false">ROUND(I135*H135,2)</f>
        <v>0</v>
      </c>
      <c r="K135" s="166" t="s">
        <v>314</v>
      </c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315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315</v>
      </c>
      <c r="BM135" s="175" t="s">
        <v>4637</v>
      </c>
    </row>
    <row r="136" s="185" customFormat="true" ht="10.2" hidden="false" customHeight="false" outlineLevel="0" collapsed="false">
      <c r="B136" s="186"/>
      <c r="D136" s="179" t="s">
        <v>317</v>
      </c>
      <c r="F136" s="188" t="s">
        <v>4636</v>
      </c>
      <c r="H136" s="189" t="n">
        <v>291</v>
      </c>
      <c r="I136" s="190"/>
      <c r="L136" s="186"/>
      <c r="M136" s="191"/>
      <c r="T136" s="192"/>
      <c r="AT136" s="187" t="s">
        <v>317</v>
      </c>
      <c r="AU136" s="187" t="s">
        <v>91</v>
      </c>
      <c r="AV136" s="185" t="s">
        <v>91</v>
      </c>
      <c r="AW136" s="185" t="s">
        <v>3</v>
      </c>
      <c r="AX136" s="185" t="s">
        <v>89</v>
      </c>
      <c r="AY136" s="187" t="s">
        <v>308</v>
      </c>
    </row>
    <row r="137" s="22" customFormat="true" ht="33" hidden="false" customHeight="true" outlineLevel="0" collapsed="false">
      <c r="B137" s="23"/>
      <c r="C137" s="164" t="s">
        <v>315</v>
      </c>
      <c r="D137" s="164" t="s">
        <v>310</v>
      </c>
      <c r="E137" s="165" t="s">
        <v>331</v>
      </c>
      <c r="F137" s="166" t="s">
        <v>332</v>
      </c>
      <c r="G137" s="167" t="s">
        <v>324</v>
      </c>
      <c r="H137" s="168" t="n">
        <v>291</v>
      </c>
      <c r="I137" s="169"/>
      <c r="J137" s="170" t="n">
        <f aca="false">ROUND(I137*H137,2)</f>
        <v>0</v>
      </c>
      <c r="K137" s="166" t="s">
        <v>314</v>
      </c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315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315</v>
      </c>
      <c r="BM137" s="175" t="s">
        <v>4638</v>
      </c>
    </row>
    <row r="138" s="185" customFormat="true" ht="10.2" hidden="false" customHeight="false" outlineLevel="0" collapsed="false">
      <c r="B138" s="186"/>
      <c r="D138" s="179" t="s">
        <v>317</v>
      </c>
      <c r="F138" s="188" t="s">
        <v>4636</v>
      </c>
      <c r="H138" s="189" t="n">
        <v>291</v>
      </c>
      <c r="I138" s="190"/>
      <c r="L138" s="186"/>
      <c r="M138" s="191"/>
      <c r="T138" s="192"/>
      <c r="AT138" s="187" t="s">
        <v>317</v>
      </c>
      <c r="AU138" s="187" t="s">
        <v>91</v>
      </c>
      <c r="AV138" s="185" t="s">
        <v>91</v>
      </c>
      <c r="AW138" s="185" t="s">
        <v>3</v>
      </c>
      <c r="AX138" s="185" t="s">
        <v>89</v>
      </c>
      <c r="AY138" s="187" t="s">
        <v>308</v>
      </c>
    </row>
    <row r="139" s="152" customFormat="true" ht="22.95" hidden="false" customHeight="true" outlineLevel="0" collapsed="false">
      <c r="B139" s="153"/>
      <c r="D139" s="154" t="s">
        <v>81</v>
      </c>
      <c r="E139" s="162" t="s">
        <v>334</v>
      </c>
      <c r="F139" s="162" t="s">
        <v>4639</v>
      </c>
      <c r="I139" s="156"/>
      <c r="J139" s="163" t="n">
        <f aca="false">BK139</f>
        <v>0</v>
      </c>
      <c r="L139" s="153"/>
      <c r="M139" s="157"/>
      <c r="P139" s="158" t="n">
        <f aca="false">SUM(P140:P167)</f>
        <v>0</v>
      </c>
      <c r="R139" s="158" t="n">
        <f aca="false">SUM(R140:R167)</f>
        <v>0</v>
      </c>
      <c r="T139" s="159" t="n">
        <f aca="false">SUM(T140:T167)</f>
        <v>0</v>
      </c>
      <c r="AR139" s="154" t="s">
        <v>89</v>
      </c>
      <c r="AT139" s="160" t="s">
        <v>81</v>
      </c>
      <c r="AU139" s="160" t="s">
        <v>89</v>
      </c>
      <c r="AY139" s="154" t="s">
        <v>308</v>
      </c>
      <c r="BK139" s="161" t="n">
        <f aca="false">SUM(BK140:BK167)</f>
        <v>0</v>
      </c>
    </row>
    <row r="140" s="22" customFormat="true" ht="24.15" hidden="false" customHeight="true" outlineLevel="0" collapsed="false">
      <c r="B140" s="23"/>
      <c r="C140" s="164" t="s">
        <v>334</v>
      </c>
      <c r="D140" s="164" t="s">
        <v>310</v>
      </c>
      <c r="E140" s="165" t="s">
        <v>4640</v>
      </c>
      <c r="F140" s="166" t="s">
        <v>4641</v>
      </c>
      <c r="G140" s="167" t="s">
        <v>313</v>
      </c>
      <c r="H140" s="168" t="n">
        <v>954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315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315</v>
      </c>
      <c r="BM140" s="175" t="s">
        <v>4642</v>
      </c>
    </row>
    <row r="141" s="177" customFormat="true" ht="10.2" hidden="false" customHeight="false" outlineLevel="0" collapsed="false">
      <c r="B141" s="178"/>
      <c r="D141" s="179" t="s">
        <v>317</v>
      </c>
      <c r="E141" s="180"/>
      <c r="F141" s="181" t="s">
        <v>318</v>
      </c>
      <c r="H141" s="180"/>
      <c r="I141" s="182"/>
      <c r="L141" s="178"/>
      <c r="M141" s="183"/>
      <c r="T141" s="184"/>
      <c r="AT141" s="180" t="s">
        <v>317</v>
      </c>
      <c r="AU141" s="180" t="s">
        <v>91</v>
      </c>
      <c r="AV141" s="177" t="s">
        <v>89</v>
      </c>
      <c r="AW141" s="177" t="s">
        <v>35</v>
      </c>
      <c r="AX141" s="177" t="s">
        <v>82</v>
      </c>
      <c r="AY141" s="180" t="s">
        <v>308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4643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77" customFormat="true" ht="10.2" hidden="false" customHeight="false" outlineLevel="0" collapsed="false">
      <c r="B143" s="178"/>
      <c r="D143" s="179" t="s">
        <v>317</v>
      </c>
      <c r="E143" s="180"/>
      <c r="F143" s="181" t="s">
        <v>4631</v>
      </c>
      <c r="H143" s="180"/>
      <c r="I143" s="182"/>
      <c r="L143" s="178"/>
      <c r="M143" s="183"/>
      <c r="T143" s="184"/>
      <c r="AT143" s="180" t="s">
        <v>317</v>
      </c>
      <c r="AU143" s="180" t="s">
        <v>91</v>
      </c>
      <c r="AV143" s="177" t="s">
        <v>89</v>
      </c>
      <c r="AW143" s="177" t="s">
        <v>35</v>
      </c>
      <c r="AX143" s="177" t="s">
        <v>82</v>
      </c>
      <c r="AY143" s="180" t="s">
        <v>308</v>
      </c>
    </row>
    <row r="144" s="185" customFormat="true" ht="10.2" hidden="false" customHeight="false" outlineLevel="0" collapsed="false">
      <c r="B144" s="186"/>
      <c r="D144" s="179" t="s">
        <v>317</v>
      </c>
      <c r="E144" s="187"/>
      <c r="F144" s="188" t="s">
        <v>4632</v>
      </c>
      <c r="H144" s="189" t="n">
        <v>954</v>
      </c>
      <c r="I144" s="190"/>
      <c r="L144" s="186"/>
      <c r="M144" s="191"/>
      <c r="T144" s="192"/>
      <c r="AT144" s="187" t="s">
        <v>317</v>
      </c>
      <c r="AU144" s="187" t="s">
        <v>91</v>
      </c>
      <c r="AV144" s="185" t="s">
        <v>91</v>
      </c>
      <c r="AW144" s="185" t="s">
        <v>35</v>
      </c>
      <c r="AX144" s="185" t="s">
        <v>82</v>
      </c>
      <c r="AY144" s="187" t="s">
        <v>308</v>
      </c>
    </row>
    <row r="145" s="193" customFormat="true" ht="10.2" hidden="false" customHeight="false" outlineLevel="0" collapsed="false">
      <c r="B145" s="194"/>
      <c r="D145" s="179" t="s">
        <v>317</v>
      </c>
      <c r="E145" s="195"/>
      <c r="F145" s="196" t="s">
        <v>321</v>
      </c>
      <c r="H145" s="197" t="n">
        <v>954</v>
      </c>
      <c r="I145" s="198"/>
      <c r="L145" s="194"/>
      <c r="M145" s="199"/>
      <c r="T145" s="200"/>
      <c r="AT145" s="195" t="s">
        <v>317</v>
      </c>
      <c r="AU145" s="195" t="s">
        <v>91</v>
      </c>
      <c r="AV145" s="193" t="s">
        <v>315</v>
      </c>
      <c r="AW145" s="193" t="s">
        <v>35</v>
      </c>
      <c r="AX145" s="193" t="s">
        <v>89</v>
      </c>
      <c r="AY145" s="195" t="s">
        <v>308</v>
      </c>
    </row>
    <row r="146" s="22" customFormat="true" ht="24.15" hidden="false" customHeight="true" outlineLevel="0" collapsed="false">
      <c r="B146" s="23"/>
      <c r="C146" s="164" t="s">
        <v>340</v>
      </c>
      <c r="D146" s="164" t="s">
        <v>310</v>
      </c>
      <c r="E146" s="165" t="s">
        <v>4644</v>
      </c>
      <c r="F146" s="166" t="s">
        <v>4645</v>
      </c>
      <c r="G146" s="167" t="s">
        <v>313</v>
      </c>
      <c r="H146" s="168" t="n">
        <v>16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315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315</v>
      </c>
      <c r="BM146" s="175" t="s">
        <v>4646</v>
      </c>
    </row>
    <row r="147" s="177" customFormat="true" ht="10.2" hidden="false" customHeight="false" outlineLevel="0" collapsed="false">
      <c r="B147" s="178"/>
      <c r="D147" s="179" t="s">
        <v>317</v>
      </c>
      <c r="E147" s="180"/>
      <c r="F147" s="181" t="s">
        <v>318</v>
      </c>
      <c r="H147" s="180"/>
      <c r="I147" s="182"/>
      <c r="L147" s="178"/>
      <c r="M147" s="183"/>
      <c r="T147" s="184"/>
      <c r="AT147" s="180" t="s">
        <v>317</v>
      </c>
      <c r="AU147" s="180" t="s">
        <v>91</v>
      </c>
      <c r="AV147" s="177" t="s">
        <v>89</v>
      </c>
      <c r="AW147" s="177" t="s">
        <v>35</v>
      </c>
      <c r="AX147" s="177" t="s">
        <v>82</v>
      </c>
      <c r="AY147" s="180" t="s">
        <v>308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4643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77" customFormat="true" ht="10.2" hidden="false" customHeight="false" outlineLevel="0" collapsed="false">
      <c r="B149" s="178"/>
      <c r="D149" s="179" t="s">
        <v>317</v>
      </c>
      <c r="E149" s="180"/>
      <c r="F149" s="181" t="s">
        <v>4633</v>
      </c>
      <c r="H149" s="180"/>
      <c r="I149" s="182"/>
      <c r="L149" s="178"/>
      <c r="M149" s="183"/>
      <c r="T149" s="184"/>
      <c r="AT149" s="180" t="s">
        <v>317</v>
      </c>
      <c r="AU149" s="180" t="s">
        <v>91</v>
      </c>
      <c r="AV149" s="177" t="s">
        <v>89</v>
      </c>
      <c r="AW149" s="177" t="s">
        <v>35</v>
      </c>
      <c r="AX149" s="177" t="s">
        <v>82</v>
      </c>
      <c r="AY149" s="180" t="s">
        <v>308</v>
      </c>
    </row>
    <row r="150" s="185" customFormat="true" ht="10.2" hidden="false" customHeight="false" outlineLevel="0" collapsed="false">
      <c r="B150" s="186"/>
      <c r="D150" s="179" t="s">
        <v>317</v>
      </c>
      <c r="E150" s="187"/>
      <c r="F150" s="188" t="s">
        <v>4634</v>
      </c>
      <c r="H150" s="189" t="n">
        <v>16</v>
      </c>
      <c r="I150" s="190"/>
      <c r="L150" s="186"/>
      <c r="M150" s="191"/>
      <c r="T150" s="192"/>
      <c r="AT150" s="187" t="s">
        <v>317</v>
      </c>
      <c r="AU150" s="187" t="s">
        <v>91</v>
      </c>
      <c r="AV150" s="185" t="s">
        <v>91</v>
      </c>
      <c r="AW150" s="185" t="s">
        <v>35</v>
      </c>
      <c r="AX150" s="185" t="s">
        <v>82</v>
      </c>
      <c r="AY150" s="187" t="s">
        <v>308</v>
      </c>
    </row>
    <row r="151" s="193" customFormat="true" ht="10.2" hidden="false" customHeight="false" outlineLevel="0" collapsed="false">
      <c r="B151" s="194"/>
      <c r="D151" s="179" t="s">
        <v>317</v>
      </c>
      <c r="E151" s="195"/>
      <c r="F151" s="196" t="s">
        <v>321</v>
      </c>
      <c r="H151" s="197" t="n">
        <v>16</v>
      </c>
      <c r="I151" s="198"/>
      <c r="L151" s="194"/>
      <c r="M151" s="199"/>
      <c r="T151" s="200"/>
      <c r="AT151" s="195" t="s">
        <v>317</v>
      </c>
      <c r="AU151" s="195" t="s">
        <v>91</v>
      </c>
      <c r="AV151" s="193" t="s">
        <v>315</v>
      </c>
      <c r="AW151" s="193" t="s">
        <v>35</v>
      </c>
      <c r="AX151" s="193" t="s">
        <v>89</v>
      </c>
      <c r="AY151" s="195" t="s">
        <v>308</v>
      </c>
    </row>
    <row r="152" s="22" customFormat="true" ht="37.95" hidden="false" customHeight="true" outlineLevel="0" collapsed="false">
      <c r="B152" s="23"/>
      <c r="C152" s="164" t="s">
        <v>347</v>
      </c>
      <c r="D152" s="164" t="s">
        <v>310</v>
      </c>
      <c r="E152" s="165" t="s">
        <v>4647</v>
      </c>
      <c r="F152" s="166" t="s">
        <v>4648</v>
      </c>
      <c r="G152" s="167" t="s">
        <v>313</v>
      </c>
      <c r="H152" s="168" t="n">
        <v>970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4649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318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77" customFormat="true" ht="10.2" hidden="false" customHeight="false" outlineLevel="0" collapsed="false">
      <c r="B154" s="178"/>
      <c r="D154" s="179" t="s">
        <v>317</v>
      </c>
      <c r="E154" s="180"/>
      <c r="F154" s="181" t="s">
        <v>4643</v>
      </c>
      <c r="H154" s="180"/>
      <c r="I154" s="182"/>
      <c r="L154" s="178"/>
      <c r="M154" s="183"/>
      <c r="T154" s="184"/>
      <c r="AT154" s="180" t="s">
        <v>317</v>
      </c>
      <c r="AU154" s="180" t="s">
        <v>91</v>
      </c>
      <c r="AV154" s="177" t="s">
        <v>89</v>
      </c>
      <c r="AW154" s="177" t="s">
        <v>35</v>
      </c>
      <c r="AX154" s="177" t="s">
        <v>82</v>
      </c>
      <c r="AY154" s="180" t="s">
        <v>308</v>
      </c>
    </row>
    <row r="155" s="177" customFormat="true" ht="10.2" hidden="false" customHeight="false" outlineLevel="0" collapsed="false">
      <c r="B155" s="178"/>
      <c r="D155" s="179" t="s">
        <v>317</v>
      </c>
      <c r="E155" s="180"/>
      <c r="F155" s="181" t="s">
        <v>4631</v>
      </c>
      <c r="H155" s="180"/>
      <c r="I155" s="182"/>
      <c r="L155" s="178"/>
      <c r="M155" s="183"/>
      <c r="T155" s="184"/>
      <c r="AT155" s="180" t="s">
        <v>317</v>
      </c>
      <c r="AU155" s="180" t="s">
        <v>91</v>
      </c>
      <c r="AV155" s="177" t="s">
        <v>89</v>
      </c>
      <c r="AW155" s="177" t="s">
        <v>35</v>
      </c>
      <c r="AX155" s="177" t="s">
        <v>82</v>
      </c>
      <c r="AY155" s="180" t="s">
        <v>308</v>
      </c>
    </row>
    <row r="156" s="185" customFormat="true" ht="10.2" hidden="false" customHeight="false" outlineLevel="0" collapsed="false">
      <c r="B156" s="186"/>
      <c r="D156" s="179" t="s">
        <v>317</v>
      </c>
      <c r="E156" s="187"/>
      <c r="F156" s="188" t="s">
        <v>4632</v>
      </c>
      <c r="H156" s="189" t="n">
        <v>954</v>
      </c>
      <c r="I156" s="190"/>
      <c r="L156" s="186"/>
      <c r="M156" s="191"/>
      <c r="T156" s="192"/>
      <c r="AT156" s="187" t="s">
        <v>317</v>
      </c>
      <c r="AU156" s="187" t="s">
        <v>91</v>
      </c>
      <c r="AV156" s="185" t="s">
        <v>91</v>
      </c>
      <c r="AW156" s="185" t="s">
        <v>35</v>
      </c>
      <c r="AX156" s="185" t="s">
        <v>82</v>
      </c>
      <c r="AY156" s="187" t="s">
        <v>308</v>
      </c>
    </row>
    <row r="157" s="177" customFormat="true" ht="10.2" hidden="false" customHeight="false" outlineLevel="0" collapsed="false">
      <c r="B157" s="178"/>
      <c r="D157" s="179" t="s">
        <v>317</v>
      </c>
      <c r="E157" s="180"/>
      <c r="F157" s="181" t="s">
        <v>4633</v>
      </c>
      <c r="H157" s="180"/>
      <c r="I157" s="182"/>
      <c r="L157" s="178"/>
      <c r="M157" s="183"/>
      <c r="T157" s="184"/>
      <c r="AT157" s="180" t="s">
        <v>317</v>
      </c>
      <c r="AU157" s="180" t="s">
        <v>91</v>
      </c>
      <c r="AV157" s="177" t="s">
        <v>89</v>
      </c>
      <c r="AW157" s="177" t="s">
        <v>35</v>
      </c>
      <c r="AX157" s="177" t="s">
        <v>82</v>
      </c>
      <c r="AY157" s="180" t="s">
        <v>308</v>
      </c>
    </row>
    <row r="158" s="185" customFormat="true" ht="10.2" hidden="false" customHeight="false" outlineLevel="0" collapsed="false">
      <c r="B158" s="186"/>
      <c r="D158" s="179" t="s">
        <v>317</v>
      </c>
      <c r="E158" s="187"/>
      <c r="F158" s="188" t="s">
        <v>4634</v>
      </c>
      <c r="H158" s="189" t="n">
        <v>16</v>
      </c>
      <c r="I158" s="190"/>
      <c r="L158" s="186"/>
      <c r="M158" s="191"/>
      <c r="T158" s="192"/>
      <c r="AT158" s="187" t="s">
        <v>317</v>
      </c>
      <c r="AU158" s="187" t="s">
        <v>91</v>
      </c>
      <c r="AV158" s="185" t="s">
        <v>91</v>
      </c>
      <c r="AW158" s="185" t="s">
        <v>35</v>
      </c>
      <c r="AX158" s="185" t="s">
        <v>82</v>
      </c>
      <c r="AY158" s="187" t="s">
        <v>308</v>
      </c>
    </row>
    <row r="159" s="193" customFormat="true" ht="10.2" hidden="false" customHeight="false" outlineLevel="0" collapsed="false">
      <c r="B159" s="194"/>
      <c r="D159" s="179" t="s">
        <v>317</v>
      </c>
      <c r="E159" s="195"/>
      <c r="F159" s="196" t="s">
        <v>321</v>
      </c>
      <c r="H159" s="197" t="n">
        <v>970</v>
      </c>
      <c r="I159" s="198"/>
      <c r="L159" s="194"/>
      <c r="M159" s="199"/>
      <c r="T159" s="200"/>
      <c r="AT159" s="195" t="s">
        <v>317</v>
      </c>
      <c r="AU159" s="195" t="s">
        <v>91</v>
      </c>
      <c r="AV159" s="193" t="s">
        <v>315</v>
      </c>
      <c r="AW159" s="193" t="s">
        <v>35</v>
      </c>
      <c r="AX159" s="193" t="s">
        <v>89</v>
      </c>
      <c r="AY159" s="195" t="s">
        <v>308</v>
      </c>
    </row>
    <row r="160" s="22" customFormat="true" ht="37.95" hidden="false" customHeight="true" outlineLevel="0" collapsed="false">
      <c r="B160" s="23"/>
      <c r="C160" s="164" t="s">
        <v>352</v>
      </c>
      <c r="D160" s="164" t="s">
        <v>310</v>
      </c>
      <c r="E160" s="165" t="s">
        <v>4650</v>
      </c>
      <c r="F160" s="166" t="s">
        <v>4651</v>
      </c>
      <c r="G160" s="167" t="s">
        <v>313</v>
      </c>
      <c r="H160" s="168" t="n">
        <v>970</v>
      </c>
      <c r="I160" s="169"/>
      <c r="J160" s="170" t="n">
        <f aca="false">ROUND(I160*H160,2)</f>
        <v>0</v>
      </c>
      <c r="K160" s="166" t="s">
        <v>314</v>
      </c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315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315</v>
      </c>
      <c r="BM160" s="175" t="s">
        <v>4652</v>
      </c>
    </row>
    <row r="161" s="177" customFormat="true" ht="10.2" hidden="false" customHeight="false" outlineLevel="0" collapsed="false">
      <c r="B161" s="178"/>
      <c r="D161" s="179" t="s">
        <v>317</v>
      </c>
      <c r="E161" s="180"/>
      <c r="F161" s="181" t="s">
        <v>318</v>
      </c>
      <c r="H161" s="180"/>
      <c r="I161" s="182"/>
      <c r="L161" s="178"/>
      <c r="M161" s="183"/>
      <c r="T161" s="184"/>
      <c r="AT161" s="180" t="s">
        <v>317</v>
      </c>
      <c r="AU161" s="180" t="s">
        <v>91</v>
      </c>
      <c r="AV161" s="177" t="s">
        <v>89</v>
      </c>
      <c r="AW161" s="177" t="s">
        <v>35</v>
      </c>
      <c r="AX161" s="177" t="s">
        <v>82</v>
      </c>
      <c r="AY161" s="180" t="s">
        <v>308</v>
      </c>
    </row>
    <row r="162" s="177" customFormat="true" ht="10.2" hidden="false" customHeight="false" outlineLevel="0" collapsed="false">
      <c r="B162" s="178"/>
      <c r="D162" s="179" t="s">
        <v>317</v>
      </c>
      <c r="E162" s="180"/>
      <c r="F162" s="181" t="s">
        <v>4653</v>
      </c>
      <c r="H162" s="180"/>
      <c r="I162" s="182"/>
      <c r="L162" s="178"/>
      <c r="M162" s="183"/>
      <c r="T162" s="184"/>
      <c r="AT162" s="180" t="s">
        <v>317</v>
      </c>
      <c r="AU162" s="180" t="s">
        <v>91</v>
      </c>
      <c r="AV162" s="177" t="s">
        <v>89</v>
      </c>
      <c r="AW162" s="177" t="s">
        <v>35</v>
      </c>
      <c r="AX162" s="177" t="s">
        <v>82</v>
      </c>
      <c r="AY162" s="180" t="s">
        <v>308</v>
      </c>
    </row>
    <row r="163" s="177" customFormat="true" ht="10.2" hidden="false" customHeight="false" outlineLevel="0" collapsed="false">
      <c r="B163" s="178"/>
      <c r="D163" s="179" t="s">
        <v>317</v>
      </c>
      <c r="E163" s="180"/>
      <c r="F163" s="181" t="s">
        <v>4631</v>
      </c>
      <c r="H163" s="180"/>
      <c r="I163" s="182"/>
      <c r="L163" s="178"/>
      <c r="M163" s="183"/>
      <c r="T163" s="184"/>
      <c r="AT163" s="180" t="s">
        <v>317</v>
      </c>
      <c r="AU163" s="180" t="s">
        <v>91</v>
      </c>
      <c r="AV163" s="177" t="s">
        <v>89</v>
      </c>
      <c r="AW163" s="177" t="s">
        <v>35</v>
      </c>
      <c r="AX163" s="177" t="s">
        <v>82</v>
      </c>
      <c r="AY163" s="180" t="s">
        <v>308</v>
      </c>
    </row>
    <row r="164" s="185" customFormat="true" ht="10.2" hidden="false" customHeight="false" outlineLevel="0" collapsed="false">
      <c r="B164" s="186"/>
      <c r="D164" s="179" t="s">
        <v>317</v>
      </c>
      <c r="E164" s="187" t="s">
        <v>4622</v>
      </c>
      <c r="F164" s="188" t="s">
        <v>4654</v>
      </c>
      <c r="H164" s="189" t="n">
        <v>954</v>
      </c>
      <c r="I164" s="190"/>
      <c r="L164" s="186"/>
      <c r="M164" s="191"/>
      <c r="T164" s="192"/>
      <c r="AT164" s="187" t="s">
        <v>317</v>
      </c>
      <c r="AU164" s="187" t="s">
        <v>91</v>
      </c>
      <c r="AV164" s="185" t="s">
        <v>91</v>
      </c>
      <c r="AW164" s="185" t="s">
        <v>35</v>
      </c>
      <c r="AX164" s="185" t="s">
        <v>82</v>
      </c>
      <c r="AY164" s="187" t="s">
        <v>308</v>
      </c>
    </row>
    <row r="165" s="177" customFormat="true" ht="10.2" hidden="false" customHeight="false" outlineLevel="0" collapsed="false">
      <c r="B165" s="178"/>
      <c r="D165" s="179" t="s">
        <v>317</v>
      </c>
      <c r="E165" s="180"/>
      <c r="F165" s="181" t="s">
        <v>4633</v>
      </c>
      <c r="H165" s="180"/>
      <c r="I165" s="182"/>
      <c r="L165" s="178"/>
      <c r="M165" s="183"/>
      <c r="T165" s="184"/>
      <c r="AT165" s="180" t="s">
        <v>317</v>
      </c>
      <c r="AU165" s="180" t="s">
        <v>91</v>
      </c>
      <c r="AV165" s="177" t="s">
        <v>89</v>
      </c>
      <c r="AW165" s="177" t="s">
        <v>35</v>
      </c>
      <c r="AX165" s="177" t="s">
        <v>82</v>
      </c>
      <c r="AY165" s="180" t="s">
        <v>308</v>
      </c>
    </row>
    <row r="166" s="185" customFormat="true" ht="10.2" hidden="false" customHeight="false" outlineLevel="0" collapsed="false">
      <c r="B166" s="186"/>
      <c r="D166" s="179" t="s">
        <v>317</v>
      </c>
      <c r="E166" s="187" t="s">
        <v>4624</v>
      </c>
      <c r="F166" s="188" t="s">
        <v>4655</v>
      </c>
      <c r="H166" s="189" t="n">
        <v>16</v>
      </c>
      <c r="I166" s="190"/>
      <c r="L166" s="186"/>
      <c r="M166" s="191"/>
      <c r="T166" s="192"/>
      <c r="AT166" s="187" t="s">
        <v>317</v>
      </c>
      <c r="AU166" s="187" t="s">
        <v>91</v>
      </c>
      <c r="AV166" s="185" t="s">
        <v>91</v>
      </c>
      <c r="AW166" s="185" t="s">
        <v>35</v>
      </c>
      <c r="AX166" s="185" t="s">
        <v>82</v>
      </c>
      <c r="AY166" s="187" t="s">
        <v>308</v>
      </c>
    </row>
    <row r="167" s="193" customFormat="true" ht="10.2" hidden="false" customHeight="false" outlineLevel="0" collapsed="false">
      <c r="B167" s="194"/>
      <c r="D167" s="179" t="s">
        <v>317</v>
      </c>
      <c r="E167" s="195"/>
      <c r="F167" s="196" t="s">
        <v>321</v>
      </c>
      <c r="H167" s="197" t="n">
        <v>970</v>
      </c>
      <c r="I167" s="198"/>
      <c r="L167" s="194"/>
      <c r="M167" s="199"/>
      <c r="T167" s="200"/>
      <c r="AT167" s="195" t="s">
        <v>317</v>
      </c>
      <c r="AU167" s="195" t="s">
        <v>91</v>
      </c>
      <c r="AV167" s="193" t="s">
        <v>315</v>
      </c>
      <c r="AW167" s="193" t="s">
        <v>35</v>
      </c>
      <c r="AX167" s="193" t="s">
        <v>89</v>
      </c>
      <c r="AY167" s="195" t="s">
        <v>308</v>
      </c>
    </row>
    <row r="168" s="152" customFormat="true" ht="22.95" hidden="false" customHeight="true" outlineLevel="0" collapsed="false">
      <c r="B168" s="153"/>
      <c r="D168" s="154" t="s">
        <v>81</v>
      </c>
      <c r="E168" s="162" t="s">
        <v>357</v>
      </c>
      <c r="F168" s="162" t="s">
        <v>480</v>
      </c>
      <c r="I168" s="156"/>
      <c r="J168" s="163" t="n">
        <f aca="false">BK168</f>
        <v>0</v>
      </c>
      <c r="L168" s="153"/>
      <c r="M168" s="157"/>
      <c r="P168" s="158" t="n">
        <f aca="false">SUM(P169:P175)</f>
        <v>0</v>
      </c>
      <c r="R168" s="158" t="n">
        <f aca="false">SUM(R169:R175)</f>
        <v>36.544</v>
      </c>
      <c r="T168" s="159" t="n">
        <f aca="false">SUM(T169:T175)</f>
        <v>0</v>
      </c>
      <c r="AR168" s="154" t="s">
        <v>89</v>
      </c>
      <c r="AT168" s="160" t="s">
        <v>81</v>
      </c>
      <c r="AU168" s="160" t="s">
        <v>89</v>
      </c>
      <c r="AY168" s="154" t="s">
        <v>308</v>
      </c>
      <c r="BK168" s="161" t="n">
        <f aca="false">SUM(BK169:BK175)</f>
        <v>0</v>
      </c>
    </row>
    <row r="169" s="22" customFormat="true" ht="66.75" hidden="false" customHeight="true" outlineLevel="0" collapsed="false">
      <c r="B169" s="23"/>
      <c r="C169" s="164" t="s">
        <v>357</v>
      </c>
      <c r="D169" s="164" t="s">
        <v>310</v>
      </c>
      <c r="E169" s="165" t="s">
        <v>4656</v>
      </c>
      <c r="F169" s="166" t="s">
        <v>4657</v>
      </c>
      <c r="G169" s="167" t="s">
        <v>494</v>
      </c>
      <c r="H169" s="168" t="n">
        <v>320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0.08978</v>
      </c>
      <c r="R169" s="173" t="n">
        <f aca="false">Q169*H169</f>
        <v>28.7296</v>
      </c>
      <c r="S169" s="173" t="n">
        <v>0</v>
      </c>
      <c r="T169" s="174" t="n">
        <f aca="false">S169*H169</f>
        <v>0</v>
      </c>
      <c r="AR169" s="175" t="s">
        <v>315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315</v>
      </c>
      <c r="BM169" s="175" t="s">
        <v>4658</v>
      </c>
    </row>
    <row r="170" s="177" customFormat="true" ht="10.2" hidden="false" customHeight="false" outlineLevel="0" collapsed="false">
      <c r="B170" s="178"/>
      <c r="D170" s="179" t="s">
        <v>317</v>
      </c>
      <c r="E170" s="180"/>
      <c r="F170" s="181" t="s">
        <v>318</v>
      </c>
      <c r="H170" s="180"/>
      <c r="I170" s="182"/>
      <c r="L170" s="178"/>
      <c r="M170" s="183"/>
      <c r="T170" s="184"/>
      <c r="AT170" s="180" t="s">
        <v>317</v>
      </c>
      <c r="AU170" s="180" t="s">
        <v>91</v>
      </c>
      <c r="AV170" s="177" t="s">
        <v>89</v>
      </c>
      <c r="AW170" s="177" t="s">
        <v>35</v>
      </c>
      <c r="AX170" s="177" t="s">
        <v>82</v>
      </c>
      <c r="AY170" s="180" t="s">
        <v>308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4659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85" customFormat="true" ht="10.2" hidden="false" customHeight="false" outlineLevel="0" collapsed="false">
      <c r="B172" s="186"/>
      <c r="D172" s="179" t="s">
        <v>317</v>
      </c>
      <c r="E172" s="187"/>
      <c r="F172" s="188" t="s">
        <v>4660</v>
      </c>
      <c r="H172" s="189" t="n">
        <v>320</v>
      </c>
      <c r="I172" s="190"/>
      <c r="L172" s="186"/>
      <c r="M172" s="191"/>
      <c r="T172" s="192"/>
      <c r="AT172" s="187" t="s">
        <v>317</v>
      </c>
      <c r="AU172" s="187" t="s">
        <v>91</v>
      </c>
      <c r="AV172" s="185" t="s">
        <v>91</v>
      </c>
      <c r="AW172" s="185" t="s">
        <v>35</v>
      </c>
      <c r="AX172" s="185" t="s">
        <v>82</v>
      </c>
      <c r="AY172" s="187" t="s">
        <v>308</v>
      </c>
    </row>
    <row r="173" s="193" customFormat="true" ht="10.2" hidden="false" customHeight="false" outlineLevel="0" collapsed="false">
      <c r="B173" s="194"/>
      <c r="D173" s="179" t="s">
        <v>317</v>
      </c>
      <c r="E173" s="195"/>
      <c r="F173" s="196" t="s">
        <v>321</v>
      </c>
      <c r="H173" s="197" t="n">
        <v>320</v>
      </c>
      <c r="I173" s="198"/>
      <c r="L173" s="194"/>
      <c r="M173" s="199"/>
      <c r="T173" s="200"/>
      <c r="AT173" s="195" t="s">
        <v>317</v>
      </c>
      <c r="AU173" s="195" t="s">
        <v>91</v>
      </c>
      <c r="AV173" s="193" t="s">
        <v>315</v>
      </c>
      <c r="AW173" s="193" t="s">
        <v>35</v>
      </c>
      <c r="AX173" s="193" t="s">
        <v>89</v>
      </c>
      <c r="AY173" s="195" t="s">
        <v>308</v>
      </c>
    </row>
    <row r="174" s="22" customFormat="true" ht="16.5" hidden="false" customHeight="true" outlineLevel="0" collapsed="false">
      <c r="B174" s="23"/>
      <c r="C174" s="201" t="s">
        <v>363</v>
      </c>
      <c r="D174" s="201" t="s">
        <v>487</v>
      </c>
      <c r="E174" s="202" t="s">
        <v>4661</v>
      </c>
      <c r="F174" s="203" t="s">
        <v>4662</v>
      </c>
      <c r="G174" s="204" t="s">
        <v>313</v>
      </c>
      <c r="H174" s="205" t="n">
        <v>35.2</v>
      </c>
      <c r="I174" s="206"/>
      <c r="J174" s="207" t="n">
        <f aca="false">ROUND(I174*H174,2)</f>
        <v>0</v>
      </c>
      <c r="K174" s="203" t="s">
        <v>314</v>
      </c>
      <c r="L174" s="208"/>
      <c r="M174" s="209"/>
      <c r="N174" s="210" t="s">
        <v>47</v>
      </c>
      <c r="P174" s="173" t="n">
        <f aca="false">O174*H174</f>
        <v>0</v>
      </c>
      <c r="Q174" s="173" t="n">
        <v>0.222</v>
      </c>
      <c r="R174" s="173" t="n">
        <f aca="false">Q174*H174</f>
        <v>7.8144</v>
      </c>
      <c r="S174" s="173" t="n">
        <v>0</v>
      </c>
      <c r="T174" s="174" t="n">
        <f aca="false">S174*H174</f>
        <v>0</v>
      </c>
      <c r="AR174" s="175" t="s">
        <v>352</v>
      </c>
      <c r="AT174" s="175" t="s">
        <v>487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315</v>
      </c>
      <c r="BM174" s="175" t="s">
        <v>4663</v>
      </c>
    </row>
    <row r="175" s="185" customFormat="true" ht="10.2" hidden="false" customHeight="false" outlineLevel="0" collapsed="false">
      <c r="B175" s="186"/>
      <c r="D175" s="179" t="s">
        <v>317</v>
      </c>
      <c r="F175" s="188" t="s">
        <v>4664</v>
      </c>
      <c r="H175" s="189" t="n">
        <v>35.2</v>
      </c>
      <c r="I175" s="190"/>
      <c r="L175" s="186"/>
      <c r="M175" s="191"/>
      <c r="T175" s="192"/>
      <c r="AT175" s="187" t="s">
        <v>317</v>
      </c>
      <c r="AU175" s="187" t="s">
        <v>91</v>
      </c>
      <c r="AV175" s="185" t="s">
        <v>91</v>
      </c>
      <c r="AW175" s="185" t="s">
        <v>3</v>
      </c>
      <c r="AX175" s="185" t="s">
        <v>89</v>
      </c>
      <c r="AY175" s="187" t="s">
        <v>308</v>
      </c>
    </row>
    <row r="176" s="152" customFormat="true" ht="22.95" hidden="false" customHeight="true" outlineLevel="0" collapsed="false">
      <c r="B176" s="153"/>
      <c r="D176" s="154" t="s">
        <v>81</v>
      </c>
      <c r="E176" s="162" t="s">
        <v>512</v>
      </c>
      <c r="F176" s="162" t="s">
        <v>513</v>
      </c>
      <c r="I176" s="156"/>
      <c r="J176" s="163" t="n">
        <f aca="false">BK176</f>
        <v>0</v>
      </c>
      <c r="L176" s="153"/>
      <c r="M176" s="157"/>
      <c r="P176" s="158" t="n">
        <f aca="false">P177</f>
        <v>0</v>
      </c>
      <c r="R176" s="158" t="n">
        <f aca="false">R177</f>
        <v>0</v>
      </c>
      <c r="T176" s="159" t="n">
        <f aca="false">T177</f>
        <v>0</v>
      </c>
      <c r="AR176" s="154" t="s">
        <v>89</v>
      </c>
      <c r="AT176" s="160" t="s">
        <v>81</v>
      </c>
      <c r="AU176" s="160" t="s">
        <v>89</v>
      </c>
      <c r="AY176" s="154" t="s">
        <v>308</v>
      </c>
      <c r="BK176" s="161" t="n">
        <f aca="false">BK177</f>
        <v>0</v>
      </c>
    </row>
    <row r="177" s="22" customFormat="true" ht="37.95" hidden="false" customHeight="true" outlineLevel="0" collapsed="false">
      <c r="B177" s="23"/>
      <c r="C177" s="164" t="s">
        <v>367</v>
      </c>
      <c r="D177" s="164" t="s">
        <v>310</v>
      </c>
      <c r="E177" s="165" t="s">
        <v>4665</v>
      </c>
      <c r="F177" s="166" t="s">
        <v>4666</v>
      </c>
      <c r="G177" s="167" t="s">
        <v>370</v>
      </c>
      <c r="H177" s="168" t="n">
        <v>36.544</v>
      </c>
      <c r="I177" s="169"/>
      <c r="J177" s="170" t="n">
        <f aca="false">ROUND(I177*H177,2)</f>
        <v>0</v>
      </c>
      <c r="K177" s="166" t="s">
        <v>314</v>
      </c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315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315</v>
      </c>
      <c r="BM177" s="175" t="s">
        <v>4667</v>
      </c>
    </row>
    <row r="178" s="22" customFormat="true" ht="49.95" hidden="false" customHeight="true" outlineLevel="0" collapsed="false">
      <c r="B178" s="23"/>
      <c r="E178" s="155" t="s">
        <v>518</v>
      </c>
      <c r="F178" s="155" t="s">
        <v>519</v>
      </c>
      <c r="J178" s="142" t="n">
        <f aca="false">BK178</f>
        <v>0</v>
      </c>
      <c r="L178" s="23"/>
      <c r="M178" s="211"/>
      <c r="T178" s="57"/>
      <c r="AT178" s="3" t="s">
        <v>81</v>
      </c>
      <c r="AU178" s="3" t="s">
        <v>82</v>
      </c>
      <c r="AY178" s="3" t="s">
        <v>520</v>
      </c>
      <c r="BK178" s="176" t="n">
        <f aca="false">SUM(BK179:BK183)</f>
        <v>0</v>
      </c>
    </row>
    <row r="179" s="22" customFormat="true" ht="16.35" hidden="false" customHeight="true" outlineLevel="0" collapsed="false">
      <c r="B179" s="23"/>
      <c r="C179" s="212"/>
      <c r="D179" s="213" t="s">
        <v>310</v>
      </c>
      <c r="E179" s="214"/>
      <c r="F179" s="215"/>
      <c r="G179" s="216"/>
      <c r="H179" s="217"/>
      <c r="I179" s="218"/>
      <c r="J179" s="219" t="n">
        <f aca="false">BK179</f>
        <v>0</v>
      </c>
      <c r="K179" s="220"/>
      <c r="L179" s="23"/>
      <c r="M179" s="221"/>
      <c r="N179" s="222" t="s">
        <v>47</v>
      </c>
      <c r="T179" s="57"/>
      <c r="AT179" s="3" t="s">
        <v>520</v>
      </c>
      <c r="AU179" s="3" t="s">
        <v>89</v>
      </c>
      <c r="AY179" s="3" t="s">
        <v>520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I179*H179</f>
        <v>0</v>
      </c>
    </row>
    <row r="180" s="22" customFormat="true" ht="16.35" hidden="false" customHeight="true" outlineLevel="0" collapsed="false">
      <c r="B180" s="23"/>
      <c r="C180" s="212"/>
      <c r="D180" s="213" t="s">
        <v>310</v>
      </c>
      <c r="E180" s="214"/>
      <c r="F180" s="215"/>
      <c r="G180" s="216"/>
      <c r="H180" s="217"/>
      <c r="I180" s="218"/>
      <c r="J180" s="219" t="n">
        <f aca="false">BK180</f>
        <v>0</v>
      </c>
      <c r="K180" s="220"/>
      <c r="L180" s="23"/>
      <c r="M180" s="221"/>
      <c r="N180" s="222" t="s">
        <v>47</v>
      </c>
      <c r="T180" s="57"/>
      <c r="AT180" s="3" t="s">
        <v>520</v>
      </c>
      <c r="AU180" s="3" t="s">
        <v>89</v>
      </c>
      <c r="AY180" s="3" t="s">
        <v>520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I180*H180</f>
        <v>0</v>
      </c>
    </row>
    <row r="181" s="22" customFormat="true" ht="16.35" hidden="false" customHeight="true" outlineLevel="0" collapsed="false">
      <c r="B181" s="23"/>
      <c r="C181" s="212"/>
      <c r="D181" s="213" t="s">
        <v>310</v>
      </c>
      <c r="E181" s="214"/>
      <c r="F181" s="215"/>
      <c r="G181" s="216"/>
      <c r="H181" s="217"/>
      <c r="I181" s="218"/>
      <c r="J181" s="219" t="n">
        <f aca="false">BK181</f>
        <v>0</v>
      </c>
      <c r="K181" s="220"/>
      <c r="L181" s="23"/>
      <c r="M181" s="221"/>
      <c r="N181" s="222" t="s">
        <v>47</v>
      </c>
      <c r="T181" s="57"/>
      <c r="AT181" s="3" t="s">
        <v>520</v>
      </c>
      <c r="AU181" s="3" t="s">
        <v>89</v>
      </c>
      <c r="AY181" s="3" t="s">
        <v>520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I181*H181</f>
        <v>0</v>
      </c>
    </row>
    <row r="182" s="22" customFormat="true" ht="16.35" hidden="false" customHeight="true" outlineLevel="0" collapsed="false">
      <c r="B182" s="23"/>
      <c r="C182" s="212"/>
      <c r="D182" s="213" t="s">
        <v>310</v>
      </c>
      <c r="E182" s="214"/>
      <c r="F182" s="215"/>
      <c r="G182" s="216"/>
      <c r="H182" s="217"/>
      <c r="I182" s="218"/>
      <c r="J182" s="219" t="n">
        <f aca="false">BK182</f>
        <v>0</v>
      </c>
      <c r="K182" s="220"/>
      <c r="L182" s="23"/>
      <c r="M182" s="221"/>
      <c r="N182" s="222" t="s">
        <v>47</v>
      </c>
      <c r="T182" s="57"/>
      <c r="AT182" s="3" t="s">
        <v>520</v>
      </c>
      <c r="AU182" s="3" t="s">
        <v>89</v>
      </c>
      <c r="AY182" s="3" t="s">
        <v>520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I182*H182</f>
        <v>0</v>
      </c>
    </row>
    <row r="183" s="22" customFormat="true" ht="16.35" hidden="false" customHeight="true" outlineLevel="0" collapsed="false">
      <c r="B183" s="23"/>
      <c r="C183" s="212"/>
      <c r="D183" s="213" t="s">
        <v>310</v>
      </c>
      <c r="E183" s="214"/>
      <c r="F183" s="215"/>
      <c r="G183" s="216"/>
      <c r="H183" s="217"/>
      <c r="I183" s="218"/>
      <c r="J183" s="219" t="n">
        <f aca="false">BK183</f>
        <v>0</v>
      </c>
      <c r="K183" s="220"/>
      <c r="L183" s="23"/>
      <c r="M183" s="221"/>
      <c r="N183" s="222" t="s">
        <v>47</v>
      </c>
      <c r="O183" s="223"/>
      <c r="P183" s="223"/>
      <c r="Q183" s="223"/>
      <c r="R183" s="223"/>
      <c r="S183" s="223"/>
      <c r="T183" s="224"/>
      <c r="AT183" s="3" t="s">
        <v>520</v>
      </c>
      <c r="AU183" s="3" t="s">
        <v>89</v>
      </c>
      <c r="AY183" s="3" t="s">
        <v>520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I183*H183</f>
        <v>0</v>
      </c>
    </row>
    <row r="184" s="22" customFormat="true" ht="6.9" hidden="false" customHeight="true" outlineLevel="0" collapsed="false">
      <c r="B184" s="41"/>
      <c r="C184" s="42"/>
      <c r="D184" s="42"/>
      <c r="E184" s="42"/>
      <c r="F184" s="42"/>
      <c r="G184" s="42"/>
      <c r="H184" s="42"/>
      <c r="I184" s="42"/>
      <c r="J184" s="42"/>
      <c r="K184" s="42"/>
      <c r="L184" s="23"/>
    </row>
  </sheetData>
  <sheetProtection algorithmName="SHA-512" hashValue="kj6e11CnkB0F1yKcRDkBFZCevFoh+RfAWKVaHu4z8mYNq+Z6sltr/9SxNUjuLpEeH3LnC+YcdvG1bJCLd+BoPA==" saltValue="nWGqn0Ed5JTnJVfQunEXTN/sj7nvK7hfqGRkHE9P3vi0+Z/cjrOWqAT6PXn/wwecngxBaBcNukscD55XyndN3A==" spinCount="100000" sheet="true" objects="true" scenarios="true" formatColumns="false" formatRows="false" autoFilter="false"/>
  <autoFilter ref="C121:K183"/>
  <mergeCells count="9">
    <mergeCell ref="L2:V2"/>
    <mergeCell ref="E7:H7"/>
    <mergeCell ref="E9:H9"/>
    <mergeCell ref="E18:H18"/>
    <mergeCell ref="E27:H27"/>
    <mergeCell ref="E85:H85"/>
    <mergeCell ref="E87:H87"/>
    <mergeCell ref="E112:H112"/>
    <mergeCell ref="E114:H114"/>
  </mergeCells>
  <dataValidations count="2">
    <dataValidation allowBlank="true" error="Povoleny jsou hodnoty K, M." operator="between" showDropDown="false" showErrorMessage="true" showInputMessage="true" sqref="D179:D18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79:N18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41"/>
  <sheetViews>
    <sheetView showFormulas="false" showGridLines="false" showRowColHeaders="true" showZeros="true" rightToLeft="false" tabSelected="false" showOutlineSymbols="true" defaultGridColor="true" view="normal" topLeftCell="A101" colorId="64" zoomScale="100" zoomScaleNormal="100" zoomScalePageLayoutView="100" workbookViewId="0">
      <selection pane="topLeft" activeCell="A101" activeCellId="0" sqref="A10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4668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ROUND((ROUND((SUM(BE119:BE134)),  2) + SUM(BE136:BE140)), 2)</f>
        <v>0</v>
      </c>
      <c r="I33" s="119" t="n">
        <v>0.21</v>
      </c>
      <c r="J33" s="100" t="n">
        <f aca="false">ROUND((ROUND(((SUM(BE119:BE134))*I33),  2) + (SUM(BE136:BE140)*I33)),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ROUND((ROUND((SUM(BF119:BF134)),  2) + SUM(BF136:BF140)), 2)</f>
        <v>0</v>
      </c>
      <c r="I34" s="119" t="n">
        <v>0.15</v>
      </c>
      <c r="J34" s="100" t="n">
        <f aca="false">ROUND((ROUND(((SUM(BF119:BF134))*I34),  2) + (SUM(BF136:BF140)*I34)),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ROUND((ROUND((SUM(BG119:BG134)),  2) + SUM(BG136:BG140)),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ROUND((ROUND((SUM(BH119:BH134)),  2) + SUM(BH136:BH140)),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ROUND((ROUND((SUM(BI119:BI134)),  2) + SUM(BI136:BI140)),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8.1a - Zpevněné plochy - SP1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J135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8.1a - Zpevněné plochy - SP1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P120+P135</f>
        <v>0</v>
      </c>
      <c r="Q119" s="55"/>
      <c r="R119" s="149" t="n">
        <f aca="false">R120+R135</f>
        <v>0</v>
      </c>
      <c r="S119" s="55"/>
      <c r="T119" s="150" t="n">
        <f aca="false">T120+T135</f>
        <v>0</v>
      </c>
      <c r="AT119" s="3" t="s">
        <v>81</v>
      </c>
      <c r="AU119" s="3" t="s">
        <v>286</v>
      </c>
      <c r="BK119" s="151" t="n">
        <f aca="false">BK120+BK135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SUM(P122:P134)</f>
        <v>0</v>
      </c>
      <c r="R121" s="158" t="n">
        <f aca="false">SUM(R122:R134)</f>
        <v>0</v>
      </c>
      <c r="T121" s="159" t="n">
        <f aca="false">SUM(T122:T134)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SUM(BK122:BK134)</f>
        <v>0</v>
      </c>
    </row>
    <row r="122" s="22" customFormat="true" ht="37.95" hidden="false" customHeight="true" outlineLevel="0" collapsed="false">
      <c r="B122" s="23"/>
      <c r="C122" s="164" t="s">
        <v>89</v>
      </c>
      <c r="D122" s="164" t="s">
        <v>310</v>
      </c>
      <c r="E122" s="165" t="s">
        <v>4671</v>
      </c>
      <c r="F122" s="166" t="s">
        <v>4672</v>
      </c>
      <c r="G122" s="167" t="s">
        <v>494</v>
      </c>
      <c r="H122" s="168" t="n">
        <v>245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4673</v>
      </c>
    </row>
    <row r="123" s="22" customFormat="true" ht="24.15" hidden="false" customHeight="true" outlineLevel="0" collapsed="false">
      <c r="B123" s="23"/>
      <c r="C123" s="164" t="s">
        <v>91</v>
      </c>
      <c r="D123" s="164" t="s">
        <v>310</v>
      </c>
      <c r="E123" s="165" t="s">
        <v>4674</v>
      </c>
      <c r="F123" s="166" t="s">
        <v>4675</v>
      </c>
      <c r="G123" s="167" t="s">
        <v>494</v>
      </c>
      <c r="H123" s="168" t="n">
        <v>420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4676</v>
      </c>
    </row>
    <row r="124" s="22" customFormat="true" ht="16.5" hidden="false" customHeight="true" outlineLevel="0" collapsed="false">
      <c r="B124" s="23"/>
      <c r="C124" s="164" t="s">
        <v>327</v>
      </c>
      <c r="D124" s="164" t="s">
        <v>310</v>
      </c>
      <c r="E124" s="165" t="s">
        <v>4677</v>
      </c>
      <c r="F124" s="166" t="s">
        <v>4678</v>
      </c>
      <c r="G124" s="167" t="s">
        <v>313</v>
      </c>
      <c r="H124" s="168" t="n">
        <v>3859</v>
      </c>
      <c r="I124" s="169"/>
      <c r="J124" s="170" t="n">
        <f aca="false">ROUND(I124*H124,2)</f>
        <v>0</v>
      </c>
      <c r="K124" s="166"/>
      <c r="L124" s="23"/>
      <c r="M124" s="171"/>
      <c r="N124" s="172" t="s">
        <v>47</v>
      </c>
      <c r="P124" s="173" t="n">
        <f aca="false">O124*H124</f>
        <v>0</v>
      </c>
      <c r="Q124" s="173" t="n">
        <v>0</v>
      </c>
      <c r="R124" s="173" t="n">
        <f aca="false">Q124*H124</f>
        <v>0</v>
      </c>
      <c r="S124" s="173" t="n">
        <v>0</v>
      </c>
      <c r="T124" s="174" t="n">
        <f aca="false">S124*H124</f>
        <v>0</v>
      </c>
      <c r="AR124" s="175" t="s">
        <v>540</v>
      </c>
      <c r="AT124" s="175" t="s">
        <v>310</v>
      </c>
      <c r="AU124" s="175" t="s">
        <v>91</v>
      </c>
      <c r="AY124" s="3" t="s">
        <v>308</v>
      </c>
      <c r="BE124" s="176" t="n">
        <f aca="false">IF(N124="základní",J124,0)</f>
        <v>0</v>
      </c>
      <c r="BF124" s="176" t="n">
        <f aca="false">IF(N124="snížená",J124,0)</f>
        <v>0</v>
      </c>
      <c r="BG124" s="176" t="n">
        <f aca="false">IF(N124="zákl. přenesená",J124,0)</f>
        <v>0</v>
      </c>
      <c r="BH124" s="176" t="n">
        <f aca="false">IF(N124="sníž. přenesená",J124,0)</f>
        <v>0</v>
      </c>
      <c r="BI124" s="176" t="n">
        <f aca="false">IF(N124="nulová",J124,0)</f>
        <v>0</v>
      </c>
      <c r="BJ124" s="3" t="s">
        <v>89</v>
      </c>
      <c r="BK124" s="176" t="n">
        <f aca="false">ROUND(I124*H124,2)</f>
        <v>0</v>
      </c>
      <c r="BL124" s="3" t="s">
        <v>540</v>
      </c>
      <c r="BM124" s="175" t="s">
        <v>4679</v>
      </c>
    </row>
    <row r="125" s="22" customFormat="true" ht="16.5" hidden="false" customHeight="true" outlineLevel="0" collapsed="false">
      <c r="B125" s="23"/>
      <c r="C125" s="164" t="s">
        <v>315</v>
      </c>
      <c r="D125" s="164" t="s">
        <v>310</v>
      </c>
      <c r="E125" s="165" t="s">
        <v>4680</v>
      </c>
      <c r="F125" s="166" t="s">
        <v>4681</v>
      </c>
      <c r="G125" s="167" t="s">
        <v>313</v>
      </c>
      <c r="H125" s="168" t="n">
        <v>1425</v>
      </c>
      <c r="I125" s="169"/>
      <c r="J125" s="170" t="n">
        <f aca="false">ROUND(I125*H125,2)</f>
        <v>0</v>
      </c>
      <c r="K125" s="166"/>
      <c r="L125" s="23"/>
      <c r="M125" s="171"/>
      <c r="N125" s="172" t="s">
        <v>47</v>
      </c>
      <c r="P125" s="173" t="n">
        <f aca="false">O125*H125</f>
        <v>0</v>
      </c>
      <c r="Q125" s="173" t="n">
        <v>0</v>
      </c>
      <c r="R125" s="173" t="n">
        <f aca="false">Q125*H125</f>
        <v>0</v>
      </c>
      <c r="S125" s="173" t="n">
        <v>0</v>
      </c>
      <c r="T125" s="174" t="n">
        <f aca="false">S125*H125</f>
        <v>0</v>
      </c>
      <c r="AR125" s="175" t="s">
        <v>540</v>
      </c>
      <c r="AT125" s="175" t="s">
        <v>310</v>
      </c>
      <c r="AU125" s="175" t="s">
        <v>91</v>
      </c>
      <c r="AY125" s="3" t="s">
        <v>308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ROUND(I125*H125,2)</f>
        <v>0</v>
      </c>
      <c r="BL125" s="3" t="s">
        <v>540</v>
      </c>
      <c r="BM125" s="175" t="s">
        <v>4682</v>
      </c>
    </row>
    <row r="126" s="22" customFormat="true" ht="16.5" hidden="false" customHeight="true" outlineLevel="0" collapsed="false">
      <c r="B126" s="23"/>
      <c r="C126" s="164" t="s">
        <v>334</v>
      </c>
      <c r="D126" s="164" t="s">
        <v>310</v>
      </c>
      <c r="E126" s="165" t="s">
        <v>4683</v>
      </c>
      <c r="F126" s="166" t="s">
        <v>4684</v>
      </c>
      <c r="G126" s="167" t="s">
        <v>313</v>
      </c>
      <c r="H126" s="168" t="n">
        <v>264</v>
      </c>
      <c r="I126" s="169"/>
      <c r="J126" s="170" t="n">
        <f aca="false">ROUND(I126*H126,2)</f>
        <v>0</v>
      </c>
      <c r="K126" s="166"/>
      <c r="L126" s="23"/>
      <c r="M126" s="171"/>
      <c r="N126" s="172" t="s">
        <v>47</v>
      </c>
      <c r="P126" s="173" t="n">
        <f aca="false">O126*H126</f>
        <v>0</v>
      </c>
      <c r="Q126" s="173" t="n">
        <v>0</v>
      </c>
      <c r="R126" s="173" t="n">
        <f aca="false">Q126*H126</f>
        <v>0</v>
      </c>
      <c r="S126" s="173" t="n">
        <v>0</v>
      </c>
      <c r="T126" s="174" t="n">
        <f aca="false">S126*H126</f>
        <v>0</v>
      </c>
      <c r="AR126" s="175" t="s">
        <v>540</v>
      </c>
      <c r="AT126" s="175" t="s">
        <v>310</v>
      </c>
      <c r="AU126" s="175" t="s">
        <v>91</v>
      </c>
      <c r="AY126" s="3" t="s">
        <v>308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ROUND(I126*H126,2)</f>
        <v>0</v>
      </c>
      <c r="BL126" s="3" t="s">
        <v>540</v>
      </c>
      <c r="BM126" s="175" t="s">
        <v>4685</v>
      </c>
    </row>
    <row r="127" s="22" customFormat="true" ht="16.5" hidden="false" customHeight="true" outlineLevel="0" collapsed="false">
      <c r="B127" s="23"/>
      <c r="C127" s="164" t="s">
        <v>340</v>
      </c>
      <c r="D127" s="164" t="s">
        <v>310</v>
      </c>
      <c r="E127" s="165" t="s">
        <v>4686</v>
      </c>
      <c r="F127" s="166" t="s">
        <v>4687</v>
      </c>
      <c r="G127" s="167" t="s">
        <v>313</v>
      </c>
      <c r="H127" s="168" t="n">
        <v>286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540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540</v>
      </c>
      <c r="BM127" s="175" t="s">
        <v>4688</v>
      </c>
    </row>
    <row r="128" s="22" customFormat="true" ht="24.15" hidden="false" customHeight="true" outlineLevel="0" collapsed="false">
      <c r="B128" s="23"/>
      <c r="C128" s="164" t="s">
        <v>347</v>
      </c>
      <c r="D128" s="164" t="s">
        <v>310</v>
      </c>
      <c r="E128" s="165" t="s">
        <v>4689</v>
      </c>
      <c r="F128" s="166" t="s">
        <v>4690</v>
      </c>
      <c r="G128" s="167" t="s">
        <v>313</v>
      </c>
      <c r="H128" s="168" t="n">
        <v>811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4691</v>
      </c>
    </row>
    <row r="129" s="22" customFormat="true" ht="24.15" hidden="false" customHeight="true" outlineLevel="0" collapsed="false">
      <c r="B129" s="23"/>
      <c r="C129" s="164" t="s">
        <v>352</v>
      </c>
      <c r="D129" s="164" t="s">
        <v>310</v>
      </c>
      <c r="E129" s="165" t="s">
        <v>4692</v>
      </c>
      <c r="F129" s="166" t="s">
        <v>4693</v>
      </c>
      <c r="G129" s="167" t="s">
        <v>313</v>
      </c>
      <c r="H129" s="168" t="n">
        <v>164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4694</v>
      </c>
    </row>
    <row r="130" s="22" customFormat="true" ht="24.15" hidden="false" customHeight="true" outlineLevel="0" collapsed="false">
      <c r="B130" s="23"/>
      <c r="C130" s="164" t="s">
        <v>357</v>
      </c>
      <c r="D130" s="164" t="s">
        <v>310</v>
      </c>
      <c r="E130" s="165" t="s">
        <v>4695</v>
      </c>
      <c r="F130" s="166" t="s">
        <v>4696</v>
      </c>
      <c r="G130" s="167" t="s">
        <v>313</v>
      </c>
      <c r="H130" s="168" t="n">
        <v>112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4697</v>
      </c>
    </row>
    <row r="131" s="22" customFormat="true" ht="24.15" hidden="false" customHeight="true" outlineLevel="0" collapsed="false">
      <c r="B131" s="23"/>
      <c r="C131" s="164" t="s">
        <v>363</v>
      </c>
      <c r="D131" s="164" t="s">
        <v>310</v>
      </c>
      <c r="E131" s="165" t="s">
        <v>4698</v>
      </c>
      <c r="F131" s="166" t="s">
        <v>4699</v>
      </c>
      <c r="G131" s="167" t="s">
        <v>313</v>
      </c>
      <c r="H131" s="168" t="n">
        <v>210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4700</v>
      </c>
    </row>
    <row r="132" s="22" customFormat="true" ht="16.5" hidden="false" customHeight="true" outlineLevel="0" collapsed="false">
      <c r="B132" s="23"/>
      <c r="C132" s="164" t="s">
        <v>367</v>
      </c>
      <c r="D132" s="164" t="s">
        <v>310</v>
      </c>
      <c r="E132" s="165" t="s">
        <v>4701</v>
      </c>
      <c r="F132" s="166" t="s">
        <v>4702</v>
      </c>
      <c r="G132" s="167" t="s">
        <v>313</v>
      </c>
      <c r="H132" s="168" t="n">
        <v>7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4703</v>
      </c>
    </row>
    <row r="133" s="22" customFormat="true" ht="44.25" hidden="false" customHeight="true" outlineLevel="0" collapsed="false">
      <c r="B133" s="23"/>
      <c r="C133" s="164" t="s">
        <v>374</v>
      </c>
      <c r="D133" s="164" t="s">
        <v>310</v>
      </c>
      <c r="E133" s="165" t="s">
        <v>4704</v>
      </c>
      <c r="F133" s="166" t="s">
        <v>4705</v>
      </c>
      <c r="G133" s="167" t="s">
        <v>484</v>
      </c>
      <c r="H133" s="168" t="n">
        <v>2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4706</v>
      </c>
    </row>
    <row r="134" s="22" customFormat="true" ht="44.25" hidden="false" customHeight="true" outlineLevel="0" collapsed="false">
      <c r="B134" s="23"/>
      <c r="C134" s="164" t="s">
        <v>381</v>
      </c>
      <c r="D134" s="164" t="s">
        <v>310</v>
      </c>
      <c r="E134" s="165" t="s">
        <v>4707</v>
      </c>
      <c r="F134" s="166" t="s">
        <v>4708</v>
      </c>
      <c r="G134" s="167" t="s">
        <v>484</v>
      </c>
      <c r="H134" s="168" t="n">
        <v>4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4709</v>
      </c>
    </row>
    <row r="135" s="22" customFormat="true" ht="49.95" hidden="false" customHeight="true" outlineLevel="0" collapsed="false">
      <c r="B135" s="23"/>
      <c r="E135" s="155" t="s">
        <v>518</v>
      </c>
      <c r="F135" s="155" t="s">
        <v>519</v>
      </c>
      <c r="J135" s="142" t="n">
        <f aca="false">BK135</f>
        <v>0</v>
      </c>
      <c r="L135" s="23"/>
      <c r="M135" s="211"/>
      <c r="T135" s="57"/>
      <c r="AT135" s="3" t="s">
        <v>81</v>
      </c>
      <c r="AU135" s="3" t="s">
        <v>82</v>
      </c>
      <c r="AY135" s="3" t="s">
        <v>520</v>
      </c>
      <c r="BK135" s="176" t="n">
        <f aca="false">SUM(BK136:BK140)</f>
        <v>0</v>
      </c>
    </row>
    <row r="136" s="22" customFormat="true" ht="16.35" hidden="false" customHeight="true" outlineLevel="0" collapsed="false">
      <c r="B136" s="23"/>
      <c r="C136" s="212"/>
      <c r="D136" s="213" t="s">
        <v>310</v>
      </c>
      <c r="E136" s="214"/>
      <c r="F136" s="215"/>
      <c r="G136" s="216"/>
      <c r="H136" s="217"/>
      <c r="I136" s="218"/>
      <c r="J136" s="219" t="n">
        <f aca="false">BK136</f>
        <v>0</v>
      </c>
      <c r="K136" s="220"/>
      <c r="L136" s="23"/>
      <c r="M136" s="221"/>
      <c r="N136" s="222" t="s">
        <v>47</v>
      </c>
      <c r="T136" s="57"/>
      <c r="AT136" s="3" t="s">
        <v>520</v>
      </c>
      <c r="AU136" s="3" t="s">
        <v>89</v>
      </c>
      <c r="AY136" s="3" t="s">
        <v>520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I136*H136</f>
        <v>0</v>
      </c>
    </row>
    <row r="137" s="22" customFormat="true" ht="16.35" hidden="false" customHeight="true" outlineLevel="0" collapsed="false">
      <c r="B137" s="23"/>
      <c r="C137" s="212"/>
      <c r="D137" s="213" t="s">
        <v>310</v>
      </c>
      <c r="E137" s="214"/>
      <c r="F137" s="215"/>
      <c r="G137" s="216"/>
      <c r="H137" s="217"/>
      <c r="I137" s="218"/>
      <c r="J137" s="219" t="n">
        <f aca="false">BK137</f>
        <v>0</v>
      </c>
      <c r="K137" s="220"/>
      <c r="L137" s="23"/>
      <c r="M137" s="221"/>
      <c r="N137" s="222" t="s">
        <v>47</v>
      </c>
      <c r="T137" s="57"/>
      <c r="AT137" s="3" t="s">
        <v>520</v>
      </c>
      <c r="AU137" s="3" t="s">
        <v>89</v>
      </c>
      <c r="AY137" s="3" t="s">
        <v>520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I137*H137</f>
        <v>0</v>
      </c>
    </row>
    <row r="138" s="22" customFormat="true" ht="16.35" hidden="false" customHeight="true" outlineLevel="0" collapsed="false">
      <c r="B138" s="23"/>
      <c r="C138" s="212"/>
      <c r="D138" s="213" t="s">
        <v>310</v>
      </c>
      <c r="E138" s="214"/>
      <c r="F138" s="215"/>
      <c r="G138" s="216"/>
      <c r="H138" s="217"/>
      <c r="I138" s="218"/>
      <c r="J138" s="219" t="n">
        <f aca="false">BK138</f>
        <v>0</v>
      </c>
      <c r="K138" s="220"/>
      <c r="L138" s="23"/>
      <c r="M138" s="221"/>
      <c r="N138" s="222" t="s">
        <v>47</v>
      </c>
      <c r="T138" s="57"/>
      <c r="AT138" s="3" t="s">
        <v>520</v>
      </c>
      <c r="AU138" s="3" t="s">
        <v>89</v>
      </c>
      <c r="AY138" s="3" t="s">
        <v>520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I138*H138</f>
        <v>0</v>
      </c>
    </row>
    <row r="139" s="22" customFormat="true" ht="16.35" hidden="false" customHeight="true" outlineLevel="0" collapsed="false">
      <c r="B139" s="23"/>
      <c r="C139" s="212"/>
      <c r="D139" s="213" t="s">
        <v>310</v>
      </c>
      <c r="E139" s="214"/>
      <c r="F139" s="215"/>
      <c r="G139" s="216"/>
      <c r="H139" s="217"/>
      <c r="I139" s="218"/>
      <c r="J139" s="219" t="n">
        <f aca="false">BK139</f>
        <v>0</v>
      </c>
      <c r="K139" s="220"/>
      <c r="L139" s="23"/>
      <c r="M139" s="221"/>
      <c r="N139" s="222" t="s">
        <v>47</v>
      </c>
      <c r="T139" s="57"/>
      <c r="AT139" s="3" t="s">
        <v>520</v>
      </c>
      <c r="AU139" s="3" t="s">
        <v>89</v>
      </c>
      <c r="AY139" s="3" t="s">
        <v>520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I139*H139</f>
        <v>0</v>
      </c>
    </row>
    <row r="140" s="22" customFormat="true" ht="16.35" hidden="false" customHeight="true" outlineLevel="0" collapsed="false">
      <c r="B140" s="23"/>
      <c r="C140" s="212"/>
      <c r="D140" s="213" t="s">
        <v>310</v>
      </c>
      <c r="E140" s="214"/>
      <c r="F140" s="215"/>
      <c r="G140" s="216"/>
      <c r="H140" s="217"/>
      <c r="I140" s="218"/>
      <c r="J140" s="219" t="n">
        <f aca="false">BK140</f>
        <v>0</v>
      </c>
      <c r="K140" s="220"/>
      <c r="L140" s="23"/>
      <c r="M140" s="221"/>
      <c r="N140" s="222" t="s">
        <v>47</v>
      </c>
      <c r="O140" s="223"/>
      <c r="P140" s="223"/>
      <c r="Q140" s="223"/>
      <c r="R140" s="223"/>
      <c r="S140" s="223"/>
      <c r="T140" s="224"/>
      <c r="AT140" s="3" t="s">
        <v>520</v>
      </c>
      <c r="AU140" s="3" t="s">
        <v>89</v>
      </c>
      <c r="AY140" s="3" t="s">
        <v>520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I140*H140</f>
        <v>0</v>
      </c>
    </row>
    <row r="141" s="22" customFormat="true" ht="6.9" hidden="false" customHeight="true" outlineLevel="0" collapsed="false">
      <c r="B141" s="41"/>
      <c r="C141" s="42"/>
      <c r="D141" s="42"/>
      <c r="E141" s="42"/>
      <c r="F141" s="42"/>
      <c r="G141" s="42"/>
      <c r="H141" s="42"/>
      <c r="I141" s="42"/>
      <c r="J141" s="42"/>
      <c r="K141" s="42"/>
      <c r="L141" s="23"/>
    </row>
  </sheetData>
  <sheetProtection algorithmName="SHA-512" hashValue="B8PyXGUsO1gXedGvfzmmXGkY5KUtVcgosS9O/kLy4/cb/+mLHakC/N8j+6J22GDl58QvnUA1HfJe0MbGgFEuDA==" saltValue="kRFRh0KsCDXn1O91sjZFTSTe7jt2xPPKGTQ+mmj4vKaSnSziPQGW/Td13JSiytlhu7xmHyV570PAYZxy9P/mqQ==" spinCount="100000" sheet="true" objects="true" scenarios="true" formatColumns="false" formatRows="false" autoFilter="false"/>
  <autoFilter ref="C118:K140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36:D141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36:N141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1"/>
  <sheetViews>
    <sheetView showFormulas="false" showGridLines="false" showRowColHeaders="true" showZeros="true" rightToLeft="false" tabSelected="false" showOutlineSymbols="true" defaultGridColor="true" view="normal" topLeftCell="A110" colorId="64" zoomScale="100" zoomScaleNormal="100" zoomScalePageLayoutView="100" workbookViewId="0">
      <selection pane="topLeft" activeCell="D1" activeCellId="0" sqref="D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194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4710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ROUND((ROUND((SUM(BE119:BE124)),  2) + SUM(BE126:BE130)), 2)</f>
        <v>0</v>
      </c>
      <c r="I33" s="119" t="n">
        <v>0.21</v>
      </c>
      <c r="J33" s="100" t="n">
        <f aca="false">ROUND((ROUND(((SUM(BE119:BE124))*I33),  2) + (SUM(BE126:BE130)*I33)),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ROUND((ROUND((SUM(BF119:BF124)),  2) + SUM(BF126:BF130)), 2)</f>
        <v>0</v>
      </c>
      <c r="I34" s="119" t="n">
        <v>0.15</v>
      </c>
      <c r="J34" s="100" t="n">
        <f aca="false">ROUND((ROUND(((SUM(BF119:BF124))*I34),  2) + (SUM(BF126:BF130)*I34)),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ROUND((ROUND((SUM(BG119:BG124)),  2) + SUM(BG126:BG130)),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ROUND((ROUND((SUM(BH119:BH124)),  2) + SUM(BH126:BH130)),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ROUND((ROUND((SUM(BI119:BI124)),  2) + SUM(BI126:BI130)),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8.1b - Zpevněné plochy - SP2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J125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8.1b - Zpevněné plochy - SP2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P120+P125</f>
        <v>0</v>
      </c>
      <c r="Q119" s="55"/>
      <c r="R119" s="149" t="n">
        <f aca="false">R120+R125</f>
        <v>0</v>
      </c>
      <c r="S119" s="55"/>
      <c r="T119" s="150" t="n">
        <f aca="false">T120+T125</f>
        <v>0</v>
      </c>
      <c r="AT119" s="3" t="s">
        <v>81</v>
      </c>
      <c r="AU119" s="3" t="s">
        <v>286</v>
      </c>
      <c r="BK119" s="151" t="n">
        <f aca="false">BK120+BK125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SUM(P122:P124)</f>
        <v>0</v>
      </c>
      <c r="R121" s="158" t="n">
        <f aca="false">SUM(R122:R124)</f>
        <v>0</v>
      </c>
      <c r="T121" s="159" t="n">
        <f aca="false">SUM(T122:T124)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SUM(BK122:BK124)</f>
        <v>0</v>
      </c>
    </row>
    <row r="122" s="22" customFormat="true" ht="37.95" hidden="false" customHeight="true" outlineLevel="0" collapsed="false">
      <c r="B122" s="23"/>
      <c r="C122" s="164" t="s">
        <v>89</v>
      </c>
      <c r="D122" s="164" t="s">
        <v>310</v>
      </c>
      <c r="E122" s="165" t="s">
        <v>4711</v>
      </c>
      <c r="F122" s="166" t="s">
        <v>4712</v>
      </c>
      <c r="G122" s="167" t="s">
        <v>494</v>
      </c>
      <c r="H122" s="168" t="n">
        <v>81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4713</v>
      </c>
    </row>
    <row r="123" s="22" customFormat="true" ht="24.15" hidden="false" customHeight="true" outlineLevel="0" collapsed="false">
      <c r="B123" s="23"/>
      <c r="C123" s="164" t="s">
        <v>91</v>
      </c>
      <c r="D123" s="164" t="s">
        <v>310</v>
      </c>
      <c r="E123" s="165" t="s">
        <v>4714</v>
      </c>
      <c r="F123" s="166" t="s">
        <v>4675</v>
      </c>
      <c r="G123" s="167" t="s">
        <v>494</v>
      </c>
      <c r="H123" s="168" t="n">
        <v>21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4715</v>
      </c>
    </row>
    <row r="124" s="22" customFormat="true" ht="24.15" hidden="false" customHeight="true" outlineLevel="0" collapsed="false">
      <c r="B124" s="23"/>
      <c r="C124" s="164" t="s">
        <v>327</v>
      </c>
      <c r="D124" s="164" t="s">
        <v>310</v>
      </c>
      <c r="E124" s="165" t="s">
        <v>4716</v>
      </c>
      <c r="F124" s="166" t="s">
        <v>4717</v>
      </c>
      <c r="G124" s="167" t="s">
        <v>313</v>
      </c>
      <c r="H124" s="168" t="n">
        <v>147</v>
      </c>
      <c r="I124" s="169"/>
      <c r="J124" s="170" t="n">
        <f aca="false">ROUND(I124*H124,2)</f>
        <v>0</v>
      </c>
      <c r="K124" s="166"/>
      <c r="L124" s="23"/>
      <c r="M124" s="171"/>
      <c r="N124" s="172" t="s">
        <v>47</v>
      </c>
      <c r="P124" s="173" t="n">
        <f aca="false">O124*H124</f>
        <v>0</v>
      </c>
      <c r="Q124" s="173" t="n">
        <v>0</v>
      </c>
      <c r="R124" s="173" t="n">
        <f aca="false">Q124*H124</f>
        <v>0</v>
      </c>
      <c r="S124" s="173" t="n">
        <v>0</v>
      </c>
      <c r="T124" s="174" t="n">
        <f aca="false">S124*H124</f>
        <v>0</v>
      </c>
      <c r="AR124" s="175" t="s">
        <v>540</v>
      </c>
      <c r="AT124" s="175" t="s">
        <v>310</v>
      </c>
      <c r="AU124" s="175" t="s">
        <v>91</v>
      </c>
      <c r="AY124" s="3" t="s">
        <v>308</v>
      </c>
      <c r="BE124" s="176" t="n">
        <f aca="false">IF(N124="základní",J124,0)</f>
        <v>0</v>
      </c>
      <c r="BF124" s="176" t="n">
        <f aca="false">IF(N124="snížená",J124,0)</f>
        <v>0</v>
      </c>
      <c r="BG124" s="176" t="n">
        <f aca="false">IF(N124="zákl. přenesená",J124,0)</f>
        <v>0</v>
      </c>
      <c r="BH124" s="176" t="n">
        <f aca="false">IF(N124="sníž. přenesená",J124,0)</f>
        <v>0</v>
      </c>
      <c r="BI124" s="176" t="n">
        <f aca="false">IF(N124="nulová",J124,0)</f>
        <v>0</v>
      </c>
      <c r="BJ124" s="3" t="s">
        <v>89</v>
      </c>
      <c r="BK124" s="176" t="n">
        <f aca="false">ROUND(I124*H124,2)</f>
        <v>0</v>
      </c>
      <c r="BL124" s="3" t="s">
        <v>540</v>
      </c>
      <c r="BM124" s="175" t="s">
        <v>4718</v>
      </c>
    </row>
    <row r="125" s="22" customFormat="true" ht="49.95" hidden="false" customHeight="true" outlineLevel="0" collapsed="false">
      <c r="B125" s="23"/>
      <c r="E125" s="155" t="s">
        <v>518</v>
      </c>
      <c r="F125" s="155" t="s">
        <v>519</v>
      </c>
      <c r="J125" s="142" t="n">
        <f aca="false">BK125</f>
        <v>0</v>
      </c>
      <c r="L125" s="23"/>
      <c r="M125" s="211"/>
      <c r="T125" s="57"/>
      <c r="AT125" s="3" t="s">
        <v>81</v>
      </c>
      <c r="AU125" s="3" t="s">
        <v>82</v>
      </c>
      <c r="AY125" s="3" t="s">
        <v>520</v>
      </c>
      <c r="BK125" s="176" t="n">
        <f aca="false">SUM(BK126:BK130)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T128" s="57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T129" s="57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16.35" hidden="false" customHeight="true" outlineLevel="0" collapsed="false">
      <c r="B130" s="23"/>
      <c r="C130" s="212"/>
      <c r="D130" s="213" t="s">
        <v>310</v>
      </c>
      <c r="E130" s="214"/>
      <c r="F130" s="215"/>
      <c r="G130" s="216"/>
      <c r="H130" s="217"/>
      <c r="I130" s="218"/>
      <c r="J130" s="219" t="n">
        <f aca="false">BK130</f>
        <v>0</v>
      </c>
      <c r="K130" s="220"/>
      <c r="L130" s="23"/>
      <c r="M130" s="221"/>
      <c r="N130" s="222" t="s">
        <v>47</v>
      </c>
      <c r="O130" s="223"/>
      <c r="P130" s="223"/>
      <c r="Q130" s="223"/>
      <c r="R130" s="223"/>
      <c r="S130" s="223"/>
      <c r="T130" s="224"/>
      <c r="AT130" s="3" t="s">
        <v>520</v>
      </c>
      <c r="AU130" s="3" t="s">
        <v>89</v>
      </c>
      <c r="AY130" s="3" t="s">
        <v>520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I130*H130</f>
        <v>0</v>
      </c>
    </row>
    <row r="131" s="22" customFormat="true" ht="6.9" hidden="false" customHeight="true" outlineLevel="0" collapsed="false">
      <c r="B131" s="41"/>
      <c r="C131" s="42"/>
      <c r="D131" s="42"/>
      <c r="E131" s="42"/>
      <c r="F131" s="42"/>
      <c r="G131" s="42"/>
      <c r="H131" s="42"/>
      <c r="I131" s="42"/>
      <c r="J131" s="42"/>
      <c r="K131" s="42"/>
      <c r="L131" s="23"/>
    </row>
  </sheetData>
  <sheetProtection algorithmName="SHA-512" hashValue="KK2QZyylfxic1su5W3aoJI0FPgLA4mdyymtN5dSv26pk9Ee0b+uSYrXAZAkbZ8BWAAUWN/x/S02UoUPRr5c44Q==" saltValue="h1UUpwclrpJukqtrWQu8xy1cJApZ4KBQoI1m8KoqNsxuYto9LtxfBeGISQrRWjeko3xw4FR7bVfNu+IWQPf6cg==" spinCount="100000" sheet="true" objects="true" scenarios="true" formatColumns="false" formatRows="false" autoFilter="false"/>
  <autoFilter ref="C118:K130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6:D131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6:N131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0"/>
  <sheetViews>
    <sheetView showFormulas="false" showGridLines="false" showRowColHeaders="true" showZeros="true" rightToLeft="false" tabSelected="false" showOutlineSymbols="true" defaultGridColor="true" view="normal" topLeftCell="A101" colorId="64" zoomScale="100" zoomScaleNormal="100" zoomScalePageLayoutView="100" workbookViewId="0">
      <selection pane="topLeft" activeCell="J142" activeCellId="0" sqref="J142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197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4719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ROUND((ROUND((SUM(BE119:BE123)),  2) + SUM(BE125:BE129)), 2)</f>
        <v>0</v>
      </c>
      <c r="I33" s="119" t="n">
        <v>0.21</v>
      </c>
      <c r="J33" s="100" t="n">
        <f aca="false">ROUND((ROUND(((SUM(BE119:BE123))*I33),  2) + (SUM(BE125:BE129)*I33)),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ROUND((ROUND((SUM(BF119:BF123)),  2) + SUM(BF125:BF129)), 2)</f>
        <v>0</v>
      </c>
      <c r="I34" s="119" t="n">
        <v>0.15</v>
      </c>
      <c r="J34" s="100" t="n">
        <f aca="false">ROUND((ROUND(((SUM(BF119:BF123))*I34),  2) + (SUM(BF125:BF129)*I34)),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ROUND((ROUND((SUM(BG119:BG123)),  2) + SUM(BG125:BG129)),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ROUND((ROUND((SUM(BH119:BH123)),  2) + SUM(BH125:BH129)),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ROUND((ROUND((SUM(BI119:BI123)),  2) + SUM(BI125:BI129)),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8.2a - Řešení zeleně - SP1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J124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8.2a - Řešení zeleně - SP1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P120+P124</f>
        <v>0</v>
      </c>
      <c r="Q119" s="55"/>
      <c r="R119" s="149" t="n">
        <f aca="false">R120+R124</f>
        <v>0</v>
      </c>
      <c r="S119" s="55"/>
      <c r="T119" s="150" t="n">
        <f aca="false">T120+T124</f>
        <v>0</v>
      </c>
      <c r="AT119" s="3" t="s">
        <v>81</v>
      </c>
      <c r="AU119" s="3" t="s">
        <v>286</v>
      </c>
      <c r="BK119" s="151" t="n">
        <f aca="false">BK120+BK124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SUM(P122:P123)</f>
        <v>0</v>
      </c>
      <c r="R121" s="158" t="n">
        <f aca="false">SUM(R122:R123)</f>
        <v>0</v>
      </c>
      <c r="T121" s="159" t="n">
        <f aca="false">SUM(T122:T123)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SUM(BK122:BK123)</f>
        <v>0</v>
      </c>
    </row>
    <row r="122" s="22" customFormat="true" ht="22.8" hidden="false" customHeight="false" outlineLevel="0" collapsed="false">
      <c r="B122" s="23"/>
      <c r="C122" s="164" t="s">
        <v>89</v>
      </c>
      <c r="D122" s="164" t="s">
        <v>310</v>
      </c>
      <c r="E122" s="165" t="s">
        <v>4720</v>
      </c>
      <c r="F122" s="166" t="s">
        <v>4721</v>
      </c>
      <c r="G122" s="167" t="s">
        <v>478</v>
      </c>
      <c r="H122" s="168" t="n">
        <v>1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4722</v>
      </c>
    </row>
    <row r="123" s="22" customFormat="true" ht="24.15" hidden="false" customHeight="true" outlineLevel="0" collapsed="false">
      <c r="B123" s="23"/>
      <c r="C123" s="164" t="s">
        <v>91</v>
      </c>
      <c r="D123" s="164" t="s">
        <v>310</v>
      </c>
      <c r="E123" s="165" t="s">
        <v>4723</v>
      </c>
      <c r="F123" s="166" t="s">
        <v>4724</v>
      </c>
      <c r="G123" s="167" t="s">
        <v>478</v>
      </c>
      <c r="H123" s="168" t="n">
        <v>1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4725</v>
      </c>
    </row>
    <row r="124" s="22" customFormat="true" ht="49.95" hidden="false" customHeight="true" outlineLevel="0" collapsed="false">
      <c r="B124" s="23"/>
      <c r="E124" s="155" t="s">
        <v>518</v>
      </c>
      <c r="F124" s="155" t="s">
        <v>519</v>
      </c>
      <c r="J124" s="142" t="n">
        <f aca="false">BK124</f>
        <v>0</v>
      </c>
      <c r="L124" s="23"/>
      <c r="M124" s="211"/>
      <c r="T124" s="57"/>
      <c r="AT124" s="3" t="s">
        <v>81</v>
      </c>
      <c r="AU124" s="3" t="s">
        <v>82</v>
      </c>
      <c r="AY124" s="3" t="s">
        <v>520</v>
      </c>
      <c r="BK124" s="176" t="n">
        <f aca="false">SUM(BK125:BK129)</f>
        <v>0</v>
      </c>
    </row>
    <row r="125" s="22" customFormat="true" ht="16.35" hidden="false" customHeight="true" outlineLevel="0" collapsed="false">
      <c r="B125" s="23"/>
      <c r="C125" s="212"/>
      <c r="D125" s="213" t="s">
        <v>310</v>
      </c>
      <c r="E125" s="214"/>
      <c r="F125" s="215"/>
      <c r="G125" s="216"/>
      <c r="H125" s="217"/>
      <c r="I125" s="218"/>
      <c r="J125" s="219" t="n">
        <f aca="false">BK125</f>
        <v>0</v>
      </c>
      <c r="K125" s="220"/>
      <c r="L125" s="23"/>
      <c r="M125" s="221"/>
      <c r="N125" s="222" t="s">
        <v>47</v>
      </c>
      <c r="T125" s="57"/>
      <c r="AT125" s="3" t="s">
        <v>520</v>
      </c>
      <c r="AU125" s="3" t="s">
        <v>89</v>
      </c>
      <c r="AY125" s="3" t="s">
        <v>520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I125*H125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T128" s="57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O129" s="223"/>
      <c r="P129" s="223"/>
      <c r="Q129" s="223"/>
      <c r="R129" s="223"/>
      <c r="S129" s="223"/>
      <c r="T129" s="224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6.9" hidden="false" customHeight="true" outlineLevel="0" collapsed="false"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23"/>
    </row>
  </sheetData>
  <sheetProtection algorithmName="SHA-512" hashValue="6VIlnM83+15ZRrcjCPh4reDqM82JV568G47pgwkDoou/xiYrr4u8901JhBdvZqDkcAbEUsSJV4Vg14QNG/IAeQ==" saltValue="H1jjebGyriZ9G/1dU5G5nA==" spinCount="100000" sheet="true" objects="true" scenarios="true" formatColumns="false" formatRows="false" autoFilter="false"/>
  <autoFilter ref="C118:K129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5:D13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5:N13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0"/>
  <sheetViews>
    <sheetView showFormulas="false" showGridLines="false" showRowColHeaders="true" showZeros="true" rightToLeft="false" tabSelected="false" showOutlineSymbols="true" defaultGridColor="true" view="normal" topLeftCell="A104" colorId="64" zoomScale="100" zoomScaleNormal="100" zoomScalePageLayoutView="100" workbookViewId="0">
      <selection pane="topLeft" activeCell="I122" activeCellId="0" sqref="I122"/>
    </sheetView>
  </sheetViews>
  <sheetFormatPr defaultColWidth="9.29687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true" outlineLevel="0" max="13" min="13" style="0" width="10.85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197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4726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ROUND((ROUND((SUM(BE119:BE123)),  2) + SUM(BE125:BE129)), 2)</f>
        <v>0</v>
      </c>
      <c r="I33" s="119" t="n">
        <v>0.21</v>
      </c>
      <c r="J33" s="100" t="n">
        <f aca="false">ROUND((ROUND(((SUM(BE119:BE123))*I33),  2) + (SUM(BE125:BE129)*I33)),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ROUND((ROUND((SUM(BF119:BF123)),  2) + SUM(BF125:BF129)), 2)</f>
        <v>0</v>
      </c>
      <c r="I34" s="119" t="n">
        <v>0.15</v>
      </c>
      <c r="J34" s="100" t="n">
        <f aca="false">ROUND((ROUND(((SUM(BF119:BF123))*I34),  2) + (SUM(BF125:BF129)*I34)),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ROUND((ROUND((SUM(BG119:BG123)),  2) + SUM(BG125:BG129)),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ROUND((ROUND((SUM(BH119:BH123)),  2) + SUM(BH125:BH129)),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ROUND((ROUND((SUM(BI119:BI123)),  2) + SUM(BI125:BI129)),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8.2b - Řešení zeleně - SP2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J124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8.2b - Řešení zeleně - SP2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P120+P124</f>
        <v>0</v>
      </c>
      <c r="Q119" s="55"/>
      <c r="R119" s="149" t="n">
        <f aca="false">R120+R124</f>
        <v>0</v>
      </c>
      <c r="S119" s="55"/>
      <c r="T119" s="150" t="n">
        <f aca="false">T120+T124</f>
        <v>0</v>
      </c>
      <c r="AT119" s="3" t="s">
        <v>81</v>
      </c>
      <c r="AU119" s="3" t="s">
        <v>286</v>
      </c>
      <c r="BK119" s="151" t="n">
        <f aca="false">BK120+BK124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SUM(P122:P123)</f>
        <v>0</v>
      </c>
      <c r="R121" s="158" t="n">
        <f aca="false">SUM(R122:R123)</f>
        <v>0</v>
      </c>
      <c r="T121" s="159" t="n">
        <f aca="false">SUM(T122:T123)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SUM(BK122:BK123)</f>
        <v>0</v>
      </c>
    </row>
    <row r="122" s="22" customFormat="true" ht="22.8" hidden="false" customHeight="false" outlineLevel="0" collapsed="false">
      <c r="B122" s="23"/>
      <c r="C122" s="164" t="s">
        <v>89</v>
      </c>
      <c r="D122" s="164" t="s">
        <v>310</v>
      </c>
      <c r="E122" s="165" t="s">
        <v>4720</v>
      </c>
      <c r="F122" s="166" t="s">
        <v>4727</v>
      </c>
      <c r="G122" s="167" t="s">
        <v>478</v>
      </c>
      <c r="H122" s="168" t="n">
        <v>1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4722</v>
      </c>
    </row>
    <row r="123" s="22" customFormat="true" ht="24.15" hidden="false" customHeight="true" outlineLevel="0" collapsed="false">
      <c r="B123" s="23"/>
      <c r="C123" s="164" t="s">
        <v>91</v>
      </c>
      <c r="D123" s="164" t="s">
        <v>310</v>
      </c>
      <c r="E123" s="165" t="s">
        <v>4723</v>
      </c>
      <c r="F123" s="166" t="s">
        <v>4728</v>
      </c>
      <c r="G123" s="167" t="s">
        <v>478</v>
      </c>
      <c r="H123" s="168" t="n">
        <v>1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4725</v>
      </c>
    </row>
    <row r="124" s="22" customFormat="true" ht="49.95" hidden="false" customHeight="true" outlineLevel="0" collapsed="false">
      <c r="B124" s="23"/>
      <c r="E124" s="155" t="s">
        <v>518</v>
      </c>
      <c r="F124" s="155" t="s">
        <v>519</v>
      </c>
      <c r="J124" s="142" t="n">
        <f aca="false">BK124</f>
        <v>0</v>
      </c>
      <c r="L124" s="23"/>
      <c r="M124" s="211"/>
      <c r="T124" s="57"/>
      <c r="AT124" s="3" t="s">
        <v>81</v>
      </c>
      <c r="AU124" s="3" t="s">
        <v>82</v>
      </c>
      <c r="AY124" s="3" t="s">
        <v>520</v>
      </c>
      <c r="BK124" s="176" t="n">
        <f aca="false">SUM(BK125:BK129)</f>
        <v>0</v>
      </c>
    </row>
    <row r="125" s="22" customFormat="true" ht="16.35" hidden="false" customHeight="true" outlineLevel="0" collapsed="false">
      <c r="B125" s="23"/>
      <c r="C125" s="212"/>
      <c r="D125" s="213" t="s">
        <v>310</v>
      </c>
      <c r="E125" s="214"/>
      <c r="F125" s="215"/>
      <c r="G125" s="216"/>
      <c r="H125" s="217"/>
      <c r="I125" s="218"/>
      <c r="J125" s="219" t="n">
        <f aca="false">BK125</f>
        <v>0</v>
      </c>
      <c r="K125" s="220"/>
      <c r="L125" s="23"/>
      <c r="M125" s="221"/>
      <c r="N125" s="222" t="s">
        <v>47</v>
      </c>
      <c r="T125" s="57"/>
      <c r="AT125" s="3" t="s">
        <v>520</v>
      </c>
      <c r="AU125" s="3" t="s">
        <v>89</v>
      </c>
      <c r="AY125" s="3" t="s">
        <v>520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I125*H125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T128" s="57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O129" s="223"/>
      <c r="P129" s="223"/>
      <c r="Q129" s="223"/>
      <c r="R129" s="223"/>
      <c r="S129" s="223"/>
      <c r="T129" s="224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6.9" hidden="false" customHeight="true" outlineLevel="0" collapsed="false"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23"/>
    </row>
  </sheetData>
  <sheetProtection algorithmName="SHA-512" hashValue="iCbGl6CAu7C+kno8mQmjQ4ZJx8TXoXFgy+DBqmEgWoJp1i0pfrIM675vycO6OyqTac6vrX0rsLz+2kN+rL65Jg==" saltValue="q7KYr+yogBuCRSje/52suA==" spinCount="100000" sheet="true" formatColumns="false" formatRows="false" autoFilter="false"/>
  <autoFilter ref="C118:K129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základní, snížená, zákl. přenesená, sníž. přenesená, nulová." operator="between" showDropDown="false" showErrorMessage="true" showInputMessage="true" sqref="N125:N130" type="list">
      <formula1>"základní,snížená,zákl. přenesená,sníž. přenesená,nulová"</formula1>
      <formula2>0</formula2>
    </dataValidation>
    <dataValidation allowBlank="true" error="Povoleny jsou hodnoty K, M." operator="between" showDropDown="false" showErrorMessage="true" showInputMessage="true" sqref="D125:D130" type="list">
      <formula1>"K,M"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05"/>
  <sheetViews>
    <sheetView showFormulas="false" showGridLines="false" showRowColHeaders="true" showZeros="true" rightToLeft="false" tabSelected="false" showOutlineSymbols="true" defaultGridColor="true" view="normal" topLeftCell="A164" colorId="64" zoomScale="100" zoomScaleNormal="100" zoomScalePageLayoutView="100" workbookViewId="0">
      <selection pane="topLeft" activeCell="F23" activeCellId="0" sqref="F23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201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4729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ROUND(J133,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ROUND((ROUND((SUM(BE133:BE198)),  2) + SUM(BE200:BE204)), 2)</f>
        <v>0</v>
      </c>
      <c r="I33" s="119" t="n">
        <v>0.21</v>
      </c>
      <c r="J33" s="100" t="n">
        <f aca="false">ROUND((ROUND(((SUM(BE133:BE198))*I33),  2) + (SUM(BE200:BE204)*I33)),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ROUND((ROUND((SUM(BF133:BF198)),  2) + SUM(BF200:BF204)), 2)</f>
        <v>0</v>
      </c>
      <c r="I34" s="119" t="n">
        <v>0.15</v>
      </c>
      <c r="J34" s="100" t="n">
        <f aca="false">ROUND((ROUND(((SUM(BF133:BF198))*I34),  2) + (SUM(BF200:BF204)*I34)),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ROUND((ROUND((SUM(BG133:BG198)),  2) + SUM(BG200:BG204)),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ROUND((ROUND((SUM(BH133:BH198)),  2) + SUM(BH200:BH204)),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ROUND((ROUND((SUM(BI133:BI198)),  2) + SUM(BI200:BI204)),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9.1 - Parkoviště na ulici Tyršova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J133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J134</f>
        <v>0</v>
      </c>
      <c r="L97" s="133"/>
    </row>
    <row r="98" s="95" customFormat="true" ht="19.95" hidden="false" customHeight="true" outlineLevel="0" collapsed="false">
      <c r="B98" s="137"/>
      <c r="D98" s="138" t="s">
        <v>4730</v>
      </c>
      <c r="E98" s="139"/>
      <c r="F98" s="139"/>
      <c r="G98" s="139"/>
      <c r="H98" s="139"/>
      <c r="I98" s="139"/>
      <c r="J98" s="140" t="n">
        <f aca="false">J135</f>
        <v>0</v>
      </c>
      <c r="L98" s="137"/>
    </row>
    <row r="99" s="95" customFormat="true" ht="19.95" hidden="false" customHeight="true" outlineLevel="0" collapsed="false">
      <c r="B99" s="137"/>
      <c r="D99" s="138" t="s">
        <v>4731</v>
      </c>
      <c r="E99" s="139"/>
      <c r="F99" s="139"/>
      <c r="G99" s="139"/>
      <c r="H99" s="139"/>
      <c r="I99" s="139"/>
      <c r="J99" s="140" t="n">
        <f aca="false">J142</f>
        <v>0</v>
      </c>
      <c r="L99" s="137"/>
    </row>
    <row r="100" s="95" customFormat="true" ht="19.95" hidden="false" customHeight="true" outlineLevel="0" collapsed="false">
      <c r="B100" s="137"/>
      <c r="D100" s="138" t="s">
        <v>4732</v>
      </c>
      <c r="E100" s="139"/>
      <c r="F100" s="139"/>
      <c r="G100" s="139"/>
      <c r="H100" s="139"/>
      <c r="I100" s="139"/>
      <c r="J100" s="140" t="n">
        <f aca="false">J144</f>
        <v>0</v>
      </c>
      <c r="L100" s="137"/>
    </row>
    <row r="101" s="95" customFormat="true" ht="19.95" hidden="false" customHeight="true" outlineLevel="0" collapsed="false">
      <c r="B101" s="137"/>
      <c r="D101" s="138" t="s">
        <v>4733</v>
      </c>
      <c r="E101" s="139"/>
      <c r="F101" s="139"/>
      <c r="G101" s="139"/>
      <c r="H101" s="139"/>
      <c r="I101" s="139"/>
      <c r="J101" s="140" t="n">
        <f aca="false">J147</f>
        <v>0</v>
      </c>
      <c r="L101" s="137"/>
    </row>
    <row r="102" s="95" customFormat="true" ht="19.95" hidden="false" customHeight="true" outlineLevel="0" collapsed="false">
      <c r="B102" s="137"/>
      <c r="D102" s="138" t="s">
        <v>4734</v>
      </c>
      <c r="E102" s="139"/>
      <c r="F102" s="139"/>
      <c r="G102" s="139"/>
      <c r="H102" s="139"/>
      <c r="I102" s="139"/>
      <c r="J102" s="140" t="n">
        <f aca="false">J149</f>
        <v>0</v>
      </c>
      <c r="L102" s="137"/>
    </row>
    <row r="103" s="95" customFormat="true" ht="19.95" hidden="false" customHeight="true" outlineLevel="0" collapsed="false">
      <c r="B103" s="137"/>
      <c r="D103" s="138" t="s">
        <v>4735</v>
      </c>
      <c r="E103" s="139"/>
      <c r="F103" s="139"/>
      <c r="G103" s="139"/>
      <c r="H103" s="139"/>
      <c r="I103" s="139"/>
      <c r="J103" s="140" t="n">
        <f aca="false">J151</f>
        <v>0</v>
      </c>
      <c r="L103" s="137"/>
    </row>
    <row r="104" s="95" customFormat="true" ht="19.95" hidden="false" customHeight="true" outlineLevel="0" collapsed="false">
      <c r="B104" s="137"/>
      <c r="D104" s="138" t="s">
        <v>4736</v>
      </c>
      <c r="E104" s="139"/>
      <c r="F104" s="139"/>
      <c r="G104" s="139"/>
      <c r="H104" s="139"/>
      <c r="I104" s="139"/>
      <c r="J104" s="140" t="n">
        <f aca="false">J153</f>
        <v>0</v>
      </c>
      <c r="L104" s="137"/>
    </row>
    <row r="105" s="95" customFormat="true" ht="19.95" hidden="false" customHeight="true" outlineLevel="0" collapsed="false">
      <c r="B105" s="137"/>
      <c r="D105" s="138" t="s">
        <v>4737</v>
      </c>
      <c r="E105" s="139"/>
      <c r="F105" s="139"/>
      <c r="G105" s="139"/>
      <c r="H105" s="139"/>
      <c r="I105" s="139"/>
      <c r="J105" s="140" t="n">
        <f aca="false">J155</f>
        <v>0</v>
      </c>
      <c r="L105" s="137"/>
    </row>
    <row r="106" s="95" customFormat="true" ht="19.95" hidden="false" customHeight="true" outlineLevel="0" collapsed="false">
      <c r="B106" s="137"/>
      <c r="D106" s="138" t="s">
        <v>4738</v>
      </c>
      <c r="E106" s="139"/>
      <c r="F106" s="139"/>
      <c r="G106" s="139"/>
      <c r="H106" s="139"/>
      <c r="I106" s="139"/>
      <c r="J106" s="140" t="n">
        <f aca="false">J158</f>
        <v>0</v>
      </c>
      <c r="L106" s="137"/>
    </row>
    <row r="107" s="95" customFormat="true" ht="19.95" hidden="false" customHeight="true" outlineLevel="0" collapsed="false">
      <c r="B107" s="137"/>
      <c r="D107" s="138" t="s">
        <v>4739</v>
      </c>
      <c r="E107" s="139"/>
      <c r="F107" s="139"/>
      <c r="G107" s="139"/>
      <c r="H107" s="139"/>
      <c r="I107" s="139"/>
      <c r="J107" s="140" t="n">
        <f aca="false">J165</f>
        <v>0</v>
      </c>
      <c r="L107" s="137"/>
    </row>
    <row r="108" s="95" customFormat="true" ht="19.95" hidden="false" customHeight="true" outlineLevel="0" collapsed="false">
      <c r="B108" s="137"/>
      <c r="D108" s="138" t="s">
        <v>4740</v>
      </c>
      <c r="E108" s="139"/>
      <c r="F108" s="139"/>
      <c r="G108" s="139"/>
      <c r="H108" s="139"/>
      <c r="I108" s="139"/>
      <c r="J108" s="140" t="n">
        <f aca="false">J168</f>
        <v>0</v>
      </c>
      <c r="L108" s="137"/>
    </row>
    <row r="109" s="95" customFormat="true" ht="19.95" hidden="false" customHeight="true" outlineLevel="0" collapsed="false">
      <c r="B109" s="137"/>
      <c r="D109" s="138" t="s">
        <v>4741</v>
      </c>
      <c r="E109" s="139"/>
      <c r="F109" s="139"/>
      <c r="G109" s="139"/>
      <c r="H109" s="139"/>
      <c r="I109" s="139"/>
      <c r="J109" s="140" t="n">
        <f aca="false">J174</f>
        <v>0</v>
      </c>
      <c r="L109" s="137"/>
    </row>
    <row r="110" s="95" customFormat="true" ht="19.95" hidden="false" customHeight="true" outlineLevel="0" collapsed="false">
      <c r="B110" s="137"/>
      <c r="D110" s="138" t="s">
        <v>4742</v>
      </c>
      <c r="E110" s="139"/>
      <c r="F110" s="139"/>
      <c r="G110" s="139"/>
      <c r="H110" s="139"/>
      <c r="I110" s="139"/>
      <c r="J110" s="140" t="n">
        <f aca="false">J177</f>
        <v>0</v>
      </c>
      <c r="L110" s="137"/>
    </row>
    <row r="111" s="95" customFormat="true" ht="19.95" hidden="false" customHeight="true" outlineLevel="0" collapsed="false">
      <c r="B111" s="137"/>
      <c r="D111" s="138" t="s">
        <v>4743</v>
      </c>
      <c r="E111" s="139"/>
      <c r="F111" s="139"/>
      <c r="G111" s="139"/>
      <c r="H111" s="139"/>
      <c r="I111" s="139"/>
      <c r="J111" s="140" t="n">
        <f aca="false">J192</f>
        <v>0</v>
      </c>
      <c r="L111" s="137"/>
    </row>
    <row r="112" s="95" customFormat="true" ht="19.95" hidden="false" customHeight="true" outlineLevel="0" collapsed="false">
      <c r="B112" s="137"/>
      <c r="D112" s="138" t="s">
        <v>4744</v>
      </c>
      <c r="E112" s="139"/>
      <c r="F112" s="139"/>
      <c r="G112" s="139"/>
      <c r="H112" s="139"/>
      <c r="I112" s="139"/>
      <c r="J112" s="140" t="n">
        <f aca="false">J196</f>
        <v>0</v>
      </c>
      <c r="L112" s="137"/>
    </row>
    <row r="113" s="132" customFormat="true" ht="21.75" hidden="false" customHeight="true" outlineLevel="0" collapsed="false">
      <c r="B113" s="133"/>
      <c r="D113" s="141" t="s">
        <v>292</v>
      </c>
      <c r="J113" s="142" t="n">
        <f aca="false">J199</f>
        <v>0</v>
      </c>
      <c r="L113" s="133"/>
    </row>
    <row r="114" s="22" customFormat="true" ht="21.75" hidden="false" customHeight="true" outlineLevel="0" collapsed="false">
      <c r="B114" s="23"/>
      <c r="L114" s="23"/>
    </row>
    <row r="115" s="22" customFormat="true" ht="6.9" hidden="false" customHeight="true" outlineLevel="0" collapsed="false"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23"/>
    </row>
    <row r="119" s="22" customFormat="true" ht="6.9" hidden="false" customHeight="true" outlineLevel="0" collapsed="false">
      <c r="B119" s="43"/>
      <c r="C119" s="44"/>
      <c r="D119" s="44"/>
      <c r="E119" s="44"/>
      <c r="F119" s="44"/>
      <c r="G119" s="44"/>
      <c r="H119" s="44"/>
      <c r="I119" s="44"/>
      <c r="J119" s="44"/>
      <c r="K119" s="44"/>
      <c r="L119" s="23"/>
    </row>
    <row r="120" s="22" customFormat="true" ht="24.9" hidden="false" customHeight="true" outlineLevel="0" collapsed="false">
      <c r="B120" s="23"/>
      <c r="C120" s="7" t="s">
        <v>293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12" hidden="false" customHeight="true" outlineLevel="0" collapsed="false">
      <c r="B122" s="23"/>
      <c r="C122" s="15" t="s">
        <v>15</v>
      </c>
      <c r="L122" s="23"/>
    </row>
    <row r="123" s="22" customFormat="true" ht="16.5" hidden="false" customHeight="true" outlineLevel="0" collapsed="false">
      <c r="B123" s="23"/>
      <c r="E123" s="109" t="str">
        <f aca="false">E7</f>
        <v>Koupaliště Rosice</v>
      </c>
      <c r="F123" s="109"/>
      <c r="G123" s="109"/>
      <c r="H123" s="109"/>
      <c r="L123" s="23"/>
    </row>
    <row r="124" s="22" customFormat="true" ht="12" hidden="false" customHeight="true" outlineLevel="0" collapsed="false">
      <c r="B124" s="23"/>
      <c r="C124" s="15" t="s">
        <v>278</v>
      </c>
      <c r="L124" s="23"/>
    </row>
    <row r="125" s="22" customFormat="true" ht="16.5" hidden="false" customHeight="true" outlineLevel="0" collapsed="false">
      <c r="B125" s="23"/>
      <c r="E125" s="110" t="str">
        <f aca="false">E9</f>
        <v>SO 9.1 - Parkoviště na ulici Tyršova</v>
      </c>
      <c r="F125" s="110"/>
      <c r="G125" s="110"/>
      <c r="H125" s="110"/>
      <c r="L125" s="23"/>
    </row>
    <row r="126" s="22" customFormat="true" ht="6.9" hidden="false" customHeight="true" outlineLevel="0" collapsed="false">
      <c r="B126" s="23"/>
      <c r="L126" s="23"/>
    </row>
    <row r="127" s="22" customFormat="true" ht="12" hidden="false" customHeight="true" outlineLevel="0" collapsed="false">
      <c r="B127" s="23"/>
      <c r="C127" s="15" t="s">
        <v>19</v>
      </c>
      <c r="F127" s="16" t="str">
        <f aca="false">F12</f>
        <v>Rosice</v>
      </c>
      <c r="I127" s="15" t="s">
        <v>21</v>
      </c>
      <c r="J127" s="111" t="str">
        <f aca="false">IF(J12="","",J12)</f>
        <v>6. 9. 2021</v>
      </c>
      <c r="L127" s="23"/>
    </row>
    <row r="128" s="22" customFormat="true" ht="6.9" hidden="false" customHeight="true" outlineLevel="0" collapsed="false">
      <c r="B128" s="23"/>
      <c r="L128" s="23"/>
    </row>
    <row r="129" s="22" customFormat="true" ht="25.65" hidden="false" customHeight="true" outlineLevel="0" collapsed="false">
      <c r="B129" s="23"/>
      <c r="C129" s="15" t="s">
        <v>23</v>
      </c>
      <c r="F129" s="16" t="str">
        <f aca="false">E15</f>
        <v>Město Rosice</v>
      </c>
      <c r="I129" s="15" t="s">
        <v>31</v>
      </c>
      <c r="J129" s="128" t="str">
        <f aca="false">E21</f>
        <v>Ing. arch. Kristýna Shromáždilová</v>
      </c>
      <c r="L129" s="23"/>
    </row>
    <row r="130" s="22" customFormat="true" ht="25.65" hidden="false" customHeight="true" outlineLevel="0" collapsed="false">
      <c r="B130" s="23"/>
      <c r="C130" s="15" t="s">
        <v>29</v>
      </c>
      <c r="F130" s="16" t="str">
        <f aca="false">IF(E18="","",E18)</f>
        <v>Vyplň údaj</v>
      </c>
      <c r="I130" s="15" t="s">
        <v>36</v>
      </c>
      <c r="J130" s="128" t="str">
        <f aca="false">E24</f>
        <v>STAGA stavební agentura s.r.o.</v>
      </c>
      <c r="L130" s="23"/>
    </row>
    <row r="131" s="22" customFormat="true" ht="10.35" hidden="false" customHeight="true" outlineLevel="0" collapsed="false">
      <c r="B131" s="23"/>
      <c r="L131" s="23"/>
    </row>
    <row r="132" s="143" customFormat="true" ht="29.25" hidden="false" customHeight="true" outlineLevel="0" collapsed="false">
      <c r="B132" s="144"/>
      <c r="C132" s="145" t="s">
        <v>294</v>
      </c>
      <c r="D132" s="146" t="s">
        <v>67</v>
      </c>
      <c r="E132" s="146" t="s">
        <v>63</v>
      </c>
      <c r="F132" s="146" t="s">
        <v>64</v>
      </c>
      <c r="G132" s="146" t="s">
        <v>295</v>
      </c>
      <c r="H132" s="146" t="s">
        <v>296</v>
      </c>
      <c r="I132" s="146" t="s">
        <v>297</v>
      </c>
      <c r="J132" s="146" t="s">
        <v>284</v>
      </c>
      <c r="K132" s="147" t="s">
        <v>298</v>
      </c>
      <c r="L132" s="144"/>
      <c r="M132" s="64"/>
      <c r="N132" s="65" t="s">
        <v>46</v>
      </c>
      <c r="O132" s="65" t="s">
        <v>299</v>
      </c>
      <c r="P132" s="65" t="s">
        <v>300</v>
      </c>
      <c r="Q132" s="65" t="s">
        <v>301</v>
      </c>
      <c r="R132" s="65" t="s">
        <v>302</v>
      </c>
      <c r="S132" s="65" t="s">
        <v>303</v>
      </c>
      <c r="T132" s="66" t="s">
        <v>304</v>
      </c>
    </row>
    <row r="133" s="22" customFormat="true" ht="22.95" hidden="false" customHeight="true" outlineLevel="0" collapsed="false">
      <c r="B133" s="23"/>
      <c r="C133" s="70" t="s">
        <v>305</v>
      </c>
      <c r="J133" s="148" t="n">
        <f aca="false">BK133</f>
        <v>0</v>
      </c>
      <c r="L133" s="23"/>
      <c r="M133" s="67"/>
      <c r="N133" s="55"/>
      <c r="O133" s="55"/>
      <c r="P133" s="149" t="n">
        <f aca="false">P134+P199</f>
        <v>0</v>
      </c>
      <c r="Q133" s="55"/>
      <c r="R133" s="149" t="n">
        <f aca="false">R134+R199</f>
        <v>0</v>
      </c>
      <c r="S133" s="55"/>
      <c r="T133" s="150" t="n">
        <f aca="false">T134+T199</f>
        <v>0</v>
      </c>
      <c r="AT133" s="3" t="s">
        <v>81</v>
      </c>
      <c r="AU133" s="3" t="s">
        <v>286</v>
      </c>
      <c r="BK133" s="151" t="n">
        <f aca="false">BK134+BK199</f>
        <v>0</v>
      </c>
    </row>
    <row r="134" s="152" customFormat="true" ht="25.95" hidden="false" customHeight="true" outlineLevel="0" collapsed="false">
      <c r="B134" s="153"/>
      <c r="D134" s="154" t="s">
        <v>81</v>
      </c>
      <c r="E134" s="155" t="s">
        <v>534</v>
      </c>
      <c r="F134" s="155" t="s">
        <v>535</v>
      </c>
      <c r="I134" s="156"/>
      <c r="J134" s="142" t="n">
        <f aca="false">BK134</f>
        <v>0</v>
      </c>
      <c r="L134" s="153"/>
      <c r="M134" s="157"/>
      <c r="P134" s="158" t="n">
        <f aca="false">P135+P142+P144+P147+P149+P151+P153+P155+P158+P165+P168+P174+P177+P192+P196</f>
        <v>0</v>
      </c>
      <c r="R134" s="158" t="n">
        <f aca="false">R135+R142+R144+R147+R149+R151+R153+R155+R158+R165+R168+R174+R177+R192+R196</f>
        <v>0</v>
      </c>
      <c r="T134" s="159" t="n">
        <f aca="false">T135+T142+T144+T147+T149+T151+T153+T155+T158+T165+T168+T174+T177+T192+T196</f>
        <v>0</v>
      </c>
      <c r="AR134" s="154" t="s">
        <v>315</v>
      </c>
      <c r="AT134" s="160" t="s">
        <v>81</v>
      </c>
      <c r="AU134" s="160" t="s">
        <v>82</v>
      </c>
      <c r="AY134" s="154" t="s">
        <v>308</v>
      </c>
      <c r="BK134" s="161" t="n">
        <f aca="false">BK135+BK142+BK144+BK147+BK149+BK151+BK153+BK155+BK158+BK165+BK168+BK174+BK177+BK192+BK196</f>
        <v>0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367</v>
      </c>
      <c r="F135" s="162" t="s">
        <v>4745</v>
      </c>
      <c r="I135" s="156"/>
      <c r="J135" s="163" t="n">
        <f aca="false">BK135</f>
        <v>0</v>
      </c>
      <c r="L135" s="153"/>
      <c r="M135" s="157"/>
      <c r="P135" s="158" t="n">
        <f aca="false">SUM(P136:P141)</f>
        <v>0</v>
      </c>
      <c r="R135" s="158" t="n">
        <f aca="false">SUM(R136:R141)</f>
        <v>0</v>
      </c>
      <c r="T135" s="159" t="n">
        <f aca="false">SUM(T136:T141)</f>
        <v>0</v>
      </c>
      <c r="AR135" s="154" t="s">
        <v>315</v>
      </c>
      <c r="AT135" s="160" t="s">
        <v>81</v>
      </c>
      <c r="AU135" s="160" t="s">
        <v>89</v>
      </c>
      <c r="AY135" s="154" t="s">
        <v>308</v>
      </c>
      <c r="BK135" s="161" t="n">
        <f aca="false">SUM(BK136:BK141)</f>
        <v>0</v>
      </c>
    </row>
    <row r="136" s="22" customFormat="true" ht="16.5" hidden="false" customHeight="true" outlineLevel="0" collapsed="false">
      <c r="B136" s="23"/>
      <c r="C136" s="164" t="s">
        <v>89</v>
      </c>
      <c r="D136" s="164" t="s">
        <v>310</v>
      </c>
      <c r="E136" s="165" t="s">
        <v>4746</v>
      </c>
      <c r="F136" s="166" t="s">
        <v>4747</v>
      </c>
      <c r="G136" s="167" t="s">
        <v>324</v>
      </c>
      <c r="H136" s="168" t="n">
        <v>516.65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4748</v>
      </c>
    </row>
    <row r="137" s="22" customFormat="true" ht="16.5" hidden="false" customHeight="true" outlineLevel="0" collapsed="false">
      <c r="B137" s="23"/>
      <c r="C137" s="164" t="s">
        <v>91</v>
      </c>
      <c r="D137" s="164" t="s">
        <v>310</v>
      </c>
      <c r="E137" s="165" t="s">
        <v>4749</v>
      </c>
      <c r="F137" s="166" t="s">
        <v>4750</v>
      </c>
      <c r="G137" s="167" t="s">
        <v>370</v>
      </c>
      <c r="H137" s="168" t="n">
        <v>20.67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4751</v>
      </c>
    </row>
    <row r="138" s="22" customFormat="true" ht="16.5" hidden="false" customHeight="true" outlineLevel="0" collapsed="false">
      <c r="B138" s="23"/>
      <c r="C138" s="164" t="s">
        <v>327</v>
      </c>
      <c r="D138" s="164" t="s">
        <v>310</v>
      </c>
      <c r="E138" s="165" t="s">
        <v>4752</v>
      </c>
      <c r="F138" s="166" t="s">
        <v>4753</v>
      </c>
      <c r="G138" s="167" t="s">
        <v>313</v>
      </c>
      <c r="H138" s="168" t="n">
        <v>17.6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4754</v>
      </c>
    </row>
    <row r="139" s="22" customFormat="true" ht="16.5" hidden="false" customHeight="true" outlineLevel="0" collapsed="false">
      <c r="B139" s="23"/>
      <c r="C139" s="164" t="s">
        <v>315</v>
      </c>
      <c r="D139" s="164" t="s">
        <v>310</v>
      </c>
      <c r="E139" s="165" t="s">
        <v>4755</v>
      </c>
      <c r="F139" s="166" t="s">
        <v>4756</v>
      </c>
      <c r="G139" s="167" t="s">
        <v>494</v>
      </c>
      <c r="H139" s="168" t="n">
        <v>62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4757</v>
      </c>
    </row>
    <row r="140" s="22" customFormat="true" ht="21.75" hidden="false" customHeight="true" outlineLevel="0" collapsed="false">
      <c r="B140" s="23"/>
      <c r="C140" s="164" t="s">
        <v>334</v>
      </c>
      <c r="D140" s="164" t="s">
        <v>310</v>
      </c>
      <c r="E140" s="165" t="s">
        <v>4758</v>
      </c>
      <c r="F140" s="166" t="s">
        <v>4759</v>
      </c>
      <c r="G140" s="167" t="s">
        <v>484</v>
      </c>
      <c r="H140" s="168" t="n">
        <v>1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4760</v>
      </c>
    </row>
    <row r="141" s="22" customFormat="true" ht="16.5" hidden="false" customHeight="true" outlineLevel="0" collapsed="false">
      <c r="B141" s="23"/>
      <c r="C141" s="164" t="s">
        <v>340</v>
      </c>
      <c r="D141" s="164" t="s">
        <v>310</v>
      </c>
      <c r="E141" s="165" t="s">
        <v>4761</v>
      </c>
      <c r="F141" s="166" t="s">
        <v>4762</v>
      </c>
      <c r="G141" s="167" t="s">
        <v>484</v>
      </c>
      <c r="H141" s="168" t="n">
        <v>1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4763</v>
      </c>
    </row>
    <row r="142" s="152" customFormat="true" ht="22.95" hidden="false" customHeight="true" outlineLevel="0" collapsed="false">
      <c r="B142" s="153"/>
      <c r="D142" s="154" t="s">
        <v>81</v>
      </c>
      <c r="E142" s="162" t="s">
        <v>374</v>
      </c>
      <c r="F142" s="162" t="s">
        <v>4764</v>
      </c>
      <c r="I142" s="156"/>
      <c r="J142" s="163" t="n">
        <f aca="false">BK142</f>
        <v>0</v>
      </c>
      <c r="L142" s="153"/>
      <c r="M142" s="157"/>
      <c r="P142" s="158" t="n">
        <f aca="false">P143</f>
        <v>0</v>
      </c>
      <c r="R142" s="158" t="n">
        <f aca="false">R143</f>
        <v>0</v>
      </c>
      <c r="T142" s="159" t="n">
        <f aca="false">T143</f>
        <v>0</v>
      </c>
      <c r="AR142" s="154" t="s">
        <v>315</v>
      </c>
      <c r="AT142" s="160" t="s">
        <v>81</v>
      </c>
      <c r="AU142" s="160" t="s">
        <v>89</v>
      </c>
      <c r="AY142" s="154" t="s">
        <v>308</v>
      </c>
      <c r="BK142" s="161" t="n">
        <f aca="false">BK143</f>
        <v>0</v>
      </c>
    </row>
    <row r="143" s="22" customFormat="true" ht="16.5" hidden="false" customHeight="true" outlineLevel="0" collapsed="false">
      <c r="B143" s="23"/>
      <c r="C143" s="164" t="s">
        <v>347</v>
      </c>
      <c r="D143" s="164" t="s">
        <v>310</v>
      </c>
      <c r="E143" s="165" t="s">
        <v>4765</v>
      </c>
      <c r="F143" s="166" t="s">
        <v>4766</v>
      </c>
      <c r="G143" s="167" t="s">
        <v>324</v>
      </c>
      <c r="H143" s="168" t="n">
        <v>853.37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4767</v>
      </c>
    </row>
    <row r="144" s="152" customFormat="true" ht="22.95" hidden="false" customHeight="true" outlineLevel="0" collapsed="false">
      <c r="B144" s="153"/>
      <c r="D144" s="154" t="s">
        <v>81</v>
      </c>
      <c r="E144" s="162" t="s">
        <v>381</v>
      </c>
      <c r="F144" s="162" t="s">
        <v>4768</v>
      </c>
      <c r="I144" s="156"/>
      <c r="J144" s="163" t="n">
        <f aca="false">BK144</f>
        <v>0</v>
      </c>
      <c r="L144" s="153"/>
      <c r="M144" s="157"/>
      <c r="P144" s="158" t="n">
        <f aca="false">SUM(P145:P146)</f>
        <v>0</v>
      </c>
      <c r="R144" s="158" t="n">
        <f aca="false">SUM(R145:R146)</f>
        <v>0</v>
      </c>
      <c r="T144" s="159" t="n">
        <f aca="false">SUM(T145:T146)</f>
        <v>0</v>
      </c>
      <c r="AR144" s="154" t="s">
        <v>315</v>
      </c>
      <c r="AT144" s="160" t="s">
        <v>81</v>
      </c>
      <c r="AU144" s="160" t="s">
        <v>89</v>
      </c>
      <c r="AY144" s="154" t="s">
        <v>308</v>
      </c>
      <c r="BK144" s="161" t="n">
        <f aca="false">SUM(BK145:BK146)</f>
        <v>0</v>
      </c>
    </row>
    <row r="145" s="22" customFormat="true" ht="16.5" hidden="false" customHeight="true" outlineLevel="0" collapsed="false">
      <c r="B145" s="23"/>
      <c r="C145" s="164" t="s">
        <v>352</v>
      </c>
      <c r="D145" s="164" t="s">
        <v>310</v>
      </c>
      <c r="E145" s="165" t="s">
        <v>4769</v>
      </c>
      <c r="F145" s="166" t="s">
        <v>4770</v>
      </c>
      <c r="G145" s="167" t="s">
        <v>324</v>
      </c>
      <c r="H145" s="168" t="n">
        <v>3.8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4771</v>
      </c>
    </row>
    <row r="146" s="22" customFormat="true" ht="21.75" hidden="false" customHeight="true" outlineLevel="0" collapsed="false">
      <c r="B146" s="23"/>
      <c r="C146" s="164" t="s">
        <v>357</v>
      </c>
      <c r="D146" s="164" t="s">
        <v>310</v>
      </c>
      <c r="E146" s="165" t="s">
        <v>4772</v>
      </c>
      <c r="F146" s="166" t="s">
        <v>4773</v>
      </c>
      <c r="G146" s="167" t="s">
        <v>324</v>
      </c>
      <c r="H146" s="168" t="n">
        <v>10.65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4774</v>
      </c>
    </row>
    <row r="147" s="152" customFormat="true" ht="22.95" hidden="false" customHeight="true" outlineLevel="0" collapsed="false">
      <c r="B147" s="153"/>
      <c r="D147" s="154" t="s">
        <v>81</v>
      </c>
      <c r="E147" s="162" t="s">
        <v>414</v>
      </c>
      <c r="F147" s="162" t="s">
        <v>4775</v>
      </c>
      <c r="I147" s="156"/>
      <c r="J147" s="163" t="n">
        <f aca="false">BK147</f>
        <v>0</v>
      </c>
      <c r="L147" s="153"/>
      <c r="M147" s="157"/>
      <c r="P147" s="158" t="n">
        <f aca="false">P148</f>
        <v>0</v>
      </c>
      <c r="R147" s="158" t="n">
        <f aca="false">R148</f>
        <v>0</v>
      </c>
      <c r="T147" s="159" t="n">
        <f aca="false">T148</f>
        <v>0</v>
      </c>
      <c r="AR147" s="154" t="s">
        <v>315</v>
      </c>
      <c r="AT147" s="160" t="s">
        <v>81</v>
      </c>
      <c r="AU147" s="160" t="s">
        <v>89</v>
      </c>
      <c r="AY147" s="154" t="s">
        <v>308</v>
      </c>
      <c r="BK147" s="161" t="n">
        <f aca="false">BK148</f>
        <v>0</v>
      </c>
    </row>
    <row r="148" s="22" customFormat="true" ht="21.75" hidden="false" customHeight="true" outlineLevel="0" collapsed="false">
      <c r="B148" s="23"/>
      <c r="C148" s="164" t="s">
        <v>363</v>
      </c>
      <c r="D148" s="164" t="s">
        <v>310</v>
      </c>
      <c r="E148" s="165" t="s">
        <v>4776</v>
      </c>
      <c r="F148" s="166" t="s">
        <v>4777</v>
      </c>
      <c r="G148" s="167" t="s">
        <v>324</v>
      </c>
      <c r="H148" s="168" t="n">
        <v>867.82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4778</v>
      </c>
    </row>
    <row r="149" s="152" customFormat="true" ht="22.95" hidden="false" customHeight="true" outlineLevel="0" collapsed="false">
      <c r="B149" s="153"/>
      <c r="D149" s="154" t="s">
        <v>81</v>
      </c>
      <c r="E149" s="162" t="s">
        <v>427</v>
      </c>
      <c r="F149" s="162" t="s">
        <v>4779</v>
      </c>
      <c r="I149" s="156"/>
      <c r="J149" s="163" t="n">
        <f aca="false">BK149</f>
        <v>0</v>
      </c>
      <c r="L149" s="153"/>
      <c r="M149" s="157"/>
      <c r="P149" s="158" t="n">
        <f aca="false">P150</f>
        <v>0</v>
      </c>
      <c r="R149" s="158" t="n">
        <f aca="false">R150</f>
        <v>0</v>
      </c>
      <c r="T149" s="159" t="n">
        <f aca="false">T150</f>
        <v>0</v>
      </c>
      <c r="AR149" s="154" t="s">
        <v>315</v>
      </c>
      <c r="AT149" s="160" t="s">
        <v>81</v>
      </c>
      <c r="AU149" s="160" t="s">
        <v>89</v>
      </c>
      <c r="AY149" s="154" t="s">
        <v>308</v>
      </c>
      <c r="BK149" s="161" t="n">
        <f aca="false">BK150</f>
        <v>0</v>
      </c>
    </row>
    <row r="150" s="22" customFormat="true" ht="21.75" hidden="false" customHeight="true" outlineLevel="0" collapsed="false">
      <c r="B150" s="23"/>
      <c r="C150" s="164" t="s">
        <v>367</v>
      </c>
      <c r="D150" s="164" t="s">
        <v>310</v>
      </c>
      <c r="E150" s="165" t="s">
        <v>4780</v>
      </c>
      <c r="F150" s="166" t="s">
        <v>4781</v>
      </c>
      <c r="G150" s="167" t="s">
        <v>313</v>
      </c>
      <c r="H150" s="168" t="n">
        <v>1722.15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4782</v>
      </c>
    </row>
    <row r="151" s="152" customFormat="true" ht="22.95" hidden="false" customHeight="true" outlineLevel="0" collapsed="false">
      <c r="B151" s="153"/>
      <c r="D151" s="154" t="s">
        <v>81</v>
      </c>
      <c r="E151" s="162" t="s">
        <v>433</v>
      </c>
      <c r="F151" s="162" t="s">
        <v>4783</v>
      </c>
      <c r="I151" s="156"/>
      <c r="J151" s="163" t="n">
        <f aca="false">BK151</f>
        <v>0</v>
      </c>
      <c r="L151" s="153"/>
      <c r="M151" s="157"/>
      <c r="P151" s="158" t="n">
        <f aca="false">P152</f>
        <v>0</v>
      </c>
      <c r="R151" s="158" t="n">
        <f aca="false">R152</f>
        <v>0</v>
      </c>
      <c r="T151" s="159" t="n">
        <f aca="false">T152</f>
        <v>0</v>
      </c>
      <c r="AR151" s="154" t="s">
        <v>315</v>
      </c>
      <c r="AT151" s="160" t="s">
        <v>81</v>
      </c>
      <c r="AU151" s="160" t="s">
        <v>89</v>
      </c>
      <c r="AY151" s="154" t="s">
        <v>308</v>
      </c>
      <c r="BK151" s="161" t="n">
        <f aca="false">BK152</f>
        <v>0</v>
      </c>
    </row>
    <row r="152" s="22" customFormat="true" ht="16.5" hidden="false" customHeight="true" outlineLevel="0" collapsed="false">
      <c r="B152" s="23"/>
      <c r="C152" s="164" t="s">
        <v>374</v>
      </c>
      <c r="D152" s="164" t="s">
        <v>310</v>
      </c>
      <c r="E152" s="165" t="s">
        <v>4784</v>
      </c>
      <c r="F152" s="166" t="s">
        <v>4785</v>
      </c>
      <c r="G152" s="167" t="s">
        <v>324</v>
      </c>
      <c r="H152" s="168" t="n">
        <v>867.82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4786</v>
      </c>
    </row>
    <row r="153" s="152" customFormat="true" ht="22.95" hidden="false" customHeight="true" outlineLevel="0" collapsed="false">
      <c r="B153" s="153"/>
      <c r="D153" s="154" t="s">
        <v>81</v>
      </c>
      <c r="E153" s="162" t="s">
        <v>6</v>
      </c>
      <c r="F153" s="162" t="s">
        <v>4787</v>
      </c>
      <c r="I153" s="156"/>
      <c r="J153" s="163" t="n">
        <f aca="false">BK153</f>
        <v>0</v>
      </c>
      <c r="L153" s="153"/>
      <c r="M153" s="157"/>
      <c r="P153" s="158" t="n">
        <f aca="false">P154</f>
        <v>0</v>
      </c>
      <c r="R153" s="158" t="n">
        <f aca="false">R154</f>
        <v>0</v>
      </c>
      <c r="T153" s="159" t="n">
        <f aca="false">T154</f>
        <v>0</v>
      </c>
      <c r="AR153" s="154" t="s">
        <v>315</v>
      </c>
      <c r="AT153" s="160" t="s">
        <v>81</v>
      </c>
      <c r="AU153" s="160" t="s">
        <v>89</v>
      </c>
      <c r="AY153" s="154" t="s">
        <v>308</v>
      </c>
      <c r="BK153" s="161" t="n">
        <f aca="false">BK154</f>
        <v>0</v>
      </c>
    </row>
    <row r="154" s="22" customFormat="true" ht="24.15" hidden="false" customHeight="true" outlineLevel="0" collapsed="false">
      <c r="B154" s="23"/>
      <c r="C154" s="164" t="s">
        <v>381</v>
      </c>
      <c r="D154" s="164" t="s">
        <v>310</v>
      </c>
      <c r="E154" s="165" t="s">
        <v>4788</v>
      </c>
      <c r="F154" s="166" t="s">
        <v>4789</v>
      </c>
      <c r="G154" s="167" t="s">
        <v>494</v>
      </c>
      <c r="H154" s="168" t="n">
        <v>71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4790</v>
      </c>
    </row>
    <row r="155" s="152" customFormat="true" ht="22.95" hidden="false" customHeight="true" outlineLevel="0" collapsed="false">
      <c r="B155" s="153"/>
      <c r="D155" s="154" t="s">
        <v>81</v>
      </c>
      <c r="E155" s="162" t="s">
        <v>491</v>
      </c>
      <c r="F155" s="162" t="s">
        <v>4791</v>
      </c>
      <c r="I155" s="156"/>
      <c r="J155" s="163" t="n">
        <f aca="false">BK155</f>
        <v>0</v>
      </c>
      <c r="L155" s="153"/>
      <c r="M155" s="157"/>
      <c r="P155" s="158" t="n">
        <f aca="false">SUM(P156:P157)</f>
        <v>0</v>
      </c>
      <c r="R155" s="158" t="n">
        <f aca="false">SUM(R156:R157)</f>
        <v>0</v>
      </c>
      <c r="T155" s="159" t="n">
        <f aca="false">SUM(T156:T157)</f>
        <v>0</v>
      </c>
      <c r="AR155" s="154" t="s">
        <v>315</v>
      </c>
      <c r="AT155" s="160" t="s">
        <v>81</v>
      </c>
      <c r="AU155" s="160" t="s">
        <v>89</v>
      </c>
      <c r="AY155" s="154" t="s">
        <v>308</v>
      </c>
      <c r="BK155" s="161" t="n">
        <f aca="false">SUM(BK156:BK157)</f>
        <v>0</v>
      </c>
    </row>
    <row r="156" s="22" customFormat="true" ht="21.75" hidden="false" customHeight="true" outlineLevel="0" collapsed="false">
      <c r="B156" s="23"/>
      <c r="C156" s="164" t="s">
        <v>393</v>
      </c>
      <c r="D156" s="164" t="s">
        <v>310</v>
      </c>
      <c r="E156" s="165" t="s">
        <v>4792</v>
      </c>
      <c r="F156" s="166" t="s">
        <v>4793</v>
      </c>
      <c r="G156" s="167" t="s">
        <v>313</v>
      </c>
      <c r="H156" s="168" t="n">
        <v>1722.15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4794</v>
      </c>
    </row>
    <row r="157" s="22" customFormat="true" ht="16.5" hidden="false" customHeight="true" outlineLevel="0" collapsed="false">
      <c r="B157" s="23"/>
      <c r="C157" s="164" t="s">
        <v>7</v>
      </c>
      <c r="D157" s="164" t="s">
        <v>310</v>
      </c>
      <c r="E157" s="165" t="s">
        <v>4795</v>
      </c>
      <c r="F157" s="166" t="s">
        <v>4796</v>
      </c>
      <c r="G157" s="167" t="s">
        <v>313</v>
      </c>
      <c r="H157" s="168" t="n">
        <v>1722.15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4797</v>
      </c>
    </row>
    <row r="158" s="152" customFormat="true" ht="22.95" hidden="false" customHeight="true" outlineLevel="0" collapsed="false">
      <c r="B158" s="153"/>
      <c r="D158" s="154" t="s">
        <v>81</v>
      </c>
      <c r="E158" s="162" t="s">
        <v>698</v>
      </c>
      <c r="F158" s="162" t="s">
        <v>4798</v>
      </c>
      <c r="I158" s="156"/>
      <c r="J158" s="163" t="n">
        <f aca="false">BK158</f>
        <v>0</v>
      </c>
      <c r="L158" s="153"/>
      <c r="M158" s="157"/>
      <c r="P158" s="158" t="n">
        <f aca="false">SUM(P159:P164)</f>
        <v>0</v>
      </c>
      <c r="R158" s="158" t="n">
        <f aca="false">SUM(R159:R164)</f>
        <v>0</v>
      </c>
      <c r="T158" s="159" t="n">
        <f aca="false">SUM(T159:T164)</f>
        <v>0</v>
      </c>
      <c r="AR158" s="154" t="s">
        <v>315</v>
      </c>
      <c r="AT158" s="160" t="s">
        <v>81</v>
      </c>
      <c r="AU158" s="160" t="s">
        <v>89</v>
      </c>
      <c r="AY158" s="154" t="s">
        <v>308</v>
      </c>
      <c r="BK158" s="161" t="n">
        <f aca="false">SUM(BK159:BK164)</f>
        <v>0</v>
      </c>
    </row>
    <row r="159" s="22" customFormat="true" ht="21.75" hidden="false" customHeight="true" outlineLevel="0" collapsed="false">
      <c r="B159" s="23"/>
      <c r="C159" s="164" t="s">
        <v>414</v>
      </c>
      <c r="D159" s="164" t="s">
        <v>310</v>
      </c>
      <c r="E159" s="165" t="s">
        <v>4799</v>
      </c>
      <c r="F159" s="166" t="s">
        <v>4800</v>
      </c>
      <c r="G159" s="167" t="s">
        <v>313</v>
      </c>
      <c r="H159" s="168" t="n">
        <v>910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4801</v>
      </c>
    </row>
    <row r="160" s="22" customFormat="true" ht="21.75" hidden="false" customHeight="true" outlineLevel="0" collapsed="false">
      <c r="B160" s="23"/>
      <c r="C160" s="164" t="s">
        <v>423</v>
      </c>
      <c r="D160" s="164" t="s">
        <v>310</v>
      </c>
      <c r="E160" s="165" t="s">
        <v>4802</v>
      </c>
      <c r="F160" s="166" t="s">
        <v>4803</v>
      </c>
      <c r="G160" s="167" t="s">
        <v>313</v>
      </c>
      <c r="H160" s="168" t="n">
        <v>910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4804</v>
      </c>
    </row>
    <row r="161" s="22" customFormat="true" ht="21.75" hidden="false" customHeight="true" outlineLevel="0" collapsed="false">
      <c r="B161" s="23"/>
      <c r="C161" s="164" t="s">
        <v>427</v>
      </c>
      <c r="D161" s="164" t="s">
        <v>310</v>
      </c>
      <c r="E161" s="165" t="s">
        <v>4805</v>
      </c>
      <c r="F161" s="166" t="s">
        <v>4806</v>
      </c>
      <c r="G161" s="167" t="s">
        <v>313</v>
      </c>
      <c r="H161" s="168" t="n">
        <v>37.7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4807</v>
      </c>
    </row>
    <row r="162" s="22" customFormat="true" ht="21.75" hidden="false" customHeight="true" outlineLevel="0" collapsed="false">
      <c r="B162" s="23"/>
      <c r="C162" s="164" t="s">
        <v>433</v>
      </c>
      <c r="D162" s="164" t="s">
        <v>310</v>
      </c>
      <c r="E162" s="165" t="s">
        <v>4808</v>
      </c>
      <c r="F162" s="166" t="s">
        <v>4809</v>
      </c>
      <c r="G162" s="167" t="s">
        <v>313</v>
      </c>
      <c r="H162" s="168" t="n">
        <v>1722.15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4810</v>
      </c>
    </row>
    <row r="163" s="22" customFormat="true" ht="24.15" hidden="false" customHeight="true" outlineLevel="0" collapsed="false">
      <c r="B163" s="23"/>
      <c r="C163" s="164" t="s">
        <v>443</v>
      </c>
      <c r="D163" s="164" t="s">
        <v>310</v>
      </c>
      <c r="E163" s="165" t="s">
        <v>4811</v>
      </c>
      <c r="F163" s="166" t="s">
        <v>4812</v>
      </c>
      <c r="G163" s="167" t="s">
        <v>313</v>
      </c>
      <c r="H163" s="168" t="n">
        <v>1692.4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4813</v>
      </c>
    </row>
    <row r="164" s="22" customFormat="true" ht="21.75" hidden="false" customHeight="true" outlineLevel="0" collapsed="false">
      <c r="B164" s="23"/>
      <c r="C164" s="164" t="s">
        <v>6</v>
      </c>
      <c r="D164" s="164" t="s">
        <v>310</v>
      </c>
      <c r="E164" s="165" t="s">
        <v>4814</v>
      </c>
      <c r="F164" s="166" t="s">
        <v>4815</v>
      </c>
      <c r="G164" s="167" t="s">
        <v>313</v>
      </c>
      <c r="H164" s="168" t="n">
        <v>296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4816</v>
      </c>
    </row>
    <row r="165" s="152" customFormat="true" ht="22.95" hidden="false" customHeight="true" outlineLevel="0" collapsed="false">
      <c r="B165" s="153"/>
      <c r="D165" s="154" t="s">
        <v>81</v>
      </c>
      <c r="E165" s="162" t="s">
        <v>700</v>
      </c>
      <c r="F165" s="162" t="s">
        <v>4817</v>
      </c>
      <c r="I165" s="156"/>
      <c r="J165" s="163" t="n">
        <f aca="false">BK165</f>
        <v>0</v>
      </c>
      <c r="L165" s="153"/>
      <c r="M165" s="157"/>
      <c r="P165" s="158" t="n">
        <f aca="false">SUM(P166:P167)</f>
        <v>0</v>
      </c>
      <c r="R165" s="158" t="n">
        <f aca="false">SUM(R166:R167)</f>
        <v>0</v>
      </c>
      <c r="T165" s="159" t="n">
        <f aca="false">SUM(T166:T167)</f>
        <v>0</v>
      </c>
      <c r="AR165" s="154" t="s">
        <v>315</v>
      </c>
      <c r="AT165" s="160" t="s">
        <v>81</v>
      </c>
      <c r="AU165" s="160" t="s">
        <v>89</v>
      </c>
      <c r="AY165" s="154" t="s">
        <v>308</v>
      </c>
      <c r="BK165" s="161" t="n">
        <f aca="false">SUM(BK166:BK167)</f>
        <v>0</v>
      </c>
    </row>
    <row r="166" s="22" customFormat="true" ht="21.75" hidden="false" customHeight="true" outlineLevel="0" collapsed="false">
      <c r="B166" s="23"/>
      <c r="C166" s="164" t="s">
        <v>455</v>
      </c>
      <c r="D166" s="164" t="s">
        <v>310</v>
      </c>
      <c r="E166" s="165" t="s">
        <v>4818</v>
      </c>
      <c r="F166" s="166" t="s">
        <v>4819</v>
      </c>
      <c r="G166" s="167" t="s">
        <v>313</v>
      </c>
      <c r="H166" s="168" t="n">
        <v>296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4820</v>
      </c>
    </row>
    <row r="167" s="22" customFormat="true" ht="16.5" hidden="false" customHeight="true" outlineLevel="0" collapsed="false">
      <c r="B167" s="23"/>
      <c r="C167" s="164" t="s">
        <v>461</v>
      </c>
      <c r="D167" s="164" t="s">
        <v>310</v>
      </c>
      <c r="E167" s="165" t="s">
        <v>4821</v>
      </c>
      <c r="F167" s="166" t="s">
        <v>4822</v>
      </c>
      <c r="G167" s="167" t="s">
        <v>313</v>
      </c>
      <c r="H167" s="168" t="n">
        <v>296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4823</v>
      </c>
    </row>
    <row r="168" s="152" customFormat="true" ht="22.95" hidden="false" customHeight="true" outlineLevel="0" collapsed="false">
      <c r="B168" s="153"/>
      <c r="D168" s="154" t="s">
        <v>81</v>
      </c>
      <c r="E168" s="162" t="s">
        <v>704</v>
      </c>
      <c r="F168" s="162" t="s">
        <v>4824</v>
      </c>
      <c r="I168" s="156"/>
      <c r="J168" s="163" t="n">
        <f aca="false">BK168</f>
        <v>0</v>
      </c>
      <c r="L168" s="153"/>
      <c r="M168" s="157"/>
      <c r="P168" s="158" t="n">
        <f aca="false">SUM(P169:P173)</f>
        <v>0</v>
      </c>
      <c r="R168" s="158" t="n">
        <f aca="false">SUM(R169:R173)</f>
        <v>0</v>
      </c>
      <c r="T168" s="159" t="n">
        <f aca="false">SUM(T169:T173)</f>
        <v>0</v>
      </c>
      <c r="AR168" s="154" t="s">
        <v>315</v>
      </c>
      <c r="AT168" s="160" t="s">
        <v>81</v>
      </c>
      <c r="AU168" s="160" t="s">
        <v>89</v>
      </c>
      <c r="AY168" s="154" t="s">
        <v>308</v>
      </c>
      <c r="BK168" s="161" t="n">
        <f aca="false">SUM(BK169:BK173)</f>
        <v>0</v>
      </c>
    </row>
    <row r="169" s="22" customFormat="true" ht="21.75" hidden="false" customHeight="true" outlineLevel="0" collapsed="false">
      <c r="B169" s="23"/>
      <c r="C169" s="164" t="s">
        <v>471</v>
      </c>
      <c r="D169" s="164" t="s">
        <v>310</v>
      </c>
      <c r="E169" s="165" t="s">
        <v>4825</v>
      </c>
      <c r="F169" s="166" t="s">
        <v>4826</v>
      </c>
      <c r="G169" s="167" t="s">
        <v>313</v>
      </c>
      <c r="H169" s="168" t="n">
        <v>37.7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4827</v>
      </c>
    </row>
    <row r="170" s="22" customFormat="true" ht="16.5" hidden="false" customHeight="true" outlineLevel="0" collapsed="false">
      <c r="B170" s="23"/>
      <c r="C170" s="164" t="s">
        <v>475</v>
      </c>
      <c r="D170" s="164" t="s">
        <v>310</v>
      </c>
      <c r="E170" s="165" t="s">
        <v>4828</v>
      </c>
      <c r="F170" s="166" t="s">
        <v>4829</v>
      </c>
      <c r="G170" s="167" t="s">
        <v>313</v>
      </c>
      <c r="H170" s="168" t="n">
        <v>32.7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4830</v>
      </c>
    </row>
    <row r="171" s="22" customFormat="true" ht="16.5" hidden="false" customHeight="true" outlineLevel="0" collapsed="false">
      <c r="B171" s="23"/>
      <c r="C171" s="164" t="s">
        <v>481</v>
      </c>
      <c r="D171" s="164" t="s">
        <v>310</v>
      </c>
      <c r="E171" s="165" t="s">
        <v>4831</v>
      </c>
      <c r="F171" s="166" t="s">
        <v>4832</v>
      </c>
      <c r="G171" s="167" t="s">
        <v>313</v>
      </c>
      <c r="H171" s="168" t="n">
        <v>5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4833</v>
      </c>
    </row>
    <row r="172" s="22" customFormat="true" ht="21.75" hidden="false" customHeight="true" outlineLevel="0" collapsed="false">
      <c r="B172" s="23"/>
      <c r="C172" s="164" t="s">
        <v>486</v>
      </c>
      <c r="D172" s="164" t="s">
        <v>310</v>
      </c>
      <c r="E172" s="165" t="s">
        <v>4834</v>
      </c>
      <c r="F172" s="166" t="s">
        <v>4835</v>
      </c>
      <c r="G172" s="167" t="s">
        <v>313</v>
      </c>
      <c r="H172" s="168" t="n">
        <v>486.4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4836</v>
      </c>
    </row>
    <row r="173" s="22" customFormat="true" ht="16.5" hidden="false" customHeight="true" outlineLevel="0" collapsed="false">
      <c r="B173" s="23"/>
      <c r="C173" s="164" t="s">
        <v>491</v>
      </c>
      <c r="D173" s="164" t="s">
        <v>310</v>
      </c>
      <c r="E173" s="165" t="s">
        <v>4837</v>
      </c>
      <c r="F173" s="166" t="s">
        <v>4838</v>
      </c>
      <c r="G173" s="167" t="s">
        <v>313</v>
      </c>
      <c r="H173" s="168" t="n">
        <v>486.4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4839</v>
      </c>
    </row>
    <row r="174" s="152" customFormat="true" ht="22.95" hidden="false" customHeight="true" outlineLevel="0" collapsed="false">
      <c r="B174" s="153"/>
      <c r="D174" s="154" t="s">
        <v>81</v>
      </c>
      <c r="E174" s="162" t="s">
        <v>766</v>
      </c>
      <c r="F174" s="162" t="s">
        <v>4840</v>
      </c>
      <c r="I174" s="156"/>
      <c r="J174" s="163" t="n">
        <f aca="false">BK174</f>
        <v>0</v>
      </c>
      <c r="L174" s="153"/>
      <c r="M174" s="157"/>
      <c r="P174" s="158" t="n">
        <f aca="false">SUM(P175:P176)</f>
        <v>0</v>
      </c>
      <c r="R174" s="158" t="n">
        <f aca="false">SUM(R175:R176)</f>
        <v>0</v>
      </c>
      <c r="T174" s="159" t="n">
        <f aca="false">SUM(T175:T176)</f>
        <v>0</v>
      </c>
      <c r="AR174" s="154" t="s">
        <v>315</v>
      </c>
      <c r="AT174" s="160" t="s">
        <v>81</v>
      </c>
      <c r="AU174" s="160" t="s">
        <v>89</v>
      </c>
      <c r="AY174" s="154" t="s">
        <v>308</v>
      </c>
      <c r="BK174" s="161" t="n">
        <f aca="false">SUM(BK175:BK176)</f>
        <v>0</v>
      </c>
    </row>
    <row r="175" s="22" customFormat="true" ht="24.15" hidden="false" customHeight="true" outlineLevel="0" collapsed="false">
      <c r="B175" s="23"/>
      <c r="C175" s="164" t="s">
        <v>496</v>
      </c>
      <c r="D175" s="164" t="s">
        <v>310</v>
      </c>
      <c r="E175" s="165" t="s">
        <v>4841</v>
      </c>
      <c r="F175" s="166" t="s">
        <v>4842</v>
      </c>
      <c r="G175" s="167" t="s">
        <v>484</v>
      </c>
      <c r="H175" s="168" t="n">
        <v>2</v>
      </c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540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540</v>
      </c>
      <c r="BM175" s="175" t="s">
        <v>4843</v>
      </c>
    </row>
    <row r="176" s="22" customFormat="true" ht="33" hidden="false" customHeight="true" outlineLevel="0" collapsed="false">
      <c r="B176" s="23"/>
      <c r="C176" s="164" t="s">
        <v>500</v>
      </c>
      <c r="D176" s="164" t="s">
        <v>310</v>
      </c>
      <c r="E176" s="165" t="s">
        <v>4844</v>
      </c>
      <c r="F176" s="166" t="s">
        <v>4845</v>
      </c>
      <c r="G176" s="167" t="s">
        <v>484</v>
      </c>
      <c r="H176" s="168" t="n">
        <v>2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4846</v>
      </c>
    </row>
    <row r="177" s="152" customFormat="true" ht="22.95" hidden="false" customHeight="true" outlineLevel="0" collapsed="false">
      <c r="B177" s="153"/>
      <c r="D177" s="154" t="s">
        <v>81</v>
      </c>
      <c r="E177" s="162" t="s">
        <v>770</v>
      </c>
      <c r="F177" s="162" t="s">
        <v>4847</v>
      </c>
      <c r="I177" s="156"/>
      <c r="J177" s="163" t="n">
        <f aca="false">BK177</f>
        <v>0</v>
      </c>
      <c r="L177" s="153"/>
      <c r="M177" s="157"/>
      <c r="P177" s="158" t="n">
        <f aca="false">SUM(P178:P191)</f>
        <v>0</v>
      </c>
      <c r="R177" s="158" t="n">
        <f aca="false">SUM(R178:R191)</f>
        <v>0</v>
      </c>
      <c r="T177" s="159" t="n">
        <f aca="false">SUM(T178:T191)</f>
        <v>0</v>
      </c>
      <c r="AR177" s="154" t="s">
        <v>315</v>
      </c>
      <c r="AT177" s="160" t="s">
        <v>81</v>
      </c>
      <c r="AU177" s="160" t="s">
        <v>89</v>
      </c>
      <c r="AY177" s="154" t="s">
        <v>308</v>
      </c>
      <c r="BK177" s="161" t="n">
        <f aca="false">SUM(BK178:BK191)</f>
        <v>0</v>
      </c>
    </row>
    <row r="178" s="22" customFormat="true" ht="16.5" hidden="false" customHeight="true" outlineLevel="0" collapsed="false">
      <c r="B178" s="23"/>
      <c r="C178" s="164" t="s">
        <v>504</v>
      </c>
      <c r="D178" s="164" t="s">
        <v>310</v>
      </c>
      <c r="E178" s="165" t="s">
        <v>4848</v>
      </c>
      <c r="F178" s="166" t="s">
        <v>4849</v>
      </c>
      <c r="G178" s="167" t="s">
        <v>494</v>
      </c>
      <c r="H178" s="168" t="n">
        <v>5.1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540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540</v>
      </c>
      <c r="BM178" s="175" t="s">
        <v>4850</v>
      </c>
    </row>
    <row r="179" s="22" customFormat="true" ht="16.5" hidden="false" customHeight="true" outlineLevel="0" collapsed="false">
      <c r="B179" s="23"/>
      <c r="C179" s="164" t="s">
        <v>508</v>
      </c>
      <c r="D179" s="164" t="s">
        <v>310</v>
      </c>
      <c r="E179" s="165" t="s">
        <v>4851</v>
      </c>
      <c r="F179" s="166" t="s">
        <v>4852</v>
      </c>
      <c r="G179" s="167" t="s">
        <v>484</v>
      </c>
      <c r="H179" s="168" t="n">
        <v>287.3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4853</v>
      </c>
    </row>
    <row r="180" s="22" customFormat="true" ht="16.5" hidden="false" customHeight="true" outlineLevel="0" collapsed="false">
      <c r="B180" s="23"/>
      <c r="C180" s="164" t="s">
        <v>514</v>
      </c>
      <c r="D180" s="164" t="s">
        <v>310</v>
      </c>
      <c r="E180" s="165" t="s">
        <v>4854</v>
      </c>
      <c r="F180" s="166" t="s">
        <v>4855</v>
      </c>
      <c r="G180" s="167" t="s">
        <v>494</v>
      </c>
      <c r="H180" s="168" t="n">
        <v>5.1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4856</v>
      </c>
    </row>
    <row r="181" s="22" customFormat="true" ht="21.75" hidden="false" customHeight="true" outlineLevel="0" collapsed="false">
      <c r="B181" s="23"/>
      <c r="C181" s="164" t="s">
        <v>645</v>
      </c>
      <c r="D181" s="164" t="s">
        <v>310</v>
      </c>
      <c r="E181" s="165" t="s">
        <v>4857</v>
      </c>
      <c r="F181" s="166" t="s">
        <v>4858</v>
      </c>
      <c r="G181" s="167" t="s">
        <v>494</v>
      </c>
      <c r="H181" s="168" t="n">
        <v>502.8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4859</v>
      </c>
    </row>
    <row r="182" s="22" customFormat="true" ht="16.5" hidden="false" customHeight="true" outlineLevel="0" collapsed="false">
      <c r="B182" s="23"/>
      <c r="C182" s="164" t="s">
        <v>649</v>
      </c>
      <c r="D182" s="164" t="s">
        <v>310</v>
      </c>
      <c r="E182" s="165" t="s">
        <v>4860</v>
      </c>
      <c r="F182" s="166" t="s">
        <v>4861</v>
      </c>
      <c r="G182" s="167" t="s">
        <v>484</v>
      </c>
      <c r="H182" s="168" t="n">
        <v>90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4862</v>
      </c>
    </row>
    <row r="183" s="22" customFormat="true" ht="16.5" hidden="false" customHeight="true" outlineLevel="0" collapsed="false">
      <c r="B183" s="23"/>
      <c r="C183" s="164" t="s">
        <v>653</v>
      </c>
      <c r="D183" s="164" t="s">
        <v>310</v>
      </c>
      <c r="E183" s="165" t="s">
        <v>4863</v>
      </c>
      <c r="F183" s="166" t="s">
        <v>4864</v>
      </c>
      <c r="G183" s="167" t="s">
        <v>484</v>
      </c>
      <c r="H183" s="168" t="n">
        <v>115.5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4865</v>
      </c>
    </row>
    <row r="184" s="22" customFormat="true" ht="21.75" hidden="false" customHeight="true" outlineLevel="0" collapsed="false">
      <c r="B184" s="23"/>
      <c r="C184" s="164" t="s">
        <v>657</v>
      </c>
      <c r="D184" s="164" t="s">
        <v>310</v>
      </c>
      <c r="E184" s="165" t="s">
        <v>4866</v>
      </c>
      <c r="F184" s="166" t="s">
        <v>4867</v>
      </c>
      <c r="G184" s="167" t="s">
        <v>484</v>
      </c>
      <c r="H184" s="168" t="n">
        <v>10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540</v>
      </c>
      <c r="AT184" s="175" t="s">
        <v>310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540</v>
      </c>
      <c r="BM184" s="175" t="s">
        <v>4868</v>
      </c>
    </row>
    <row r="185" s="22" customFormat="true" ht="24.15" hidden="false" customHeight="true" outlineLevel="0" collapsed="false">
      <c r="B185" s="23"/>
      <c r="C185" s="164" t="s">
        <v>661</v>
      </c>
      <c r="D185" s="164" t="s">
        <v>310</v>
      </c>
      <c r="E185" s="165" t="s">
        <v>4869</v>
      </c>
      <c r="F185" s="166" t="s">
        <v>4870</v>
      </c>
      <c r="G185" s="167" t="s">
        <v>324</v>
      </c>
      <c r="H185" s="168" t="n">
        <v>3.29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4871</v>
      </c>
    </row>
    <row r="186" s="22" customFormat="true" ht="21.75" hidden="false" customHeight="true" outlineLevel="0" collapsed="false">
      <c r="B186" s="23"/>
      <c r="C186" s="164" t="s">
        <v>663</v>
      </c>
      <c r="D186" s="164" t="s">
        <v>310</v>
      </c>
      <c r="E186" s="165" t="s">
        <v>4872</v>
      </c>
      <c r="F186" s="166" t="s">
        <v>4873</v>
      </c>
      <c r="G186" s="167" t="s">
        <v>484</v>
      </c>
      <c r="H186" s="168" t="n">
        <v>2</v>
      </c>
      <c r="I186" s="169"/>
      <c r="J186" s="170" t="n">
        <f aca="false">ROUND(I186*H186,2)</f>
        <v>0</v>
      </c>
      <c r="K186" s="166"/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540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540</v>
      </c>
      <c r="BM186" s="175" t="s">
        <v>4874</v>
      </c>
    </row>
    <row r="187" s="22" customFormat="true" ht="16.5" hidden="false" customHeight="true" outlineLevel="0" collapsed="false">
      <c r="B187" s="23"/>
      <c r="C187" s="164" t="s">
        <v>665</v>
      </c>
      <c r="D187" s="164" t="s">
        <v>310</v>
      </c>
      <c r="E187" s="165" t="s">
        <v>4875</v>
      </c>
      <c r="F187" s="166" t="s">
        <v>4876</v>
      </c>
      <c r="G187" s="167" t="s">
        <v>484</v>
      </c>
      <c r="H187" s="168" t="n">
        <v>2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4877</v>
      </c>
    </row>
    <row r="188" s="22" customFormat="true" ht="16.5" hidden="false" customHeight="true" outlineLevel="0" collapsed="false">
      <c r="B188" s="23"/>
      <c r="C188" s="164" t="s">
        <v>667</v>
      </c>
      <c r="D188" s="164" t="s">
        <v>310</v>
      </c>
      <c r="E188" s="165" t="s">
        <v>4878</v>
      </c>
      <c r="F188" s="166" t="s">
        <v>4879</v>
      </c>
      <c r="G188" s="167" t="s">
        <v>484</v>
      </c>
      <c r="H188" s="168" t="n">
        <v>2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4880</v>
      </c>
    </row>
    <row r="189" s="22" customFormat="true" ht="21.75" hidden="false" customHeight="true" outlineLevel="0" collapsed="false">
      <c r="B189" s="23"/>
      <c r="C189" s="164" t="s">
        <v>669</v>
      </c>
      <c r="D189" s="164" t="s">
        <v>310</v>
      </c>
      <c r="E189" s="165" t="s">
        <v>4881</v>
      </c>
      <c r="F189" s="166" t="s">
        <v>4882</v>
      </c>
      <c r="G189" s="167" t="s">
        <v>484</v>
      </c>
      <c r="H189" s="168" t="n">
        <v>4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540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540</v>
      </c>
      <c r="BM189" s="175" t="s">
        <v>4883</v>
      </c>
    </row>
    <row r="190" s="22" customFormat="true" ht="16.5" hidden="false" customHeight="true" outlineLevel="0" collapsed="false">
      <c r="B190" s="23"/>
      <c r="C190" s="164" t="s">
        <v>671</v>
      </c>
      <c r="D190" s="164" t="s">
        <v>310</v>
      </c>
      <c r="E190" s="165" t="s">
        <v>4884</v>
      </c>
      <c r="F190" s="166" t="s">
        <v>4885</v>
      </c>
      <c r="G190" s="167" t="s">
        <v>484</v>
      </c>
      <c r="H190" s="168" t="n">
        <v>2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4886</v>
      </c>
    </row>
    <row r="191" s="22" customFormat="true" ht="16.5" hidden="false" customHeight="true" outlineLevel="0" collapsed="false">
      <c r="B191" s="23"/>
      <c r="C191" s="164" t="s">
        <v>673</v>
      </c>
      <c r="D191" s="164" t="s">
        <v>310</v>
      </c>
      <c r="E191" s="165" t="s">
        <v>4887</v>
      </c>
      <c r="F191" s="166" t="s">
        <v>4888</v>
      </c>
      <c r="G191" s="167" t="s">
        <v>484</v>
      </c>
      <c r="H191" s="168" t="n">
        <v>2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4889</v>
      </c>
    </row>
    <row r="192" s="152" customFormat="true" ht="22.95" hidden="false" customHeight="true" outlineLevel="0" collapsed="false">
      <c r="B192" s="153"/>
      <c r="D192" s="154" t="s">
        <v>81</v>
      </c>
      <c r="E192" s="162" t="s">
        <v>4890</v>
      </c>
      <c r="F192" s="162" t="s">
        <v>4891</v>
      </c>
      <c r="I192" s="156"/>
      <c r="J192" s="163" t="n">
        <f aca="false">BK192</f>
        <v>0</v>
      </c>
      <c r="L192" s="153"/>
      <c r="M192" s="157"/>
      <c r="P192" s="158" t="n">
        <f aca="false">SUM(P193:P195)</f>
        <v>0</v>
      </c>
      <c r="R192" s="158" t="n">
        <f aca="false">SUM(R193:R195)</f>
        <v>0</v>
      </c>
      <c r="T192" s="159" t="n">
        <f aca="false">SUM(T193:T195)</f>
        <v>0</v>
      </c>
      <c r="AR192" s="154" t="s">
        <v>315</v>
      </c>
      <c r="AT192" s="160" t="s">
        <v>81</v>
      </c>
      <c r="AU192" s="160" t="s">
        <v>89</v>
      </c>
      <c r="AY192" s="154" t="s">
        <v>308</v>
      </c>
      <c r="BK192" s="161" t="n">
        <f aca="false">SUM(BK193:BK195)</f>
        <v>0</v>
      </c>
    </row>
    <row r="193" s="22" customFormat="true" ht="21.75" hidden="false" customHeight="true" outlineLevel="0" collapsed="false">
      <c r="B193" s="23"/>
      <c r="C193" s="164" t="s">
        <v>675</v>
      </c>
      <c r="D193" s="164" t="s">
        <v>310</v>
      </c>
      <c r="E193" s="165" t="s">
        <v>4892</v>
      </c>
      <c r="F193" s="166" t="s">
        <v>4893</v>
      </c>
      <c r="G193" s="167" t="s">
        <v>370</v>
      </c>
      <c r="H193" s="168" t="n">
        <v>19.17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4894</v>
      </c>
    </row>
    <row r="194" s="22" customFormat="true" ht="21.75" hidden="false" customHeight="true" outlineLevel="0" collapsed="false">
      <c r="B194" s="23"/>
      <c r="C194" s="164" t="s">
        <v>677</v>
      </c>
      <c r="D194" s="164" t="s">
        <v>310</v>
      </c>
      <c r="E194" s="165" t="s">
        <v>4895</v>
      </c>
      <c r="F194" s="166" t="s">
        <v>4896</v>
      </c>
      <c r="G194" s="167" t="s">
        <v>370</v>
      </c>
      <c r="H194" s="168" t="n">
        <v>19.17</v>
      </c>
      <c r="I194" s="169"/>
      <c r="J194" s="170" t="n">
        <f aca="false">ROUND(I194*H194,2)</f>
        <v>0</v>
      </c>
      <c r="K194" s="166"/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4897</v>
      </c>
    </row>
    <row r="195" s="22" customFormat="true" ht="16.5" hidden="false" customHeight="true" outlineLevel="0" collapsed="false">
      <c r="B195" s="23"/>
      <c r="C195" s="164" t="s">
        <v>679</v>
      </c>
      <c r="D195" s="164" t="s">
        <v>310</v>
      </c>
      <c r="E195" s="165" t="s">
        <v>4898</v>
      </c>
      <c r="F195" s="166" t="s">
        <v>4899</v>
      </c>
      <c r="G195" s="167" t="s">
        <v>370</v>
      </c>
      <c r="H195" s="168" t="n">
        <v>19.17</v>
      </c>
      <c r="I195" s="169"/>
      <c r="J195" s="170" t="n">
        <f aca="false">ROUND(I195*H195,2)</f>
        <v>0</v>
      </c>
      <c r="K195" s="166"/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540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540</v>
      </c>
      <c r="BM195" s="175" t="s">
        <v>4900</v>
      </c>
    </row>
    <row r="196" s="152" customFormat="true" ht="22.95" hidden="false" customHeight="true" outlineLevel="0" collapsed="false">
      <c r="B196" s="153"/>
      <c r="D196" s="154" t="s">
        <v>81</v>
      </c>
      <c r="E196" s="162" t="s">
        <v>82</v>
      </c>
      <c r="F196" s="162" t="s">
        <v>4901</v>
      </c>
      <c r="I196" s="156"/>
      <c r="J196" s="163" t="n">
        <f aca="false">BK196</f>
        <v>0</v>
      </c>
      <c r="L196" s="153"/>
      <c r="M196" s="157"/>
      <c r="P196" s="158" t="n">
        <f aca="false">SUM(P197:P198)</f>
        <v>0</v>
      </c>
      <c r="R196" s="158" t="n">
        <f aca="false">SUM(R197:R198)</f>
        <v>0</v>
      </c>
      <c r="T196" s="159" t="n">
        <f aca="false">SUM(T197:T198)</f>
        <v>0</v>
      </c>
      <c r="AR196" s="154" t="s">
        <v>315</v>
      </c>
      <c r="AT196" s="160" t="s">
        <v>81</v>
      </c>
      <c r="AU196" s="160" t="s">
        <v>89</v>
      </c>
      <c r="AY196" s="154" t="s">
        <v>308</v>
      </c>
      <c r="BK196" s="161" t="n">
        <f aca="false">SUM(BK197:BK198)</f>
        <v>0</v>
      </c>
    </row>
    <row r="197" s="22" customFormat="true" ht="16.5" hidden="false" customHeight="true" outlineLevel="0" collapsed="false">
      <c r="B197" s="23"/>
      <c r="C197" s="164" t="s">
        <v>681</v>
      </c>
      <c r="D197" s="164" t="s">
        <v>310</v>
      </c>
      <c r="E197" s="165" t="s">
        <v>4902</v>
      </c>
      <c r="F197" s="166" t="s">
        <v>4903</v>
      </c>
      <c r="G197" s="167" t="s">
        <v>1844</v>
      </c>
      <c r="H197" s="168" t="n">
        <v>127.4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4904</v>
      </c>
    </row>
    <row r="198" s="22" customFormat="true" ht="16.5" hidden="false" customHeight="true" outlineLevel="0" collapsed="false">
      <c r="B198" s="23"/>
      <c r="C198" s="164" t="s">
        <v>683</v>
      </c>
      <c r="D198" s="164" t="s">
        <v>310</v>
      </c>
      <c r="E198" s="165" t="s">
        <v>4905</v>
      </c>
      <c r="F198" s="166" t="s">
        <v>4906</v>
      </c>
      <c r="G198" s="167" t="s">
        <v>370</v>
      </c>
      <c r="H198" s="168" t="n">
        <v>2112.77</v>
      </c>
      <c r="I198" s="169"/>
      <c r="J198" s="170" t="n">
        <f aca="false">ROUND(I198*H198,2)</f>
        <v>0</v>
      </c>
      <c r="K198" s="166"/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540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540</v>
      </c>
      <c r="BM198" s="175" t="s">
        <v>4907</v>
      </c>
    </row>
    <row r="199" s="22" customFormat="true" ht="49.95" hidden="false" customHeight="true" outlineLevel="0" collapsed="false">
      <c r="B199" s="23"/>
      <c r="E199" s="155" t="s">
        <v>518</v>
      </c>
      <c r="F199" s="155" t="s">
        <v>519</v>
      </c>
      <c r="J199" s="142" t="n">
        <f aca="false">BK199</f>
        <v>0</v>
      </c>
      <c r="L199" s="23"/>
      <c r="M199" s="211"/>
      <c r="T199" s="57"/>
      <c r="AT199" s="3" t="s">
        <v>81</v>
      </c>
      <c r="AU199" s="3" t="s">
        <v>82</v>
      </c>
      <c r="AY199" s="3" t="s">
        <v>520</v>
      </c>
      <c r="BK199" s="176" t="n">
        <f aca="false">SUM(BK200:BK204)</f>
        <v>0</v>
      </c>
    </row>
    <row r="200" s="22" customFormat="true" ht="16.35" hidden="false" customHeight="true" outlineLevel="0" collapsed="false">
      <c r="B200" s="23"/>
      <c r="C200" s="212"/>
      <c r="D200" s="213" t="s">
        <v>310</v>
      </c>
      <c r="E200" s="214"/>
      <c r="F200" s="215"/>
      <c r="G200" s="216"/>
      <c r="H200" s="217"/>
      <c r="I200" s="218"/>
      <c r="J200" s="219" t="n">
        <f aca="false">BK200</f>
        <v>0</v>
      </c>
      <c r="K200" s="220"/>
      <c r="L200" s="23"/>
      <c r="M200" s="221"/>
      <c r="N200" s="222" t="s">
        <v>47</v>
      </c>
      <c r="T200" s="57"/>
      <c r="AT200" s="3" t="s">
        <v>520</v>
      </c>
      <c r="AU200" s="3" t="s">
        <v>89</v>
      </c>
      <c r="AY200" s="3" t="s">
        <v>520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I200*H200</f>
        <v>0</v>
      </c>
    </row>
    <row r="201" s="22" customFormat="true" ht="16.35" hidden="false" customHeight="true" outlineLevel="0" collapsed="false">
      <c r="B201" s="23"/>
      <c r="C201" s="212"/>
      <c r="D201" s="213" t="s">
        <v>310</v>
      </c>
      <c r="E201" s="214"/>
      <c r="F201" s="215"/>
      <c r="G201" s="216"/>
      <c r="H201" s="217"/>
      <c r="I201" s="218"/>
      <c r="J201" s="219" t="n">
        <f aca="false">BK201</f>
        <v>0</v>
      </c>
      <c r="K201" s="220"/>
      <c r="L201" s="23"/>
      <c r="M201" s="221"/>
      <c r="N201" s="222" t="s">
        <v>47</v>
      </c>
      <c r="T201" s="57"/>
      <c r="AT201" s="3" t="s">
        <v>520</v>
      </c>
      <c r="AU201" s="3" t="s">
        <v>89</v>
      </c>
      <c r="AY201" s="3" t="s">
        <v>520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I201*H201</f>
        <v>0</v>
      </c>
    </row>
    <row r="202" s="22" customFormat="true" ht="16.35" hidden="false" customHeight="true" outlineLevel="0" collapsed="false">
      <c r="B202" s="23"/>
      <c r="C202" s="212"/>
      <c r="D202" s="213" t="s">
        <v>310</v>
      </c>
      <c r="E202" s="214"/>
      <c r="F202" s="215"/>
      <c r="G202" s="216"/>
      <c r="H202" s="217"/>
      <c r="I202" s="218"/>
      <c r="J202" s="219" t="n">
        <f aca="false">BK202</f>
        <v>0</v>
      </c>
      <c r="K202" s="220"/>
      <c r="L202" s="23"/>
      <c r="M202" s="221"/>
      <c r="N202" s="222" t="s">
        <v>47</v>
      </c>
      <c r="T202" s="57"/>
      <c r="AT202" s="3" t="s">
        <v>520</v>
      </c>
      <c r="AU202" s="3" t="s">
        <v>89</v>
      </c>
      <c r="AY202" s="3" t="s">
        <v>520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I202*H202</f>
        <v>0</v>
      </c>
    </row>
    <row r="203" s="22" customFormat="true" ht="16.35" hidden="false" customHeight="true" outlineLevel="0" collapsed="false">
      <c r="B203" s="23"/>
      <c r="C203" s="212"/>
      <c r="D203" s="213" t="s">
        <v>310</v>
      </c>
      <c r="E203" s="214"/>
      <c r="F203" s="215"/>
      <c r="G203" s="216"/>
      <c r="H203" s="217"/>
      <c r="I203" s="218"/>
      <c r="J203" s="219" t="n">
        <f aca="false">BK203</f>
        <v>0</v>
      </c>
      <c r="K203" s="220"/>
      <c r="L203" s="23"/>
      <c r="M203" s="221"/>
      <c r="N203" s="222" t="s">
        <v>47</v>
      </c>
      <c r="T203" s="57"/>
      <c r="AT203" s="3" t="s">
        <v>520</v>
      </c>
      <c r="AU203" s="3" t="s">
        <v>89</v>
      </c>
      <c r="AY203" s="3" t="s">
        <v>520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I203*H203</f>
        <v>0</v>
      </c>
    </row>
    <row r="204" s="22" customFormat="true" ht="16.35" hidden="false" customHeight="true" outlineLevel="0" collapsed="false">
      <c r="B204" s="23"/>
      <c r="C204" s="212"/>
      <c r="D204" s="213" t="s">
        <v>310</v>
      </c>
      <c r="E204" s="214"/>
      <c r="F204" s="215"/>
      <c r="G204" s="216"/>
      <c r="H204" s="217"/>
      <c r="I204" s="218"/>
      <c r="J204" s="219" t="n">
        <f aca="false">BK204</f>
        <v>0</v>
      </c>
      <c r="K204" s="220"/>
      <c r="L204" s="23"/>
      <c r="M204" s="221"/>
      <c r="N204" s="222" t="s">
        <v>47</v>
      </c>
      <c r="O204" s="223"/>
      <c r="P204" s="223"/>
      <c r="Q204" s="223"/>
      <c r="R204" s="223"/>
      <c r="S204" s="223"/>
      <c r="T204" s="224"/>
      <c r="AT204" s="3" t="s">
        <v>520</v>
      </c>
      <c r="AU204" s="3" t="s">
        <v>89</v>
      </c>
      <c r="AY204" s="3" t="s">
        <v>520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I204*H204</f>
        <v>0</v>
      </c>
    </row>
    <row r="205" s="22" customFormat="true" ht="6.9" hidden="false" customHeight="true" outlineLevel="0" collapsed="false">
      <c r="B205" s="41"/>
      <c r="C205" s="42"/>
      <c r="D205" s="42"/>
      <c r="E205" s="42"/>
      <c r="F205" s="42"/>
      <c r="G205" s="42"/>
      <c r="H205" s="42"/>
      <c r="I205" s="42"/>
      <c r="J205" s="42"/>
      <c r="K205" s="42"/>
      <c r="L205" s="23"/>
    </row>
  </sheetData>
  <sheetProtection algorithmName="SHA-512" hashValue="7w0BrayKAseh0Dd/FUAmMZ+O9qMQx0kyQzbqT/fOwN4j7/P7dszRE7W9Nrz+27n605hSKBwddtVfT1t3pDQNiA==" saltValue="YW0OYZ9wkugZ6cnaeflxF1P/kQJM7g4uwLyT5hm9lN8s/NXmNMtrGmnnXU9HMP5L7HNIkmBv2g97G01q7u8Tpg==" spinCount="100000" sheet="true" objects="true" scenarios="true" formatColumns="false" formatRows="false" autoFilter="false"/>
  <autoFilter ref="C132:K204"/>
  <mergeCells count="9">
    <mergeCell ref="L2:V2"/>
    <mergeCell ref="E7:H7"/>
    <mergeCell ref="E9:H9"/>
    <mergeCell ref="E18:H18"/>
    <mergeCell ref="E27:H27"/>
    <mergeCell ref="E85:H85"/>
    <mergeCell ref="E87:H87"/>
    <mergeCell ref="E123:H123"/>
    <mergeCell ref="E125:H125"/>
  </mergeCells>
  <dataValidations count="2">
    <dataValidation allowBlank="true" error="Povoleny jsou hodnoty K, M." operator="between" showDropDown="false" showErrorMessage="true" showInputMessage="true" sqref="D200:D205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00:N205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7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104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836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837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ROUND((ROUND((SUM(BE126:BE166)),  2) + SUM(BE168:BE172)), 2)</f>
        <v>0</v>
      </c>
      <c r="I35" s="119" t="n">
        <v>0.21</v>
      </c>
      <c r="J35" s="100" t="n">
        <f aca="false">ROUND((ROUND(((SUM(BE126:BE166))*I35),  2) + (SUM(BE168:BE172)*I35)),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ROUND((ROUND((SUM(BF126:BF166)),  2) + SUM(BF168:BF172)), 2)</f>
        <v>0</v>
      </c>
      <c r="I36" s="119" t="n">
        <v>0.15</v>
      </c>
      <c r="J36" s="100" t="n">
        <f aca="false">ROUND((ROUND(((SUM(BF126:BF166))*I36),  2) + (SUM(BF168:BF172)*I36)),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ROUND((ROUND((SUM(BG126:BG166)),  2) + SUM(BG168:BG172)),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ROUND((ROUND((SUM(BH126:BH166)),  2) + SUM(BH168:BH172)),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ROUND((ROUND((SUM(BI126:BI166)),  2) + SUM(BI168:BI172)),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836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01 - Stavební část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J140</f>
        <v>0</v>
      </c>
      <c r="L101" s="137"/>
    </row>
    <row r="102" s="95" customFormat="true" ht="19.95" hidden="false" customHeight="true" outlineLevel="0" collapsed="false">
      <c r="B102" s="137"/>
      <c r="D102" s="138" t="s">
        <v>290</v>
      </c>
      <c r="E102" s="139"/>
      <c r="F102" s="139"/>
      <c r="G102" s="139"/>
      <c r="H102" s="139"/>
      <c r="I102" s="139"/>
      <c r="J102" s="140" t="n">
        <f aca="false">J161</f>
        <v>0</v>
      </c>
      <c r="L102" s="137"/>
    </row>
    <row r="103" s="95" customFormat="true" ht="19.95" hidden="false" customHeight="true" outlineLevel="0" collapsed="false">
      <c r="B103" s="137"/>
      <c r="D103" s="138" t="s">
        <v>291</v>
      </c>
      <c r="E103" s="139"/>
      <c r="F103" s="139"/>
      <c r="G103" s="139"/>
      <c r="H103" s="139"/>
      <c r="I103" s="139"/>
      <c r="J103" s="140" t="n">
        <f aca="false">J165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J167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836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01 - Stavební část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P127+P167</f>
        <v>0</v>
      </c>
      <c r="Q126" s="55"/>
      <c r="R126" s="149" t="n">
        <f aca="false">R127+R167</f>
        <v>94.337413</v>
      </c>
      <c r="S126" s="55"/>
      <c r="T126" s="150" t="n">
        <f aca="false">T127+T167</f>
        <v>0</v>
      </c>
      <c r="AT126" s="3" t="s">
        <v>81</v>
      </c>
      <c r="AU126" s="3" t="s">
        <v>286</v>
      </c>
      <c r="BK126" s="151" t="n">
        <f aca="false">BK127+BK167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306</v>
      </c>
      <c r="F127" s="155" t="s">
        <v>307</v>
      </c>
      <c r="I127" s="156"/>
      <c r="J127" s="142" t="n">
        <f aca="false">BK127</f>
        <v>0</v>
      </c>
      <c r="L127" s="153"/>
      <c r="M127" s="157"/>
      <c r="P127" s="158" t="n">
        <f aca="false">P128+P140+P161+P165</f>
        <v>0</v>
      </c>
      <c r="R127" s="158" t="n">
        <f aca="false">R128+R140+R161+R165</f>
        <v>94.337413</v>
      </c>
      <c r="T127" s="159" t="n">
        <f aca="false">T128+T140+T161+T165</f>
        <v>0</v>
      </c>
      <c r="AR127" s="154" t="s">
        <v>89</v>
      </c>
      <c r="AT127" s="160" t="s">
        <v>81</v>
      </c>
      <c r="AU127" s="160" t="s">
        <v>82</v>
      </c>
      <c r="AY127" s="154" t="s">
        <v>308</v>
      </c>
      <c r="BK127" s="161" t="n">
        <f aca="false">BK128+BK140+BK161+BK165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89</v>
      </c>
      <c r="F128" s="162" t="s">
        <v>309</v>
      </c>
      <c r="I128" s="156"/>
      <c r="J128" s="163" t="n">
        <f aca="false">BK128</f>
        <v>0</v>
      </c>
      <c r="L128" s="153"/>
      <c r="M128" s="157"/>
      <c r="P128" s="158" t="n">
        <f aca="false">SUM(P129:P139)</f>
        <v>0</v>
      </c>
      <c r="R128" s="158" t="n">
        <f aca="false">SUM(R129:R139)</f>
        <v>0</v>
      </c>
      <c r="T128" s="159" t="n">
        <f aca="false">SUM(T129:T139)</f>
        <v>0</v>
      </c>
      <c r="AR128" s="154" t="s">
        <v>89</v>
      </c>
      <c r="AT128" s="160" t="s">
        <v>81</v>
      </c>
      <c r="AU128" s="160" t="s">
        <v>89</v>
      </c>
      <c r="AY128" s="154" t="s">
        <v>308</v>
      </c>
      <c r="BK128" s="161" t="n">
        <f aca="false">SUM(BK129:BK139)</f>
        <v>0</v>
      </c>
    </row>
    <row r="129" s="22" customFormat="true" ht="24.15" hidden="false" customHeight="true" outlineLevel="0" collapsed="false">
      <c r="B129" s="23"/>
      <c r="C129" s="164" t="s">
        <v>89</v>
      </c>
      <c r="D129" s="164" t="s">
        <v>310</v>
      </c>
      <c r="E129" s="165" t="s">
        <v>838</v>
      </c>
      <c r="F129" s="166" t="s">
        <v>839</v>
      </c>
      <c r="G129" s="167" t="s">
        <v>313</v>
      </c>
      <c r="H129" s="168" t="n">
        <v>150</v>
      </c>
      <c r="I129" s="169"/>
      <c r="J129" s="170" t="n">
        <f aca="false">ROUND(I129*H129,2)</f>
        <v>0</v>
      </c>
      <c r="K129" s="166" t="s">
        <v>314</v>
      </c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840</v>
      </c>
    </row>
    <row r="130" s="177" customFormat="true" ht="10.2" hidden="false" customHeight="false" outlineLevel="0" collapsed="false">
      <c r="B130" s="178"/>
      <c r="D130" s="179" t="s">
        <v>317</v>
      </c>
      <c r="E130" s="180"/>
      <c r="F130" s="181" t="s">
        <v>318</v>
      </c>
      <c r="H130" s="180"/>
      <c r="I130" s="182"/>
      <c r="L130" s="178"/>
      <c r="M130" s="183"/>
      <c r="T130" s="184"/>
      <c r="AT130" s="180" t="s">
        <v>317</v>
      </c>
      <c r="AU130" s="180" t="s">
        <v>91</v>
      </c>
      <c r="AV130" s="177" t="s">
        <v>89</v>
      </c>
      <c r="AW130" s="177" t="s">
        <v>35</v>
      </c>
      <c r="AX130" s="177" t="s">
        <v>82</v>
      </c>
      <c r="AY130" s="180" t="s">
        <v>308</v>
      </c>
    </row>
    <row r="131" s="177" customFormat="true" ht="10.2" hidden="false" customHeight="false" outlineLevel="0" collapsed="false">
      <c r="B131" s="178"/>
      <c r="D131" s="179" t="s">
        <v>317</v>
      </c>
      <c r="E131" s="180"/>
      <c r="F131" s="181" t="s">
        <v>319</v>
      </c>
      <c r="H131" s="180"/>
      <c r="I131" s="182"/>
      <c r="L131" s="178"/>
      <c r="M131" s="183"/>
      <c r="T131" s="184"/>
      <c r="AT131" s="180" t="s">
        <v>317</v>
      </c>
      <c r="AU131" s="180" t="s">
        <v>91</v>
      </c>
      <c r="AV131" s="177" t="s">
        <v>89</v>
      </c>
      <c r="AW131" s="177" t="s">
        <v>35</v>
      </c>
      <c r="AX131" s="177" t="s">
        <v>82</v>
      </c>
      <c r="AY131" s="180" t="s">
        <v>308</v>
      </c>
    </row>
    <row r="132" s="185" customFormat="true" ht="10.2" hidden="false" customHeight="false" outlineLevel="0" collapsed="false">
      <c r="B132" s="186"/>
      <c r="D132" s="179" t="s">
        <v>317</v>
      </c>
      <c r="E132" s="187"/>
      <c r="F132" s="188" t="s">
        <v>841</v>
      </c>
      <c r="H132" s="189" t="n">
        <v>150</v>
      </c>
      <c r="I132" s="190"/>
      <c r="L132" s="186"/>
      <c r="M132" s="191"/>
      <c r="T132" s="192"/>
      <c r="AT132" s="187" t="s">
        <v>317</v>
      </c>
      <c r="AU132" s="187" t="s">
        <v>91</v>
      </c>
      <c r="AV132" s="185" t="s">
        <v>91</v>
      </c>
      <c r="AW132" s="185" t="s">
        <v>35</v>
      </c>
      <c r="AX132" s="185" t="s">
        <v>82</v>
      </c>
      <c r="AY132" s="187" t="s">
        <v>308</v>
      </c>
    </row>
    <row r="133" s="193" customFormat="true" ht="10.2" hidden="false" customHeight="false" outlineLevel="0" collapsed="false">
      <c r="B133" s="194"/>
      <c r="D133" s="179" t="s">
        <v>317</v>
      </c>
      <c r="E133" s="195"/>
      <c r="F133" s="196" t="s">
        <v>321</v>
      </c>
      <c r="H133" s="197" t="n">
        <v>150</v>
      </c>
      <c r="I133" s="198"/>
      <c r="L133" s="194"/>
      <c r="M133" s="199"/>
      <c r="T133" s="200"/>
      <c r="AT133" s="195" t="s">
        <v>317</v>
      </c>
      <c r="AU133" s="195" t="s">
        <v>91</v>
      </c>
      <c r="AV133" s="193" t="s">
        <v>315</v>
      </c>
      <c r="AW133" s="193" t="s">
        <v>35</v>
      </c>
      <c r="AX133" s="193" t="s">
        <v>89</v>
      </c>
      <c r="AY133" s="195" t="s">
        <v>308</v>
      </c>
    </row>
    <row r="134" s="22" customFormat="true" ht="24.15" hidden="false" customHeight="true" outlineLevel="0" collapsed="false">
      <c r="B134" s="23"/>
      <c r="C134" s="164" t="s">
        <v>91</v>
      </c>
      <c r="D134" s="164" t="s">
        <v>310</v>
      </c>
      <c r="E134" s="165" t="s">
        <v>322</v>
      </c>
      <c r="F134" s="166" t="s">
        <v>323</v>
      </c>
      <c r="G134" s="167" t="s">
        <v>324</v>
      </c>
      <c r="H134" s="168" t="n">
        <v>22.5</v>
      </c>
      <c r="I134" s="169"/>
      <c r="J134" s="170" t="n">
        <f aca="false">ROUND(I134*H134,2)</f>
        <v>0</v>
      </c>
      <c r="K134" s="166" t="s">
        <v>314</v>
      </c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315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315</v>
      </c>
      <c r="BM134" s="175" t="s">
        <v>842</v>
      </c>
    </row>
    <row r="135" s="185" customFormat="true" ht="10.2" hidden="false" customHeight="false" outlineLevel="0" collapsed="false">
      <c r="B135" s="186"/>
      <c r="D135" s="179" t="s">
        <v>317</v>
      </c>
      <c r="F135" s="188" t="s">
        <v>843</v>
      </c>
      <c r="H135" s="189" t="n">
        <v>22.5</v>
      </c>
      <c r="I135" s="190"/>
      <c r="L135" s="186"/>
      <c r="M135" s="191"/>
      <c r="T135" s="192"/>
      <c r="AT135" s="187" t="s">
        <v>317</v>
      </c>
      <c r="AU135" s="187" t="s">
        <v>91</v>
      </c>
      <c r="AV135" s="185" t="s">
        <v>91</v>
      </c>
      <c r="AW135" s="185" t="s">
        <v>3</v>
      </c>
      <c r="AX135" s="185" t="s">
        <v>89</v>
      </c>
      <c r="AY135" s="187" t="s">
        <v>308</v>
      </c>
    </row>
    <row r="136" s="22" customFormat="true" ht="37.95" hidden="false" customHeight="true" outlineLevel="0" collapsed="false">
      <c r="B136" s="23"/>
      <c r="C136" s="164" t="s">
        <v>327</v>
      </c>
      <c r="D136" s="164" t="s">
        <v>310</v>
      </c>
      <c r="E136" s="165" t="s">
        <v>328</v>
      </c>
      <c r="F136" s="166" t="s">
        <v>329</v>
      </c>
      <c r="G136" s="167" t="s">
        <v>324</v>
      </c>
      <c r="H136" s="168" t="n">
        <v>22.5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844</v>
      </c>
    </row>
    <row r="137" s="185" customFormat="true" ht="10.2" hidden="false" customHeight="false" outlineLevel="0" collapsed="false">
      <c r="B137" s="186"/>
      <c r="D137" s="179" t="s">
        <v>317</v>
      </c>
      <c r="F137" s="188" t="s">
        <v>843</v>
      </c>
      <c r="H137" s="189" t="n">
        <v>22.5</v>
      </c>
      <c r="I137" s="190"/>
      <c r="L137" s="186"/>
      <c r="M137" s="191"/>
      <c r="T137" s="192"/>
      <c r="AT137" s="187" t="s">
        <v>317</v>
      </c>
      <c r="AU137" s="187" t="s">
        <v>91</v>
      </c>
      <c r="AV137" s="185" t="s">
        <v>91</v>
      </c>
      <c r="AW137" s="185" t="s">
        <v>3</v>
      </c>
      <c r="AX137" s="185" t="s">
        <v>89</v>
      </c>
      <c r="AY137" s="187" t="s">
        <v>308</v>
      </c>
    </row>
    <row r="138" s="22" customFormat="true" ht="33" hidden="false" customHeight="true" outlineLevel="0" collapsed="false">
      <c r="B138" s="23"/>
      <c r="C138" s="164" t="s">
        <v>315</v>
      </c>
      <c r="D138" s="164" t="s">
        <v>310</v>
      </c>
      <c r="E138" s="165" t="s">
        <v>331</v>
      </c>
      <c r="F138" s="166" t="s">
        <v>332</v>
      </c>
      <c r="G138" s="167" t="s">
        <v>324</v>
      </c>
      <c r="H138" s="168" t="n">
        <v>22.5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315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315</v>
      </c>
      <c r="BM138" s="175" t="s">
        <v>845</v>
      </c>
    </row>
    <row r="139" s="185" customFormat="true" ht="10.2" hidden="false" customHeight="false" outlineLevel="0" collapsed="false">
      <c r="B139" s="186"/>
      <c r="D139" s="179" t="s">
        <v>317</v>
      </c>
      <c r="F139" s="188" t="s">
        <v>843</v>
      </c>
      <c r="H139" s="189" t="n">
        <v>22.5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</v>
      </c>
      <c r="AX139" s="185" t="s">
        <v>89</v>
      </c>
      <c r="AY139" s="187" t="s">
        <v>308</v>
      </c>
    </row>
    <row r="140" s="152" customFormat="true" ht="22.95" hidden="false" customHeight="true" outlineLevel="0" collapsed="false">
      <c r="B140" s="153"/>
      <c r="D140" s="154" t="s">
        <v>81</v>
      </c>
      <c r="E140" s="162" t="s">
        <v>91</v>
      </c>
      <c r="F140" s="162" t="s">
        <v>380</v>
      </c>
      <c r="I140" s="156"/>
      <c r="J140" s="163" t="n">
        <f aca="false">BK140</f>
        <v>0</v>
      </c>
      <c r="L140" s="153"/>
      <c r="M140" s="157"/>
      <c r="P140" s="158" t="n">
        <f aca="false">SUM(P141:P160)</f>
        <v>0</v>
      </c>
      <c r="R140" s="158" t="n">
        <f aca="false">SUM(R141:R160)</f>
        <v>81.22785</v>
      </c>
      <c r="T140" s="159" t="n">
        <f aca="false">SUM(T141:T160)</f>
        <v>0</v>
      </c>
      <c r="AR140" s="154" t="s">
        <v>89</v>
      </c>
      <c r="AT140" s="160" t="s">
        <v>81</v>
      </c>
      <c r="AU140" s="160" t="s">
        <v>89</v>
      </c>
      <c r="AY140" s="154" t="s">
        <v>308</v>
      </c>
      <c r="BK140" s="161" t="n">
        <f aca="false">SUM(BK141:BK160)</f>
        <v>0</v>
      </c>
    </row>
    <row r="141" s="22" customFormat="true" ht="37.95" hidden="false" customHeight="true" outlineLevel="0" collapsed="false">
      <c r="B141" s="23"/>
      <c r="C141" s="164" t="s">
        <v>334</v>
      </c>
      <c r="D141" s="164" t="s">
        <v>310</v>
      </c>
      <c r="E141" s="165" t="s">
        <v>846</v>
      </c>
      <c r="F141" s="166" t="s">
        <v>847</v>
      </c>
      <c r="G141" s="167" t="s">
        <v>313</v>
      </c>
      <c r="H141" s="168" t="n">
        <v>330</v>
      </c>
      <c r="I141" s="169"/>
      <c r="J141" s="170" t="n">
        <f aca="false">ROUND(I141*H141,2)</f>
        <v>0</v>
      </c>
      <c r="K141" s="166" t="s">
        <v>314</v>
      </c>
      <c r="L141" s="23"/>
      <c r="M141" s="171"/>
      <c r="N141" s="172" t="s">
        <v>47</v>
      </c>
      <c r="P141" s="173" t="n">
        <f aca="false">O141*H141</f>
        <v>0</v>
      </c>
      <c r="Q141" s="173" t="n">
        <v>0.0001</v>
      </c>
      <c r="R141" s="173" t="n">
        <f aca="false">Q141*H141</f>
        <v>0.033</v>
      </c>
      <c r="S141" s="173" t="n">
        <v>0</v>
      </c>
      <c r="T141" s="174" t="n">
        <f aca="false">S141*H141</f>
        <v>0</v>
      </c>
      <c r="AR141" s="175" t="s">
        <v>315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315</v>
      </c>
      <c r="BM141" s="175" t="s">
        <v>848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318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77" customFormat="true" ht="10.2" hidden="false" customHeight="false" outlineLevel="0" collapsed="false">
      <c r="B143" s="178"/>
      <c r="D143" s="179" t="s">
        <v>317</v>
      </c>
      <c r="E143" s="180"/>
      <c r="F143" s="181" t="s">
        <v>849</v>
      </c>
      <c r="H143" s="180"/>
      <c r="I143" s="182"/>
      <c r="L143" s="178"/>
      <c r="M143" s="183"/>
      <c r="T143" s="184"/>
      <c r="AT143" s="180" t="s">
        <v>317</v>
      </c>
      <c r="AU143" s="180" t="s">
        <v>91</v>
      </c>
      <c r="AV143" s="177" t="s">
        <v>89</v>
      </c>
      <c r="AW143" s="177" t="s">
        <v>35</v>
      </c>
      <c r="AX143" s="177" t="s">
        <v>82</v>
      </c>
      <c r="AY143" s="180" t="s">
        <v>308</v>
      </c>
    </row>
    <row r="144" s="177" customFormat="true" ht="10.2" hidden="false" customHeight="false" outlineLevel="0" collapsed="false">
      <c r="B144" s="178"/>
      <c r="D144" s="179" t="s">
        <v>317</v>
      </c>
      <c r="E144" s="180"/>
      <c r="F144" s="181" t="s">
        <v>850</v>
      </c>
      <c r="H144" s="180"/>
      <c r="I144" s="182"/>
      <c r="L144" s="178"/>
      <c r="M144" s="183"/>
      <c r="T144" s="184"/>
      <c r="AT144" s="180" t="s">
        <v>317</v>
      </c>
      <c r="AU144" s="180" t="s">
        <v>91</v>
      </c>
      <c r="AV144" s="177" t="s">
        <v>89</v>
      </c>
      <c r="AW144" s="177" t="s">
        <v>35</v>
      </c>
      <c r="AX144" s="177" t="s">
        <v>82</v>
      </c>
      <c r="AY144" s="180" t="s">
        <v>308</v>
      </c>
    </row>
    <row r="145" s="185" customFormat="true" ht="10.2" hidden="false" customHeight="false" outlineLevel="0" collapsed="false">
      <c r="B145" s="186"/>
      <c r="D145" s="179" t="s">
        <v>317</v>
      </c>
      <c r="E145" s="187"/>
      <c r="F145" s="188" t="s">
        <v>851</v>
      </c>
      <c r="H145" s="189" t="n">
        <v>330</v>
      </c>
      <c r="I145" s="190"/>
      <c r="L145" s="186"/>
      <c r="M145" s="191"/>
      <c r="T145" s="192"/>
      <c r="AT145" s="187" t="s">
        <v>317</v>
      </c>
      <c r="AU145" s="187" t="s">
        <v>91</v>
      </c>
      <c r="AV145" s="185" t="s">
        <v>91</v>
      </c>
      <c r="AW145" s="185" t="s">
        <v>35</v>
      </c>
      <c r="AX145" s="185" t="s">
        <v>82</v>
      </c>
      <c r="AY145" s="187" t="s">
        <v>308</v>
      </c>
    </row>
    <row r="146" s="193" customFormat="true" ht="10.2" hidden="false" customHeight="false" outlineLevel="0" collapsed="false">
      <c r="B146" s="194"/>
      <c r="D146" s="179" t="s">
        <v>317</v>
      </c>
      <c r="E146" s="195"/>
      <c r="F146" s="196" t="s">
        <v>321</v>
      </c>
      <c r="H146" s="197" t="n">
        <v>330</v>
      </c>
      <c r="I146" s="198"/>
      <c r="L146" s="194"/>
      <c r="M146" s="199"/>
      <c r="T146" s="200"/>
      <c r="AT146" s="195" t="s">
        <v>317</v>
      </c>
      <c r="AU146" s="195" t="s">
        <v>91</v>
      </c>
      <c r="AV146" s="193" t="s">
        <v>315</v>
      </c>
      <c r="AW146" s="193" t="s">
        <v>35</v>
      </c>
      <c r="AX146" s="193" t="s">
        <v>89</v>
      </c>
      <c r="AY146" s="195" t="s">
        <v>308</v>
      </c>
    </row>
    <row r="147" s="22" customFormat="true" ht="24.15" hidden="false" customHeight="true" outlineLevel="0" collapsed="false">
      <c r="B147" s="23"/>
      <c r="C147" s="201" t="s">
        <v>340</v>
      </c>
      <c r="D147" s="201" t="s">
        <v>487</v>
      </c>
      <c r="E147" s="202" t="s">
        <v>852</v>
      </c>
      <c r="F147" s="203" t="s">
        <v>853</v>
      </c>
      <c r="G147" s="204" t="s">
        <v>313</v>
      </c>
      <c r="H147" s="205" t="n">
        <v>379.5</v>
      </c>
      <c r="I147" s="206"/>
      <c r="J147" s="207" t="n">
        <f aca="false">ROUND(I147*H147,2)</f>
        <v>0</v>
      </c>
      <c r="K147" s="203" t="s">
        <v>314</v>
      </c>
      <c r="L147" s="208"/>
      <c r="M147" s="209"/>
      <c r="N147" s="210" t="s">
        <v>47</v>
      </c>
      <c r="P147" s="173" t="n">
        <f aca="false">O147*H147</f>
        <v>0</v>
      </c>
      <c r="Q147" s="173" t="n">
        <v>0.0003</v>
      </c>
      <c r="R147" s="173" t="n">
        <f aca="false">Q147*H147</f>
        <v>0.11385</v>
      </c>
      <c r="S147" s="173" t="n">
        <v>0</v>
      </c>
      <c r="T147" s="174" t="n">
        <f aca="false">S147*H147</f>
        <v>0</v>
      </c>
      <c r="AR147" s="175" t="s">
        <v>352</v>
      </c>
      <c r="AT147" s="175" t="s">
        <v>487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315</v>
      </c>
      <c r="BM147" s="175" t="s">
        <v>854</v>
      </c>
    </row>
    <row r="148" s="185" customFormat="true" ht="10.2" hidden="false" customHeight="false" outlineLevel="0" collapsed="false">
      <c r="B148" s="186"/>
      <c r="D148" s="179" t="s">
        <v>317</v>
      </c>
      <c r="F148" s="188" t="s">
        <v>855</v>
      </c>
      <c r="H148" s="189" t="n">
        <v>379.5</v>
      </c>
      <c r="I148" s="190"/>
      <c r="L148" s="186"/>
      <c r="M148" s="191"/>
      <c r="T148" s="192"/>
      <c r="AT148" s="187" t="s">
        <v>317</v>
      </c>
      <c r="AU148" s="187" t="s">
        <v>91</v>
      </c>
      <c r="AV148" s="185" t="s">
        <v>91</v>
      </c>
      <c r="AW148" s="185" t="s">
        <v>3</v>
      </c>
      <c r="AX148" s="185" t="s">
        <v>89</v>
      </c>
      <c r="AY148" s="187" t="s">
        <v>308</v>
      </c>
    </row>
    <row r="149" s="22" customFormat="true" ht="37.95" hidden="false" customHeight="true" outlineLevel="0" collapsed="false">
      <c r="B149" s="23"/>
      <c r="C149" s="164" t="s">
        <v>347</v>
      </c>
      <c r="D149" s="164" t="s">
        <v>310</v>
      </c>
      <c r="E149" s="165" t="s">
        <v>382</v>
      </c>
      <c r="F149" s="166" t="s">
        <v>383</v>
      </c>
      <c r="G149" s="167" t="s">
        <v>324</v>
      </c>
      <c r="H149" s="168" t="n">
        <v>33</v>
      </c>
      <c r="I149" s="169"/>
      <c r="J149" s="170" t="n">
        <f aca="false">ROUND(I149*H149,2)</f>
        <v>0</v>
      </c>
      <c r="K149" s="166" t="s">
        <v>314</v>
      </c>
      <c r="L149" s="23"/>
      <c r="M149" s="171"/>
      <c r="N149" s="172" t="s">
        <v>47</v>
      </c>
      <c r="P149" s="173" t="n">
        <f aca="false">O149*H149</f>
        <v>0</v>
      </c>
      <c r="Q149" s="173" t="n">
        <v>2.16</v>
      </c>
      <c r="R149" s="173" t="n">
        <f aca="false">Q149*H149</f>
        <v>71.28</v>
      </c>
      <c r="S149" s="173" t="n">
        <v>0</v>
      </c>
      <c r="T149" s="174" t="n">
        <f aca="false">S149*H149</f>
        <v>0</v>
      </c>
      <c r="AR149" s="175" t="s">
        <v>315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315</v>
      </c>
      <c r="BM149" s="175" t="s">
        <v>856</v>
      </c>
    </row>
    <row r="150" s="177" customFormat="true" ht="10.2" hidden="false" customHeight="false" outlineLevel="0" collapsed="false">
      <c r="B150" s="178"/>
      <c r="D150" s="179" t="s">
        <v>317</v>
      </c>
      <c r="E150" s="180"/>
      <c r="F150" s="181" t="s">
        <v>318</v>
      </c>
      <c r="H150" s="180"/>
      <c r="I150" s="182"/>
      <c r="L150" s="178"/>
      <c r="M150" s="183"/>
      <c r="T150" s="184"/>
      <c r="AT150" s="180" t="s">
        <v>317</v>
      </c>
      <c r="AU150" s="180" t="s">
        <v>91</v>
      </c>
      <c r="AV150" s="177" t="s">
        <v>89</v>
      </c>
      <c r="AW150" s="177" t="s">
        <v>35</v>
      </c>
      <c r="AX150" s="177" t="s">
        <v>82</v>
      </c>
      <c r="AY150" s="180" t="s">
        <v>308</v>
      </c>
    </row>
    <row r="151" s="177" customFormat="true" ht="10.2" hidden="false" customHeight="false" outlineLevel="0" collapsed="false">
      <c r="B151" s="178"/>
      <c r="D151" s="179" t="s">
        <v>317</v>
      </c>
      <c r="E151" s="180"/>
      <c r="F151" s="181" t="s">
        <v>857</v>
      </c>
      <c r="H151" s="180"/>
      <c r="I151" s="182"/>
      <c r="L151" s="178"/>
      <c r="M151" s="183"/>
      <c r="T151" s="184"/>
      <c r="AT151" s="180" t="s">
        <v>317</v>
      </c>
      <c r="AU151" s="180" t="s">
        <v>91</v>
      </c>
      <c r="AV151" s="177" t="s">
        <v>89</v>
      </c>
      <c r="AW151" s="177" t="s">
        <v>35</v>
      </c>
      <c r="AX151" s="177" t="s">
        <v>82</v>
      </c>
      <c r="AY151" s="180" t="s">
        <v>308</v>
      </c>
    </row>
    <row r="152" s="177" customFormat="true" ht="10.2" hidden="false" customHeight="false" outlineLevel="0" collapsed="false">
      <c r="B152" s="178"/>
      <c r="D152" s="179" t="s">
        <v>317</v>
      </c>
      <c r="E152" s="180"/>
      <c r="F152" s="181" t="s">
        <v>850</v>
      </c>
      <c r="H152" s="180"/>
      <c r="I152" s="182"/>
      <c r="L152" s="178"/>
      <c r="M152" s="183"/>
      <c r="T152" s="184"/>
      <c r="AT152" s="180" t="s">
        <v>317</v>
      </c>
      <c r="AU152" s="180" t="s">
        <v>91</v>
      </c>
      <c r="AV152" s="177" t="s">
        <v>89</v>
      </c>
      <c r="AW152" s="177" t="s">
        <v>35</v>
      </c>
      <c r="AX152" s="177" t="s">
        <v>82</v>
      </c>
      <c r="AY152" s="180" t="s">
        <v>308</v>
      </c>
    </row>
    <row r="153" s="185" customFormat="true" ht="10.2" hidden="false" customHeight="false" outlineLevel="0" collapsed="false">
      <c r="B153" s="186"/>
      <c r="D153" s="179" t="s">
        <v>317</v>
      </c>
      <c r="E153" s="187"/>
      <c r="F153" s="188" t="s">
        <v>858</v>
      </c>
      <c r="H153" s="189" t="n">
        <v>33</v>
      </c>
      <c r="I153" s="190"/>
      <c r="L153" s="186"/>
      <c r="M153" s="191"/>
      <c r="T153" s="192"/>
      <c r="AT153" s="187" t="s">
        <v>317</v>
      </c>
      <c r="AU153" s="187" t="s">
        <v>91</v>
      </c>
      <c r="AV153" s="185" t="s">
        <v>91</v>
      </c>
      <c r="AW153" s="185" t="s">
        <v>35</v>
      </c>
      <c r="AX153" s="185" t="s">
        <v>82</v>
      </c>
      <c r="AY153" s="187" t="s">
        <v>308</v>
      </c>
    </row>
    <row r="154" s="193" customFormat="true" ht="10.2" hidden="false" customHeight="false" outlineLevel="0" collapsed="false">
      <c r="B154" s="194"/>
      <c r="D154" s="179" t="s">
        <v>317</v>
      </c>
      <c r="E154" s="195"/>
      <c r="F154" s="196" t="s">
        <v>321</v>
      </c>
      <c r="H154" s="197" t="n">
        <v>33</v>
      </c>
      <c r="I154" s="198"/>
      <c r="L154" s="194"/>
      <c r="M154" s="199"/>
      <c r="T154" s="200"/>
      <c r="AT154" s="195" t="s">
        <v>317</v>
      </c>
      <c r="AU154" s="195" t="s">
        <v>91</v>
      </c>
      <c r="AV154" s="193" t="s">
        <v>315</v>
      </c>
      <c r="AW154" s="193" t="s">
        <v>35</v>
      </c>
      <c r="AX154" s="193" t="s">
        <v>89</v>
      </c>
      <c r="AY154" s="195" t="s">
        <v>308</v>
      </c>
    </row>
    <row r="155" s="22" customFormat="true" ht="37.95" hidden="false" customHeight="true" outlineLevel="0" collapsed="false">
      <c r="B155" s="23"/>
      <c r="C155" s="164" t="s">
        <v>352</v>
      </c>
      <c r="D155" s="164" t="s">
        <v>310</v>
      </c>
      <c r="E155" s="165" t="s">
        <v>859</v>
      </c>
      <c r="F155" s="166" t="s">
        <v>860</v>
      </c>
      <c r="G155" s="167" t="s">
        <v>324</v>
      </c>
      <c r="H155" s="168" t="n">
        <v>4.95</v>
      </c>
      <c r="I155" s="169"/>
      <c r="J155" s="170" t="n">
        <f aca="false">ROUND(I155*H155,2)</f>
        <v>0</v>
      </c>
      <c r="K155" s="166" t="s">
        <v>314</v>
      </c>
      <c r="L155" s="23"/>
      <c r="M155" s="171"/>
      <c r="N155" s="172" t="s">
        <v>47</v>
      </c>
      <c r="P155" s="173" t="n">
        <f aca="false">O155*H155</f>
        <v>0</v>
      </c>
      <c r="Q155" s="173" t="n">
        <v>1.98</v>
      </c>
      <c r="R155" s="173" t="n">
        <f aca="false">Q155*H155</f>
        <v>9.801</v>
      </c>
      <c r="S155" s="173" t="n">
        <v>0</v>
      </c>
      <c r="T155" s="174" t="n">
        <f aca="false">S155*H155</f>
        <v>0</v>
      </c>
      <c r="AR155" s="175" t="s">
        <v>315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315</v>
      </c>
      <c r="BM155" s="175" t="s">
        <v>861</v>
      </c>
    </row>
    <row r="156" s="177" customFormat="true" ht="10.2" hidden="false" customHeight="false" outlineLevel="0" collapsed="false">
      <c r="B156" s="178"/>
      <c r="D156" s="179" t="s">
        <v>317</v>
      </c>
      <c r="E156" s="180"/>
      <c r="F156" s="181" t="s">
        <v>318</v>
      </c>
      <c r="H156" s="180"/>
      <c r="I156" s="182"/>
      <c r="L156" s="178"/>
      <c r="M156" s="183"/>
      <c r="T156" s="184"/>
      <c r="AT156" s="180" t="s">
        <v>317</v>
      </c>
      <c r="AU156" s="180" t="s">
        <v>91</v>
      </c>
      <c r="AV156" s="177" t="s">
        <v>89</v>
      </c>
      <c r="AW156" s="177" t="s">
        <v>35</v>
      </c>
      <c r="AX156" s="177" t="s">
        <v>82</v>
      </c>
      <c r="AY156" s="180" t="s">
        <v>308</v>
      </c>
    </row>
    <row r="157" s="177" customFormat="true" ht="10.2" hidden="false" customHeight="false" outlineLevel="0" collapsed="false">
      <c r="B157" s="178"/>
      <c r="D157" s="179" t="s">
        <v>317</v>
      </c>
      <c r="E157" s="180"/>
      <c r="F157" s="181" t="s">
        <v>857</v>
      </c>
      <c r="H157" s="180"/>
      <c r="I157" s="182"/>
      <c r="L157" s="178"/>
      <c r="M157" s="183"/>
      <c r="T157" s="184"/>
      <c r="AT157" s="180" t="s">
        <v>317</v>
      </c>
      <c r="AU157" s="180" t="s">
        <v>91</v>
      </c>
      <c r="AV157" s="177" t="s">
        <v>89</v>
      </c>
      <c r="AW157" s="177" t="s">
        <v>35</v>
      </c>
      <c r="AX157" s="177" t="s">
        <v>82</v>
      </c>
      <c r="AY157" s="180" t="s">
        <v>308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850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85" customFormat="true" ht="10.2" hidden="false" customHeight="false" outlineLevel="0" collapsed="false">
      <c r="B159" s="186"/>
      <c r="D159" s="179" t="s">
        <v>317</v>
      </c>
      <c r="E159" s="187"/>
      <c r="F159" s="188" t="s">
        <v>862</v>
      </c>
      <c r="H159" s="189" t="n">
        <v>4.95</v>
      </c>
      <c r="I159" s="190"/>
      <c r="L159" s="186"/>
      <c r="M159" s="191"/>
      <c r="T159" s="192"/>
      <c r="AT159" s="187" t="s">
        <v>317</v>
      </c>
      <c r="AU159" s="187" t="s">
        <v>91</v>
      </c>
      <c r="AV159" s="185" t="s">
        <v>91</v>
      </c>
      <c r="AW159" s="185" t="s">
        <v>35</v>
      </c>
      <c r="AX159" s="185" t="s">
        <v>82</v>
      </c>
      <c r="AY159" s="187" t="s">
        <v>308</v>
      </c>
    </row>
    <row r="160" s="193" customFormat="true" ht="10.2" hidden="false" customHeight="false" outlineLevel="0" collapsed="false">
      <c r="B160" s="194"/>
      <c r="D160" s="179" t="s">
        <v>317</v>
      </c>
      <c r="E160" s="195"/>
      <c r="F160" s="196" t="s">
        <v>321</v>
      </c>
      <c r="H160" s="197" t="n">
        <v>4.95</v>
      </c>
      <c r="I160" s="198"/>
      <c r="L160" s="194"/>
      <c r="M160" s="199"/>
      <c r="T160" s="200"/>
      <c r="AT160" s="195" t="s">
        <v>317</v>
      </c>
      <c r="AU160" s="195" t="s">
        <v>91</v>
      </c>
      <c r="AV160" s="193" t="s">
        <v>315</v>
      </c>
      <c r="AW160" s="193" t="s">
        <v>35</v>
      </c>
      <c r="AX160" s="193" t="s">
        <v>89</v>
      </c>
      <c r="AY160" s="195" t="s">
        <v>308</v>
      </c>
    </row>
    <row r="161" s="152" customFormat="true" ht="22.95" hidden="false" customHeight="true" outlineLevel="0" collapsed="false">
      <c r="B161" s="153"/>
      <c r="D161" s="154" t="s">
        <v>81</v>
      </c>
      <c r="E161" s="162" t="s">
        <v>357</v>
      </c>
      <c r="F161" s="162" t="s">
        <v>480</v>
      </c>
      <c r="I161" s="156"/>
      <c r="J161" s="163" t="n">
        <f aca="false">BK161</f>
        <v>0</v>
      </c>
      <c r="L161" s="153"/>
      <c r="M161" s="157"/>
      <c r="P161" s="158" t="n">
        <f aca="false">SUM(P162:P164)</f>
        <v>0</v>
      </c>
      <c r="R161" s="158" t="n">
        <f aca="false">SUM(R162:R164)</f>
        <v>13.109563</v>
      </c>
      <c r="T161" s="159" t="n">
        <f aca="false">SUM(T162:T164)</f>
        <v>0</v>
      </c>
      <c r="AR161" s="154" t="s">
        <v>89</v>
      </c>
      <c r="AT161" s="160" t="s">
        <v>81</v>
      </c>
      <c r="AU161" s="160" t="s">
        <v>89</v>
      </c>
      <c r="AY161" s="154" t="s">
        <v>308</v>
      </c>
      <c r="BK161" s="161" t="n">
        <f aca="false">SUM(BK162:BK164)</f>
        <v>0</v>
      </c>
    </row>
    <row r="162" s="22" customFormat="true" ht="49.2" hidden="false" customHeight="true" outlineLevel="0" collapsed="false">
      <c r="B162" s="23"/>
      <c r="C162" s="164" t="s">
        <v>357</v>
      </c>
      <c r="D162" s="164" t="s">
        <v>310</v>
      </c>
      <c r="E162" s="165" t="s">
        <v>863</v>
      </c>
      <c r="F162" s="166" t="s">
        <v>864</v>
      </c>
      <c r="G162" s="167" t="s">
        <v>494</v>
      </c>
      <c r="H162" s="168" t="n">
        <v>52.67</v>
      </c>
      <c r="I162" s="169"/>
      <c r="J162" s="170" t="n">
        <f aca="false">ROUND(I162*H162,2)</f>
        <v>0</v>
      </c>
      <c r="K162" s="166" t="s">
        <v>314</v>
      </c>
      <c r="L162" s="23"/>
      <c r="M162" s="171"/>
      <c r="N162" s="172" t="s">
        <v>47</v>
      </c>
      <c r="P162" s="173" t="n">
        <f aca="false">O162*H162</f>
        <v>0</v>
      </c>
      <c r="Q162" s="173" t="n">
        <v>0.1554</v>
      </c>
      <c r="R162" s="173" t="n">
        <f aca="false">Q162*H162</f>
        <v>8.184918</v>
      </c>
      <c r="S162" s="173" t="n">
        <v>0</v>
      </c>
      <c r="T162" s="174" t="n">
        <f aca="false">S162*H162</f>
        <v>0</v>
      </c>
      <c r="AR162" s="175" t="s">
        <v>315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315</v>
      </c>
      <c r="BM162" s="175" t="s">
        <v>865</v>
      </c>
    </row>
    <row r="163" s="22" customFormat="true" ht="16.5" hidden="false" customHeight="true" outlineLevel="0" collapsed="false">
      <c r="B163" s="23"/>
      <c r="C163" s="201" t="s">
        <v>363</v>
      </c>
      <c r="D163" s="201" t="s">
        <v>487</v>
      </c>
      <c r="E163" s="202" t="s">
        <v>866</v>
      </c>
      <c r="F163" s="203" t="s">
        <v>867</v>
      </c>
      <c r="G163" s="204" t="s">
        <v>494</v>
      </c>
      <c r="H163" s="205" t="n">
        <v>57.937</v>
      </c>
      <c r="I163" s="206"/>
      <c r="J163" s="207" t="n">
        <f aca="false">ROUND(I163*H163,2)</f>
        <v>0</v>
      </c>
      <c r="K163" s="203" t="s">
        <v>314</v>
      </c>
      <c r="L163" s="208"/>
      <c r="M163" s="209"/>
      <c r="N163" s="210" t="s">
        <v>47</v>
      </c>
      <c r="P163" s="173" t="n">
        <f aca="false">O163*H163</f>
        <v>0</v>
      </c>
      <c r="Q163" s="173" t="n">
        <v>0.085</v>
      </c>
      <c r="R163" s="173" t="n">
        <f aca="false">Q163*H163</f>
        <v>4.924645</v>
      </c>
      <c r="S163" s="173" t="n">
        <v>0</v>
      </c>
      <c r="T163" s="174" t="n">
        <f aca="false">S163*H163</f>
        <v>0</v>
      </c>
      <c r="AR163" s="175" t="s">
        <v>352</v>
      </c>
      <c r="AT163" s="175" t="s">
        <v>487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315</v>
      </c>
      <c r="BM163" s="175" t="s">
        <v>868</v>
      </c>
    </row>
    <row r="164" s="185" customFormat="true" ht="10.2" hidden="false" customHeight="false" outlineLevel="0" collapsed="false">
      <c r="B164" s="186"/>
      <c r="D164" s="179" t="s">
        <v>317</v>
      </c>
      <c r="F164" s="188" t="s">
        <v>869</v>
      </c>
      <c r="H164" s="189" t="n">
        <v>57.937</v>
      </c>
      <c r="I164" s="190"/>
      <c r="L164" s="186"/>
      <c r="M164" s="191"/>
      <c r="T164" s="192"/>
      <c r="AT164" s="187" t="s">
        <v>317</v>
      </c>
      <c r="AU164" s="187" t="s">
        <v>91</v>
      </c>
      <c r="AV164" s="185" t="s">
        <v>91</v>
      </c>
      <c r="AW164" s="185" t="s">
        <v>3</v>
      </c>
      <c r="AX164" s="185" t="s">
        <v>89</v>
      </c>
      <c r="AY164" s="187" t="s">
        <v>308</v>
      </c>
    </row>
    <row r="165" s="152" customFormat="true" ht="22.95" hidden="false" customHeight="true" outlineLevel="0" collapsed="false">
      <c r="B165" s="153"/>
      <c r="D165" s="154" t="s">
        <v>81</v>
      </c>
      <c r="E165" s="162" t="s">
        <v>512</v>
      </c>
      <c r="F165" s="162" t="s">
        <v>513</v>
      </c>
      <c r="I165" s="156"/>
      <c r="J165" s="163" t="n">
        <f aca="false">BK165</f>
        <v>0</v>
      </c>
      <c r="L165" s="153"/>
      <c r="M165" s="157"/>
      <c r="P165" s="158" t="n">
        <f aca="false">P166</f>
        <v>0</v>
      </c>
      <c r="R165" s="158" t="n">
        <f aca="false">R166</f>
        <v>0</v>
      </c>
      <c r="T165" s="159" t="n">
        <f aca="false">T166</f>
        <v>0</v>
      </c>
      <c r="AR165" s="154" t="s">
        <v>89</v>
      </c>
      <c r="AT165" s="160" t="s">
        <v>81</v>
      </c>
      <c r="AU165" s="160" t="s">
        <v>89</v>
      </c>
      <c r="AY165" s="154" t="s">
        <v>308</v>
      </c>
      <c r="BK165" s="161" t="n">
        <f aca="false">BK166</f>
        <v>0</v>
      </c>
    </row>
    <row r="166" s="22" customFormat="true" ht="55.5" hidden="false" customHeight="true" outlineLevel="0" collapsed="false">
      <c r="B166" s="23"/>
      <c r="C166" s="164" t="s">
        <v>367</v>
      </c>
      <c r="D166" s="164" t="s">
        <v>310</v>
      </c>
      <c r="E166" s="165" t="s">
        <v>870</v>
      </c>
      <c r="F166" s="166" t="s">
        <v>871</v>
      </c>
      <c r="G166" s="167" t="s">
        <v>370</v>
      </c>
      <c r="H166" s="168" t="n">
        <v>94.337</v>
      </c>
      <c r="I166" s="169"/>
      <c r="J166" s="170" t="n">
        <f aca="false">ROUND(I166*H166,2)</f>
        <v>0</v>
      </c>
      <c r="K166" s="166" t="s">
        <v>314</v>
      </c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315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315</v>
      </c>
      <c r="BM166" s="175" t="s">
        <v>872</v>
      </c>
    </row>
    <row r="167" s="22" customFormat="true" ht="49.95" hidden="false" customHeight="true" outlineLevel="0" collapsed="false">
      <c r="B167" s="23"/>
      <c r="E167" s="155" t="s">
        <v>518</v>
      </c>
      <c r="F167" s="155" t="s">
        <v>519</v>
      </c>
      <c r="J167" s="142" t="n">
        <f aca="false">BK167</f>
        <v>0</v>
      </c>
      <c r="L167" s="23"/>
      <c r="M167" s="211"/>
      <c r="T167" s="57"/>
      <c r="AT167" s="3" t="s">
        <v>81</v>
      </c>
      <c r="AU167" s="3" t="s">
        <v>82</v>
      </c>
      <c r="AY167" s="3" t="s">
        <v>520</v>
      </c>
      <c r="BK167" s="176" t="n">
        <f aca="false">SUM(BK168:BK172)</f>
        <v>0</v>
      </c>
    </row>
    <row r="168" s="22" customFormat="true" ht="16.35" hidden="false" customHeight="true" outlineLevel="0" collapsed="false">
      <c r="B168" s="23"/>
      <c r="C168" s="212"/>
      <c r="D168" s="213" t="s">
        <v>310</v>
      </c>
      <c r="E168" s="214"/>
      <c r="F168" s="215"/>
      <c r="G168" s="216"/>
      <c r="H168" s="217"/>
      <c r="I168" s="218"/>
      <c r="J168" s="219" t="n">
        <f aca="false">BK168</f>
        <v>0</v>
      </c>
      <c r="K168" s="220"/>
      <c r="L168" s="23"/>
      <c r="M168" s="221"/>
      <c r="N168" s="222" t="s">
        <v>47</v>
      </c>
      <c r="T168" s="57"/>
      <c r="AT168" s="3" t="s">
        <v>520</v>
      </c>
      <c r="AU168" s="3" t="s">
        <v>89</v>
      </c>
      <c r="AY168" s="3" t="s">
        <v>520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I168*H168</f>
        <v>0</v>
      </c>
    </row>
    <row r="169" s="22" customFormat="true" ht="16.35" hidden="false" customHeight="true" outlineLevel="0" collapsed="false">
      <c r="B169" s="23"/>
      <c r="C169" s="212"/>
      <c r="D169" s="213" t="s">
        <v>310</v>
      </c>
      <c r="E169" s="214"/>
      <c r="F169" s="215"/>
      <c r="G169" s="216"/>
      <c r="H169" s="217"/>
      <c r="I169" s="218"/>
      <c r="J169" s="219" t="n">
        <f aca="false">BK169</f>
        <v>0</v>
      </c>
      <c r="K169" s="220"/>
      <c r="L169" s="23"/>
      <c r="M169" s="221"/>
      <c r="N169" s="222" t="s">
        <v>47</v>
      </c>
      <c r="T169" s="57"/>
      <c r="AT169" s="3" t="s">
        <v>520</v>
      </c>
      <c r="AU169" s="3" t="s">
        <v>89</v>
      </c>
      <c r="AY169" s="3" t="s">
        <v>520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I169*H169</f>
        <v>0</v>
      </c>
    </row>
    <row r="170" s="22" customFormat="true" ht="16.35" hidden="false" customHeight="true" outlineLevel="0" collapsed="false">
      <c r="B170" s="23"/>
      <c r="C170" s="212"/>
      <c r="D170" s="213" t="s">
        <v>310</v>
      </c>
      <c r="E170" s="214"/>
      <c r="F170" s="215"/>
      <c r="G170" s="216"/>
      <c r="H170" s="217"/>
      <c r="I170" s="218"/>
      <c r="J170" s="219" t="n">
        <f aca="false">BK170</f>
        <v>0</v>
      </c>
      <c r="K170" s="220"/>
      <c r="L170" s="23"/>
      <c r="M170" s="221"/>
      <c r="N170" s="222" t="s">
        <v>47</v>
      </c>
      <c r="T170" s="57"/>
      <c r="AT170" s="3" t="s">
        <v>520</v>
      </c>
      <c r="AU170" s="3" t="s">
        <v>89</v>
      </c>
      <c r="AY170" s="3" t="s">
        <v>520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I170*H170</f>
        <v>0</v>
      </c>
    </row>
    <row r="171" s="22" customFormat="true" ht="16.35" hidden="false" customHeight="true" outlineLevel="0" collapsed="false">
      <c r="B171" s="23"/>
      <c r="C171" s="212"/>
      <c r="D171" s="213" t="s">
        <v>310</v>
      </c>
      <c r="E171" s="214"/>
      <c r="F171" s="215"/>
      <c r="G171" s="216"/>
      <c r="H171" s="217"/>
      <c r="I171" s="218"/>
      <c r="J171" s="219" t="n">
        <f aca="false">BK171</f>
        <v>0</v>
      </c>
      <c r="K171" s="220"/>
      <c r="L171" s="23"/>
      <c r="M171" s="221"/>
      <c r="N171" s="222" t="s">
        <v>47</v>
      </c>
      <c r="T171" s="57"/>
      <c r="AT171" s="3" t="s">
        <v>520</v>
      </c>
      <c r="AU171" s="3" t="s">
        <v>89</v>
      </c>
      <c r="AY171" s="3" t="s">
        <v>520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I171*H171</f>
        <v>0</v>
      </c>
    </row>
    <row r="172" s="22" customFormat="true" ht="16.35" hidden="false" customHeight="true" outlineLevel="0" collapsed="false">
      <c r="B172" s="23"/>
      <c r="C172" s="212"/>
      <c r="D172" s="213" t="s">
        <v>310</v>
      </c>
      <c r="E172" s="214"/>
      <c r="F172" s="215"/>
      <c r="G172" s="216"/>
      <c r="H172" s="217"/>
      <c r="I172" s="218"/>
      <c r="J172" s="219" t="n">
        <f aca="false">BK172</f>
        <v>0</v>
      </c>
      <c r="K172" s="220"/>
      <c r="L172" s="23"/>
      <c r="M172" s="221"/>
      <c r="N172" s="222" t="s">
        <v>47</v>
      </c>
      <c r="O172" s="223"/>
      <c r="P172" s="223"/>
      <c r="Q172" s="223"/>
      <c r="R172" s="223"/>
      <c r="S172" s="223"/>
      <c r="T172" s="224"/>
      <c r="AT172" s="3" t="s">
        <v>520</v>
      </c>
      <c r="AU172" s="3" t="s">
        <v>89</v>
      </c>
      <c r="AY172" s="3" t="s">
        <v>520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I172*H172</f>
        <v>0</v>
      </c>
    </row>
    <row r="173" s="22" customFormat="true" ht="6.9" hidden="false" customHeight="true" outlineLevel="0" collapsed="false">
      <c r="B173" s="41"/>
      <c r="C173" s="42"/>
      <c r="D173" s="42"/>
      <c r="E173" s="42"/>
      <c r="F173" s="42"/>
      <c r="G173" s="42"/>
      <c r="H173" s="42"/>
      <c r="I173" s="42"/>
      <c r="J173" s="42"/>
      <c r="K173" s="42"/>
      <c r="L173" s="23"/>
    </row>
  </sheetData>
  <sheetProtection algorithmName="SHA-512" hashValue="LIFXotbpjGeu///ilSG/mJguIlxk0PWPvZy7Y90hoH93kkhnypdqKAEVqAPXyteLQdnsoVCSShuk/d1+WeFuCw==" saltValue="YLavpGcTK8VqqkiaD/U7lfd84w6gaanJ1JmLf6Vy2+ymNL3s22RN9otSN6TJisUrVE2ViSqmZxfgrBEZeTwzPg==" spinCount="100000" sheet="true" objects="true" scenarios="true" formatColumns="false" formatRows="false" autoFilter="false"/>
  <autoFilter ref="C125:K17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68:D17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68:N17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00"/>
  <sheetViews>
    <sheetView showFormulas="false" showGridLines="false" showRowColHeaders="true" showZeros="true" rightToLeft="false" tabSelected="false" showOutlineSymbols="true" defaultGridColor="true" view="normal" topLeftCell="A125" colorId="64" zoomScale="100" zoomScaleNormal="100" zoomScalePageLayoutView="100" workbookViewId="0">
      <selection pane="topLeft" activeCell="A125" activeCellId="0" sqref="A125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204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4908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ROUND(J132,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ROUND((ROUND((SUM(BE132:BE193)),  2) + SUM(BE195:BE199)), 2)</f>
        <v>0</v>
      </c>
      <c r="I33" s="119" t="n">
        <v>0.21</v>
      </c>
      <c r="J33" s="100" t="n">
        <f aca="false">ROUND((ROUND(((SUM(BE132:BE193))*I33),  2) + (SUM(BE195:BE199)*I33)),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ROUND((ROUND((SUM(BF132:BF193)),  2) + SUM(BF195:BF199)), 2)</f>
        <v>0</v>
      </c>
      <c r="I34" s="119" t="n">
        <v>0.15</v>
      </c>
      <c r="J34" s="100" t="n">
        <f aca="false">ROUND((ROUND(((SUM(BF132:BF193))*I34),  2) + (SUM(BF195:BF199)*I34)),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ROUND((ROUND((SUM(BG132:BG193)),  2) + SUM(BG195:BG199)),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ROUND((ROUND((SUM(BH132:BH193)),  2) + SUM(BH195:BH199)),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ROUND((ROUND((SUM(BI132:BI193)),  2) + SUM(BI195:BI199)),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9.2 - Parkoviště u zimního stadiónu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J132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J133</f>
        <v>0</v>
      </c>
      <c r="L97" s="133"/>
    </row>
    <row r="98" s="95" customFormat="true" ht="19.95" hidden="false" customHeight="true" outlineLevel="0" collapsed="false">
      <c r="B98" s="137"/>
      <c r="D98" s="138" t="s">
        <v>4730</v>
      </c>
      <c r="E98" s="139"/>
      <c r="F98" s="139"/>
      <c r="G98" s="139"/>
      <c r="H98" s="139"/>
      <c r="I98" s="139"/>
      <c r="J98" s="140" t="n">
        <f aca="false">J134</f>
        <v>0</v>
      </c>
      <c r="L98" s="137"/>
    </row>
    <row r="99" s="95" customFormat="true" ht="19.95" hidden="false" customHeight="true" outlineLevel="0" collapsed="false">
      <c r="B99" s="137"/>
      <c r="D99" s="138" t="s">
        <v>4731</v>
      </c>
      <c r="E99" s="139"/>
      <c r="F99" s="139"/>
      <c r="G99" s="139"/>
      <c r="H99" s="139"/>
      <c r="I99" s="139"/>
      <c r="J99" s="140" t="n">
        <f aca="false">J139</f>
        <v>0</v>
      </c>
      <c r="L99" s="137"/>
    </row>
    <row r="100" s="95" customFormat="true" ht="19.95" hidden="false" customHeight="true" outlineLevel="0" collapsed="false">
      <c r="B100" s="137"/>
      <c r="D100" s="138" t="s">
        <v>4733</v>
      </c>
      <c r="E100" s="139"/>
      <c r="F100" s="139"/>
      <c r="G100" s="139"/>
      <c r="H100" s="139"/>
      <c r="I100" s="139"/>
      <c r="J100" s="140" t="n">
        <f aca="false">J142</f>
        <v>0</v>
      </c>
      <c r="L100" s="137"/>
    </row>
    <row r="101" s="95" customFormat="true" ht="19.95" hidden="false" customHeight="true" outlineLevel="0" collapsed="false">
      <c r="B101" s="137"/>
      <c r="D101" s="138" t="s">
        <v>4734</v>
      </c>
      <c r="E101" s="139"/>
      <c r="F101" s="139"/>
      <c r="G101" s="139"/>
      <c r="H101" s="139"/>
      <c r="I101" s="139"/>
      <c r="J101" s="140" t="n">
        <f aca="false">J144</f>
        <v>0</v>
      </c>
      <c r="L101" s="137"/>
    </row>
    <row r="102" s="95" customFormat="true" ht="19.95" hidden="false" customHeight="true" outlineLevel="0" collapsed="false">
      <c r="B102" s="137"/>
      <c r="D102" s="138" t="s">
        <v>4735</v>
      </c>
      <c r="E102" s="139"/>
      <c r="F102" s="139"/>
      <c r="G102" s="139"/>
      <c r="H102" s="139"/>
      <c r="I102" s="139"/>
      <c r="J102" s="140" t="n">
        <f aca="false">J146</f>
        <v>0</v>
      </c>
      <c r="L102" s="137"/>
    </row>
    <row r="103" s="95" customFormat="true" ht="19.95" hidden="false" customHeight="true" outlineLevel="0" collapsed="false">
      <c r="B103" s="137"/>
      <c r="D103" s="138" t="s">
        <v>4909</v>
      </c>
      <c r="E103" s="139"/>
      <c r="F103" s="139"/>
      <c r="G103" s="139"/>
      <c r="H103" s="139"/>
      <c r="I103" s="139"/>
      <c r="J103" s="140" t="n">
        <f aca="false">J148</f>
        <v>0</v>
      </c>
      <c r="L103" s="137"/>
    </row>
    <row r="104" s="95" customFormat="true" ht="19.95" hidden="false" customHeight="true" outlineLevel="0" collapsed="false">
      <c r="B104" s="137"/>
      <c r="D104" s="138" t="s">
        <v>4737</v>
      </c>
      <c r="E104" s="139"/>
      <c r="F104" s="139"/>
      <c r="G104" s="139"/>
      <c r="H104" s="139"/>
      <c r="I104" s="139"/>
      <c r="J104" s="140" t="n">
        <f aca="false">J150</f>
        <v>0</v>
      </c>
      <c r="L104" s="137"/>
    </row>
    <row r="105" s="95" customFormat="true" ht="19.95" hidden="false" customHeight="true" outlineLevel="0" collapsed="false">
      <c r="B105" s="137"/>
      <c r="D105" s="138" t="s">
        <v>4738</v>
      </c>
      <c r="E105" s="139"/>
      <c r="F105" s="139"/>
      <c r="G105" s="139"/>
      <c r="H105" s="139"/>
      <c r="I105" s="139"/>
      <c r="J105" s="140" t="n">
        <f aca="false">J153</f>
        <v>0</v>
      </c>
      <c r="L105" s="137"/>
    </row>
    <row r="106" s="95" customFormat="true" ht="19.95" hidden="false" customHeight="true" outlineLevel="0" collapsed="false">
      <c r="B106" s="137"/>
      <c r="D106" s="138" t="s">
        <v>4739</v>
      </c>
      <c r="E106" s="139"/>
      <c r="F106" s="139"/>
      <c r="G106" s="139"/>
      <c r="H106" s="139"/>
      <c r="I106" s="139"/>
      <c r="J106" s="140" t="n">
        <f aca="false">J161</f>
        <v>0</v>
      </c>
      <c r="L106" s="137"/>
    </row>
    <row r="107" s="95" customFormat="true" ht="19.95" hidden="false" customHeight="true" outlineLevel="0" collapsed="false">
      <c r="B107" s="137"/>
      <c r="D107" s="138" t="s">
        <v>4740</v>
      </c>
      <c r="E107" s="139"/>
      <c r="F107" s="139"/>
      <c r="G107" s="139"/>
      <c r="H107" s="139"/>
      <c r="I107" s="139"/>
      <c r="J107" s="140" t="n">
        <f aca="false">J164</f>
        <v>0</v>
      </c>
      <c r="L107" s="137"/>
    </row>
    <row r="108" s="95" customFormat="true" ht="19.95" hidden="false" customHeight="true" outlineLevel="0" collapsed="false">
      <c r="B108" s="137"/>
      <c r="D108" s="138" t="s">
        <v>4742</v>
      </c>
      <c r="E108" s="139"/>
      <c r="F108" s="139"/>
      <c r="G108" s="139"/>
      <c r="H108" s="139"/>
      <c r="I108" s="139"/>
      <c r="J108" s="140" t="n">
        <f aca="false">J171</f>
        <v>0</v>
      </c>
      <c r="L108" s="137"/>
    </row>
    <row r="109" s="95" customFormat="true" ht="19.95" hidden="false" customHeight="true" outlineLevel="0" collapsed="false">
      <c r="B109" s="137"/>
      <c r="D109" s="138" t="s">
        <v>4910</v>
      </c>
      <c r="E109" s="139"/>
      <c r="F109" s="139"/>
      <c r="G109" s="139"/>
      <c r="H109" s="139"/>
      <c r="I109" s="139"/>
      <c r="J109" s="140" t="n">
        <f aca="false">J183</f>
        <v>0</v>
      </c>
      <c r="L109" s="137"/>
    </row>
    <row r="110" s="95" customFormat="true" ht="19.95" hidden="false" customHeight="true" outlineLevel="0" collapsed="false">
      <c r="B110" s="137"/>
      <c r="D110" s="138" t="s">
        <v>4743</v>
      </c>
      <c r="E110" s="139"/>
      <c r="F110" s="139"/>
      <c r="G110" s="139"/>
      <c r="H110" s="139"/>
      <c r="I110" s="139"/>
      <c r="J110" s="140" t="n">
        <f aca="false">J186</f>
        <v>0</v>
      </c>
      <c r="L110" s="137"/>
    </row>
    <row r="111" s="95" customFormat="true" ht="19.95" hidden="false" customHeight="true" outlineLevel="0" collapsed="false">
      <c r="B111" s="137"/>
      <c r="D111" s="138" t="s">
        <v>4744</v>
      </c>
      <c r="E111" s="139"/>
      <c r="F111" s="139"/>
      <c r="G111" s="139"/>
      <c r="H111" s="139"/>
      <c r="I111" s="139"/>
      <c r="J111" s="140" t="n">
        <f aca="false">J192</f>
        <v>0</v>
      </c>
      <c r="L111" s="137"/>
    </row>
    <row r="112" s="132" customFormat="true" ht="21.75" hidden="false" customHeight="true" outlineLevel="0" collapsed="false">
      <c r="B112" s="133"/>
      <c r="D112" s="141" t="s">
        <v>292</v>
      </c>
      <c r="J112" s="142" t="n">
        <f aca="false">J194</f>
        <v>0</v>
      </c>
      <c r="L112" s="133"/>
    </row>
    <row r="113" s="22" customFormat="true" ht="21.75" hidden="false" customHeight="true" outlineLevel="0" collapsed="false">
      <c r="B113" s="23"/>
      <c r="L113" s="23"/>
    </row>
    <row r="114" s="22" customFormat="true" ht="6.9" hidden="false" customHeight="true" outlineLevel="0" collapsed="false">
      <c r="B114" s="41"/>
      <c r="C114" s="42"/>
      <c r="D114" s="42"/>
      <c r="E114" s="42"/>
      <c r="F114" s="42"/>
      <c r="G114" s="42"/>
      <c r="H114" s="42"/>
      <c r="I114" s="42"/>
      <c r="J114" s="42"/>
      <c r="K114" s="42"/>
      <c r="L114" s="23"/>
    </row>
    <row r="118" s="22" customFormat="true" ht="6.9" hidden="false" customHeight="true" outlineLevel="0" collapsed="false">
      <c r="B118" s="43"/>
      <c r="C118" s="44"/>
      <c r="D118" s="44"/>
      <c r="E118" s="44"/>
      <c r="F118" s="44"/>
      <c r="G118" s="44"/>
      <c r="H118" s="44"/>
      <c r="I118" s="44"/>
      <c r="J118" s="44"/>
      <c r="K118" s="44"/>
      <c r="L118" s="23"/>
    </row>
    <row r="119" s="22" customFormat="true" ht="24.9" hidden="false" customHeight="true" outlineLevel="0" collapsed="false">
      <c r="B119" s="23"/>
      <c r="C119" s="7" t="s">
        <v>293</v>
      </c>
      <c r="L119" s="23"/>
    </row>
    <row r="120" s="22" customFormat="true" ht="6.9" hidden="false" customHeight="true" outlineLevel="0" collapsed="false">
      <c r="B120" s="23"/>
      <c r="L120" s="23"/>
    </row>
    <row r="121" s="22" customFormat="true" ht="12" hidden="false" customHeight="true" outlineLevel="0" collapsed="false">
      <c r="B121" s="23"/>
      <c r="C121" s="15" t="s">
        <v>15</v>
      </c>
      <c r="L121" s="23"/>
    </row>
    <row r="122" s="22" customFormat="true" ht="16.5" hidden="false" customHeight="true" outlineLevel="0" collapsed="false">
      <c r="B122" s="23"/>
      <c r="E122" s="109" t="str">
        <f aca="false">E7</f>
        <v>Koupaliště Rosice</v>
      </c>
      <c r="F122" s="109"/>
      <c r="G122" s="109"/>
      <c r="H122" s="109"/>
      <c r="L122" s="23"/>
    </row>
    <row r="123" s="22" customFormat="true" ht="12" hidden="false" customHeight="true" outlineLevel="0" collapsed="false">
      <c r="B123" s="23"/>
      <c r="C123" s="15" t="s">
        <v>278</v>
      </c>
      <c r="L123" s="23"/>
    </row>
    <row r="124" s="22" customFormat="true" ht="16.5" hidden="false" customHeight="true" outlineLevel="0" collapsed="false">
      <c r="B124" s="23"/>
      <c r="E124" s="110" t="str">
        <f aca="false">E9</f>
        <v>SO 9.2 - Parkoviště u zimního stadiónu</v>
      </c>
      <c r="F124" s="110"/>
      <c r="G124" s="110"/>
      <c r="H124" s="110"/>
      <c r="L124" s="23"/>
    </row>
    <row r="125" s="22" customFormat="true" ht="6.9" hidden="false" customHeight="true" outlineLevel="0" collapsed="false">
      <c r="B125" s="23"/>
      <c r="L125" s="23"/>
    </row>
    <row r="126" s="22" customFormat="true" ht="12" hidden="false" customHeight="true" outlineLevel="0" collapsed="false">
      <c r="B126" s="23"/>
      <c r="C126" s="15" t="s">
        <v>19</v>
      </c>
      <c r="F126" s="16" t="str">
        <f aca="false">F12</f>
        <v>Rosice</v>
      </c>
      <c r="I126" s="15" t="s">
        <v>21</v>
      </c>
      <c r="J126" s="111" t="str">
        <f aca="false">IF(J12="","",J12)</f>
        <v>6. 9. 2021</v>
      </c>
      <c r="L126" s="23"/>
    </row>
    <row r="127" s="22" customFormat="true" ht="6.9" hidden="false" customHeight="true" outlineLevel="0" collapsed="false">
      <c r="B127" s="23"/>
      <c r="L127" s="23"/>
    </row>
    <row r="128" s="22" customFormat="true" ht="25.65" hidden="false" customHeight="true" outlineLevel="0" collapsed="false">
      <c r="B128" s="23"/>
      <c r="C128" s="15" t="s">
        <v>23</v>
      </c>
      <c r="F128" s="16" t="str">
        <f aca="false">E15</f>
        <v>Město Rosice</v>
      </c>
      <c r="I128" s="15" t="s">
        <v>31</v>
      </c>
      <c r="J128" s="128" t="str">
        <f aca="false">E21</f>
        <v>Ing. arch. Kristýna Shromáždilová</v>
      </c>
      <c r="L128" s="23"/>
    </row>
    <row r="129" s="22" customFormat="true" ht="25.65" hidden="false" customHeight="true" outlineLevel="0" collapsed="false">
      <c r="B129" s="23"/>
      <c r="C129" s="15" t="s">
        <v>29</v>
      </c>
      <c r="F129" s="16" t="str">
        <f aca="false">IF(E18="","",E18)</f>
        <v>Vyplň údaj</v>
      </c>
      <c r="I129" s="15" t="s">
        <v>36</v>
      </c>
      <c r="J129" s="128" t="str">
        <f aca="false">E24</f>
        <v>STAGA stavební agentura s.r.o.</v>
      </c>
      <c r="L129" s="23"/>
    </row>
    <row r="130" s="22" customFormat="true" ht="10.35" hidden="false" customHeight="true" outlineLevel="0" collapsed="false">
      <c r="B130" s="23"/>
      <c r="L130" s="23"/>
    </row>
    <row r="131" s="143" customFormat="true" ht="29.25" hidden="false" customHeight="true" outlineLevel="0" collapsed="false">
      <c r="B131" s="144"/>
      <c r="C131" s="145" t="s">
        <v>294</v>
      </c>
      <c r="D131" s="146" t="s">
        <v>67</v>
      </c>
      <c r="E131" s="146" t="s">
        <v>63</v>
      </c>
      <c r="F131" s="146" t="s">
        <v>64</v>
      </c>
      <c r="G131" s="146" t="s">
        <v>295</v>
      </c>
      <c r="H131" s="146" t="s">
        <v>296</v>
      </c>
      <c r="I131" s="146" t="s">
        <v>297</v>
      </c>
      <c r="J131" s="146" t="s">
        <v>284</v>
      </c>
      <c r="K131" s="147" t="s">
        <v>298</v>
      </c>
      <c r="L131" s="144"/>
      <c r="M131" s="64"/>
      <c r="N131" s="65" t="s">
        <v>46</v>
      </c>
      <c r="O131" s="65" t="s">
        <v>299</v>
      </c>
      <c r="P131" s="65" t="s">
        <v>300</v>
      </c>
      <c r="Q131" s="65" t="s">
        <v>301</v>
      </c>
      <c r="R131" s="65" t="s">
        <v>302</v>
      </c>
      <c r="S131" s="65" t="s">
        <v>303</v>
      </c>
      <c r="T131" s="66" t="s">
        <v>304</v>
      </c>
    </row>
    <row r="132" s="22" customFormat="true" ht="22.95" hidden="false" customHeight="true" outlineLevel="0" collapsed="false">
      <c r="B132" s="23"/>
      <c r="C132" s="70" t="s">
        <v>305</v>
      </c>
      <c r="J132" s="148" t="n">
        <f aca="false">BK132</f>
        <v>0</v>
      </c>
      <c r="L132" s="23"/>
      <c r="M132" s="67"/>
      <c r="N132" s="55"/>
      <c r="O132" s="55"/>
      <c r="P132" s="149" t="n">
        <f aca="false">P133+P194</f>
        <v>0</v>
      </c>
      <c r="Q132" s="55"/>
      <c r="R132" s="149" t="n">
        <f aca="false">R133+R194</f>
        <v>0</v>
      </c>
      <c r="S132" s="55"/>
      <c r="T132" s="150" t="n">
        <f aca="false">T133+T194</f>
        <v>0</v>
      </c>
      <c r="AT132" s="3" t="s">
        <v>81</v>
      </c>
      <c r="AU132" s="3" t="s">
        <v>286</v>
      </c>
      <c r="BK132" s="151" t="n">
        <f aca="false">BK133+BK194</f>
        <v>0</v>
      </c>
    </row>
    <row r="133" s="152" customFormat="true" ht="25.95" hidden="false" customHeight="true" outlineLevel="0" collapsed="false">
      <c r="B133" s="153"/>
      <c r="D133" s="154" t="s">
        <v>81</v>
      </c>
      <c r="E133" s="155" t="s">
        <v>534</v>
      </c>
      <c r="F133" s="155" t="s">
        <v>535</v>
      </c>
      <c r="I133" s="156"/>
      <c r="J133" s="142" t="n">
        <f aca="false">BK133</f>
        <v>0</v>
      </c>
      <c r="L133" s="153"/>
      <c r="M133" s="157"/>
      <c r="P133" s="158" t="n">
        <f aca="false">P134+P139+P142+P144+P146+P148+P150+P153+P161+P164+P171+P183+P186+P192</f>
        <v>0</v>
      </c>
      <c r="R133" s="158" t="n">
        <f aca="false">R134+R139+R142+R144+R146+R148+R150+R153+R161+R164+R171+R183+R186+R192</f>
        <v>0</v>
      </c>
      <c r="T133" s="159" t="n">
        <f aca="false">T134+T139+T142+T144+T146+T148+T150+T153+T161+T164+T171+T183+T186+T192</f>
        <v>0</v>
      </c>
      <c r="AR133" s="154" t="s">
        <v>315</v>
      </c>
      <c r="AT133" s="160" t="s">
        <v>81</v>
      </c>
      <c r="AU133" s="160" t="s">
        <v>82</v>
      </c>
      <c r="AY133" s="154" t="s">
        <v>308</v>
      </c>
      <c r="BK133" s="161" t="n">
        <f aca="false">BK134+BK139+BK142+BK144+BK146+BK148+BK150+BK153+BK161+BK164+BK171+BK183+BK186+BK192</f>
        <v>0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367</v>
      </c>
      <c r="F134" s="162" t="s">
        <v>4745</v>
      </c>
      <c r="I134" s="156"/>
      <c r="J134" s="163" t="n">
        <f aca="false">BK134</f>
        <v>0</v>
      </c>
      <c r="L134" s="153"/>
      <c r="M134" s="157"/>
      <c r="P134" s="158" t="n">
        <f aca="false">SUM(P135:P138)</f>
        <v>0</v>
      </c>
      <c r="R134" s="158" t="n">
        <f aca="false">SUM(R135:R138)</f>
        <v>0</v>
      </c>
      <c r="T134" s="159" t="n">
        <f aca="false">SUM(T135:T138)</f>
        <v>0</v>
      </c>
      <c r="AR134" s="154" t="s">
        <v>315</v>
      </c>
      <c r="AT134" s="160" t="s">
        <v>81</v>
      </c>
      <c r="AU134" s="160" t="s">
        <v>89</v>
      </c>
      <c r="AY134" s="154" t="s">
        <v>308</v>
      </c>
      <c r="BK134" s="161" t="n">
        <f aca="false">SUM(BK135:BK138)</f>
        <v>0</v>
      </c>
    </row>
    <row r="135" s="22" customFormat="true" ht="21.75" hidden="false" customHeight="true" outlineLevel="0" collapsed="false">
      <c r="B135" s="23"/>
      <c r="C135" s="164" t="s">
        <v>89</v>
      </c>
      <c r="D135" s="164" t="s">
        <v>310</v>
      </c>
      <c r="E135" s="165" t="s">
        <v>4911</v>
      </c>
      <c r="F135" s="166" t="s">
        <v>4912</v>
      </c>
      <c r="G135" s="167" t="s">
        <v>313</v>
      </c>
      <c r="H135" s="168" t="n">
        <v>90.7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4913</v>
      </c>
    </row>
    <row r="136" s="22" customFormat="true" ht="16.5" hidden="false" customHeight="true" outlineLevel="0" collapsed="false">
      <c r="B136" s="23"/>
      <c r="C136" s="164" t="s">
        <v>91</v>
      </c>
      <c r="D136" s="164" t="s">
        <v>310</v>
      </c>
      <c r="E136" s="165" t="s">
        <v>4914</v>
      </c>
      <c r="F136" s="166" t="s">
        <v>4915</v>
      </c>
      <c r="G136" s="167" t="s">
        <v>313</v>
      </c>
      <c r="H136" s="168" t="n">
        <v>30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4916</v>
      </c>
    </row>
    <row r="137" s="22" customFormat="true" ht="16.5" hidden="false" customHeight="true" outlineLevel="0" collapsed="false">
      <c r="B137" s="23"/>
      <c r="C137" s="164" t="s">
        <v>327</v>
      </c>
      <c r="D137" s="164" t="s">
        <v>310</v>
      </c>
      <c r="E137" s="165" t="s">
        <v>4746</v>
      </c>
      <c r="F137" s="166" t="s">
        <v>4747</v>
      </c>
      <c r="G137" s="167" t="s">
        <v>324</v>
      </c>
      <c r="H137" s="168" t="n">
        <v>105.6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4917</v>
      </c>
    </row>
    <row r="138" s="22" customFormat="true" ht="16.5" hidden="false" customHeight="true" outlineLevel="0" collapsed="false">
      <c r="B138" s="23"/>
      <c r="C138" s="164" t="s">
        <v>315</v>
      </c>
      <c r="D138" s="164" t="s">
        <v>310</v>
      </c>
      <c r="E138" s="165" t="s">
        <v>4749</v>
      </c>
      <c r="F138" s="166" t="s">
        <v>4750</v>
      </c>
      <c r="G138" s="167" t="s">
        <v>370</v>
      </c>
      <c r="H138" s="168" t="n">
        <v>1.43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4918</v>
      </c>
    </row>
    <row r="139" s="152" customFormat="true" ht="22.95" hidden="false" customHeight="true" outlineLevel="0" collapsed="false">
      <c r="B139" s="153"/>
      <c r="D139" s="154" t="s">
        <v>81</v>
      </c>
      <c r="E139" s="162" t="s">
        <v>374</v>
      </c>
      <c r="F139" s="162" t="s">
        <v>4764</v>
      </c>
      <c r="I139" s="156"/>
      <c r="J139" s="163" t="n">
        <f aca="false">BK139</f>
        <v>0</v>
      </c>
      <c r="L139" s="153"/>
      <c r="M139" s="157"/>
      <c r="P139" s="158" t="n">
        <f aca="false">SUM(P140:P141)</f>
        <v>0</v>
      </c>
      <c r="R139" s="158" t="n">
        <f aca="false">SUM(R140:R141)</f>
        <v>0</v>
      </c>
      <c r="T139" s="159" t="n">
        <f aca="false">SUM(T140:T141)</f>
        <v>0</v>
      </c>
      <c r="AR139" s="154" t="s">
        <v>315</v>
      </c>
      <c r="AT139" s="160" t="s">
        <v>81</v>
      </c>
      <c r="AU139" s="160" t="s">
        <v>89</v>
      </c>
      <c r="AY139" s="154" t="s">
        <v>308</v>
      </c>
      <c r="BK139" s="161" t="n">
        <f aca="false">SUM(BK140:BK141)</f>
        <v>0</v>
      </c>
    </row>
    <row r="140" s="22" customFormat="true" ht="16.5" hidden="false" customHeight="true" outlineLevel="0" collapsed="false">
      <c r="B140" s="23"/>
      <c r="C140" s="164" t="s">
        <v>334</v>
      </c>
      <c r="D140" s="164" t="s">
        <v>310</v>
      </c>
      <c r="E140" s="165" t="s">
        <v>4765</v>
      </c>
      <c r="F140" s="166" t="s">
        <v>4766</v>
      </c>
      <c r="G140" s="167" t="s">
        <v>324</v>
      </c>
      <c r="H140" s="168" t="n">
        <v>590.56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4919</v>
      </c>
    </row>
    <row r="141" s="22" customFormat="true" ht="21.75" hidden="false" customHeight="true" outlineLevel="0" collapsed="false">
      <c r="B141" s="23"/>
      <c r="C141" s="164" t="s">
        <v>340</v>
      </c>
      <c r="D141" s="164" t="s">
        <v>310</v>
      </c>
      <c r="E141" s="165" t="s">
        <v>4920</v>
      </c>
      <c r="F141" s="166" t="s">
        <v>4921</v>
      </c>
      <c r="G141" s="167" t="s">
        <v>324</v>
      </c>
      <c r="H141" s="168" t="n">
        <v>136.05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4922</v>
      </c>
    </row>
    <row r="142" s="152" customFormat="true" ht="22.95" hidden="false" customHeight="true" outlineLevel="0" collapsed="false">
      <c r="B142" s="153"/>
      <c r="D142" s="154" t="s">
        <v>81</v>
      </c>
      <c r="E142" s="162" t="s">
        <v>414</v>
      </c>
      <c r="F142" s="162" t="s">
        <v>4775</v>
      </c>
      <c r="I142" s="156"/>
      <c r="J142" s="163" t="n">
        <f aca="false">BK142</f>
        <v>0</v>
      </c>
      <c r="L142" s="153"/>
      <c r="M142" s="157"/>
      <c r="P142" s="158" t="n">
        <f aca="false">P143</f>
        <v>0</v>
      </c>
      <c r="R142" s="158" t="n">
        <f aca="false">R143</f>
        <v>0</v>
      </c>
      <c r="T142" s="159" t="n">
        <f aca="false">T143</f>
        <v>0</v>
      </c>
      <c r="AR142" s="154" t="s">
        <v>315</v>
      </c>
      <c r="AT142" s="160" t="s">
        <v>81</v>
      </c>
      <c r="AU142" s="160" t="s">
        <v>89</v>
      </c>
      <c r="AY142" s="154" t="s">
        <v>308</v>
      </c>
      <c r="BK142" s="161" t="n">
        <f aca="false">BK143</f>
        <v>0</v>
      </c>
    </row>
    <row r="143" s="22" customFormat="true" ht="21.75" hidden="false" customHeight="true" outlineLevel="0" collapsed="false">
      <c r="B143" s="23"/>
      <c r="C143" s="164" t="s">
        <v>347</v>
      </c>
      <c r="D143" s="164" t="s">
        <v>310</v>
      </c>
      <c r="E143" s="165" t="s">
        <v>4776</v>
      </c>
      <c r="F143" s="166" t="s">
        <v>4777</v>
      </c>
      <c r="G143" s="167" t="s">
        <v>324</v>
      </c>
      <c r="H143" s="168" t="n">
        <v>590.56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4923</v>
      </c>
    </row>
    <row r="144" s="152" customFormat="true" ht="22.95" hidden="false" customHeight="true" outlineLevel="0" collapsed="false">
      <c r="B144" s="153"/>
      <c r="D144" s="154" t="s">
        <v>81</v>
      </c>
      <c r="E144" s="162" t="s">
        <v>427</v>
      </c>
      <c r="F144" s="162" t="s">
        <v>4779</v>
      </c>
      <c r="I144" s="156"/>
      <c r="J144" s="163" t="n">
        <f aca="false">BK144</f>
        <v>0</v>
      </c>
      <c r="L144" s="153"/>
      <c r="M144" s="157"/>
      <c r="P144" s="158" t="n">
        <f aca="false">P145</f>
        <v>0</v>
      </c>
      <c r="R144" s="158" t="n">
        <f aca="false">R145</f>
        <v>0</v>
      </c>
      <c r="T144" s="159" t="n">
        <f aca="false">T145</f>
        <v>0</v>
      </c>
      <c r="AR144" s="154" t="s">
        <v>315</v>
      </c>
      <c r="AT144" s="160" t="s">
        <v>81</v>
      </c>
      <c r="AU144" s="160" t="s">
        <v>89</v>
      </c>
      <c r="AY144" s="154" t="s">
        <v>308</v>
      </c>
      <c r="BK144" s="161" t="n">
        <f aca="false">BK145</f>
        <v>0</v>
      </c>
    </row>
    <row r="145" s="22" customFormat="true" ht="21.75" hidden="false" customHeight="true" outlineLevel="0" collapsed="false">
      <c r="B145" s="23"/>
      <c r="C145" s="164" t="s">
        <v>352</v>
      </c>
      <c r="D145" s="164" t="s">
        <v>310</v>
      </c>
      <c r="E145" s="165" t="s">
        <v>4780</v>
      </c>
      <c r="F145" s="166" t="s">
        <v>4781</v>
      </c>
      <c r="G145" s="167" t="s">
        <v>313</v>
      </c>
      <c r="H145" s="168" t="n">
        <v>387.35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4924</v>
      </c>
    </row>
    <row r="146" s="152" customFormat="true" ht="22.95" hidden="false" customHeight="true" outlineLevel="0" collapsed="false">
      <c r="B146" s="153"/>
      <c r="D146" s="154" t="s">
        <v>81</v>
      </c>
      <c r="E146" s="162" t="s">
        <v>433</v>
      </c>
      <c r="F146" s="162" t="s">
        <v>4783</v>
      </c>
      <c r="I146" s="156"/>
      <c r="J146" s="163" t="n">
        <f aca="false">BK146</f>
        <v>0</v>
      </c>
      <c r="L146" s="153"/>
      <c r="M146" s="157"/>
      <c r="P146" s="158" t="n">
        <f aca="false">P147</f>
        <v>0</v>
      </c>
      <c r="R146" s="158" t="n">
        <f aca="false">R147</f>
        <v>0</v>
      </c>
      <c r="T146" s="159" t="n">
        <f aca="false">T147</f>
        <v>0</v>
      </c>
      <c r="AR146" s="154" t="s">
        <v>315</v>
      </c>
      <c r="AT146" s="160" t="s">
        <v>81</v>
      </c>
      <c r="AU146" s="160" t="s">
        <v>89</v>
      </c>
      <c r="AY146" s="154" t="s">
        <v>308</v>
      </c>
      <c r="BK146" s="161" t="n">
        <f aca="false">BK147</f>
        <v>0</v>
      </c>
    </row>
    <row r="147" s="22" customFormat="true" ht="16.5" hidden="false" customHeight="true" outlineLevel="0" collapsed="false">
      <c r="B147" s="23"/>
      <c r="C147" s="164" t="s">
        <v>357</v>
      </c>
      <c r="D147" s="164" t="s">
        <v>310</v>
      </c>
      <c r="E147" s="165" t="s">
        <v>4784</v>
      </c>
      <c r="F147" s="166" t="s">
        <v>4785</v>
      </c>
      <c r="G147" s="167" t="s">
        <v>324</v>
      </c>
      <c r="H147" s="168" t="n">
        <v>590.56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4925</v>
      </c>
    </row>
    <row r="148" s="152" customFormat="true" ht="22.95" hidden="false" customHeight="true" outlineLevel="0" collapsed="false">
      <c r="B148" s="153"/>
      <c r="D148" s="154" t="s">
        <v>81</v>
      </c>
      <c r="E148" s="162" t="s">
        <v>486</v>
      </c>
      <c r="F148" s="162" t="s">
        <v>4926</v>
      </c>
      <c r="I148" s="156"/>
      <c r="J148" s="163" t="n">
        <f aca="false">BK148</f>
        <v>0</v>
      </c>
      <c r="L148" s="153"/>
      <c r="M148" s="157"/>
      <c r="P148" s="158" t="n">
        <f aca="false">P149</f>
        <v>0</v>
      </c>
      <c r="R148" s="158" t="n">
        <f aca="false">R149</f>
        <v>0</v>
      </c>
      <c r="T148" s="159" t="n">
        <f aca="false">T149</f>
        <v>0</v>
      </c>
      <c r="AR148" s="154" t="s">
        <v>315</v>
      </c>
      <c r="AT148" s="160" t="s">
        <v>81</v>
      </c>
      <c r="AU148" s="160" t="s">
        <v>89</v>
      </c>
      <c r="AY148" s="154" t="s">
        <v>308</v>
      </c>
      <c r="BK148" s="161" t="n">
        <f aca="false">BK149</f>
        <v>0</v>
      </c>
    </row>
    <row r="149" s="22" customFormat="true" ht="16.5" hidden="false" customHeight="true" outlineLevel="0" collapsed="false">
      <c r="B149" s="23"/>
      <c r="C149" s="164" t="s">
        <v>363</v>
      </c>
      <c r="D149" s="164" t="s">
        <v>310</v>
      </c>
      <c r="E149" s="165" t="s">
        <v>4927</v>
      </c>
      <c r="F149" s="166" t="s">
        <v>4928</v>
      </c>
      <c r="G149" s="167" t="s">
        <v>324</v>
      </c>
      <c r="H149" s="168" t="n">
        <v>4.12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4929</v>
      </c>
    </row>
    <row r="150" s="152" customFormat="true" ht="22.95" hidden="false" customHeight="true" outlineLevel="0" collapsed="false">
      <c r="B150" s="153"/>
      <c r="D150" s="154" t="s">
        <v>81</v>
      </c>
      <c r="E150" s="162" t="s">
        <v>491</v>
      </c>
      <c r="F150" s="162" t="s">
        <v>4791</v>
      </c>
      <c r="I150" s="156"/>
      <c r="J150" s="163" t="n">
        <f aca="false">BK150</f>
        <v>0</v>
      </c>
      <c r="L150" s="153"/>
      <c r="M150" s="157"/>
      <c r="P150" s="158" t="n">
        <f aca="false">SUM(P151:P152)</f>
        <v>0</v>
      </c>
      <c r="R150" s="158" t="n">
        <f aca="false">SUM(R151:R152)</f>
        <v>0</v>
      </c>
      <c r="T150" s="159" t="n">
        <f aca="false">SUM(T151:T152)</f>
        <v>0</v>
      </c>
      <c r="AR150" s="154" t="s">
        <v>315</v>
      </c>
      <c r="AT150" s="160" t="s">
        <v>81</v>
      </c>
      <c r="AU150" s="160" t="s">
        <v>89</v>
      </c>
      <c r="AY150" s="154" t="s">
        <v>308</v>
      </c>
      <c r="BK150" s="161" t="n">
        <f aca="false">SUM(BK151:BK152)</f>
        <v>0</v>
      </c>
    </row>
    <row r="151" s="22" customFormat="true" ht="21.75" hidden="false" customHeight="true" outlineLevel="0" collapsed="false">
      <c r="B151" s="23"/>
      <c r="C151" s="164" t="s">
        <v>367</v>
      </c>
      <c r="D151" s="164" t="s">
        <v>310</v>
      </c>
      <c r="E151" s="165" t="s">
        <v>4792</v>
      </c>
      <c r="F151" s="166" t="s">
        <v>4793</v>
      </c>
      <c r="G151" s="167" t="s">
        <v>313</v>
      </c>
      <c r="H151" s="168" t="n">
        <v>387.35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4930</v>
      </c>
    </row>
    <row r="152" s="22" customFormat="true" ht="16.5" hidden="false" customHeight="true" outlineLevel="0" collapsed="false">
      <c r="B152" s="23"/>
      <c r="C152" s="164" t="s">
        <v>374</v>
      </c>
      <c r="D152" s="164" t="s">
        <v>310</v>
      </c>
      <c r="E152" s="165" t="s">
        <v>4795</v>
      </c>
      <c r="F152" s="166" t="s">
        <v>4796</v>
      </c>
      <c r="G152" s="167" t="s">
        <v>313</v>
      </c>
      <c r="H152" s="168" t="n">
        <v>387.35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4931</v>
      </c>
    </row>
    <row r="153" s="152" customFormat="true" ht="22.95" hidden="false" customHeight="true" outlineLevel="0" collapsed="false">
      <c r="B153" s="153"/>
      <c r="D153" s="154" t="s">
        <v>81</v>
      </c>
      <c r="E153" s="162" t="s">
        <v>698</v>
      </c>
      <c r="F153" s="162" t="s">
        <v>4798</v>
      </c>
      <c r="I153" s="156"/>
      <c r="J153" s="163" t="n">
        <f aca="false">BK153</f>
        <v>0</v>
      </c>
      <c r="L153" s="153"/>
      <c r="M153" s="157"/>
      <c r="P153" s="158" t="n">
        <f aca="false">SUM(P154:P160)</f>
        <v>0</v>
      </c>
      <c r="R153" s="158" t="n">
        <f aca="false">SUM(R154:R160)</f>
        <v>0</v>
      </c>
      <c r="T153" s="159" t="n">
        <f aca="false">SUM(T154:T160)</f>
        <v>0</v>
      </c>
      <c r="AR153" s="154" t="s">
        <v>315</v>
      </c>
      <c r="AT153" s="160" t="s">
        <v>81</v>
      </c>
      <c r="AU153" s="160" t="s">
        <v>89</v>
      </c>
      <c r="AY153" s="154" t="s">
        <v>308</v>
      </c>
      <c r="BK153" s="161" t="n">
        <f aca="false">SUM(BK154:BK160)</f>
        <v>0</v>
      </c>
    </row>
    <row r="154" s="22" customFormat="true" ht="21.75" hidden="false" customHeight="true" outlineLevel="0" collapsed="false">
      <c r="B154" s="23"/>
      <c r="C154" s="164" t="s">
        <v>381</v>
      </c>
      <c r="D154" s="164" t="s">
        <v>310</v>
      </c>
      <c r="E154" s="165" t="s">
        <v>4799</v>
      </c>
      <c r="F154" s="166" t="s">
        <v>4800</v>
      </c>
      <c r="G154" s="167" t="s">
        <v>313</v>
      </c>
      <c r="H154" s="168" t="n">
        <v>352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4932</v>
      </c>
    </row>
    <row r="155" s="22" customFormat="true" ht="21.75" hidden="false" customHeight="true" outlineLevel="0" collapsed="false">
      <c r="B155" s="23"/>
      <c r="C155" s="164" t="s">
        <v>393</v>
      </c>
      <c r="D155" s="164" t="s">
        <v>310</v>
      </c>
      <c r="E155" s="165" t="s">
        <v>4802</v>
      </c>
      <c r="F155" s="166" t="s">
        <v>4803</v>
      </c>
      <c r="G155" s="167" t="s">
        <v>313</v>
      </c>
      <c r="H155" s="168" t="n">
        <v>352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4933</v>
      </c>
    </row>
    <row r="156" s="22" customFormat="true" ht="24.15" hidden="false" customHeight="true" outlineLevel="0" collapsed="false">
      <c r="B156" s="23"/>
      <c r="C156" s="164" t="s">
        <v>7</v>
      </c>
      <c r="D156" s="164" t="s">
        <v>310</v>
      </c>
      <c r="E156" s="165" t="s">
        <v>4934</v>
      </c>
      <c r="F156" s="166" t="s">
        <v>4935</v>
      </c>
      <c r="G156" s="167" t="s">
        <v>313</v>
      </c>
      <c r="H156" s="168" t="n">
        <v>184.05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4936</v>
      </c>
    </row>
    <row r="157" s="22" customFormat="true" ht="21.75" hidden="false" customHeight="true" outlineLevel="0" collapsed="false">
      <c r="B157" s="23"/>
      <c r="C157" s="164" t="s">
        <v>414</v>
      </c>
      <c r="D157" s="164" t="s">
        <v>310</v>
      </c>
      <c r="E157" s="165" t="s">
        <v>4805</v>
      </c>
      <c r="F157" s="166" t="s">
        <v>4806</v>
      </c>
      <c r="G157" s="167" t="s">
        <v>313</v>
      </c>
      <c r="H157" s="168" t="n">
        <v>138.7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4937</v>
      </c>
    </row>
    <row r="158" s="22" customFormat="true" ht="21.75" hidden="false" customHeight="true" outlineLevel="0" collapsed="false">
      <c r="B158" s="23"/>
      <c r="C158" s="164" t="s">
        <v>423</v>
      </c>
      <c r="D158" s="164" t="s">
        <v>310</v>
      </c>
      <c r="E158" s="165" t="s">
        <v>4808</v>
      </c>
      <c r="F158" s="166" t="s">
        <v>4809</v>
      </c>
      <c r="G158" s="167" t="s">
        <v>313</v>
      </c>
      <c r="H158" s="168" t="n">
        <v>387.35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540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540</v>
      </c>
      <c r="BM158" s="175" t="s">
        <v>4938</v>
      </c>
    </row>
    <row r="159" s="22" customFormat="true" ht="24.15" hidden="false" customHeight="true" outlineLevel="0" collapsed="false">
      <c r="B159" s="23"/>
      <c r="C159" s="164" t="s">
        <v>427</v>
      </c>
      <c r="D159" s="164" t="s">
        <v>310</v>
      </c>
      <c r="E159" s="165" t="s">
        <v>4811</v>
      </c>
      <c r="F159" s="166" t="s">
        <v>4812</v>
      </c>
      <c r="G159" s="167" t="s">
        <v>313</v>
      </c>
      <c r="H159" s="168" t="n">
        <v>382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4939</v>
      </c>
    </row>
    <row r="160" s="22" customFormat="true" ht="21.75" hidden="false" customHeight="true" outlineLevel="0" collapsed="false">
      <c r="B160" s="23"/>
      <c r="C160" s="164" t="s">
        <v>433</v>
      </c>
      <c r="D160" s="164" t="s">
        <v>310</v>
      </c>
      <c r="E160" s="165" t="s">
        <v>4814</v>
      </c>
      <c r="F160" s="166" t="s">
        <v>4815</v>
      </c>
      <c r="G160" s="167" t="s">
        <v>313</v>
      </c>
      <c r="H160" s="168" t="n">
        <v>75.35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4940</v>
      </c>
    </row>
    <row r="161" s="152" customFormat="true" ht="22.95" hidden="false" customHeight="true" outlineLevel="0" collapsed="false">
      <c r="B161" s="153"/>
      <c r="D161" s="154" t="s">
        <v>81</v>
      </c>
      <c r="E161" s="162" t="s">
        <v>700</v>
      </c>
      <c r="F161" s="162" t="s">
        <v>4817</v>
      </c>
      <c r="I161" s="156"/>
      <c r="J161" s="163" t="n">
        <f aca="false">BK161</f>
        <v>0</v>
      </c>
      <c r="L161" s="153"/>
      <c r="M161" s="157"/>
      <c r="P161" s="158" t="n">
        <f aca="false">SUM(P162:P163)</f>
        <v>0</v>
      </c>
      <c r="R161" s="158" t="n">
        <f aca="false">SUM(R162:R163)</f>
        <v>0</v>
      </c>
      <c r="T161" s="159" t="n">
        <f aca="false">SUM(T162:T163)</f>
        <v>0</v>
      </c>
      <c r="AR161" s="154" t="s">
        <v>315</v>
      </c>
      <c r="AT161" s="160" t="s">
        <v>81</v>
      </c>
      <c r="AU161" s="160" t="s">
        <v>89</v>
      </c>
      <c r="AY161" s="154" t="s">
        <v>308</v>
      </c>
      <c r="BK161" s="161" t="n">
        <f aca="false">SUM(BK162:BK163)</f>
        <v>0</v>
      </c>
    </row>
    <row r="162" s="22" customFormat="true" ht="21.75" hidden="false" customHeight="true" outlineLevel="0" collapsed="false">
      <c r="B162" s="23"/>
      <c r="C162" s="164" t="s">
        <v>443</v>
      </c>
      <c r="D162" s="164" t="s">
        <v>310</v>
      </c>
      <c r="E162" s="165" t="s">
        <v>4818</v>
      </c>
      <c r="F162" s="166" t="s">
        <v>4819</v>
      </c>
      <c r="G162" s="167" t="s">
        <v>313</v>
      </c>
      <c r="H162" s="168" t="n">
        <v>120.7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4941</v>
      </c>
    </row>
    <row r="163" s="22" customFormat="true" ht="16.5" hidden="false" customHeight="true" outlineLevel="0" collapsed="false">
      <c r="B163" s="23"/>
      <c r="C163" s="164" t="s">
        <v>6</v>
      </c>
      <c r="D163" s="164" t="s">
        <v>310</v>
      </c>
      <c r="E163" s="165" t="s">
        <v>4821</v>
      </c>
      <c r="F163" s="166" t="s">
        <v>4822</v>
      </c>
      <c r="G163" s="167" t="s">
        <v>313</v>
      </c>
      <c r="H163" s="168" t="n">
        <v>90.7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4942</v>
      </c>
    </row>
    <row r="164" s="152" customFormat="true" ht="22.95" hidden="false" customHeight="true" outlineLevel="0" collapsed="false">
      <c r="B164" s="153"/>
      <c r="D164" s="154" t="s">
        <v>81</v>
      </c>
      <c r="E164" s="162" t="s">
        <v>704</v>
      </c>
      <c r="F164" s="162" t="s">
        <v>4824</v>
      </c>
      <c r="I164" s="156"/>
      <c r="J164" s="163" t="n">
        <f aca="false">BK164</f>
        <v>0</v>
      </c>
      <c r="L164" s="153"/>
      <c r="M164" s="157"/>
      <c r="P164" s="158" t="n">
        <f aca="false">SUM(P165:P170)</f>
        <v>0</v>
      </c>
      <c r="R164" s="158" t="n">
        <f aca="false">SUM(R165:R170)</f>
        <v>0</v>
      </c>
      <c r="T164" s="159" t="n">
        <f aca="false">SUM(T165:T170)</f>
        <v>0</v>
      </c>
      <c r="AR164" s="154" t="s">
        <v>315</v>
      </c>
      <c r="AT164" s="160" t="s">
        <v>81</v>
      </c>
      <c r="AU164" s="160" t="s">
        <v>89</v>
      </c>
      <c r="AY164" s="154" t="s">
        <v>308</v>
      </c>
      <c r="BK164" s="161" t="n">
        <f aca="false">SUM(BK165:BK170)</f>
        <v>0</v>
      </c>
    </row>
    <row r="165" s="22" customFormat="true" ht="21.75" hidden="false" customHeight="true" outlineLevel="0" collapsed="false">
      <c r="B165" s="23"/>
      <c r="C165" s="164" t="s">
        <v>455</v>
      </c>
      <c r="D165" s="164" t="s">
        <v>310</v>
      </c>
      <c r="E165" s="165" t="s">
        <v>4825</v>
      </c>
      <c r="F165" s="166" t="s">
        <v>4826</v>
      </c>
      <c r="G165" s="167" t="s">
        <v>313</v>
      </c>
      <c r="H165" s="168" t="n">
        <v>12.4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4943</v>
      </c>
    </row>
    <row r="166" s="22" customFormat="true" ht="16.5" hidden="false" customHeight="true" outlineLevel="0" collapsed="false">
      <c r="B166" s="23"/>
      <c r="C166" s="164" t="s">
        <v>461</v>
      </c>
      <c r="D166" s="164" t="s">
        <v>310</v>
      </c>
      <c r="E166" s="165" t="s">
        <v>4828</v>
      </c>
      <c r="F166" s="166" t="s">
        <v>4829</v>
      </c>
      <c r="G166" s="167" t="s">
        <v>313</v>
      </c>
      <c r="H166" s="168" t="n">
        <v>11.8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4944</v>
      </c>
    </row>
    <row r="167" s="22" customFormat="true" ht="16.5" hidden="false" customHeight="true" outlineLevel="0" collapsed="false">
      <c r="B167" s="23"/>
      <c r="C167" s="164" t="s">
        <v>471</v>
      </c>
      <c r="D167" s="164" t="s">
        <v>310</v>
      </c>
      <c r="E167" s="165" t="s">
        <v>4831</v>
      </c>
      <c r="F167" s="166" t="s">
        <v>4832</v>
      </c>
      <c r="G167" s="167" t="s">
        <v>313</v>
      </c>
      <c r="H167" s="168" t="n">
        <v>0.6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4945</v>
      </c>
    </row>
    <row r="168" s="22" customFormat="true" ht="21.75" hidden="false" customHeight="true" outlineLevel="0" collapsed="false">
      <c r="B168" s="23"/>
      <c r="C168" s="164" t="s">
        <v>475</v>
      </c>
      <c r="D168" s="164" t="s">
        <v>310</v>
      </c>
      <c r="E168" s="165" t="s">
        <v>4834</v>
      </c>
      <c r="F168" s="166" t="s">
        <v>4835</v>
      </c>
      <c r="G168" s="167" t="s">
        <v>313</v>
      </c>
      <c r="H168" s="168" t="n">
        <v>35.32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4946</v>
      </c>
    </row>
    <row r="169" s="22" customFormat="true" ht="16.5" hidden="false" customHeight="true" outlineLevel="0" collapsed="false">
      <c r="B169" s="23"/>
      <c r="C169" s="164" t="s">
        <v>481</v>
      </c>
      <c r="D169" s="164" t="s">
        <v>310</v>
      </c>
      <c r="E169" s="165" t="s">
        <v>4831</v>
      </c>
      <c r="F169" s="166" t="s">
        <v>4832</v>
      </c>
      <c r="G169" s="167" t="s">
        <v>313</v>
      </c>
      <c r="H169" s="168" t="n">
        <v>1.4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4947</v>
      </c>
    </row>
    <row r="170" s="22" customFormat="true" ht="16.5" hidden="false" customHeight="true" outlineLevel="0" collapsed="false">
      <c r="B170" s="23"/>
      <c r="C170" s="164" t="s">
        <v>486</v>
      </c>
      <c r="D170" s="164" t="s">
        <v>310</v>
      </c>
      <c r="E170" s="165" t="s">
        <v>4837</v>
      </c>
      <c r="F170" s="166" t="s">
        <v>4838</v>
      </c>
      <c r="G170" s="167" t="s">
        <v>313</v>
      </c>
      <c r="H170" s="168" t="n">
        <v>33.92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4948</v>
      </c>
    </row>
    <row r="171" s="152" customFormat="true" ht="22.95" hidden="false" customHeight="true" outlineLevel="0" collapsed="false">
      <c r="B171" s="153"/>
      <c r="D171" s="154" t="s">
        <v>81</v>
      </c>
      <c r="E171" s="162" t="s">
        <v>770</v>
      </c>
      <c r="F171" s="162" t="s">
        <v>4847</v>
      </c>
      <c r="I171" s="156"/>
      <c r="J171" s="163" t="n">
        <f aca="false">BK171</f>
        <v>0</v>
      </c>
      <c r="L171" s="153"/>
      <c r="M171" s="157"/>
      <c r="P171" s="158" t="n">
        <f aca="false">SUM(P172:P182)</f>
        <v>0</v>
      </c>
      <c r="R171" s="158" t="n">
        <f aca="false">SUM(R172:R182)</f>
        <v>0</v>
      </c>
      <c r="T171" s="159" t="n">
        <f aca="false">SUM(T172:T182)</f>
        <v>0</v>
      </c>
      <c r="AR171" s="154" t="s">
        <v>315</v>
      </c>
      <c r="AT171" s="160" t="s">
        <v>81</v>
      </c>
      <c r="AU171" s="160" t="s">
        <v>89</v>
      </c>
      <c r="AY171" s="154" t="s">
        <v>308</v>
      </c>
      <c r="BK171" s="161" t="n">
        <f aca="false">SUM(BK172:BK182)</f>
        <v>0</v>
      </c>
    </row>
    <row r="172" s="22" customFormat="true" ht="16.5" hidden="false" customHeight="true" outlineLevel="0" collapsed="false">
      <c r="B172" s="23"/>
      <c r="C172" s="164" t="s">
        <v>491</v>
      </c>
      <c r="D172" s="164" t="s">
        <v>310</v>
      </c>
      <c r="E172" s="165" t="s">
        <v>4848</v>
      </c>
      <c r="F172" s="166" t="s">
        <v>4849</v>
      </c>
      <c r="G172" s="167" t="s">
        <v>494</v>
      </c>
      <c r="H172" s="168" t="n">
        <v>90.7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4949</v>
      </c>
    </row>
    <row r="173" s="22" customFormat="true" ht="16.5" hidden="false" customHeight="true" outlineLevel="0" collapsed="false">
      <c r="B173" s="23"/>
      <c r="C173" s="164" t="s">
        <v>496</v>
      </c>
      <c r="D173" s="164" t="s">
        <v>310</v>
      </c>
      <c r="E173" s="165" t="s">
        <v>4854</v>
      </c>
      <c r="F173" s="166" t="s">
        <v>4855</v>
      </c>
      <c r="G173" s="167" t="s">
        <v>494</v>
      </c>
      <c r="H173" s="168" t="n">
        <v>90.7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4950</v>
      </c>
    </row>
    <row r="174" s="22" customFormat="true" ht="21.75" hidden="false" customHeight="true" outlineLevel="0" collapsed="false">
      <c r="B174" s="23"/>
      <c r="C174" s="164" t="s">
        <v>500</v>
      </c>
      <c r="D174" s="164" t="s">
        <v>310</v>
      </c>
      <c r="E174" s="165" t="s">
        <v>4857</v>
      </c>
      <c r="F174" s="166" t="s">
        <v>4858</v>
      </c>
      <c r="G174" s="167" t="s">
        <v>494</v>
      </c>
      <c r="H174" s="168" t="n">
        <v>2190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4951</v>
      </c>
    </row>
    <row r="175" s="22" customFormat="true" ht="16.5" hidden="false" customHeight="true" outlineLevel="0" collapsed="false">
      <c r="B175" s="23"/>
      <c r="C175" s="164" t="s">
        <v>504</v>
      </c>
      <c r="D175" s="164" t="s">
        <v>310</v>
      </c>
      <c r="E175" s="165" t="s">
        <v>4952</v>
      </c>
      <c r="F175" s="166" t="s">
        <v>4953</v>
      </c>
      <c r="G175" s="167" t="s">
        <v>484</v>
      </c>
      <c r="H175" s="168" t="n">
        <v>219</v>
      </c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540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540</v>
      </c>
      <c r="BM175" s="175" t="s">
        <v>4954</v>
      </c>
    </row>
    <row r="176" s="22" customFormat="true" ht="24.15" hidden="false" customHeight="true" outlineLevel="0" collapsed="false">
      <c r="B176" s="23"/>
      <c r="C176" s="164" t="s">
        <v>508</v>
      </c>
      <c r="D176" s="164" t="s">
        <v>310</v>
      </c>
      <c r="E176" s="165" t="s">
        <v>4869</v>
      </c>
      <c r="F176" s="166" t="s">
        <v>4870</v>
      </c>
      <c r="G176" s="167" t="s">
        <v>324</v>
      </c>
      <c r="H176" s="168" t="n">
        <v>3.29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4955</v>
      </c>
    </row>
    <row r="177" s="22" customFormat="true" ht="21.75" hidden="false" customHeight="true" outlineLevel="0" collapsed="false">
      <c r="B177" s="23"/>
      <c r="C177" s="164" t="s">
        <v>514</v>
      </c>
      <c r="D177" s="164" t="s">
        <v>310</v>
      </c>
      <c r="E177" s="165" t="s">
        <v>4872</v>
      </c>
      <c r="F177" s="166" t="s">
        <v>4873</v>
      </c>
      <c r="G177" s="167" t="s">
        <v>484</v>
      </c>
      <c r="H177" s="168" t="n">
        <v>2</v>
      </c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540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540</v>
      </c>
      <c r="BM177" s="175" t="s">
        <v>4956</v>
      </c>
    </row>
    <row r="178" s="22" customFormat="true" ht="16.5" hidden="false" customHeight="true" outlineLevel="0" collapsed="false">
      <c r="B178" s="23"/>
      <c r="C178" s="164" t="s">
        <v>645</v>
      </c>
      <c r="D178" s="164" t="s">
        <v>310</v>
      </c>
      <c r="E178" s="165" t="s">
        <v>4875</v>
      </c>
      <c r="F178" s="166" t="s">
        <v>4876</v>
      </c>
      <c r="G178" s="167" t="s">
        <v>484</v>
      </c>
      <c r="H178" s="168" t="n">
        <v>2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540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540</v>
      </c>
      <c r="BM178" s="175" t="s">
        <v>4957</v>
      </c>
    </row>
    <row r="179" s="22" customFormat="true" ht="16.5" hidden="false" customHeight="true" outlineLevel="0" collapsed="false">
      <c r="B179" s="23"/>
      <c r="C179" s="164" t="s">
        <v>649</v>
      </c>
      <c r="D179" s="164" t="s">
        <v>310</v>
      </c>
      <c r="E179" s="165" t="s">
        <v>4878</v>
      </c>
      <c r="F179" s="166" t="s">
        <v>4879</v>
      </c>
      <c r="G179" s="167" t="s">
        <v>484</v>
      </c>
      <c r="H179" s="168" t="n">
        <v>2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4958</v>
      </c>
    </row>
    <row r="180" s="22" customFormat="true" ht="21.75" hidden="false" customHeight="true" outlineLevel="0" collapsed="false">
      <c r="B180" s="23"/>
      <c r="C180" s="164" t="s">
        <v>653</v>
      </c>
      <c r="D180" s="164" t="s">
        <v>310</v>
      </c>
      <c r="E180" s="165" t="s">
        <v>4881</v>
      </c>
      <c r="F180" s="166" t="s">
        <v>4882</v>
      </c>
      <c r="G180" s="167" t="s">
        <v>484</v>
      </c>
      <c r="H180" s="168" t="n">
        <v>4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4959</v>
      </c>
    </row>
    <row r="181" s="22" customFormat="true" ht="16.5" hidden="false" customHeight="true" outlineLevel="0" collapsed="false">
      <c r="B181" s="23"/>
      <c r="C181" s="164" t="s">
        <v>657</v>
      </c>
      <c r="D181" s="164" t="s">
        <v>310</v>
      </c>
      <c r="E181" s="165" t="s">
        <v>4884</v>
      </c>
      <c r="F181" s="166" t="s">
        <v>4885</v>
      </c>
      <c r="G181" s="167" t="s">
        <v>484</v>
      </c>
      <c r="H181" s="168" t="n">
        <v>2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4960</v>
      </c>
    </row>
    <row r="182" s="22" customFormat="true" ht="16.5" hidden="false" customHeight="true" outlineLevel="0" collapsed="false">
      <c r="B182" s="23"/>
      <c r="C182" s="164" t="s">
        <v>661</v>
      </c>
      <c r="D182" s="164" t="s">
        <v>310</v>
      </c>
      <c r="E182" s="165" t="s">
        <v>4887</v>
      </c>
      <c r="F182" s="166" t="s">
        <v>4888</v>
      </c>
      <c r="G182" s="167" t="s">
        <v>484</v>
      </c>
      <c r="H182" s="168" t="n">
        <v>2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4961</v>
      </c>
    </row>
    <row r="183" s="152" customFormat="true" ht="22.95" hidden="false" customHeight="true" outlineLevel="0" collapsed="false">
      <c r="B183" s="153"/>
      <c r="D183" s="154" t="s">
        <v>81</v>
      </c>
      <c r="E183" s="162" t="s">
        <v>775</v>
      </c>
      <c r="F183" s="162" t="s">
        <v>4962</v>
      </c>
      <c r="I183" s="156"/>
      <c r="J183" s="163" t="n">
        <f aca="false">BK183</f>
        <v>0</v>
      </c>
      <c r="L183" s="153"/>
      <c r="M183" s="157"/>
      <c r="P183" s="158" t="n">
        <f aca="false">SUM(P184:P185)</f>
        <v>0</v>
      </c>
      <c r="R183" s="158" t="n">
        <f aca="false">SUM(R184:R185)</f>
        <v>0</v>
      </c>
      <c r="T183" s="159" t="n">
        <f aca="false">SUM(T184:T185)</f>
        <v>0</v>
      </c>
      <c r="AR183" s="154" t="s">
        <v>315</v>
      </c>
      <c r="AT183" s="160" t="s">
        <v>81</v>
      </c>
      <c r="AU183" s="160" t="s">
        <v>89</v>
      </c>
      <c r="AY183" s="154" t="s">
        <v>308</v>
      </c>
      <c r="BK183" s="161" t="n">
        <f aca="false">SUM(BK184:BK185)</f>
        <v>0</v>
      </c>
    </row>
    <row r="184" s="22" customFormat="true" ht="16.5" hidden="false" customHeight="true" outlineLevel="0" collapsed="false">
      <c r="B184" s="23"/>
      <c r="C184" s="164" t="s">
        <v>663</v>
      </c>
      <c r="D184" s="164" t="s">
        <v>310</v>
      </c>
      <c r="E184" s="165" t="s">
        <v>4963</v>
      </c>
      <c r="F184" s="166" t="s">
        <v>4964</v>
      </c>
      <c r="G184" s="167" t="s">
        <v>484</v>
      </c>
      <c r="H184" s="168" t="n">
        <v>31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540</v>
      </c>
      <c r="AT184" s="175" t="s">
        <v>310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540</v>
      </c>
      <c r="BM184" s="175" t="s">
        <v>4965</v>
      </c>
    </row>
    <row r="185" s="22" customFormat="true" ht="16.5" hidden="false" customHeight="true" outlineLevel="0" collapsed="false">
      <c r="B185" s="23"/>
      <c r="C185" s="164" t="s">
        <v>665</v>
      </c>
      <c r="D185" s="164" t="s">
        <v>310</v>
      </c>
      <c r="E185" s="165" t="s">
        <v>4966</v>
      </c>
      <c r="F185" s="166" t="s">
        <v>4967</v>
      </c>
      <c r="G185" s="167" t="s">
        <v>484</v>
      </c>
      <c r="H185" s="168" t="n">
        <v>31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4968</v>
      </c>
    </row>
    <row r="186" s="152" customFormat="true" ht="22.95" hidden="false" customHeight="true" outlineLevel="0" collapsed="false">
      <c r="B186" s="153"/>
      <c r="D186" s="154" t="s">
        <v>81</v>
      </c>
      <c r="E186" s="162" t="s">
        <v>4890</v>
      </c>
      <c r="F186" s="162" t="s">
        <v>4891</v>
      </c>
      <c r="I186" s="156"/>
      <c r="J186" s="163" t="n">
        <f aca="false">BK186</f>
        <v>0</v>
      </c>
      <c r="L186" s="153"/>
      <c r="M186" s="157"/>
      <c r="P186" s="158" t="n">
        <f aca="false">SUM(P187:P191)</f>
        <v>0</v>
      </c>
      <c r="R186" s="158" t="n">
        <f aca="false">SUM(R187:R191)</f>
        <v>0</v>
      </c>
      <c r="T186" s="159" t="n">
        <f aca="false">SUM(T187:T191)</f>
        <v>0</v>
      </c>
      <c r="AR186" s="154" t="s">
        <v>315</v>
      </c>
      <c r="AT186" s="160" t="s">
        <v>81</v>
      </c>
      <c r="AU186" s="160" t="s">
        <v>89</v>
      </c>
      <c r="AY186" s="154" t="s">
        <v>308</v>
      </c>
      <c r="BK186" s="161" t="n">
        <f aca="false">SUM(BK187:BK191)</f>
        <v>0</v>
      </c>
    </row>
    <row r="187" s="22" customFormat="true" ht="21.75" hidden="false" customHeight="true" outlineLevel="0" collapsed="false">
      <c r="B187" s="23"/>
      <c r="C187" s="164" t="s">
        <v>667</v>
      </c>
      <c r="D187" s="164" t="s">
        <v>310</v>
      </c>
      <c r="E187" s="165" t="s">
        <v>4892</v>
      </c>
      <c r="F187" s="166" t="s">
        <v>4893</v>
      </c>
      <c r="G187" s="167" t="s">
        <v>370</v>
      </c>
      <c r="H187" s="168" t="n">
        <v>20.22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4969</v>
      </c>
    </row>
    <row r="188" s="22" customFormat="true" ht="21.75" hidden="false" customHeight="true" outlineLevel="0" collapsed="false">
      <c r="B188" s="23"/>
      <c r="C188" s="164" t="s">
        <v>669</v>
      </c>
      <c r="D188" s="164" t="s">
        <v>310</v>
      </c>
      <c r="E188" s="165" t="s">
        <v>4895</v>
      </c>
      <c r="F188" s="166" t="s">
        <v>4896</v>
      </c>
      <c r="G188" s="167" t="s">
        <v>370</v>
      </c>
      <c r="H188" s="168" t="n">
        <v>20.22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4970</v>
      </c>
    </row>
    <row r="189" s="22" customFormat="true" ht="16.5" hidden="false" customHeight="true" outlineLevel="0" collapsed="false">
      <c r="B189" s="23"/>
      <c r="C189" s="164" t="s">
        <v>671</v>
      </c>
      <c r="D189" s="164" t="s">
        <v>310</v>
      </c>
      <c r="E189" s="165" t="s">
        <v>4898</v>
      </c>
      <c r="F189" s="166" t="s">
        <v>4899</v>
      </c>
      <c r="G189" s="167" t="s">
        <v>370</v>
      </c>
      <c r="H189" s="168" t="n">
        <v>12.24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540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540</v>
      </c>
      <c r="BM189" s="175" t="s">
        <v>4971</v>
      </c>
    </row>
    <row r="190" s="22" customFormat="true" ht="21.75" hidden="false" customHeight="true" outlineLevel="0" collapsed="false">
      <c r="B190" s="23"/>
      <c r="C190" s="164" t="s">
        <v>673</v>
      </c>
      <c r="D190" s="164" t="s">
        <v>310</v>
      </c>
      <c r="E190" s="165" t="s">
        <v>4972</v>
      </c>
      <c r="F190" s="166" t="s">
        <v>4973</v>
      </c>
      <c r="G190" s="167" t="s">
        <v>370</v>
      </c>
      <c r="H190" s="168" t="n">
        <v>7.98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4974</v>
      </c>
    </row>
    <row r="191" s="22" customFormat="true" ht="21.75" hidden="false" customHeight="true" outlineLevel="0" collapsed="false">
      <c r="B191" s="23"/>
      <c r="C191" s="164" t="s">
        <v>675</v>
      </c>
      <c r="D191" s="164" t="s">
        <v>310</v>
      </c>
      <c r="E191" s="165" t="s">
        <v>4975</v>
      </c>
      <c r="F191" s="166" t="s">
        <v>4976</v>
      </c>
      <c r="G191" s="167" t="s">
        <v>370</v>
      </c>
      <c r="H191" s="168" t="n">
        <v>1028.59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4977</v>
      </c>
    </row>
    <row r="192" s="152" customFormat="true" ht="22.95" hidden="false" customHeight="true" outlineLevel="0" collapsed="false">
      <c r="B192" s="153"/>
      <c r="D192" s="154" t="s">
        <v>81</v>
      </c>
      <c r="E192" s="162" t="s">
        <v>82</v>
      </c>
      <c r="F192" s="162" t="s">
        <v>4901</v>
      </c>
      <c r="I192" s="156"/>
      <c r="J192" s="163" t="n">
        <f aca="false">BK192</f>
        <v>0</v>
      </c>
      <c r="L192" s="153"/>
      <c r="M192" s="157"/>
      <c r="P192" s="158" t="n">
        <f aca="false">P193</f>
        <v>0</v>
      </c>
      <c r="R192" s="158" t="n">
        <f aca="false">R193</f>
        <v>0</v>
      </c>
      <c r="T192" s="159" t="n">
        <f aca="false">T193</f>
        <v>0</v>
      </c>
      <c r="AR192" s="154" t="s">
        <v>315</v>
      </c>
      <c r="AT192" s="160" t="s">
        <v>81</v>
      </c>
      <c r="AU192" s="160" t="s">
        <v>89</v>
      </c>
      <c r="AY192" s="154" t="s">
        <v>308</v>
      </c>
      <c r="BK192" s="161" t="n">
        <f aca="false">BK193</f>
        <v>0</v>
      </c>
    </row>
    <row r="193" s="22" customFormat="true" ht="16.5" hidden="false" customHeight="true" outlineLevel="0" collapsed="false">
      <c r="B193" s="23"/>
      <c r="C193" s="164" t="s">
        <v>677</v>
      </c>
      <c r="D193" s="164" t="s">
        <v>310</v>
      </c>
      <c r="E193" s="165" t="s">
        <v>4902</v>
      </c>
      <c r="F193" s="166" t="s">
        <v>4903</v>
      </c>
      <c r="G193" s="167" t="s">
        <v>1844</v>
      </c>
      <c r="H193" s="168" t="n">
        <v>49.28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4978</v>
      </c>
    </row>
    <row r="194" s="22" customFormat="true" ht="49.95" hidden="false" customHeight="true" outlineLevel="0" collapsed="false">
      <c r="B194" s="23"/>
      <c r="E194" s="155" t="s">
        <v>518</v>
      </c>
      <c r="F194" s="155" t="s">
        <v>519</v>
      </c>
      <c r="J194" s="142" t="n">
        <f aca="false">BK194</f>
        <v>0</v>
      </c>
      <c r="L194" s="23"/>
      <c r="M194" s="211"/>
      <c r="T194" s="57"/>
      <c r="AT194" s="3" t="s">
        <v>81</v>
      </c>
      <c r="AU194" s="3" t="s">
        <v>82</v>
      </c>
      <c r="AY194" s="3" t="s">
        <v>520</v>
      </c>
      <c r="BK194" s="176" t="n">
        <f aca="false">SUM(BK195:BK199)</f>
        <v>0</v>
      </c>
    </row>
    <row r="195" s="22" customFormat="true" ht="16.35" hidden="false" customHeight="true" outlineLevel="0" collapsed="false">
      <c r="B195" s="23"/>
      <c r="C195" s="212"/>
      <c r="D195" s="213" t="s">
        <v>310</v>
      </c>
      <c r="E195" s="214"/>
      <c r="F195" s="215"/>
      <c r="G195" s="216"/>
      <c r="H195" s="217"/>
      <c r="I195" s="218"/>
      <c r="J195" s="219" t="n">
        <f aca="false">BK195</f>
        <v>0</v>
      </c>
      <c r="K195" s="220"/>
      <c r="L195" s="23"/>
      <c r="M195" s="221"/>
      <c r="N195" s="222" t="s">
        <v>47</v>
      </c>
      <c r="T195" s="57"/>
      <c r="AT195" s="3" t="s">
        <v>520</v>
      </c>
      <c r="AU195" s="3" t="s">
        <v>89</v>
      </c>
      <c r="AY195" s="3" t="s">
        <v>520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I195*H195</f>
        <v>0</v>
      </c>
    </row>
    <row r="196" s="22" customFormat="true" ht="16.35" hidden="false" customHeight="true" outlineLevel="0" collapsed="false">
      <c r="B196" s="23"/>
      <c r="C196" s="212"/>
      <c r="D196" s="213" t="s">
        <v>310</v>
      </c>
      <c r="E196" s="214"/>
      <c r="F196" s="215"/>
      <c r="G196" s="216"/>
      <c r="H196" s="217"/>
      <c r="I196" s="218"/>
      <c r="J196" s="219" t="n">
        <f aca="false">BK196</f>
        <v>0</v>
      </c>
      <c r="K196" s="220"/>
      <c r="L196" s="23"/>
      <c r="M196" s="221"/>
      <c r="N196" s="222" t="s">
        <v>47</v>
      </c>
      <c r="T196" s="57"/>
      <c r="AT196" s="3" t="s">
        <v>520</v>
      </c>
      <c r="AU196" s="3" t="s">
        <v>89</v>
      </c>
      <c r="AY196" s="3" t="s">
        <v>520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I196*H196</f>
        <v>0</v>
      </c>
    </row>
    <row r="197" s="22" customFormat="true" ht="16.35" hidden="false" customHeight="true" outlineLevel="0" collapsed="false">
      <c r="B197" s="23"/>
      <c r="C197" s="212"/>
      <c r="D197" s="213" t="s">
        <v>310</v>
      </c>
      <c r="E197" s="214"/>
      <c r="F197" s="215"/>
      <c r="G197" s="216"/>
      <c r="H197" s="217"/>
      <c r="I197" s="218"/>
      <c r="J197" s="219" t="n">
        <f aca="false">BK197</f>
        <v>0</v>
      </c>
      <c r="K197" s="220"/>
      <c r="L197" s="23"/>
      <c r="M197" s="221"/>
      <c r="N197" s="222" t="s">
        <v>47</v>
      </c>
      <c r="T197" s="57"/>
      <c r="AT197" s="3" t="s">
        <v>520</v>
      </c>
      <c r="AU197" s="3" t="s">
        <v>89</v>
      </c>
      <c r="AY197" s="3" t="s">
        <v>520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I197*H197</f>
        <v>0</v>
      </c>
    </row>
    <row r="198" s="22" customFormat="true" ht="16.35" hidden="false" customHeight="true" outlineLevel="0" collapsed="false">
      <c r="B198" s="23"/>
      <c r="C198" s="212"/>
      <c r="D198" s="213" t="s">
        <v>310</v>
      </c>
      <c r="E198" s="214"/>
      <c r="F198" s="215"/>
      <c r="G198" s="216"/>
      <c r="H198" s="217"/>
      <c r="I198" s="218"/>
      <c r="J198" s="219" t="n">
        <f aca="false">BK198</f>
        <v>0</v>
      </c>
      <c r="K198" s="220"/>
      <c r="L198" s="23"/>
      <c r="M198" s="221"/>
      <c r="N198" s="222" t="s">
        <v>47</v>
      </c>
      <c r="T198" s="57"/>
      <c r="AT198" s="3" t="s">
        <v>520</v>
      </c>
      <c r="AU198" s="3" t="s">
        <v>89</v>
      </c>
      <c r="AY198" s="3" t="s">
        <v>520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I198*H198</f>
        <v>0</v>
      </c>
    </row>
    <row r="199" s="22" customFormat="true" ht="16.35" hidden="false" customHeight="true" outlineLevel="0" collapsed="false">
      <c r="B199" s="23"/>
      <c r="C199" s="212"/>
      <c r="D199" s="213" t="s">
        <v>310</v>
      </c>
      <c r="E199" s="214"/>
      <c r="F199" s="215"/>
      <c r="G199" s="216"/>
      <c r="H199" s="217"/>
      <c r="I199" s="218"/>
      <c r="J199" s="219" t="n">
        <f aca="false">BK199</f>
        <v>0</v>
      </c>
      <c r="K199" s="220"/>
      <c r="L199" s="23"/>
      <c r="M199" s="221"/>
      <c r="N199" s="222" t="s">
        <v>47</v>
      </c>
      <c r="O199" s="223"/>
      <c r="P199" s="223"/>
      <c r="Q199" s="223"/>
      <c r="R199" s="223"/>
      <c r="S199" s="223"/>
      <c r="T199" s="224"/>
      <c r="AT199" s="3" t="s">
        <v>520</v>
      </c>
      <c r="AU199" s="3" t="s">
        <v>89</v>
      </c>
      <c r="AY199" s="3" t="s">
        <v>520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I199*H199</f>
        <v>0</v>
      </c>
    </row>
    <row r="200" s="22" customFormat="true" ht="6.9" hidden="false" customHeight="true" outlineLevel="0" collapsed="false">
      <c r="B200" s="41"/>
      <c r="C200" s="42"/>
      <c r="D200" s="42"/>
      <c r="E200" s="42"/>
      <c r="F200" s="42"/>
      <c r="G200" s="42"/>
      <c r="H200" s="42"/>
      <c r="I200" s="42"/>
      <c r="J200" s="42"/>
      <c r="K200" s="42"/>
      <c r="L200" s="23"/>
    </row>
  </sheetData>
  <sheetProtection algorithmName="SHA-512" hashValue="s1yBzWEqEAh5lx8jsJ9tVmqi36yK77KJ7ccz/MfFQW9DB5H5Su2E3JoxNTyuSS3B6el/xBxWdiRYMowNQJyA8g==" saltValue="qaemzSIEM/Nvnt8pzO6XnUvgsbailjDkMs+QKmp7S1CxHmdoV9WvTZZPGcyXZDM55WRTNB3t1JyBDJK7r9V1+w==" spinCount="100000" sheet="true" objects="true" scenarios="true" formatColumns="false" formatRows="false" autoFilter="false"/>
  <autoFilter ref="C131:K199"/>
  <mergeCells count="9">
    <mergeCell ref="L2:V2"/>
    <mergeCell ref="E7:H7"/>
    <mergeCell ref="E9:H9"/>
    <mergeCell ref="E18:H18"/>
    <mergeCell ref="E27:H27"/>
    <mergeCell ref="E85:H85"/>
    <mergeCell ref="E87:H87"/>
    <mergeCell ref="E122:H122"/>
    <mergeCell ref="E124:H124"/>
  </mergeCells>
  <dataValidations count="2">
    <dataValidation allowBlank="true" error="Povoleny jsou hodnoty K, M." operator="between" showDropDown="false" showErrorMessage="true" showInputMessage="true" sqref="D195:D20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95:N20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0"/>
  <sheetViews>
    <sheetView showFormulas="false" showGridLines="false" showRowColHeaders="true" showZeros="true" rightToLeft="false" tabSelected="false" showOutlineSymbols="true" defaultGridColor="true" view="normal" topLeftCell="A80" colorId="64" zoomScale="100" zoomScaleNormal="100" zoomScalePageLayoutView="100" workbookViewId="0">
      <selection pane="topLeft" activeCell="B1" activeCellId="0" sqref="B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207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4979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ROUND((ROUND((SUM(BE119:BE123)),  2) + SUM(BE125:BE129)), 2)</f>
        <v>0</v>
      </c>
      <c r="I33" s="119" t="n">
        <v>0.21</v>
      </c>
      <c r="J33" s="100" t="n">
        <f aca="false">ROUND((ROUND(((SUM(BE119:BE123))*I33),  2) + (SUM(BE125:BE129)*I33)),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ROUND((ROUND((SUM(BF119:BF123)),  2) + SUM(BF125:BF129)), 2)</f>
        <v>0</v>
      </c>
      <c r="I34" s="119" t="n">
        <v>0.15</v>
      </c>
      <c r="J34" s="100" t="n">
        <f aca="false">ROUND((ROUND(((SUM(BF119:BF123))*I34),  2) + (SUM(BF125:BF129)*I34)),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ROUND((ROUND((SUM(BG119:BG123)),  2) + SUM(BG125:BG129)),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ROUND((ROUND((SUM(BH119:BH123)),  2) + SUM(BH125:BH129)),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ROUND((ROUND((SUM(BI119:BI123)),  2) + SUM(BI125:BI129)),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10.1 - Hřiště beach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J124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10.1 - Hřiště beach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P120+P124</f>
        <v>0</v>
      </c>
      <c r="Q119" s="55"/>
      <c r="R119" s="149" t="n">
        <f aca="false">R120+R124</f>
        <v>0</v>
      </c>
      <c r="S119" s="55"/>
      <c r="T119" s="150" t="n">
        <f aca="false">T120+T124</f>
        <v>0</v>
      </c>
      <c r="AT119" s="3" t="s">
        <v>81</v>
      </c>
      <c r="AU119" s="3" t="s">
        <v>286</v>
      </c>
      <c r="BK119" s="151" t="n">
        <f aca="false">BK120+BK124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SUM(P122:P123)</f>
        <v>0</v>
      </c>
      <c r="R121" s="158" t="n">
        <f aca="false">SUM(R122:R123)</f>
        <v>0</v>
      </c>
      <c r="T121" s="159" t="n">
        <f aca="false">SUM(T122:T123)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SUM(BK122:BK123)</f>
        <v>0</v>
      </c>
    </row>
    <row r="122" s="22" customFormat="true" ht="16.5" hidden="false" customHeight="true" outlineLevel="0" collapsed="false">
      <c r="B122" s="23"/>
      <c r="C122" s="164" t="s">
        <v>89</v>
      </c>
      <c r="D122" s="164" t="s">
        <v>310</v>
      </c>
      <c r="E122" s="165" t="s">
        <v>4980</v>
      </c>
      <c r="F122" s="166" t="s">
        <v>4684</v>
      </c>
      <c r="G122" s="167" t="s">
        <v>313</v>
      </c>
      <c r="H122" s="168" t="n">
        <v>264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4981</v>
      </c>
    </row>
    <row r="123" s="22" customFormat="true" ht="37.95" hidden="false" customHeight="true" outlineLevel="0" collapsed="false">
      <c r="B123" s="23"/>
      <c r="C123" s="164" t="s">
        <v>91</v>
      </c>
      <c r="D123" s="164" t="s">
        <v>310</v>
      </c>
      <c r="E123" s="165" t="s">
        <v>4982</v>
      </c>
      <c r="F123" s="166" t="s">
        <v>4983</v>
      </c>
      <c r="G123" s="167" t="s">
        <v>484</v>
      </c>
      <c r="H123" s="168" t="n">
        <v>2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4984</v>
      </c>
    </row>
    <row r="124" s="22" customFormat="true" ht="49.95" hidden="false" customHeight="true" outlineLevel="0" collapsed="false">
      <c r="B124" s="23"/>
      <c r="E124" s="155" t="s">
        <v>518</v>
      </c>
      <c r="F124" s="155" t="s">
        <v>519</v>
      </c>
      <c r="J124" s="142" t="n">
        <f aca="false">BK124</f>
        <v>0</v>
      </c>
      <c r="L124" s="23"/>
      <c r="M124" s="211"/>
      <c r="T124" s="57"/>
      <c r="AT124" s="3" t="s">
        <v>81</v>
      </c>
      <c r="AU124" s="3" t="s">
        <v>82</v>
      </c>
      <c r="AY124" s="3" t="s">
        <v>520</v>
      </c>
      <c r="BK124" s="176" t="n">
        <f aca="false">SUM(BK125:BK129)</f>
        <v>0</v>
      </c>
    </row>
    <row r="125" s="22" customFormat="true" ht="16.35" hidden="false" customHeight="true" outlineLevel="0" collapsed="false">
      <c r="B125" s="23"/>
      <c r="C125" s="212"/>
      <c r="D125" s="213" t="s">
        <v>310</v>
      </c>
      <c r="E125" s="214"/>
      <c r="F125" s="215"/>
      <c r="G125" s="216"/>
      <c r="H125" s="217"/>
      <c r="I125" s="218"/>
      <c r="J125" s="219" t="n">
        <f aca="false">BK125</f>
        <v>0</v>
      </c>
      <c r="K125" s="220"/>
      <c r="L125" s="23"/>
      <c r="M125" s="221"/>
      <c r="N125" s="222" t="s">
        <v>47</v>
      </c>
      <c r="T125" s="57"/>
      <c r="AT125" s="3" t="s">
        <v>520</v>
      </c>
      <c r="AU125" s="3" t="s">
        <v>89</v>
      </c>
      <c r="AY125" s="3" t="s">
        <v>520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I125*H125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T128" s="57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O129" s="223"/>
      <c r="P129" s="223"/>
      <c r="Q129" s="223"/>
      <c r="R129" s="223"/>
      <c r="S129" s="223"/>
      <c r="T129" s="224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6.9" hidden="false" customHeight="true" outlineLevel="0" collapsed="false"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23"/>
    </row>
  </sheetData>
  <sheetProtection algorithmName="SHA-512" hashValue="xNfTLMNyehzFax6wzLoX14nXSgPwF6jSYL5N1E9QBhIjw2bY83Avm7wOtPTxlGi4W57Wpd3RItTKYUzyQuC20g==" saltValue="rkJCdXj7PMZDK3xCfIpIeLbfec6w2GvyFAoyLnET7xSbddK1amiuZl2bSWp3xKmgPqW+1XTaVu3LDi9mFDrLrg==" spinCount="100000" sheet="true" objects="true" scenarios="true" formatColumns="false" formatRows="false" autoFilter="false"/>
  <autoFilter ref="C118:K129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5:D13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5:N13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29"/>
  <sheetViews>
    <sheetView showFormulas="false" showGridLines="false" showRowColHeaders="true" showZeros="true" rightToLeft="false" tabSelected="false" showOutlineSymbols="true" defaultGridColor="true" view="normal" topLeftCell="A83" colorId="64" zoomScale="100" zoomScaleNormal="100" zoomScalePageLayoutView="100" workbookViewId="0">
      <selection pane="topLeft" activeCell="A83" activeCellId="0" sqref="A83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210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4985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ROUND((ROUND((SUM(BE119:BE122)),  2) + SUM(BE124:BE128)), 2)</f>
        <v>0</v>
      </c>
      <c r="I33" s="119" t="n">
        <v>0.21</v>
      </c>
      <c r="J33" s="100" t="n">
        <f aca="false">ROUND((ROUND(((SUM(BE119:BE122))*I33),  2) + (SUM(BE124:BE128)*I33)),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ROUND((ROUND((SUM(BF119:BF122)),  2) + SUM(BF124:BF128)), 2)</f>
        <v>0</v>
      </c>
      <c r="I34" s="119" t="n">
        <v>0.15</v>
      </c>
      <c r="J34" s="100" t="n">
        <f aca="false">ROUND((ROUND(((SUM(BF119:BF122))*I34),  2) + (SUM(BF124:BF128)*I34)),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ROUND((ROUND((SUM(BG119:BG122)),  2) + SUM(BG124:BG128)),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ROUND((ROUND((SUM(BH119:BH122)),  2) + SUM(BH124:BH128)),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ROUND((ROUND((SUM(BI119:BI122)),  2) + SUM(BI124:BI128)),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10.2 - Hřiště nohejbal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J123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10.2 - Hřiště nohejbal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P120+P123</f>
        <v>0</v>
      </c>
      <c r="Q119" s="55"/>
      <c r="R119" s="149" t="n">
        <f aca="false">R120+R123</f>
        <v>0</v>
      </c>
      <c r="S119" s="55"/>
      <c r="T119" s="150" t="n">
        <f aca="false">T120+T123</f>
        <v>0</v>
      </c>
      <c r="AT119" s="3" t="s">
        <v>81</v>
      </c>
      <c r="AU119" s="3" t="s">
        <v>286</v>
      </c>
      <c r="BK119" s="151" t="n">
        <f aca="false">BK120+BK123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P122</f>
        <v>0</v>
      </c>
      <c r="R121" s="158" t="n">
        <f aca="false">R122</f>
        <v>0</v>
      </c>
      <c r="T121" s="159" t="n">
        <f aca="false">T122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BK122</f>
        <v>0</v>
      </c>
    </row>
    <row r="122" s="22" customFormat="true" ht="44.25" hidden="false" customHeight="true" outlineLevel="0" collapsed="false">
      <c r="B122" s="23"/>
      <c r="C122" s="164" t="s">
        <v>89</v>
      </c>
      <c r="D122" s="164" t="s">
        <v>310</v>
      </c>
      <c r="E122" s="165" t="s">
        <v>4986</v>
      </c>
      <c r="F122" s="166" t="s">
        <v>4987</v>
      </c>
      <c r="G122" s="167" t="s">
        <v>607</v>
      </c>
      <c r="H122" s="168" t="n">
        <v>2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4988</v>
      </c>
    </row>
    <row r="123" s="22" customFormat="true" ht="49.95" hidden="false" customHeight="true" outlineLevel="0" collapsed="false">
      <c r="B123" s="23"/>
      <c r="E123" s="155" t="s">
        <v>518</v>
      </c>
      <c r="F123" s="155" t="s">
        <v>519</v>
      </c>
      <c r="J123" s="142" t="n">
        <f aca="false">BK123</f>
        <v>0</v>
      </c>
      <c r="L123" s="23"/>
      <c r="M123" s="211"/>
      <c r="T123" s="57"/>
      <c r="AT123" s="3" t="s">
        <v>81</v>
      </c>
      <c r="AU123" s="3" t="s">
        <v>82</v>
      </c>
      <c r="AY123" s="3" t="s">
        <v>520</v>
      </c>
      <c r="BK123" s="176" t="n">
        <f aca="false">SUM(BK124:BK128)</f>
        <v>0</v>
      </c>
    </row>
    <row r="124" s="22" customFormat="true" ht="16.35" hidden="false" customHeight="true" outlineLevel="0" collapsed="false">
      <c r="B124" s="23"/>
      <c r="C124" s="212"/>
      <c r="D124" s="213" t="s">
        <v>310</v>
      </c>
      <c r="E124" s="214"/>
      <c r="F124" s="215"/>
      <c r="G124" s="216"/>
      <c r="H124" s="217"/>
      <c r="I124" s="218"/>
      <c r="J124" s="219" t="n">
        <f aca="false">BK124</f>
        <v>0</v>
      </c>
      <c r="K124" s="220"/>
      <c r="L124" s="23"/>
      <c r="M124" s="221"/>
      <c r="N124" s="222" t="s">
        <v>47</v>
      </c>
      <c r="T124" s="57"/>
      <c r="AT124" s="3" t="s">
        <v>520</v>
      </c>
      <c r="AU124" s="3" t="s">
        <v>89</v>
      </c>
      <c r="AY124" s="3" t="s">
        <v>520</v>
      </c>
      <c r="BE124" s="176" t="n">
        <f aca="false">IF(N124="základní",J124,0)</f>
        <v>0</v>
      </c>
      <c r="BF124" s="176" t="n">
        <f aca="false">IF(N124="snížená",J124,0)</f>
        <v>0</v>
      </c>
      <c r="BG124" s="176" t="n">
        <f aca="false">IF(N124="zákl. přenesená",J124,0)</f>
        <v>0</v>
      </c>
      <c r="BH124" s="176" t="n">
        <f aca="false">IF(N124="sníž. přenesená",J124,0)</f>
        <v>0</v>
      </c>
      <c r="BI124" s="176" t="n">
        <f aca="false">IF(N124="nulová",J124,0)</f>
        <v>0</v>
      </c>
      <c r="BJ124" s="3" t="s">
        <v>89</v>
      </c>
      <c r="BK124" s="176" t="n">
        <f aca="false">I124*H124</f>
        <v>0</v>
      </c>
    </row>
    <row r="125" s="22" customFormat="true" ht="16.35" hidden="false" customHeight="true" outlineLevel="0" collapsed="false">
      <c r="B125" s="23"/>
      <c r="C125" s="212"/>
      <c r="D125" s="213" t="s">
        <v>310</v>
      </c>
      <c r="E125" s="214"/>
      <c r="F125" s="215"/>
      <c r="G125" s="216"/>
      <c r="H125" s="217"/>
      <c r="I125" s="218"/>
      <c r="J125" s="219" t="n">
        <f aca="false">BK125</f>
        <v>0</v>
      </c>
      <c r="K125" s="220"/>
      <c r="L125" s="23"/>
      <c r="M125" s="221"/>
      <c r="N125" s="222" t="s">
        <v>47</v>
      </c>
      <c r="T125" s="57"/>
      <c r="AT125" s="3" t="s">
        <v>520</v>
      </c>
      <c r="AU125" s="3" t="s">
        <v>89</v>
      </c>
      <c r="AY125" s="3" t="s">
        <v>520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I125*H125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O128" s="223"/>
      <c r="P128" s="223"/>
      <c r="Q128" s="223"/>
      <c r="R128" s="223"/>
      <c r="S128" s="223"/>
      <c r="T128" s="224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6.9" hidden="false" customHeight="true" outlineLevel="0" collapsed="false"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23"/>
    </row>
  </sheetData>
  <sheetProtection algorithmName="SHA-512" hashValue="nenOXbeEiBvEEe7GXMsWn4rhDPToMIjZY+w2wJfsfD9C2MdqHJXRZ8hPZ8sSUIp2mVRlifxb62EDniCz+bVUgw==" saltValue="61eZrG0Ga9EmavZ4KjZCxSNcBaw5so+JxP10PukZzh/+zAily19dMl4at9xqa96eAapFh28VwGKTc/zrtnN18g==" spinCount="100000" sheet="true" objects="true" scenarios="true" formatColumns="false" formatRows="false" autoFilter="false"/>
  <autoFilter ref="C118:K128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4:D129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4:N129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0"/>
  <sheetViews>
    <sheetView showFormulas="false" showGridLines="false" showRowColHeaders="true" showZeros="true" rightToLeft="false" tabSelected="false" showOutlineSymbols="true" defaultGridColor="true" view="normal" topLeftCell="A89" colorId="64" zoomScale="100" zoomScaleNormal="100" zoomScalePageLayoutView="100" workbookViewId="0">
      <selection pane="topLeft" activeCell="A89" activeCellId="0" sqref="A89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213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4989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ROUND((ROUND((SUM(BE119:BE123)),  2) + SUM(BE125:BE129)), 2)</f>
        <v>0</v>
      </c>
      <c r="I33" s="119" t="n">
        <v>0.21</v>
      </c>
      <c r="J33" s="100" t="n">
        <f aca="false">ROUND((ROUND(((SUM(BE119:BE123))*I33),  2) + (SUM(BE125:BE129)*I33)),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ROUND((ROUND((SUM(BF119:BF123)),  2) + SUM(BF125:BF129)), 2)</f>
        <v>0</v>
      </c>
      <c r="I34" s="119" t="n">
        <v>0.15</v>
      </c>
      <c r="J34" s="100" t="n">
        <f aca="false">ROUND((ROUND(((SUM(BF119:BF123))*I34),  2) + (SUM(BF125:BF129)*I34)),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ROUND((ROUND((SUM(BG119:BG123)),  2) + SUM(BG125:BG129)),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ROUND((ROUND((SUM(BH119:BH123)),  2) + SUM(BH125:BH129)),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ROUND((ROUND((SUM(BI119:BI123)),  2) + SUM(BI125:BI129)),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10.3 - Hřiště petanque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J124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10.3 - Hřiště petanque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P120+P124</f>
        <v>0</v>
      </c>
      <c r="Q119" s="55"/>
      <c r="R119" s="149" t="n">
        <f aca="false">R120+R124</f>
        <v>0</v>
      </c>
      <c r="S119" s="55"/>
      <c r="T119" s="150" t="n">
        <f aca="false">T120+T124</f>
        <v>0</v>
      </c>
      <c r="AT119" s="3" t="s">
        <v>81</v>
      </c>
      <c r="AU119" s="3" t="s">
        <v>286</v>
      </c>
      <c r="BK119" s="151" t="n">
        <f aca="false">BK120+BK124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SUM(P122:P123)</f>
        <v>0</v>
      </c>
      <c r="R121" s="158" t="n">
        <f aca="false">SUM(R122:R123)</f>
        <v>0</v>
      </c>
      <c r="T121" s="159" t="n">
        <f aca="false">SUM(T122:T123)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SUM(BK122:BK123)</f>
        <v>0</v>
      </c>
    </row>
    <row r="122" s="22" customFormat="true" ht="37.95" hidden="false" customHeight="true" outlineLevel="0" collapsed="false">
      <c r="B122" s="23"/>
      <c r="C122" s="164" t="s">
        <v>89</v>
      </c>
      <c r="D122" s="164" t="s">
        <v>310</v>
      </c>
      <c r="E122" s="165" t="s">
        <v>4990</v>
      </c>
      <c r="F122" s="166" t="s">
        <v>4712</v>
      </c>
      <c r="G122" s="167" t="s">
        <v>3661</v>
      </c>
      <c r="H122" s="168" t="n">
        <v>46.5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4991</v>
      </c>
    </row>
    <row r="123" s="22" customFormat="true" ht="24.15" hidden="false" customHeight="true" outlineLevel="0" collapsed="false">
      <c r="B123" s="23"/>
      <c r="C123" s="164" t="s">
        <v>91</v>
      </c>
      <c r="D123" s="164" t="s">
        <v>310</v>
      </c>
      <c r="E123" s="165" t="s">
        <v>4992</v>
      </c>
      <c r="F123" s="166" t="s">
        <v>4717</v>
      </c>
      <c r="G123" s="167" t="s">
        <v>313</v>
      </c>
      <c r="H123" s="168" t="n">
        <v>147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4993</v>
      </c>
    </row>
    <row r="124" s="22" customFormat="true" ht="49.95" hidden="false" customHeight="true" outlineLevel="0" collapsed="false">
      <c r="B124" s="23"/>
      <c r="E124" s="155" t="s">
        <v>518</v>
      </c>
      <c r="F124" s="155" t="s">
        <v>519</v>
      </c>
      <c r="J124" s="142" t="n">
        <f aca="false">BK124</f>
        <v>0</v>
      </c>
      <c r="L124" s="23"/>
      <c r="M124" s="211"/>
      <c r="T124" s="57"/>
      <c r="AT124" s="3" t="s">
        <v>81</v>
      </c>
      <c r="AU124" s="3" t="s">
        <v>82</v>
      </c>
      <c r="AY124" s="3" t="s">
        <v>520</v>
      </c>
      <c r="BK124" s="176" t="n">
        <f aca="false">SUM(BK125:BK129)</f>
        <v>0</v>
      </c>
    </row>
    <row r="125" s="22" customFormat="true" ht="16.35" hidden="false" customHeight="true" outlineLevel="0" collapsed="false">
      <c r="B125" s="23"/>
      <c r="C125" s="212"/>
      <c r="D125" s="213" t="s">
        <v>310</v>
      </c>
      <c r="E125" s="214"/>
      <c r="F125" s="215"/>
      <c r="G125" s="216"/>
      <c r="H125" s="217"/>
      <c r="I125" s="218"/>
      <c r="J125" s="219" t="n">
        <f aca="false">BK125</f>
        <v>0</v>
      </c>
      <c r="K125" s="220"/>
      <c r="L125" s="23"/>
      <c r="M125" s="221"/>
      <c r="N125" s="222" t="s">
        <v>47</v>
      </c>
      <c r="T125" s="57"/>
      <c r="AT125" s="3" t="s">
        <v>520</v>
      </c>
      <c r="AU125" s="3" t="s">
        <v>89</v>
      </c>
      <c r="AY125" s="3" t="s">
        <v>520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I125*H125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T128" s="57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O129" s="223"/>
      <c r="P129" s="223"/>
      <c r="Q129" s="223"/>
      <c r="R129" s="223"/>
      <c r="S129" s="223"/>
      <c r="T129" s="224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6.9" hidden="false" customHeight="true" outlineLevel="0" collapsed="false"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23"/>
    </row>
  </sheetData>
  <sheetProtection algorithmName="SHA-512" hashValue="3NDDB438nQ2xTu+i3Z63o6oBoYrAYbGRjG68XGHaKMozIGf45eVlOD9nWvDOJXZZyCQnhpOHYTaUK/r1qORjnw==" saltValue="8iEXhmPB0XyfKBjNSJY7ehX5qOjFm+eLC+fORP+HP7UtL74mKmaVm1FE1hlSaLVKIw4p6J1/9SPgapocBeGEkw==" spinCount="100000" sheet="true" objects="true" scenarios="true" formatColumns="false" formatRows="false" autoFilter="false"/>
  <autoFilter ref="C118:K129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5:D13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5:N13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4"/>
  <sheetViews>
    <sheetView showFormulas="false" showGridLines="false" showRowColHeaders="true" showZeros="true" rightToLeft="false" tabSelected="false" showOutlineSymbols="true" defaultGridColor="true" view="normal" topLeftCell="A95" colorId="64" zoomScale="100" zoomScaleNormal="100" zoomScalePageLayoutView="100" workbookViewId="0">
      <selection pane="topLeft" activeCell="A95" activeCellId="0" sqref="A95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216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4994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ROUND((ROUND((SUM(BE119:BE127)),  2) + SUM(BE129:BE133)), 2)</f>
        <v>0</v>
      </c>
      <c r="I33" s="119" t="n">
        <v>0.21</v>
      </c>
      <c r="J33" s="100" t="n">
        <f aca="false">ROUND((ROUND(((SUM(BE119:BE127))*I33),  2) + (SUM(BE129:BE133)*I33)),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ROUND((ROUND((SUM(BF119:BF127)),  2) + SUM(BF129:BF133)), 2)</f>
        <v>0</v>
      </c>
      <c r="I34" s="119" t="n">
        <v>0.15</v>
      </c>
      <c r="J34" s="100" t="n">
        <f aca="false">ROUND((ROUND(((SUM(BF119:BF127))*I34),  2) + (SUM(BF129:BF133)*I34)),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ROUND((ROUND((SUM(BG119:BG127)),  2) + SUM(BG129:BG133)),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ROUND((ROUND((SUM(BH119:BH127)),  2) + SUM(BH129:BH133)),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ROUND((ROUND((SUM(BI119:BI127)),  2) + SUM(BI129:BI133)),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10.5a - Mobiliář - SP1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J128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10.5a - Mobiliář - SP1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P120+P128</f>
        <v>0</v>
      </c>
      <c r="Q119" s="55"/>
      <c r="R119" s="149" t="n">
        <f aca="false">R120+R128</f>
        <v>0</v>
      </c>
      <c r="S119" s="55"/>
      <c r="T119" s="150" t="n">
        <f aca="false">T120+T128</f>
        <v>0</v>
      </c>
      <c r="AT119" s="3" t="s">
        <v>81</v>
      </c>
      <c r="AU119" s="3" t="s">
        <v>286</v>
      </c>
      <c r="BK119" s="151" t="n">
        <f aca="false">BK120+BK128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SUM(P122:P127)</f>
        <v>0</v>
      </c>
      <c r="R121" s="158" t="n">
        <f aca="false">SUM(R122:R127)</f>
        <v>0</v>
      </c>
      <c r="T121" s="159" t="n">
        <f aca="false">SUM(T122:T127)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SUM(BK122:BK127)</f>
        <v>0</v>
      </c>
    </row>
    <row r="122" s="22" customFormat="true" ht="24.15" hidden="false" customHeight="true" outlineLevel="0" collapsed="false">
      <c r="B122" s="23"/>
      <c r="C122" s="164" t="s">
        <v>89</v>
      </c>
      <c r="D122" s="164" t="s">
        <v>310</v>
      </c>
      <c r="E122" s="165" t="s">
        <v>4995</v>
      </c>
      <c r="F122" s="166" t="s">
        <v>4996</v>
      </c>
      <c r="G122" s="167" t="s">
        <v>478</v>
      </c>
      <c r="H122" s="168" t="n">
        <v>5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4997</v>
      </c>
    </row>
    <row r="123" s="22" customFormat="true" ht="37.95" hidden="false" customHeight="true" outlineLevel="0" collapsed="false">
      <c r="B123" s="23"/>
      <c r="C123" s="164" t="s">
        <v>91</v>
      </c>
      <c r="D123" s="164" t="s">
        <v>310</v>
      </c>
      <c r="E123" s="165" t="s">
        <v>4998</v>
      </c>
      <c r="F123" s="166" t="s">
        <v>4999</v>
      </c>
      <c r="G123" s="167" t="s">
        <v>478</v>
      </c>
      <c r="H123" s="168" t="n">
        <v>14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5000</v>
      </c>
    </row>
    <row r="124" s="22" customFormat="true" ht="24.15" hidden="false" customHeight="true" outlineLevel="0" collapsed="false">
      <c r="B124" s="23"/>
      <c r="C124" s="164" t="s">
        <v>327</v>
      </c>
      <c r="D124" s="164" t="s">
        <v>310</v>
      </c>
      <c r="E124" s="165" t="s">
        <v>5001</v>
      </c>
      <c r="F124" s="166" t="s">
        <v>5002</v>
      </c>
      <c r="G124" s="167" t="s">
        <v>478</v>
      </c>
      <c r="H124" s="168" t="n">
        <v>3</v>
      </c>
      <c r="I124" s="169"/>
      <c r="J124" s="170" t="n">
        <f aca="false">ROUND(I124*H124,2)</f>
        <v>0</v>
      </c>
      <c r="K124" s="166"/>
      <c r="L124" s="23"/>
      <c r="M124" s="171"/>
      <c r="N124" s="172" t="s">
        <v>47</v>
      </c>
      <c r="P124" s="173" t="n">
        <f aca="false">O124*H124</f>
        <v>0</v>
      </c>
      <c r="Q124" s="173" t="n">
        <v>0</v>
      </c>
      <c r="R124" s="173" t="n">
        <f aca="false">Q124*H124</f>
        <v>0</v>
      </c>
      <c r="S124" s="173" t="n">
        <v>0</v>
      </c>
      <c r="T124" s="174" t="n">
        <f aca="false">S124*H124</f>
        <v>0</v>
      </c>
      <c r="AR124" s="175" t="s">
        <v>540</v>
      </c>
      <c r="AT124" s="175" t="s">
        <v>310</v>
      </c>
      <c r="AU124" s="175" t="s">
        <v>91</v>
      </c>
      <c r="AY124" s="3" t="s">
        <v>308</v>
      </c>
      <c r="BE124" s="176" t="n">
        <f aca="false">IF(N124="základní",J124,0)</f>
        <v>0</v>
      </c>
      <c r="BF124" s="176" t="n">
        <f aca="false">IF(N124="snížená",J124,0)</f>
        <v>0</v>
      </c>
      <c r="BG124" s="176" t="n">
        <f aca="false">IF(N124="zákl. přenesená",J124,0)</f>
        <v>0</v>
      </c>
      <c r="BH124" s="176" t="n">
        <f aca="false">IF(N124="sníž. přenesená",J124,0)</f>
        <v>0</v>
      </c>
      <c r="BI124" s="176" t="n">
        <f aca="false">IF(N124="nulová",J124,0)</f>
        <v>0</v>
      </c>
      <c r="BJ124" s="3" t="s">
        <v>89</v>
      </c>
      <c r="BK124" s="176" t="n">
        <f aca="false">ROUND(I124*H124,2)</f>
        <v>0</v>
      </c>
      <c r="BL124" s="3" t="s">
        <v>540</v>
      </c>
      <c r="BM124" s="175" t="s">
        <v>5003</v>
      </c>
    </row>
    <row r="125" s="22" customFormat="true" ht="37.95" hidden="false" customHeight="true" outlineLevel="0" collapsed="false">
      <c r="B125" s="23"/>
      <c r="C125" s="164" t="s">
        <v>315</v>
      </c>
      <c r="D125" s="164" t="s">
        <v>310</v>
      </c>
      <c r="E125" s="165" t="s">
        <v>5004</v>
      </c>
      <c r="F125" s="166" t="s">
        <v>5005</v>
      </c>
      <c r="G125" s="167" t="s">
        <v>478</v>
      </c>
      <c r="H125" s="168" t="n">
        <v>9</v>
      </c>
      <c r="I125" s="169"/>
      <c r="J125" s="170" t="n">
        <f aca="false">ROUND(I125*H125,2)</f>
        <v>0</v>
      </c>
      <c r="K125" s="166"/>
      <c r="L125" s="23"/>
      <c r="M125" s="171"/>
      <c r="N125" s="172" t="s">
        <v>47</v>
      </c>
      <c r="P125" s="173" t="n">
        <f aca="false">O125*H125</f>
        <v>0</v>
      </c>
      <c r="Q125" s="173" t="n">
        <v>0</v>
      </c>
      <c r="R125" s="173" t="n">
        <f aca="false">Q125*H125</f>
        <v>0</v>
      </c>
      <c r="S125" s="173" t="n">
        <v>0</v>
      </c>
      <c r="T125" s="174" t="n">
        <f aca="false">S125*H125</f>
        <v>0</v>
      </c>
      <c r="AR125" s="175" t="s">
        <v>540</v>
      </c>
      <c r="AT125" s="175" t="s">
        <v>310</v>
      </c>
      <c r="AU125" s="175" t="s">
        <v>91</v>
      </c>
      <c r="AY125" s="3" t="s">
        <v>308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ROUND(I125*H125,2)</f>
        <v>0</v>
      </c>
      <c r="BL125" s="3" t="s">
        <v>540</v>
      </c>
      <c r="BM125" s="175" t="s">
        <v>5006</v>
      </c>
    </row>
    <row r="126" s="22" customFormat="true" ht="33" hidden="false" customHeight="true" outlineLevel="0" collapsed="false">
      <c r="B126" s="23"/>
      <c r="C126" s="164" t="s">
        <v>334</v>
      </c>
      <c r="D126" s="164" t="s">
        <v>310</v>
      </c>
      <c r="E126" s="165" t="s">
        <v>5007</v>
      </c>
      <c r="F126" s="166" t="s">
        <v>5008</v>
      </c>
      <c r="G126" s="167" t="s">
        <v>478</v>
      </c>
      <c r="H126" s="168" t="n">
        <v>1</v>
      </c>
      <c r="I126" s="169"/>
      <c r="J126" s="170" t="n">
        <f aca="false">ROUND(I126*H126,2)</f>
        <v>0</v>
      </c>
      <c r="K126" s="166"/>
      <c r="L126" s="23"/>
      <c r="M126" s="171"/>
      <c r="N126" s="172" t="s">
        <v>47</v>
      </c>
      <c r="P126" s="173" t="n">
        <f aca="false">O126*H126</f>
        <v>0</v>
      </c>
      <c r="Q126" s="173" t="n">
        <v>0</v>
      </c>
      <c r="R126" s="173" t="n">
        <f aca="false">Q126*H126</f>
        <v>0</v>
      </c>
      <c r="S126" s="173" t="n">
        <v>0</v>
      </c>
      <c r="T126" s="174" t="n">
        <f aca="false">S126*H126</f>
        <v>0</v>
      </c>
      <c r="AR126" s="175" t="s">
        <v>540</v>
      </c>
      <c r="AT126" s="175" t="s">
        <v>310</v>
      </c>
      <c r="AU126" s="175" t="s">
        <v>91</v>
      </c>
      <c r="AY126" s="3" t="s">
        <v>308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ROUND(I126*H126,2)</f>
        <v>0</v>
      </c>
      <c r="BL126" s="3" t="s">
        <v>540</v>
      </c>
      <c r="BM126" s="175" t="s">
        <v>5009</v>
      </c>
    </row>
    <row r="127" s="22" customFormat="true" ht="24.15" hidden="false" customHeight="true" outlineLevel="0" collapsed="false">
      <c r="B127" s="23"/>
      <c r="C127" s="164" t="s">
        <v>340</v>
      </c>
      <c r="D127" s="164" t="s">
        <v>310</v>
      </c>
      <c r="E127" s="165" t="s">
        <v>5010</v>
      </c>
      <c r="F127" s="166" t="s">
        <v>5011</v>
      </c>
      <c r="G127" s="167" t="s">
        <v>478</v>
      </c>
      <c r="H127" s="168" t="n">
        <v>2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540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540</v>
      </c>
      <c r="BM127" s="175" t="s">
        <v>5012</v>
      </c>
    </row>
    <row r="128" s="22" customFormat="true" ht="49.95" hidden="false" customHeight="true" outlineLevel="0" collapsed="false">
      <c r="B128" s="23"/>
      <c r="E128" s="155" t="s">
        <v>518</v>
      </c>
      <c r="F128" s="155" t="s">
        <v>519</v>
      </c>
      <c r="J128" s="142" t="n">
        <f aca="false">BK128</f>
        <v>0</v>
      </c>
      <c r="L128" s="23"/>
      <c r="M128" s="211"/>
      <c r="T128" s="57"/>
      <c r="AT128" s="3" t="s">
        <v>81</v>
      </c>
      <c r="AU128" s="3" t="s">
        <v>82</v>
      </c>
      <c r="AY128" s="3" t="s">
        <v>520</v>
      </c>
      <c r="BK128" s="176" t="n">
        <f aca="false">SUM(BK129:BK133)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T129" s="57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16.35" hidden="false" customHeight="true" outlineLevel="0" collapsed="false">
      <c r="B130" s="23"/>
      <c r="C130" s="212"/>
      <c r="D130" s="213" t="s">
        <v>310</v>
      </c>
      <c r="E130" s="214"/>
      <c r="F130" s="215"/>
      <c r="G130" s="216"/>
      <c r="H130" s="217"/>
      <c r="I130" s="218"/>
      <c r="J130" s="219" t="n">
        <f aca="false">BK130</f>
        <v>0</v>
      </c>
      <c r="K130" s="220"/>
      <c r="L130" s="23"/>
      <c r="M130" s="221"/>
      <c r="N130" s="222" t="s">
        <v>47</v>
      </c>
      <c r="T130" s="57"/>
      <c r="AT130" s="3" t="s">
        <v>520</v>
      </c>
      <c r="AU130" s="3" t="s">
        <v>89</v>
      </c>
      <c r="AY130" s="3" t="s">
        <v>520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I130*H130</f>
        <v>0</v>
      </c>
    </row>
    <row r="131" s="22" customFormat="true" ht="16.35" hidden="false" customHeight="true" outlineLevel="0" collapsed="false">
      <c r="B131" s="23"/>
      <c r="C131" s="212"/>
      <c r="D131" s="213" t="s">
        <v>310</v>
      </c>
      <c r="E131" s="214"/>
      <c r="F131" s="215"/>
      <c r="G131" s="216"/>
      <c r="H131" s="217"/>
      <c r="I131" s="218"/>
      <c r="J131" s="219" t="n">
        <f aca="false">BK131</f>
        <v>0</v>
      </c>
      <c r="K131" s="220"/>
      <c r="L131" s="23"/>
      <c r="M131" s="221"/>
      <c r="N131" s="222" t="s">
        <v>47</v>
      </c>
      <c r="T131" s="57"/>
      <c r="AT131" s="3" t="s">
        <v>520</v>
      </c>
      <c r="AU131" s="3" t="s">
        <v>89</v>
      </c>
      <c r="AY131" s="3" t="s">
        <v>520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I131*H131</f>
        <v>0</v>
      </c>
    </row>
    <row r="132" s="22" customFormat="true" ht="16.35" hidden="false" customHeight="true" outlineLevel="0" collapsed="false">
      <c r="B132" s="23"/>
      <c r="C132" s="212"/>
      <c r="D132" s="213" t="s">
        <v>310</v>
      </c>
      <c r="E132" s="214"/>
      <c r="F132" s="215"/>
      <c r="G132" s="216"/>
      <c r="H132" s="217"/>
      <c r="I132" s="218"/>
      <c r="J132" s="219" t="n">
        <f aca="false">BK132</f>
        <v>0</v>
      </c>
      <c r="K132" s="220"/>
      <c r="L132" s="23"/>
      <c r="M132" s="221"/>
      <c r="N132" s="222" t="s">
        <v>47</v>
      </c>
      <c r="T132" s="57"/>
      <c r="AT132" s="3" t="s">
        <v>520</v>
      </c>
      <c r="AU132" s="3" t="s">
        <v>89</v>
      </c>
      <c r="AY132" s="3" t="s">
        <v>520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I132*H132</f>
        <v>0</v>
      </c>
    </row>
    <row r="133" s="22" customFormat="true" ht="16.35" hidden="false" customHeight="true" outlineLevel="0" collapsed="false">
      <c r="B133" s="23"/>
      <c r="C133" s="212"/>
      <c r="D133" s="213" t="s">
        <v>310</v>
      </c>
      <c r="E133" s="214"/>
      <c r="F133" s="215"/>
      <c r="G133" s="216"/>
      <c r="H133" s="217"/>
      <c r="I133" s="218"/>
      <c r="J133" s="219" t="n">
        <f aca="false">BK133</f>
        <v>0</v>
      </c>
      <c r="K133" s="220"/>
      <c r="L133" s="23"/>
      <c r="M133" s="221"/>
      <c r="N133" s="222" t="s">
        <v>47</v>
      </c>
      <c r="O133" s="223"/>
      <c r="P133" s="223"/>
      <c r="Q133" s="223"/>
      <c r="R133" s="223"/>
      <c r="S133" s="223"/>
      <c r="T133" s="224"/>
      <c r="AT133" s="3" t="s">
        <v>520</v>
      </c>
      <c r="AU133" s="3" t="s">
        <v>89</v>
      </c>
      <c r="AY133" s="3" t="s">
        <v>520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I133*H133</f>
        <v>0</v>
      </c>
    </row>
    <row r="134" s="22" customFormat="true" ht="6.9" hidden="false" customHeight="true" outlineLevel="0" collapsed="false">
      <c r="B134" s="41"/>
      <c r="C134" s="42"/>
      <c r="D134" s="42"/>
      <c r="E134" s="42"/>
      <c r="F134" s="42"/>
      <c r="G134" s="42"/>
      <c r="H134" s="42"/>
      <c r="I134" s="42"/>
      <c r="J134" s="42"/>
      <c r="K134" s="42"/>
      <c r="L134" s="23"/>
    </row>
  </sheetData>
  <sheetProtection algorithmName="SHA-512" hashValue="r0YeQV2z2rPMxYKQd3bQDYeWFezG0h4d+8asmQLtunNP7yvt/hF41RqMXOfoQgx2K3/4RSOmwCUCFbvFxW/r9Q==" saltValue="mfuiqKKYY9ieyh5T5ERdz/bcQ3pge08Br5mFO7w1E8dJyVSqz1yDgvCEiUFd9qHDfTry0FlHXoS8beKofPQXZA==" spinCount="100000" sheet="true" objects="true" scenarios="true" formatColumns="false" formatRows="false" autoFilter="false"/>
  <autoFilter ref="C118:K133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9:D13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9:N13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0"/>
  <sheetViews>
    <sheetView showFormulas="false" showGridLines="false" showRowColHeaders="true" showZeros="true" rightToLeft="false" tabSelected="false" showOutlineSymbols="true" defaultGridColor="true" view="normal" topLeftCell="A80" colorId="64" zoomScale="100" zoomScaleNormal="100" zoomScalePageLayoutView="100" workbookViewId="0">
      <selection pane="topLeft" activeCell="A80" activeCellId="0" sqref="A80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219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5013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ROUND((ROUND((SUM(BE119:BE123)),  2) + SUM(BE125:BE129)), 2)</f>
        <v>0</v>
      </c>
      <c r="I33" s="119" t="n">
        <v>0.21</v>
      </c>
      <c r="J33" s="100" t="n">
        <f aca="false">ROUND((ROUND(((SUM(BE119:BE123))*I33),  2) + (SUM(BE125:BE129)*I33)),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ROUND((ROUND((SUM(BF119:BF123)),  2) + SUM(BF125:BF129)), 2)</f>
        <v>0</v>
      </c>
      <c r="I34" s="119" t="n">
        <v>0.15</v>
      </c>
      <c r="J34" s="100" t="n">
        <f aca="false">ROUND((ROUND(((SUM(BF119:BF123))*I34),  2) + (SUM(BF125:BF129)*I34)),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ROUND((ROUND((SUM(BG119:BG123)),  2) + SUM(BG125:BG129)),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ROUND((ROUND((SUM(BH119:BH123)),  2) + SUM(BH125:BH129)),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ROUND((ROUND((SUM(BI119:BI123)),  2) + SUM(BI125:BI129)),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10.5b - Mobiliář - SP2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J124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SO 10.5b - Mobiliář - SP2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P120+P124</f>
        <v>0</v>
      </c>
      <c r="Q119" s="55"/>
      <c r="R119" s="149" t="n">
        <f aca="false">R120+R124</f>
        <v>0</v>
      </c>
      <c r="S119" s="55"/>
      <c r="T119" s="150" t="n">
        <f aca="false">T120+T124</f>
        <v>0</v>
      </c>
      <c r="AT119" s="3" t="s">
        <v>81</v>
      </c>
      <c r="AU119" s="3" t="s">
        <v>286</v>
      </c>
      <c r="BK119" s="151" t="n">
        <f aca="false">BK120+BK124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SUM(P122:P123)</f>
        <v>0</v>
      </c>
      <c r="R121" s="158" t="n">
        <f aca="false">SUM(R122:R123)</f>
        <v>0</v>
      </c>
      <c r="T121" s="159" t="n">
        <f aca="false">SUM(T122:T123)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SUM(BK122:BK123)</f>
        <v>0</v>
      </c>
    </row>
    <row r="122" s="22" customFormat="true" ht="24.15" hidden="false" customHeight="true" outlineLevel="0" collapsed="false">
      <c r="B122" s="23"/>
      <c r="C122" s="164" t="s">
        <v>89</v>
      </c>
      <c r="D122" s="164" t="s">
        <v>310</v>
      </c>
      <c r="E122" s="165" t="s">
        <v>4995</v>
      </c>
      <c r="F122" s="166" t="s">
        <v>4996</v>
      </c>
      <c r="G122" s="167" t="s">
        <v>478</v>
      </c>
      <c r="H122" s="168" t="n">
        <v>2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5014</v>
      </c>
    </row>
    <row r="123" s="22" customFormat="true" ht="24.15" hidden="false" customHeight="true" outlineLevel="0" collapsed="false">
      <c r="B123" s="23"/>
      <c r="C123" s="164" t="s">
        <v>91</v>
      </c>
      <c r="D123" s="164" t="s">
        <v>310</v>
      </c>
      <c r="E123" s="165" t="s">
        <v>5001</v>
      </c>
      <c r="F123" s="166" t="s">
        <v>5002</v>
      </c>
      <c r="G123" s="167" t="s">
        <v>478</v>
      </c>
      <c r="H123" s="168" t="n">
        <v>2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540</v>
      </c>
      <c r="AT123" s="175" t="s">
        <v>310</v>
      </c>
      <c r="AU123" s="175" t="s">
        <v>91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540</v>
      </c>
      <c r="BM123" s="175" t="s">
        <v>5015</v>
      </c>
    </row>
    <row r="124" s="22" customFormat="true" ht="49.95" hidden="false" customHeight="true" outlineLevel="0" collapsed="false">
      <c r="B124" s="23"/>
      <c r="E124" s="155" t="s">
        <v>518</v>
      </c>
      <c r="F124" s="155" t="s">
        <v>519</v>
      </c>
      <c r="J124" s="142" t="n">
        <f aca="false">BK124</f>
        <v>0</v>
      </c>
      <c r="L124" s="23"/>
      <c r="M124" s="211"/>
      <c r="T124" s="57"/>
      <c r="AT124" s="3" t="s">
        <v>81</v>
      </c>
      <c r="AU124" s="3" t="s">
        <v>82</v>
      </c>
      <c r="AY124" s="3" t="s">
        <v>520</v>
      </c>
      <c r="BK124" s="176" t="n">
        <f aca="false">SUM(BK125:BK129)</f>
        <v>0</v>
      </c>
    </row>
    <row r="125" s="22" customFormat="true" ht="16.35" hidden="false" customHeight="true" outlineLevel="0" collapsed="false">
      <c r="B125" s="23"/>
      <c r="C125" s="212"/>
      <c r="D125" s="213" t="s">
        <v>310</v>
      </c>
      <c r="E125" s="214"/>
      <c r="F125" s="215"/>
      <c r="G125" s="216"/>
      <c r="H125" s="217"/>
      <c r="I125" s="218"/>
      <c r="J125" s="219" t="n">
        <f aca="false">BK125</f>
        <v>0</v>
      </c>
      <c r="K125" s="220"/>
      <c r="L125" s="23"/>
      <c r="M125" s="221"/>
      <c r="N125" s="222" t="s">
        <v>47</v>
      </c>
      <c r="T125" s="57"/>
      <c r="AT125" s="3" t="s">
        <v>520</v>
      </c>
      <c r="AU125" s="3" t="s">
        <v>89</v>
      </c>
      <c r="AY125" s="3" t="s">
        <v>520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I125*H125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T128" s="57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O129" s="223"/>
      <c r="P129" s="223"/>
      <c r="Q129" s="223"/>
      <c r="R129" s="223"/>
      <c r="S129" s="223"/>
      <c r="T129" s="224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6.9" hidden="false" customHeight="true" outlineLevel="0" collapsed="false"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23"/>
    </row>
  </sheetData>
  <sheetProtection algorithmName="SHA-512" hashValue="T4iKEPo7GS/nciZZHeGF1A3oPA5ny1/mrFus7uMhwSCCOTNAYkCQek7sShvWcCdt4jowBLh4/4YHVuTFNulI0w==" saltValue="Qko1gUtPArGd7tf6TYMXMdZC4fCWFdxIJrt+AjuzGt/N73rh4BMWUQMUCh9YROPIWQ+890SP+CLWiXW37QL5qw==" spinCount="100000" sheet="true" objects="true" scenarios="true" formatColumns="false" formatRows="false" autoFilter="false"/>
  <autoFilter ref="C118:K129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5:D13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5:N13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23"/>
  <sheetViews>
    <sheetView showFormulas="false" showGridLines="false" showRowColHeaders="true" showZeros="true" rightToLeft="false" tabSelected="false" showOutlineSymbols="true" defaultGridColor="true" view="normal" topLeftCell="A212" colorId="64" zoomScale="100" zoomScaleNormal="100" zoomScalePageLayoutView="100" workbookViewId="0">
      <selection pane="topLeft" activeCell="A212" activeCellId="0" sqref="A212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222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5016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ROUND(J124,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ROUND((ROUND((SUM(BE124:BE216)),  2) + SUM(BE218:BE222)), 2)</f>
        <v>0</v>
      </c>
      <c r="I33" s="119" t="n">
        <v>0.21</v>
      </c>
      <c r="J33" s="100" t="n">
        <f aca="false">ROUND((ROUND(((SUM(BE124:BE216))*I33),  2) + (SUM(BE218:BE222)*I33)),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ROUND((ROUND((SUM(BF124:BF216)),  2) + SUM(BF218:BF222)), 2)</f>
        <v>0</v>
      </c>
      <c r="I34" s="119" t="n">
        <v>0.15</v>
      </c>
      <c r="J34" s="100" t="n">
        <f aca="false">ROUND((ROUND(((SUM(BF124:BF216))*I34),  2) + (SUM(BF218:BF222)*I34)),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ROUND((ROUND((SUM(BG124:BG216)),  2) + SUM(BG218:BG222)),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ROUND((ROUND((SUM(BH124:BH216)),  2) + SUM(BH218:BH222)),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ROUND((ROUND((SUM(BI124:BI216)),  2) + SUM(BI218:BI222)),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11 - Areálové rozvody NN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J124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J125</f>
        <v>0</v>
      </c>
      <c r="L97" s="133"/>
    </row>
    <row r="98" s="95" customFormat="true" ht="19.95" hidden="false" customHeight="true" outlineLevel="0" collapsed="false">
      <c r="B98" s="137"/>
      <c r="D98" s="138" t="s">
        <v>5017</v>
      </c>
      <c r="E98" s="139"/>
      <c r="F98" s="139"/>
      <c r="G98" s="139"/>
      <c r="H98" s="139"/>
      <c r="I98" s="139"/>
      <c r="J98" s="140" t="n">
        <f aca="false">J126</f>
        <v>0</v>
      </c>
      <c r="L98" s="137"/>
    </row>
    <row r="99" s="132" customFormat="true" ht="24.9" hidden="false" customHeight="true" outlineLevel="0" collapsed="false">
      <c r="B99" s="133"/>
      <c r="D99" s="134" t="s">
        <v>881</v>
      </c>
      <c r="E99" s="135"/>
      <c r="F99" s="135"/>
      <c r="G99" s="135"/>
      <c r="H99" s="135"/>
      <c r="I99" s="135"/>
      <c r="J99" s="136" t="n">
        <f aca="false">J128</f>
        <v>0</v>
      </c>
      <c r="L99" s="133"/>
    </row>
    <row r="100" s="95" customFormat="true" ht="19.95" hidden="false" customHeight="true" outlineLevel="0" collapsed="false">
      <c r="B100" s="137"/>
      <c r="D100" s="138" t="s">
        <v>1812</v>
      </c>
      <c r="E100" s="139"/>
      <c r="F100" s="139"/>
      <c r="G100" s="139"/>
      <c r="H100" s="139"/>
      <c r="I100" s="139"/>
      <c r="J100" s="140" t="n">
        <f aca="false">J129</f>
        <v>0</v>
      </c>
      <c r="L100" s="137"/>
    </row>
    <row r="101" s="132" customFormat="true" ht="24.9" hidden="false" customHeight="true" outlineLevel="0" collapsed="false">
      <c r="B101" s="133"/>
      <c r="D101" s="134" t="s">
        <v>1817</v>
      </c>
      <c r="E101" s="135"/>
      <c r="F101" s="135"/>
      <c r="G101" s="135"/>
      <c r="H101" s="135"/>
      <c r="I101" s="135"/>
      <c r="J101" s="136" t="n">
        <f aca="false">J147</f>
        <v>0</v>
      </c>
      <c r="L101" s="133"/>
    </row>
    <row r="102" s="132" customFormat="true" ht="24.9" hidden="false" customHeight="true" outlineLevel="0" collapsed="false">
      <c r="B102" s="133"/>
      <c r="D102" s="134" t="s">
        <v>5018</v>
      </c>
      <c r="E102" s="135"/>
      <c r="F102" s="135"/>
      <c r="G102" s="135"/>
      <c r="H102" s="135"/>
      <c r="I102" s="135"/>
      <c r="J102" s="136" t="n">
        <f aca="false">J148</f>
        <v>0</v>
      </c>
      <c r="L102" s="133"/>
    </row>
    <row r="103" s="132" customFormat="true" ht="24.9" hidden="false" customHeight="true" outlineLevel="0" collapsed="false">
      <c r="B103" s="133"/>
      <c r="D103" s="134" t="s">
        <v>5019</v>
      </c>
      <c r="E103" s="135"/>
      <c r="F103" s="135"/>
      <c r="G103" s="135"/>
      <c r="H103" s="135"/>
      <c r="I103" s="135"/>
      <c r="J103" s="136" t="n">
        <f aca="false">J186</f>
        <v>0</v>
      </c>
      <c r="L103" s="133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J217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s="22" customFormat="true" ht="12" hidden="false" customHeight="true" outlineLevel="0" collapsed="false">
      <c r="B115" s="23"/>
      <c r="C115" s="15" t="s">
        <v>278</v>
      </c>
      <c r="L115" s="23"/>
    </row>
    <row r="116" s="22" customFormat="true" ht="16.5" hidden="false" customHeight="true" outlineLevel="0" collapsed="false">
      <c r="B116" s="23"/>
      <c r="E116" s="110" t="str">
        <f aca="false">E9</f>
        <v>SO 11 - Areálové rozvody NN</v>
      </c>
      <c r="F116" s="110"/>
      <c r="G116" s="110"/>
      <c r="H116" s="110"/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19</v>
      </c>
      <c r="F118" s="16" t="str">
        <f aca="false">F12</f>
        <v>Rosice</v>
      </c>
      <c r="I118" s="15" t="s">
        <v>21</v>
      </c>
      <c r="J118" s="111" t="str">
        <f aca="false">IF(J12="","",J12)</f>
        <v>6. 9. 2021</v>
      </c>
      <c r="L118" s="23"/>
    </row>
    <row r="119" s="22" customFormat="true" ht="6.9" hidden="false" customHeight="true" outlineLevel="0" collapsed="false">
      <c r="B119" s="23"/>
      <c r="L119" s="23"/>
    </row>
    <row r="120" s="22" customFormat="true" ht="25.65" hidden="false" customHeight="true" outlineLevel="0" collapsed="false">
      <c r="B120" s="23"/>
      <c r="C120" s="15" t="s">
        <v>23</v>
      </c>
      <c r="F120" s="16" t="str">
        <f aca="false">E15</f>
        <v>Město Rosice</v>
      </c>
      <c r="I120" s="15" t="s">
        <v>31</v>
      </c>
      <c r="J120" s="128" t="str">
        <f aca="false">E21</f>
        <v>Ing. arch. Kristýna Shromáždilová</v>
      </c>
      <c r="L120" s="23"/>
    </row>
    <row r="121" s="22" customFormat="true" ht="25.65" hidden="false" customHeight="true" outlineLevel="0" collapsed="false">
      <c r="B121" s="23"/>
      <c r="C121" s="15" t="s">
        <v>29</v>
      </c>
      <c r="F121" s="16" t="str">
        <f aca="false">IF(E18="","",E18)</f>
        <v>Vyplň údaj</v>
      </c>
      <c r="I121" s="15" t="s">
        <v>36</v>
      </c>
      <c r="J121" s="128" t="str">
        <f aca="false">E24</f>
        <v>STAGA stavební agentura s.r.o.</v>
      </c>
      <c r="L121" s="23"/>
    </row>
    <row r="122" s="22" customFormat="true" ht="10.35" hidden="false" customHeight="true" outlineLevel="0" collapsed="false">
      <c r="B122" s="23"/>
      <c r="L122" s="23"/>
    </row>
    <row r="123" s="143" customFormat="true" ht="29.25" hidden="false" customHeight="true" outlineLevel="0" collapsed="false">
      <c r="B123" s="144"/>
      <c r="C123" s="145" t="s">
        <v>294</v>
      </c>
      <c r="D123" s="146" t="s">
        <v>67</v>
      </c>
      <c r="E123" s="146" t="s">
        <v>63</v>
      </c>
      <c r="F123" s="146" t="s">
        <v>64</v>
      </c>
      <c r="G123" s="146" t="s">
        <v>295</v>
      </c>
      <c r="H123" s="146" t="s">
        <v>296</v>
      </c>
      <c r="I123" s="146" t="s">
        <v>297</v>
      </c>
      <c r="J123" s="146" t="s">
        <v>284</v>
      </c>
      <c r="K123" s="147" t="s">
        <v>298</v>
      </c>
      <c r="L123" s="144"/>
      <c r="M123" s="64"/>
      <c r="N123" s="65" t="s">
        <v>46</v>
      </c>
      <c r="O123" s="65" t="s">
        <v>299</v>
      </c>
      <c r="P123" s="65" t="s">
        <v>300</v>
      </c>
      <c r="Q123" s="65" t="s">
        <v>301</v>
      </c>
      <c r="R123" s="65" t="s">
        <v>302</v>
      </c>
      <c r="S123" s="65" t="s">
        <v>303</v>
      </c>
      <c r="T123" s="66" t="s">
        <v>304</v>
      </c>
    </row>
    <row r="124" s="22" customFormat="true" ht="22.95" hidden="false" customHeight="true" outlineLevel="0" collapsed="false">
      <c r="B124" s="23"/>
      <c r="C124" s="70" t="s">
        <v>305</v>
      </c>
      <c r="J124" s="148" t="n">
        <f aca="false">BK124</f>
        <v>0</v>
      </c>
      <c r="L124" s="23"/>
      <c r="M124" s="67"/>
      <c r="N124" s="55"/>
      <c r="O124" s="55"/>
      <c r="P124" s="149" t="n">
        <f aca="false">P125+P128+P147+P148+P186+P217</f>
        <v>0</v>
      </c>
      <c r="Q124" s="55"/>
      <c r="R124" s="149" t="n">
        <f aca="false">R125+R128+R147+R148+R186+R217</f>
        <v>48.59356</v>
      </c>
      <c r="S124" s="55"/>
      <c r="T124" s="150" t="n">
        <f aca="false">T125+T128+T147+T148+T186+T217</f>
        <v>0</v>
      </c>
      <c r="AT124" s="3" t="s">
        <v>81</v>
      </c>
      <c r="AU124" s="3" t="s">
        <v>286</v>
      </c>
      <c r="BK124" s="151" t="n">
        <f aca="false">BK125+BK128+BK147+BK148+BK186+BK217</f>
        <v>0</v>
      </c>
    </row>
    <row r="125" s="152" customFormat="true" ht="25.95" hidden="false" customHeight="true" outlineLevel="0" collapsed="false">
      <c r="B125" s="153"/>
      <c r="D125" s="154" t="s">
        <v>81</v>
      </c>
      <c r="E125" s="155" t="s">
        <v>306</v>
      </c>
      <c r="F125" s="155" t="s">
        <v>307</v>
      </c>
      <c r="I125" s="156"/>
      <c r="J125" s="142" t="n">
        <f aca="false">BK125</f>
        <v>0</v>
      </c>
      <c r="L125" s="153"/>
      <c r="M125" s="157"/>
      <c r="P125" s="158" t="n">
        <f aca="false">P126</f>
        <v>0</v>
      </c>
      <c r="R125" s="158" t="n">
        <f aca="false">R126</f>
        <v>0</v>
      </c>
      <c r="T125" s="159" t="n">
        <f aca="false">T126</f>
        <v>0</v>
      </c>
      <c r="AR125" s="154" t="s">
        <v>89</v>
      </c>
      <c r="AT125" s="160" t="s">
        <v>81</v>
      </c>
      <c r="AU125" s="160" t="s">
        <v>82</v>
      </c>
      <c r="AY125" s="154" t="s">
        <v>308</v>
      </c>
      <c r="BK125" s="161" t="n">
        <f aca="false">BK126</f>
        <v>0</v>
      </c>
    </row>
    <row r="126" s="152" customFormat="true" ht="22.95" hidden="false" customHeight="true" outlineLevel="0" collapsed="false">
      <c r="B126" s="153"/>
      <c r="D126" s="154" t="s">
        <v>81</v>
      </c>
      <c r="E126" s="162" t="s">
        <v>5020</v>
      </c>
      <c r="F126" s="162" t="s">
        <v>5021</v>
      </c>
      <c r="I126" s="156"/>
      <c r="J126" s="163" t="n">
        <f aca="false">BK126</f>
        <v>0</v>
      </c>
      <c r="L126" s="153"/>
      <c r="M126" s="157"/>
      <c r="P126" s="158" t="n">
        <f aca="false">P127</f>
        <v>0</v>
      </c>
      <c r="R126" s="158" t="n">
        <f aca="false">R127</f>
        <v>0</v>
      </c>
      <c r="T126" s="159" t="n">
        <f aca="false">T127</f>
        <v>0</v>
      </c>
      <c r="AR126" s="154" t="s">
        <v>89</v>
      </c>
      <c r="AT126" s="160" t="s">
        <v>81</v>
      </c>
      <c r="AU126" s="160" t="s">
        <v>89</v>
      </c>
      <c r="AY126" s="154" t="s">
        <v>308</v>
      </c>
      <c r="BK126" s="161" t="n">
        <f aca="false">BK127</f>
        <v>0</v>
      </c>
    </row>
    <row r="127" s="22" customFormat="true" ht="55.5" hidden="false" customHeight="true" outlineLevel="0" collapsed="false">
      <c r="B127" s="23"/>
      <c r="C127" s="164" t="s">
        <v>89</v>
      </c>
      <c r="D127" s="164" t="s">
        <v>310</v>
      </c>
      <c r="E127" s="165" t="s">
        <v>5022</v>
      </c>
      <c r="F127" s="166" t="s">
        <v>5023</v>
      </c>
      <c r="G127" s="167" t="s">
        <v>494</v>
      </c>
      <c r="H127" s="168" t="n">
        <v>80</v>
      </c>
      <c r="I127" s="169"/>
      <c r="J127" s="170" t="n">
        <f aca="false">ROUND(I127*H127,2)</f>
        <v>0</v>
      </c>
      <c r="K127" s="166" t="s">
        <v>314</v>
      </c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315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315</v>
      </c>
      <c r="BM127" s="175" t="s">
        <v>5024</v>
      </c>
    </row>
    <row r="128" s="152" customFormat="true" ht="25.95" hidden="false" customHeight="true" outlineLevel="0" collapsed="false">
      <c r="B128" s="153"/>
      <c r="D128" s="154" t="s">
        <v>81</v>
      </c>
      <c r="E128" s="155" t="s">
        <v>988</v>
      </c>
      <c r="F128" s="155" t="s">
        <v>989</v>
      </c>
      <c r="I128" s="156"/>
      <c r="J128" s="142" t="n">
        <f aca="false">BK128</f>
        <v>0</v>
      </c>
      <c r="L128" s="153"/>
      <c r="M128" s="157"/>
      <c r="P128" s="158" t="n">
        <f aca="false">P129</f>
        <v>0</v>
      </c>
      <c r="R128" s="158" t="n">
        <f aca="false">R129</f>
        <v>1.22076</v>
      </c>
      <c r="T128" s="159" t="n">
        <f aca="false">T129</f>
        <v>0</v>
      </c>
      <c r="AR128" s="154" t="s">
        <v>91</v>
      </c>
      <c r="AT128" s="160" t="s">
        <v>81</v>
      </c>
      <c r="AU128" s="160" t="s">
        <v>82</v>
      </c>
      <c r="AY128" s="154" t="s">
        <v>308</v>
      </c>
      <c r="BK128" s="161" t="n">
        <f aca="false">BK129</f>
        <v>0</v>
      </c>
    </row>
    <row r="129" s="152" customFormat="true" ht="22.95" hidden="false" customHeight="true" outlineLevel="0" collapsed="false">
      <c r="B129" s="153"/>
      <c r="D129" s="154" t="s">
        <v>81</v>
      </c>
      <c r="E129" s="162" t="s">
        <v>1821</v>
      </c>
      <c r="F129" s="162" t="s">
        <v>1822</v>
      </c>
      <c r="I129" s="156"/>
      <c r="J129" s="163" t="n">
        <f aca="false">BK129</f>
        <v>0</v>
      </c>
      <c r="L129" s="153"/>
      <c r="M129" s="157"/>
      <c r="P129" s="158" t="n">
        <f aca="false">SUM(P130:P146)</f>
        <v>0</v>
      </c>
      <c r="R129" s="158" t="n">
        <f aca="false">SUM(R130:R146)</f>
        <v>1.22076</v>
      </c>
      <c r="T129" s="159" t="n">
        <f aca="false">SUM(T130:T146)</f>
        <v>0</v>
      </c>
      <c r="AR129" s="154" t="s">
        <v>91</v>
      </c>
      <c r="AT129" s="160" t="s">
        <v>81</v>
      </c>
      <c r="AU129" s="160" t="s">
        <v>89</v>
      </c>
      <c r="AY129" s="154" t="s">
        <v>308</v>
      </c>
      <c r="BK129" s="161" t="n">
        <f aca="false">SUM(BK130:BK146)</f>
        <v>0</v>
      </c>
    </row>
    <row r="130" s="22" customFormat="true" ht="44.25" hidden="false" customHeight="true" outlineLevel="0" collapsed="false">
      <c r="B130" s="23"/>
      <c r="C130" s="164" t="s">
        <v>91</v>
      </c>
      <c r="D130" s="164" t="s">
        <v>310</v>
      </c>
      <c r="E130" s="165" t="s">
        <v>5025</v>
      </c>
      <c r="F130" s="166" t="s">
        <v>5026</v>
      </c>
      <c r="G130" s="167" t="s">
        <v>494</v>
      </c>
      <c r="H130" s="168" t="n">
        <v>300</v>
      </c>
      <c r="I130" s="169"/>
      <c r="J130" s="170" t="n">
        <f aca="false">ROUND(I130*H130,2)</f>
        <v>0</v>
      </c>
      <c r="K130" s="166" t="s">
        <v>314</v>
      </c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414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414</v>
      </c>
      <c r="BM130" s="175" t="s">
        <v>5027</v>
      </c>
    </row>
    <row r="131" s="22" customFormat="true" ht="24.15" hidden="false" customHeight="true" outlineLevel="0" collapsed="false">
      <c r="B131" s="23"/>
      <c r="C131" s="201" t="s">
        <v>327</v>
      </c>
      <c r="D131" s="201" t="s">
        <v>487</v>
      </c>
      <c r="E131" s="202" t="s">
        <v>5028</v>
      </c>
      <c r="F131" s="203" t="s">
        <v>5029</v>
      </c>
      <c r="G131" s="204" t="s">
        <v>494</v>
      </c>
      <c r="H131" s="205" t="n">
        <v>300</v>
      </c>
      <c r="I131" s="206"/>
      <c r="J131" s="207" t="n">
        <f aca="false">ROUND(I131*H131,2)</f>
        <v>0</v>
      </c>
      <c r="K131" s="203" t="s">
        <v>314</v>
      </c>
      <c r="L131" s="208"/>
      <c r="M131" s="209"/>
      <c r="N131" s="210" t="s">
        <v>47</v>
      </c>
      <c r="P131" s="173" t="n">
        <f aca="false">O131*H131</f>
        <v>0</v>
      </c>
      <c r="Q131" s="173" t="n">
        <v>0.00206</v>
      </c>
      <c r="R131" s="173" t="n">
        <f aca="false">Q131*H131</f>
        <v>0.618</v>
      </c>
      <c r="S131" s="173" t="n">
        <v>0</v>
      </c>
      <c r="T131" s="174" t="n">
        <f aca="false">S131*H131</f>
        <v>0</v>
      </c>
      <c r="AR131" s="175" t="s">
        <v>508</v>
      </c>
      <c r="AT131" s="175" t="s">
        <v>487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414</v>
      </c>
      <c r="BM131" s="175" t="s">
        <v>5030</v>
      </c>
    </row>
    <row r="132" s="22" customFormat="true" ht="19.2" hidden="false" customHeight="false" outlineLevel="0" collapsed="false">
      <c r="B132" s="23"/>
      <c r="D132" s="179" t="s">
        <v>1218</v>
      </c>
      <c r="F132" s="225" t="s">
        <v>5031</v>
      </c>
      <c r="I132" s="226"/>
      <c r="L132" s="23"/>
      <c r="M132" s="211"/>
      <c r="T132" s="57"/>
      <c r="AT132" s="3" t="s">
        <v>1218</v>
      </c>
      <c r="AU132" s="3" t="s">
        <v>91</v>
      </c>
    </row>
    <row r="133" s="22" customFormat="true" ht="49.2" hidden="false" customHeight="true" outlineLevel="0" collapsed="false">
      <c r="B133" s="23"/>
      <c r="C133" s="164" t="s">
        <v>315</v>
      </c>
      <c r="D133" s="164" t="s">
        <v>310</v>
      </c>
      <c r="E133" s="165" t="s">
        <v>5032</v>
      </c>
      <c r="F133" s="166" t="s">
        <v>5033</v>
      </c>
      <c r="G133" s="167" t="s">
        <v>494</v>
      </c>
      <c r="H133" s="168" t="n">
        <v>580</v>
      </c>
      <c r="I133" s="169"/>
      <c r="J133" s="170" t="n">
        <f aca="false">ROUND(I133*H133,2)</f>
        <v>0</v>
      </c>
      <c r="K133" s="166" t="s">
        <v>314</v>
      </c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414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414</v>
      </c>
      <c r="BM133" s="175" t="s">
        <v>5034</v>
      </c>
    </row>
    <row r="134" s="22" customFormat="true" ht="24.15" hidden="false" customHeight="true" outlineLevel="0" collapsed="false">
      <c r="B134" s="23"/>
      <c r="C134" s="201" t="s">
        <v>334</v>
      </c>
      <c r="D134" s="201" t="s">
        <v>487</v>
      </c>
      <c r="E134" s="202" t="s">
        <v>1901</v>
      </c>
      <c r="F134" s="203" t="s">
        <v>1902</v>
      </c>
      <c r="G134" s="204" t="s">
        <v>494</v>
      </c>
      <c r="H134" s="205" t="n">
        <v>477</v>
      </c>
      <c r="I134" s="206"/>
      <c r="J134" s="207" t="n">
        <f aca="false">ROUND(I134*H134,2)</f>
        <v>0</v>
      </c>
      <c r="K134" s="203" t="s">
        <v>314</v>
      </c>
      <c r="L134" s="208"/>
      <c r="M134" s="209"/>
      <c r="N134" s="210" t="s">
        <v>47</v>
      </c>
      <c r="P134" s="173" t="n">
        <f aca="false">O134*H134</f>
        <v>0</v>
      </c>
      <c r="Q134" s="173" t="n">
        <v>0.00017</v>
      </c>
      <c r="R134" s="173" t="n">
        <f aca="false">Q134*H134</f>
        <v>0.08109</v>
      </c>
      <c r="S134" s="173" t="n">
        <v>0</v>
      </c>
      <c r="T134" s="174" t="n">
        <f aca="false">S134*H134</f>
        <v>0</v>
      </c>
      <c r="AR134" s="175" t="s">
        <v>508</v>
      </c>
      <c r="AT134" s="175" t="s">
        <v>487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414</v>
      </c>
      <c r="BM134" s="175" t="s">
        <v>5035</v>
      </c>
    </row>
    <row r="135" s="22" customFormat="true" ht="19.2" hidden="false" customHeight="false" outlineLevel="0" collapsed="false">
      <c r="B135" s="23"/>
      <c r="D135" s="179" t="s">
        <v>1218</v>
      </c>
      <c r="F135" s="225" t="s">
        <v>1894</v>
      </c>
      <c r="I135" s="226"/>
      <c r="L135" s="23"/>
      <c r="M135" s="211"/>
      <c r="T135" s="57"/>
      <c r="AT135" s="3" t="s">
        <v>1218</v>
      </c>
      <c r="AU135" s="3" t="s">
        <v>91</v>
      </c>
    </row>
    <row r="136" s="22" customFormat="true" ht="24.15" hidden="false" customHeight="true" outlineLevel="0" collapsed="false">
      <c r="B136" s="23"/>
      <c r="C136" s="201" t="s">
        <v>340</v>
      </c>
      <c r="D136" s="201" t="s">
        <v>487</v>
      </c>
      <c r="E136" s="202" t="s">
        <v>1891</v>
      </c>
      <c r="F136" s="203" t="s">
        <v>1892</v>
      </c>
      <c r="G136" s="204" t="s">
        <v>494</v>
      </c>
      <c r="H136" s="205" t="n">
        <v>103</v>
      </c>
      <c r="I136" s="206"/>
      <c r="J136" s="207" t="n">
        <f aca="false">ROUND(I136*H136,2)</f>
        <v>0</v>
      </c>
      <c r="K136" s="203" t="s">
        <v>314</v>
      </c>
      <c r="L136" s="208"/>
      <c r="M136" s="209"/>
      <c r="N136" s="210" t="s">
        <v>47</v>
      </c>
      <c r="P136" s="173" t="n">
        <f aca="false">O136*H136</f>
        <v>0</v>
      </c>
      <c r="Q136" s="173" t="n">
        <v>0.00012</v>
      </c>
      <c r="R136" s="173" t="n">
        <f aca="false">Q136*H136</f>
        <v>0.01236</v>
      </c>
      <c r="S136" s="173" t="n">
        <v>0</v>
      </c>
      <c r="T136" s="174" t="n">
        <f aca="false">S136*H136</f>
        <v>0</v>
      </c>
      <c r="AR136" s="175" t="s">
        <v>508</v>
      </c>
      <c r="AT136" s="175" t="s">
        <v>487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414</v>
      </c>
      <c r="BM136" s="175" t="s">
        <v>5036</v>
      </c>
    </row>
    <row r="137" s="22" customFormat="true" ht="19.2" hidden="false" customHeight="false" outlineLevel="0" collapsed="false">
      <c r="B137" s="23"/>
      <c r="D137" s="179" t="s">
        <v>1218</v>
      </c>
      <c r="F137" s="225" t="s">
        <v>1894</v>
      </c>
      <c r="I137" s="226"/>
      <c r="L137" s="23"/>
      <c r="M137" s="211"/>
      <c r="T137" s="57"/>
      <c r="AT137" s="3" t="s">
        <v>1218</v>
      </c>
      <c r="AU137" s="3" t="s">
        <v>91</v>
      </c>
    </row>
    <row r="138" s="22" customFormat="true" ht="49.2" hidden="false" customHeight="true" outlineLevel="0" collapsed="false">
      <c r="B138" s="23"/>
      <c r="C138" s="164" t="s">
        <v>347</v>
      </c>
      <c r="D138" s="164" t="s">
        <v>310</v>
      </c>
      <c r="E138" s="165" t="s">
        <v>5037</v>
      </c>
      <c r="F138" s="166" t="s">
        <v>5038</v>
      </c>
      <c r="G138" s="167" t="s">
        <v>494</v>
      </c>
      <c r="H138" s="168" t="n">
        <v>106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414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414</v>
      </c>
      <c r="BM138" s="175" t="s">
        <v>5039</v>
      </c>
    </row>
    <row r="139" s="22" customFormat="true" ht="24.15" hidden="false" customHeight="true" outlineLevel="0" collapsed="false">
      <c r="B139" s="23"/>
      <c r="C139" s="201" t="s">
        <v>352</v>
      </c>
      <c r="D139" s="201" t="s">
        <v>487</v>
      </c>
      <c r="E139" s="202" t="s">
        <v>5040</v>
      </c>
      <c r="F139" s="203" t="s">
        <v>5041</v>
      </c>
      <c r="G139" s="204" t="s">
        <v>494</v>
      </c>
      <c r="H139" s="205" t="n">
        <v>106</v>
      </c>
      <c r="I139" s="206"/>
      <c r="J139" s="207" t="n">
        <f aca="false">ROUND(I139*H139,2)</f>
        <v>0</v>
      </c>
      <c r="K139" s="203" t="s">
        <v>314</v>
      </c>
      <c r="L139" s="208"/>
      <c r="M139" s="209"/>
      <c r="N139" s="210" t="s">
        <v>47</v>
      </c>
      <c r="P139" s="173" t="n">
        <f aca="false">O139*H139</f>
        <v>0</v>
      </c>
      <c r="Q139" s="173" t="n">
        <v>0.00025</v>
      </c>
      <c r="R139" s="173" t="n">
        <f aca="false">Q139*H139</f>
        <v>0.0265</v>
      </c>
      <c r="S139" s="173" t="n">
        <v>0</v>
      </c>
      <c r="T139" s="174" t="n">
        <f aca="false">S139*H139</f>
        <v>0</v>
      </c>
      <c r="AR139" s="175" t="s">
        <v>508</v>
      </c>
      <c r="AT139" s="175" t="s">
        <v>487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414</v>
      </c>
      <c r="BM139" s="175" t="s">
        <v>5042</v>
      </c>
    </row>
    <row r="140" s="22" customFormat="true" ht="19.2" hidden="false" customHeight="false" outlineLevel="0" collapsed="false">
      <c r="B140" s="23"/>
      <c r="D140" s="179" t="s">
        <v>1218</v>
      </c>
      <c r="F140" s="225" t="s">
        <v>1894</v>
      </c>
      <c r="I140" s="226"/>
      <c r="L140" s="23"/>
      <c r="M140" s="211"/>
      <c r="T140" s="57"/>
      <c r="AT140" s="3" t="s">
        <v>1218</v>
      </c>
      <c r="AU140" s="3" t="s">
        <v>91</v>
      </c>
    </row>
    <row r="141" s="22" customFormat="true" ht="49.2" hidden="false" customHeight="true" outlineLevel="0" collapsed="false">
      <c r="B141" s="23"/>
      <c r="C141" s="164" t="s">
        <v>357</v>
      </c>
      <c r="D141" s="164" t="s">
        <v>310</v>
      </c>
      <c r="E141" s="165" t="s">
        <v>5043</v>
      </c>
      <c r="F141" s="166" t="s">
        <v>5044</v>
      </c>
      <c r="G141" s="167" t="s">
        <v>494</v>
      </c>
      <c r="H141" s="168" t="n">
        <v>1149</v>
      </c>
      <c r="I141" s="169"/>
      <c r="J141" s="170" t="n">
        <f aca="false">ROUND(I141*H141,2)</f>
        <v>0</v>
      </c>
      <c r="K141" s="166" t="s">
        <v>314</v>
      </c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414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414</v>
      </c>
      <c r="BM141" s="175" t="s">
        <v>5045</v>
      </c>
    </row>
    <row r="142" s="22" customFormat="true" ht="24.15" hidden="false" customHeight="true" outlineLevel="0" collapsed="false">
      <c r="B142" s="23"/>
      <c r="C142" s="201" t="s">
        <v>363</v>
      </c>
      <c r="D142" s="201" t="s">
        <v>487</v>
      </c>
      <c r="E142" s="202" t="s">
        <v>5046</v>
      </c>
      <c r="F142" s="203" t="s">
        <v>5047</v>
      </c>
      <c r="G142" s="204" t="s">
        <v>494</v>
      </c>
      <c r="H142" s="205" t="n">
        <v>664</v>
      </c>
      <c r="I142" s="206"/>
      <c r="J142" s="207" t="n">
        <f aca="false">ROUND(I142*H142,2)</f>
        <v>0</v>
      </c>
      <c r="K142" s="203" t="s">
        <v>314</v>
      </c>
      <c r="L142" s="208"/>
      <c r="M142" s="209"/>
      <c r="N142" s="210" t="s">
        <v>47</v>
      </c>
      <c r="P142" s="173" t="n">
        <f aca="false">O142*H142</f>
        <v>0</v>
      </c>
      <c r="Q142" s="173" t="n">
        <v>0.00034</v>
      </c>
      <c r="R142" s="173" t="n">
        <f aca="false">Q142*H142</f>
        <v>0.22576</v>
      </c>
      <c r="S142" s="173" t="n">
        <v>0</v>
      </c>
      <c r="T142" s="174" t="n">
        <f aca="false">S142*H142</f>
        <v>0</v>
      </c>
      <c r="AR142" s="175" t="s">
        <v>508</v>
      </c>
      <c r="AT142" s="175" t="s">
        <v>487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414</v>
      </c>
      <c r="BM142" s="175" t="s">
        <v>5048</v>
      </c>
    </row>
    <row r="143" s="22" customFormat="true" ht="19.2" hidden="false" customHeight="false" outlineLevel="0" collapsed="false">
      <c r="B143" s="23"/>
      <c r="D143" s="179" t="s">
        <v>1218</v>
      </c>
      <c r="F143" s="225" t="s">
        <v>1894</v>
      </c>
      <c r="I143" s="226"/>
      <c r="L143" s="23"/>
      <c r="M143" s="211"/>
      <c r="T143" s="57"/>
      <c r="AT143" s="3" t="s">
        <v>1218</v>
      </c>
      <c r="AU143" s="3" t="s">
        <v>91</v>
      </c>
    </row>
    <row r="144" s="22" customFormat="true" ht="24.15" hidden="false" customHeight="true" outlineLevel="0" collapsed="false">
      <c r="B144" s="23"/>
      <c r="C144" s="201" t="s">
        <v>367</v>
      </c>
      <c r="D144" s="201" t="s">
        <v>487</v>
      </c>
      <c r="E144" s="202" t="s">
        <v>5049</v>
      </c>
      <c r="F144" s="203" t="s">
        <v>5050</v>
      </c>
      <c r="G144" s="204" t="s">
        <v>494</v>
      </c>
      <c r="H144" s="205" t="n">
        <v>485</v>
      </c>
      <c r="I144" s="206"/>
      <c r="J144" s="207" t="n">
        <f aca="false">ROUND(I144*H144,2)</f>
        <v>0</v>
      </c>
      <c r="K144" s="203" t="s">
        <v>314</v>
      </c>
      <c r="L144" s="208"/>
      <c r="M144" s="209"/>
      <c r="N144" s="210" t="s">
        <v>47</v>
      </c>
      <c r="P144" s="173" t="n">
        <f aca="false">O144*H144</f>
        <v>0</v>
      </c>
      <c r="Q144" s="173" t="n">
        <v>0.00053</v>
      </c>
      <c r="R144" s="173" t="n">
        <f aca="false">Q144*H144</f>
        <v>0.25705</v>
      </c>
      <c r="S144" s="173" t="n">
        <v>0</v>
      </c>
      <c r="T144" s="174" t="n">
        <f aca="false">S144*H144</f>
        <v>0</v>
      </c>
      <c r="AR144" s="175" t="s">
        <v>508</v>
      </c>
      <c r="AT144" s="175" t="s">
        <v>487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414</v>
      </c>
      <c r="BM144" s="175" t="s">
        <v>5051</v>
      </c>
    </row>
    <row r="145" s="22" customFormat="true" ht="19.2" hidden="false" customHeight="false" outlineLevel="0" collapsed="false">
      <c r="B145" s="23"/>
      <c r="D145" s="179" t="s">
        <v>1218</v>
      </c>
      <c r="F145" s="225" t="s">
        <v>1894</v>
      </c>
      <c r="I145" s="226"/>
      <c r="L145" s="23"/>
      <c r="M145" s="211"/>
      <c r="T145" s="57"/>
      <c r="AT145" s="3" t="s">
        <v>1218</v>
      </c>
      <c r="AU145" s="3" t="s">
        <v>91</v>
      </c>
    </row>
    <row r="146" s="22" customFormat="true" ht="16.5" hidden="false" customHeight="true" outlineLevel="0" collapsed="false">
      <c r="B146" s="23"/>
      <c r="C146" s="164" t="s">
        <v>374</v>
      </c>
      <c r="D146" s="164" t="s">
        <v>310</v>
      </c>
      <c r="E146" s="165" t="s">
        <v>5052</v>
      </c>
      <c r="F146" s="166" t="s">
        <v>5053</v>
      </c>
      <c r="G146" s="167" t="s">
        <v>1965</v>
      </c>
      <c r="H146" s="168" t="n">
        <v>1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414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414</v>
      </c>
      <c r="BM146" s="175" t="s">
        <v>5054</v>
      </c>
    </row>
    <row r="147" s="152" customFormat="true" ht="25.95" hidden="false" customHeight="true" outlineLevel="0" collapsed="false">
      <c r="B147" s="153"/>
      <c r="D147" s="154" t="s">
        <v>81</v>
      </c>
      <c r="E147" s="155" t="s">
        <v>487</v>
      </c>
      <c r="F147" s="155" t="s">
        <v>1949</v>
      </c>
      <c r="I147" s="156"/>
      <c r="J147" s="142" t="n">
        <f aca="false">BK147</f>
        <v>0</v>
      </c>
      <c r="L147" s="153"/>
      <c r="M147" s="157"/>
      <c r="P147" s="158" t="n">
        <v>0</v>
      </c>
      <c r="R147" s="158" t="n">
        <v>0</v>
      </c>
      <c r="T147" s="159" t="n">
        <v>0</v>
      </c>
      <c r="AR147" s="154" t="s">
        <v>327</v>
      </c>
      <c r="AT147" s="160" t="s">
        <v>81</v>
      </c>
      <c r="AU147" s="160" t="s">
        <v>82</v>
      </c>
      <c r="AY147" s="154" t="s">
        <v>308</v>
      </c>
      <c r="BK147" s="161" t="n">
        <v>0</v>
      </c>
    </row>
    <row r="148" s="152" customFormat="true" ht="25.95" hidden="false" customHeight="true" outlineLevel="0" collapsed="false">
      <c r="B148" s="153"/>
      <c r="D148" s="154" t="s">
        <v>81</v>
      </c>
      <c r="E148" s="155" t="s">
        <v>5055</v>
      </c>
      <c r="F148" s="155" t="s">
        <v>5056</v>
      </c>
      <c r="I148" s="156"/>
      <c r="J148" s="142" t="n">
        <f aca="false">BK148</f>
        <v>0</v>
      </c>
      <c r="L148" s="153"/>
      <c r="M148" s="157"/>
      <c r="P148" s="158" t="n">
        <f aca="false">SUM(P149:P185)</f>
        <v>0</v>
      </c>
      <c r="R148" s="158" t="n">
        <f aca="false">SUM(R149:R185)</f>
        <v>0</v>
      </c>
      <c r="T148" s="159" t="n">
        <f aca="false">SUM(T149:T185)</f>
        <v>0</v>
      </c>
      <c r="AR148" s="154" t="s">
        <v>327</v>
      </c>
      <c r="AT148" s="160" t="s">
        <v>81</v>
      </c>
      <c r="AU148" s="160" t="s">
        <v>82</v>
      </c>
      <c r="AY148" s="154" t="s">
        <v>308</v>
      </c>
      <c r="BK148" s="161" t="n">
        <f aca="false">SUM(BK149:BK185)</f>
        <v>0</v>
      </c>
    </row>
    <row r="149" s="22" customFormat="true" ht="37.95" hidden="false" customHeight="true" outlineLevel="0" collapsed="false">
      <c r="B149" s="23"/>
      <c r="C149" s="164" t="s">
        <v>381</v>
      </c>
      <c r="D149" s="164" t="s">
        <v>310</v>
      </c>
      <c r="E149" s="165" t="s">
        <v>5057</v>
      </c>
      <c r="F149" s="166" t="s">
        <v>5058</v>
      </c>
      <c r="G149" s="167" t="s">
        <v>484</v>
      </c>
      <c r="H149" s="168" t="n">
        <v>8</v>
      </c>
      <c r="I149" s="169"/>
      <c r="J149" s="170" t="n">
        <f aca="false">ROUND(I149*H149,2)</f>
        <v>0</v>
      </c>
      <c r="K149" s="166" t="s">
        <v>314</v>
      </c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714</v>
      </c>
      <c r="AT149" s="175" t="s">
        <v>310</v>
      </c>
      <c r="AU149" s="175" t="s">
        <v>89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714</v>
      </c>
      <c r="BM149" s="175" t="s">
        <v>5059</v>
      </c>
    </row>
    <row r="150" s="22" customFormat="true" ht="37.95" hidden="false" customHeight="true" outlineLevel="0" collapsed="false">
      <c r="B150" s="23"/>
      <c r="C150" s="164" t="s">
        <v>393</v>
      </c>
      <c r="D150" s="164" t="s">
        <v>310</v>
      </c>
      <c r="E150" s="165" t="s">
        <v>5060</v>
      </c>
      <c r="F150" s="166" t="s">
        <v>5061</v>
      </c>
      <c r="G150" s="167" t="s">
        <v>484</v>
      </c>
      <c r="H150" s="168" t="n">
        <v>16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714</v>
      </c>
      <c r="AT150" s="175" t="s">
        <v>310</v>
      </c>
      <c r="AU150" s="175" t="s">
        <v>89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714</v>
      </c>
      <c r="BM150" s="175" t="s">
        <v>5062</v>
      </c>
    </row>
    <row r="151" s="22" customFormat="true" ht="37.95" hidden="false" customHeight="true" outlineLevel="0" collapsed="false">
      <c r="B151" s="23"/>
      <c r="C151" s="164" t="s">
        <v>7</v>
      </c>
      <c r="D151" s="164" t="s">
        <v>310</v>
      </c>
      <c r="E151" s="165" t="s">
        <v>5063</v>
      </c>
      <c r="F151" s="166" t="s">
        <v>5064</v>
      </c>
      <c r="G151" s="167" t="s">
        <v>484</v>
      </c>
      <c r="H151" s="168" t="n">
        <v>28</v>
      </c>
      <c r="I151" s="169"/>
      <c r="J151" s="170" t="n">
        <f aca="false">ROUND(I151*H151,2)</f>
        <v>0</v>
      </c>
      <c r="K151" s="166" t="s">
        <v>314</v>
      </c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714</v>
      </c>
      <c r="AT151" s="175" t="s">
        <v>310</v>
      </c>
      <c r="AU151" s="175" t="s">
        <v>89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714</v>
      </c>
      <c r="BM151" s="175" t="s">
        <v>5065</v>
      </c>
    </row>
    <row r="152" s="22" customFormat="true" ht="37.95" hidden="false" customHeight="true" outlineLevel="0" collapsed="false">
      <c r="B152" s="23"/>
      <c r="C152" s="164" t="s">
        <v>414</v>
      </c>
      <c r="D152" s="164" t="s">
        <v>310</v>
      </c>
      <c r="E152" s="165" t="s">
        <v>5066</v>
      </c>
      <c r="F152" s="166" t="s">
        <v>5067</v>
      </c>
      <c r="G152" s="167" t="s">
        <v>484</v>
      </c>
      <c r="H152" s="168" t="n">
        <v>36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714</v>
      </c>
      <c r="AT152" s="175" t="s">
        <v>310</v>
      </c>
      <c r="AU152" s="175" t="s">
        <v>89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714</v>
      </c>
      <c r="BM152" s="175" t="s">
        <v>5068</v>
      </c>
    </row>
    <row r="153" s="22" customFormat="true" ht="33" hidden="false" customHeight="true" outlineLevel="0" collapsed="false">
      <c r="B153" s="23"/>
      <c r="C153" s="164" t="s">
        <v>423</v>
      </c>
      <c r="D153" s="164" t="s">
        <v>310</v>
      </c>
      <c r="E153" s="165" t="s">
        <v>5069</v>
      </c>
      <c r="F153" s="166" t="s">
        <v>5070</v>
      </c>
      <c r="G153" s="167" t="s">
        <v>484</v>
      </c>
      <c r="H153" s="168" t="n">
        <v>5</v>
      </c>
      <c r="I153" s="169"/>
      <c r="J153" s="170" t="n">
        <f aca="false">ROUND(I153*H153,2)</f>
        <v>0</v>
      </c>
      <c r="K153" s="166" t="s">
        <v>314</v>
      </c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714</v>
      </c>
      <c r="AT153" s="175" t="s">
        <v>310</v>
      </c>
      <c r="AU153" s="175" t="s">
        <v>89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714</v>
      </c>
      <c r="BM153" s="175" t="s">
        <v>5071</v>
      </c>
    </row>
    <row r="154" s="22" customFormat="true" ht="24.15" hidden="false" customHeight="true" outlineLevel="0" collapsed="false">
      <c r="B154" s="23"/>
      <c r="C154" s="201" t="s">
        <v>427</v>
      </c>
      <c r="D154" s="201" t="s">
        <v>487</v>
      </c>
      <c r="E154" s="202" t="s">
        <v>5072</v>
      </c>
      <c r="F154" s="203" t="s">
        <v>5073</v>
      </c>
      <c r="G154" s="204" t="s">
        <v>484</v>
      </c>
      <c r="H154" s="205" t="n">
        <v>5</v>
      </c>
      <c r="I154" s="206"/>
      <c r="J154" s="207" t="n">
        <f aca="false">ROUND(I154*H154,2)</f>
        <v>0</v>
      </c>
      <c r="K154" s="203"/>
      <c r="L154" s="208"/>
      <c r="M154" s="209"/>
      <c r="N154" s="210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5074</v>
      </c>
      <c r="AT154" s="175" t="s">
        <v>487</v>
      </c>
      <c r="AU154" s="175" t="s">
        <v>89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714</v>
      </c>
      <c r="BM154" s="175" t="s">
        <v>5075</v>
      </c>
    </row>
    <row r="155" s="22" customFormat="true" ht="16.5" hidden="false" customHeight="true" outlineLevel="0" collapsed="false">
      <c r="B155" s="23"/>
      <c r="C155" s="201" t="s">
        <v>433</v>
      </c>
      <c r="D155" s="201" t="s">
        <v>487</v>
      </c>
      <c r="E155" s="202" t="s">
        <v>5076</v>
      </c>
      <c r="F155" s="203" t="s">
        <v>5077</v>
      </c>
      <c r="G155" s="204" t="s">
        <v>484</v>
      </c>
      <c r="H155" s="205" t="n">
        <v>1</v>
      </c>
      <c r="I155" s="206"/>
      <c r="J155" s="207" t="n">
        <f aca="false">ROUND(I155*H155,2)</f>
        <v>0</v>
      </c>
      <c r="K155" s="203"/>
      <c r="L155" s="208"/>
      <c r="M155" s="209"/>
      <c r="N155" s="210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5074</v>
      </c>
      <c r="AT155" s="175" t="s">
        <v>487</v>
      </c>
      <c r="AU155" s="175" t="s">
        <v>89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714</v>
      </c>
      <c r="BM155" s="175" t="s">
        <v>5078</v>
      </c>
    </row>
    <row r="156" s="22" customFormat="true" ht="16.5" hidden="false" customHeight="true" outlineLevel="0" collapsed="false">
      <c r="B156" s="23"/>
      <c r="C156" s="201" t="s">
        <v>443</v>
      </c>
      <c r="D156" s="201" t="s">
        <v>487</v>
      </c>
      <c r="E156" s="202" t="s">
        <v>5079</v>
      </c>
      <c r="F156" s="203" t="s">
        <v>5080</v>
      </c>
      <c r="G156" s="204" t="s">
        <v>484</v>
      </c>
      <c r="H156" s="205" t="n">
        <v>1</v>
      </c>
      <c r="I156" s="206"/>
      <c r="J156" s="207" t="n">
        <f aca="false">ROUND(I156*H156,2)</f>
        <v>0</v>
      </c>
      <c r="K156" s="203"/>
      <c r="L156" s="208"/>
      <c r="M156" s="209"/>
      <c r="N156" s="210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5074</v>
      </c>
      <c r="AT156" s="175" t="s">
        <v>487</v>
      </c>
      <c r="AU156" s="175" t="s">
        <v>89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714</v>
      </c>
      <c r="BM156" s="175" t="s">
        <v>5081</v>
      </c>
    </row>
    <row r="157" s="22" customFormat="true" ht="16.5" hidden="false" customHeight="true" outlineLevel="0" collapsed="false">
      <c r="B157" s="23"/>
      <c r="C157" s="201" t="s">
        <v>6</v>
      </c>
      <c r="D157" s="201" t="s">
        <v>487</v>
      </c>
      <c r="E157" s="202" t="s">
        <v>5082</v>
      </c>
      <c r="F157" s="203" t="s">
        <v>5083</v>
      </c>
      <c r="G157" s="204" t="s">
        <v>484</v>
      </c>
      <c r="H157" s="205" t="n">
        <v>1</v>
      </c>
      <c r="I157" s="206"/>
      <c r="J157" s="207" t="n">
        <f aca="false">ROUND(I157*H157,2)</f>
        <v>0</v>
      </c>
      <c r="K157" s="203"/>
      <c r="L157" s="208"/>
      <c r="M157" s="209"/>
      <c r="N157" s="210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5074</v>
      </c>
      <c r="AT157" s="175" t="s">
        <v>487</v>
      </c>
      <c r="AU157" s="175" t="s">
        <v>89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714</v>
      </c>
      <c r="BM157" s="175" t="s">
        <v>5084</v>
      </c>
    </row>
    <row r="158" s="22" customFormat="true" ht="16.5" hidden="false" customHeight="true" outlineLevel="0" collapsed="false">
      <c r="B158" s="23"/>
      <c r="C158" s="201" t="s">
        <v>455</v>
      </c>
      <c r="D158" s="201" t="s">
        <v>487</v>
      </c>
      <c r="E158" s="202" t="s">
        <v>5085</v>
      </c>
      <c r="F158" s="203" t="s">
        <v>5086</v>
      </c>
      <c r="G158" s="204" t="s">
        <v>484</v>
      </c>
      <c r="H158" s="205" t="n">
        <v>1</v>
      </c>
      <c r="I158" s="206"/>
      <c r="J158" s="207" t="n">
        <f aca="false">ROUND(I158*H158,2)</f>
        <v>0</v>
      </c>
      <c r="K158" s="203"/>
      <c r="L158" s="208"/>
      <c r="M158" s="209"/>
      <c r="N158" s="210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5074</v>
      </c>
      <c r="AT158" s="175" t="s">
        <v>487</v>
      </c>
      <c r="AU158" s="175" t="s">
        <v>89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714</v>
      </c>
      <c r="BM158" s="175" t="s">
        <v>5087</v>
      </c>
    </row>
    <row r="159" s="22" customFormat="true" ht="16.5" hidden="false" customHeight="true" outlineLevel="0" collapsed="false">
      <c r="B159" s="23"/>
      <c r="C159" s="201" t="s">
        <v>461</v>
      </c>
      <c r="D159" s="201" t="s">
        <v>487</v>
      </c>
      <c r="E159" s="202" t="s">
        <v>5088</v>
      </c>
      <c r="F159" s="203" t="s">
        <v>5089</v>
      </c>
      <c r="G159" s="204" t="s">
        <v>484</v>
      </c>
      <c r="H159" s="205" t="n">
        <v>1</v>
      </c>
      <c r="I159" s="206"/>
      <c r="J159" s="207" t="n">
        <f aca="false">ROUND(I159*H159,2)</f>
        <v>0</v>
      </c>
      <c r="K159" s="203"/>
      <c r="L159" s="208"/>
      <c r="M159" s="209"/>
      <c r="N159" s="210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5074</v>
      </c>
      <c r="AT159" s="175" t="s">
        <v>487</v>
      </c>
      <c r="AU159" s="175" t="s">
        <v>89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714</v>
      </c>
      <c r="BM159" s="175" t="s">
        <v>5090</v>
      </c>
    </row>
    <row r="160" s="22" customFormat="true" ht="33" hidden="false" customHeight="true" outlineLevel="0" collapsed="false">
      <c r="B160" s="23"/>
      <c r="C160" s="164" t="s">
        <v>471</v>
      </c>
      <c r="D160" s="164" t="s">
        <v>310</v>
      </c>
      <c r="E160" s="165" t="s">
        <v>5091</v>
      </c>
      <c r="F160" s="166" t="s">
        <v>5092</v>
      </c>
      <c r="G160" s="167" t="s">
        <v>484</v>
      </c>
      <c r="H160" s="168" t="n">
        <v>24</v>
      </c>
      <c r="I160" s="169"/>
      <c r="J160" s="170" t="n">
        <f aca="false">ROUND(I160*H160,2)</f>
        <v>0</v>
      </c>
      <c r="K160" s="166" t="s">
        <v>314</v>
      </c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714</v>
      </c>
      <c r="AT160" s="175" t="s">
        <v>310</v>
      </c>
      <c r="AU160" s="175" t="s">
        <v>89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714</v>
      </c>
      <c r="BM160" s="175" t="s">
        <v>5093</v>
      </c>
    </row>
    <row r="161" s="22" customFormat="true" ht="16.5" hidden="false" customHeight="true" outlineLevel="0" collapsed="false">
      <c r="B161" s="23"/>
      <c r="C161" s="201" t="s">
        <v>475</v>
      </c>
      <c r="D161" s="201" t="s">
        <v>487</v>
      </c>
      <c r="E161" s="202" t="s">
        <v>5094</v>
      </c>
      <c r="F161" s="203" t="s">
        <v>5095</v>
      </c>
      <c r="G161" s="204" t="s">
        <v>484</v>
      </c>
      <c r="H161" s="205" t="n">
        <v>24</v>
      </c>
      <c r="I161" s="206"/>
      <c r="J161" s="207" t="n">
        <f aca="false">ROUND(I161*H161,2)</f>
        <v>0</v>
      </c>
      <c r="K161" s="203"/>
      <c r="L161" s="208"/>
      <c r="M161" s="209"/>
      <c r="N161" s="210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5074</v>
      </c>
      <c r="AT161" s="175" t="s">
        <v>487</v>
      </c>
      <c r="AU161" s="175" t="s">
        <v>89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714</v>
      </c>
      <c r="BM161" s="175" t="s">
        <v>5096</v>
      </c>
    </row>
    <row r="162" s="22" customFormat="true" ht="24.15" hidden="false" customHeight="true" outlineLevel="0" collapsed="false">
      <c r="B162" s="23"/>
      <c r="C162" s="164" t="s">
        <v>481</v>
      </c>
      <c r="D162" s="164" t="s">
        <v>310</v>
      </c>
      <c r="E162" s="165" t="s">
        <v>5097</v>
      </c>
      <c r="F162" s="166" t="s">
        <v>5098</v>
      </c>
      <c r="G162" s="167" t="s">
        <v>484</v>
      </c>
      <c r="H162" s="168" t="n">
        <v>8</v>
      </c>
      <c r="I162" s="169"/>
      <c r="J162" s="170" t="n">
        <f aca="false">ROUND(I162*H162,2)</f>
        <v>0</v>
      </c>
      <c r="K162" s="166" t="s">
        <v>314</v>
      </c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714</v>
      </c>
      <c r="AT162" s="175" t="s">
        <v>310</v>
      </c>
      <c r="AU162" s="175" t="s">
        <v>89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714</v>
      </c>
      <c r="BM162" s="175" t="s">
        <v>5099</v>
      </c>
    </row>
    <row r="163" s="22" customFormat="true" ht="21.75" hidden="false" customHeight="true" outlineLevel="0" collapsed="false">
      <c r="B163" s="23"/>
      <c r="C163" s="201" t="s">
        <v>486</v>
      </c>
      <c r="D163" s="201" t="s">
        <v>487</v>
      </c>
      <c r="E163" s="202" t="s">
        <v>5100</v>
      </c>
      <c r="F163" s="203" t="s">
        <v>5101</v>
      </c>
      <c r="G163" s="204" t="s">
        <v>607</v>
      </c>
      <c r="H163" s="205" t="n">
        <v>8</v>
      </c>
      <c r="I163" s="206"/>
      <c r="J163" s="207" t="n">
        <f aca="false">ROUND(I163*H163,2)</f>
        <v>0</v>
      </c>
      <c r="K163" s="203"/>
      <c r="L163" s="208"/>
      <c r="M163" s="209"/>
      <c r="N163" s="210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5074</v>
      </c>
      <c r="AT163" s="175" t="s">
        <v>487</v>
      </c>
      <c r="AU163" s="175" t="s">
        <v>89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714</v>
      </c>
      <c r="BM163" s="175" t="s">
        <v>5102</v>
      </c>
    </row>
    <row r="164" s="22" customFormat="true" ht="21.75" hidden="false" customHeight="true" outlineLevel="0" collapsed="false">
      <c r="B164" s="23"/>
      <c r="C164" s="164" t="s">
        <v>491</v>
      </c>
      <c r="D164" s="164" t="s">
        <v>310</v>
      </c>
      <c r="E164" s="165" t="s">
        <v>5103</v>
      </c>
      <c r="F164" s="166" t="s">
        <v>5104</v>
      </c>
      <c r="G164" s="167" t="s">
        <v>484</v>
      </c>
      <c r="H164" s="168" t="n">
        <v>8</v>
      </c>
      <c r="I164" s="169"/>
      <c r="J164" s="170" t="n">
        <f aca="false">ROUND(I164*H164,2)</f>
        <v>0</v>
      </c>
      <c r="K164" s="166" t="s">
        <v>314</v>
      </c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714</v>
      </c>
      <c r="AT164" s="175" t="s">
        <v>310</v>
      </c>
      <c r="AU164" s="175" t="s">
        <v>89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714</v>
      </c>
      <c r="BM164" s="175" t="s">
        <v>5105</v>
      </c>
    </row>
    <row r="165" s="22" customFormat="true" ht="24.15" hidden="false" customHeight="true" outlineLevel="0" collapsed="false">
      <c r="B165" s="23"/>
      <c r="C165" s="201" t="s">
        <v>496</v>
      </c>
      <c r="D165" s="201" t="s">
        <v>487</v>
      </c>
      <c r="E165" s="202" t="s">
        <v>5106</v>
      </c>
      <c r="F165" s="203" t="s">
        <v>5107</v>
      </c>
      <c r="G165" s="204" t="s">
        <v>607</v>
      </c>
      <c r="H165" s="205" t="n">
        <v>8</v>
      </c>
      <c r="I165" s="206"/>
      <c r="J165" s="207" t="n">
        <f aca="false">ROUND(I165*H165,2)</f>
        <v>0</v>
      </c>
      <c r="K165" s="203"/>
      <c r="L165" s="208"/>
      <c r="M165" s="209"/>
      <c r="N165" s="210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5074</v>
      </c>
      <c r="AT165" s="175" t="s">
        <v>487</v>
      </c>
      <c r="AU165" s="175" t="s">
        <v>89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714</v>
      </c>
      <c r="BM165" s="175" t="s">
        <v>5108</v>
      </c>
    </row>
    <row r="166" s="22" customFormat="true" ht="16.5" hidden="false" customHeight="true" outlineLevel="0" collapsed="false">
      <c r="B166" s="23"/>
      <c r="C166" s="201" t="s">
        <v>500</v>
      </c>
      <c r="D166" s="201" t="s">
        <v>487</v>
      </c>
      <c r="E166" s="202" t="s">
        <v>5109</v>
      </c>
      <c r="F166" s="203" t="s">
        <v>5110</v>
      </c>
      <c r="G166" s="204" t="s">
        <v>494</v>
      </c>
      <c r="H166" s="205" t="n">
        <v>192</v>
      </c>
      <c r="I166" s="206"/>
      <c r="J166" s="207" t="n">
        <f aca="false">ROUND(I166*H166,2)</f>
        <v>0</v>
      </c>
      <c r="K166" s="203"/>
      <c r="L166" s="208"/>
      <c r="M166" s="209"/>
      <c r="N166" s="210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5074</v>
      </c>
      <c r="AT166" s="175" t="s">
        <v>487</v>
      </c>
      <c r="AU166" s="175" t="s">
        <v>89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714</v>
      </c>
      <c r="BM166" s="175" t="s">
        <v>5111</v>
      </c>
    </row>
    <row r="167" s="22" customFormat="true" ht="16.5" hidden="false" customHeight="true" outlineLevel="0" collapsed="false">
      <c r="B167" s="23"/>
      <c r="C167" s="201" t="s">
        <v>504</v>
      </c>
      <c r="D167" s="201" t="s">
        <v>487</v>
      </c>
      <c r="E167" s="202" t="s">
        <v>5112</v>
      </c>
      <c r="F167" s="203" t="s">
        <v>5113</v>
      </c>
      <c r="G167" s="204" t="s">
        <v>1844</v>
      </c>
      <c r="H167" s="205" t="n">
        <v>279</v>
      </c>
      <c r="I167" s="206"/>
      <c r="J167" s="207" t="n">
        <f aca="false">ROUND(I167*H167,2)</f>
        <v>0</v>
      </c>
      <c r="K167" s="203"/>
      <c r="L167" s="208"/>
      <c r="M167" s="209"/>
      <c r="N167" s="210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5074</v>
      </c>
      <c r="AT167" s="175" t="s">
        <v>487</v>
      </c>
      <c r="AU167" s="175" t="s">
        <v>89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714</v>
      </c>
      <c r="BM167" s="175" t="s">
        <v>5114</v>
      </c>
    </row>
    <row r="168" s="22" customFormat="true" ht="21.75" hidden="false" customHeight="true" outlineLevel="0" collapsed="false">
      <c r="B168" s="23"/>
      <c r="C168" s="164" t="s">
        <v>508</v>
      </c>
      <c r="D168" s="164" t="s">
        <v>310</v>
      </c>
      <c r="E168" s="165" t="s">
        <v>5115</v>
      </c>
      <c r="F168" s="166" t="s">
        <v>5116</v>
      </c>
      <c r="G168" s="167" t="s">
        <v>484</v>
      </c>
      <c r="H168" s="168" t="n">
        <v>26</v>
      </c>
      <c r="I168" s="169"/>
      <c r="J168" s="170" t="n">
        <f aca="false">ROUND(I168*H168,2)</f>
        <v>0</v>
      </c>
      <c r="K168" s="166" t="s">
        <v>314</v>
      </c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714</v>
      </c>
      <c r="AT168" s="175" t="s">
        <v>310</v>
      </c>
      <c r="AU168" s="175" t="s">
        <v>89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714</v>
      </c>
      <c r="BM168" s="175" t="s">
        <v>5117</v>
      </c>
    </row>
    <row r="169" s="22" customFormat="true" ht="16.5" hidden="false" customHeight="true" outlineLevel="0" collapsed="false">
      <c r="B169" s="23"/>
      <c r="C169" s="201" t="s">
        <v>514</v>
      </c>
      <c r="D169" s="201" t="s">
        <v>487</v>
      </c>
      <c r="E169" s="202" t="s">
        <v>5118</v>
      </c>
      <c r="F169" s="203" t="s">
        <v>5119</v>
      </c>
      <c r="G169" s="204" t="s">
        <v>484</v>
      </c>
      <c r="H169" s="205" t="n">
        <v>26</v>
      </c>
      <c r="I169" s="206"/>
      <c r="J169" s="207" t="n">
        <f aca="false">ROUND(I169*H169,2)</f>
        <v>0</v>
      </c>
      <c r="K169" s="203"/>
      <c r="L169" s="208"/>
      <c r="M169" s="209"/>
      <c r="N169" s="210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5074</v>
      </c>
      <c r="AT169" s="175" t="s">
        <v>487</v>
      </c>
      <c r="AU169" s="175" t="s">
        <v>89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714</v>
      </c>
      <c r="BM169" s="175" t="s">
        <v>5120</v>
      </c>
    </row>
    <row r="170" s="22" customFormat="true" ht="49.2" hidden="false" customHeight="true" outlineLevel="0" collapsed="false">
      <c r="B170" s="23"/>
      <c r="C170" s="164" t="s">
        <v>645</v>
      </c>
      <c r="D170" s="164" t="s">
        <v>310</v>
      </c>
      <c r="E170" s="165" t="s">
        <v>5121</v>
      </c>
      <c r="F170" s="166" t="s">
        <v>5122</v>
      </c>
      <c r="G170" s="167" t="s">
        <v>484</v>
      </c>
      <c r="H170" s="168" t="n">
        <v>1</v>
      </c>
      <c r="I170" s="169"/>
      <c r="J170" s="170" t="n">
        <f aca="false">ROUND(I170*H170,2)</f>
        <v>0</v>
      </c>
      <c r="K170" s="166" t="s">
        <v>314</v>
      </c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714</v>
      </c>
      <c r="AT170" s="175" t="s">
        <v>310</v>
      </c>
      <c r="AU170" s="175" t="s">
        <v>89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714</v>
      </c>
      <c r="BM170" s="175" t="s">
        <v>5123</v>
      </c>
    </row>
    <row r="171" s="22" customFormat="true" ht="24.15" hidden="false" customHeight="true" outlineLevel="0" collapsed="false">
      <c r="B171" s="23"/>
      <c r="C171" s="164" t="s">
        <v>649</v>
      </c>
      <c r="D171" s="164" t="s">
        <v>310</v>
      </c>
      <c r="E171" s="165" t="s">
        <v>5124</v>
      </c>
      <c r="F171" s="166" t="s">
        <v>5125</v>
      </c>
      <c r="G171" s="167" t="s">
        <v>484</v>
      </c>
      <c r="H171" s="168" t="n">
        <v>3</v>
      </c>
      <c r="I171" s="169"/>
      <c r="J171" s="170" t="n">
        <f aca="false">ROUND(I171*H171,2)</f>
        <v>0</v>
      </c>
      <c r="K171" s="166" t="s">
        <v>314</v>
      </c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714</v>
      </c>
      <c r="AT171" s="175" t="s">
        <v>310</v>
      </c>
      <c r="AU171" s="175" t="s">
        <v>89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714</v>
      </c>
      <c r="BM171" s="175" t="s">
        <v>5126</v>
      </c>
    </row>
    <row r="172" s="22" customFormat="true" ht="33" hidden="false" customHeight="true" outlineLevel="0" collapsed="false">
      <c r="B172" s="23"/>
      <c r="C172" s="164" t="s">
        <v>653</v>
      </c>
      <c r="D172" s="164" t="s">
        <v>310</v>
      </c>
      <c r="E172" s="165" t="s">
        <v>5127</v>
      </c>
      <c r="F172" s="166" t="s">
        <v>5128</v>
      </c>
      <c r="G172" s="167" t="s">
        <v>484</v>
      </c>
      <c r="H172" s="168" t="n">
        <v>32</v>
      </c>
      <c r="I172" s="169"/>
      <c r="J172" s="170" t="n">
        <f aca="false">ROUND(I172*H172,2)</f>
        <v>0</v>
      </c>
      <c r="K172" s="166" t="s">
        <v>314</v>
      </c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714</v>
      </c>
      <c r="AT172" s="175" t="s">
        <v>310</v>
      </c>
      <c r="AU172" s="175" t="s">
        <v>89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714</v>
      </c>
      <c r="BM172" s="175" t="s">
        <v>5129</v>
      </c>
    </row>
    <row r="173" s="22" customFormat="true" ht="33" hidden="false" customHeight="true" outlineLevel="0" collapsed="false">
      <c r="B173" s="23"/>
      <c r="C173" s="164" t="s">
        <v>657</v>
      </c>
      <c r="D173" s="164" t="s">
        <v>310</v>
      </c>
      <c r="E173" s="165" t="s">
        <v>5130</v>
      </c>
      <c r="F173" s="166" t="s">
        <v>5131</v>
      </c>
      <c r="G173" s="167" t="s">
        <v>484</v>
      </c>
      <c r="H173" s="168" t="n">
        <v>4</v>
      </c>
      <c r="I173" s="169"/>
      <c r="J173" s="170" t="n">
        <f aca="false">ROUND(I173*H173,2)</f>
        <v>0</v>
      </c>
      <c r="K173" s="166" t="s">
        <v>314</v>
      </c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714</v>
      </c>
      <c r="AT173" s="175" t="s">
        <v>310</v>
      </c>
      <c r="AU173" s="175" t="s">
        <v>89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714</v>
      </c>
      <c r="BM173" s="175" t="s">
        <v>5132</v>
      </c>
    </row>
    <row r="174" s="22" customFormat="true" ht="33" hidden="false" customHeight="true" outlineLevel="0" collapsed="false">
      <c r="B174" s="23"/>
      <c r="C174" s="164" t="s">
        <v>661</v>
      </c>
      <c r="D174" s="164" t="s">
        <v>310</v>
      </c>
      <c r="E174" s="165" t="s">
        <v>5133</v>
      </c>
      <c r="F174" s="166" t="s">
        <v>5134</v>
      </c>
      <c r="G174" s="167" t="s">
        <v>484</v>
      </c>
      <c r="H174" s="168" t="n">
        <v>20</v>
      </c>
      <c r="I174" s="169"/>
      <c r="J174" s="170" t="n">
        <f aca="false">ROUND(I174*H174,2)</f>
        <v>0</v>
      </c>
      <c r="K174" s="166" t="s">
        <v>314</v>
      </c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714</v>
      </c>
      <c r="AT174" s="175" t="s">
        <v>310</v>
      </c>
      <c r="AU174" s="175" t="s">
        <v>89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714</v>
      </c>
      <c r="BM174" s="175" t="s">
        <v>5135</v>
      </c>
    </row>
    <row r="175" s="22" customFormat="true" ht="24.15" hidden="false" customHeight="true" outlineLevel="0" collapsed="false">
      <c r="B175" s="23"/>
      <c r="C175" s="164" t="s">
        <v>663</v>
      </c>
      <c r="D175" s="164" t="s">
        <v>310</v>
      </c>
      <c r="E175" s="165" t="s">
        <v>5136</v>
      </c>
      <c r="F175" s="166" t="s">
        <v>5137</v>
      </c>
      <c r="G175" s="167" t="s">
        <v>4394</v>
      </c>
      <c r="H175" s="168" t="n">
        <v>1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714</v>
      </c>
      <c r="AT175" s="175" t="s">
        <v>310</v>
      </c>
      <c r="AU175" s="175" t="s">
        <v>89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714</v>
      </c>
      <c r="BM175" s="175" t="s">
        <v>5138</v>
      </c>
    </row>
    <row r="176" s="22" customFormat="true" ht="24.15" hidden="false" customHeight="true" outlineLevel="0" collapsed="false">
      <c r="B176" s="23"/>
      <c r="C176" s="164" t="s">
        <v>665</v>
      </c>
      <c r="D176" s="164" t="s">
        <v>310</v>
      </c>
      <c r="E176" s="165" t="s">
        <v>5139</v>
      </c>
      <c r="F176" s="166" t="s">
        <v>5140</v>
      </c>
      <c r="G176" s="167" t="s">
        <v>484</v>
      </c>
      <c r="H176" s="168" t="n">
        <v>4</v>
      </c>
      <c r="I176" s="169"/>
      <c r="J176" s="170" t="n">
        <f aca="false">ROUND(I176*H176,2)</f>
        <v>0</v>
      </c>
      <c r="K176" s="166" t="s">
        <v>314</v>
      </c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714</v>
      </c>
      <c r="AT176" s="175" t="s">
        <v>310</v>
      </c>
      <c r="AU176" s="175" t="s">
        <v>89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714</v>
      </c>
      <c r="BM176" s="175" t="s">
        <v>5141</v>
      </c>
    </row>
    <row r="177" s="22" customFormat="true" ht="24.15" hidden="false" customHeight="true" outlineLevel="0" collapsed="false">
      <c r="B177" s="23"/>
      <c r="C177" s="201" t="s">
        <v>667</v>
      </c>
      <c r="D177" s="201" t="s">
        <v>487</v>
      </c>
      <c r="E177" s="202" t="s">
        <v>5142</v>
      </c>
      <c r="F177" s="203" t="s">
        <v>5143</v>
      </c>
      <c r="G177" s="204" t="s">
        <v>484</v>
      </c>
      <c r="H177" s="205" t="n">
        <v>2</v>
      </c>
      <c r="I177" s="206"/>
      <c r="J177" s="207" t="n">
        <f aca="false">ROUND(I177*H177,2)</f>
        <v>0</v>
      </c>
      <c r="K177" s="203"/>
      <c r="L177" s="208"/>
      <c r="M177" s="209"/>
      <c r="N177" s="210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5074</v>
      </c>
      <c r="AT177" s="175" t="s">
        <v>487</v>
      </c>
      <c r="AU177" s="175" t="s">
        <v>89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714</v>
      </c>
      <c r="BM177" s="175" t="s">
        <v>5144</v>
      </c>
    </row>
    <row r="178" s="22" customFormat="true" ht="24.15" hidden="false" customHeight="true" outlineLevel="0" collapsed="false">
      <c r="B178" s="23"/>
      <c r="C178" s="201" t="s">
        <v>669</v>
      </c>
      <c r="D178" s="201" t="s">
        <v>487</v>
      </c>
      <c r="E178" s="202" t="s">
        <v>5145</v>
      </c>
      <c r="F178" s="203" t="s">
        <v>5146</v>
      </c>
      <c r="G178" s="204" t="s">
        <v>484</v>
      </c>
      <c r="H178" s="205" t="n">
        <v>2</v>
      </c>
      <c r="I178" s="206"/>
      <c r="J178" s="207" t="n">
        <f aca="false">ROUND(I178*H178,2)</f>
        <v>0</v>
      </c>
      <c r="K178" s="203"/>
      <c r="L178" s="208"/>
      <c r="M178" s="209"/>
      <c r="N178" s="210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5074</v>
      </c>
      <c r="AT178" s="175" t="s">
        <v>487</v>
      </c>
      <c r="AU178" s="175" t="s">
        <v>89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714</v>
      </c>
      <c r="BM178" s="175" t="s">
        <v>5147</v>
      </c>
    </row>
    <row r="179" s="22" customFormat="true" ht="16.5" hidden="false" customHeight="true" outlineLevel="0" collapsed="false">
      <c r="B179" s="23"/>
      <c r="C179" s="164" t="s">
        <v>671</v>
      </c>
      <c r="D179" s="164" t="s">
        <v>310</v>
      </c>
      <c r="E179" s="165" t="s">
        <v>5148</v>
      </c>
      <c r="F179" s="166" t="s">
        <v>5149</v>
      </c>
      <c r="G179" s="167" t="s">
        <v>484</v>
      </c>
      <c r="H179" s="168" t="n">
        <v>3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714</v>
      </c>
      <c r="AT179" s="175" t="s">
        <v>310</v>
      </c>
      <c r="AU179" s="175" t="s">
        <v>89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714</v>
      </c>
      <c r="BM179" s="175" t="s">
        <v>5150</v>
      </c>
    </row>
    <row r="180" s="22" customFormat="true" ht="16.5" hidden="false" customHeight="true" outlineLevel="0" collapsed="false">
      <c r="B180" s="23"/>
      <c r="C180" s="201" t="s">
        <v>673</v>
      </c>
      <c r="D180" s="201" t="s">
        <v>487</v>
      </c>
      <c r="E180" s="202" t="s">
        <v>5151</v>
      </c>
      <c r="F180" s="203" t="s">
        <v>5152</v>
      </c>
      <c r="G180" s="204" t="s">
        <v>484</v>
      </c>
      <c r="H180" s="205" t="n">
        <v>3</v>
      </c>
      <c r="I180" s="206"/>
      <c r="J180" s="207" t="n">
        <f aca="false">ROUND(I180*H180,2)</f>
        <v>0</v>
      </c>
      <c r="K180" s="203"/>
      <c r="L180" s="208"/>
      <c r="M180" s="209"/>
      <c r="N180" s="210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5074</v>
      </c>
      <c r="AT180" s="175" t="s">
        <v>487</v>
      </c>
      <c r="AU180" s="175" t="s">
        <v>89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714</v>
      </c>
      <c r="BM180" s="175" t="s">
        <v>5153</v>
      </c>
    </row>
    <row r="181" s="22" customFormat="true" ht="16.5" hidden="false" customHeight="true" outlineLevel="0" collapsed="false">
      <c r="B181" s="23"/>
      <c r="C181" s="164" t="s">
        <v>675</v>
      </c>
      <c r="D181" s="164" t="s">
        <v>310</v>
      </c>
      <c r="E181" s="165" t="s">
        <v>5154</v>
      </c>
      <c r="F181" s="166" t="s">
        <v>5155</v>
      </c>
      <c r="G181" s="167" t="s">
        <v>3581</v>
      </c>
      <c r="H181" s="235"/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714</v>
      </c>
      <c r="AT181" s="175" t="s">
        <v>310</v>
      </c>
      <c r="AU181" s="175" t="s">
        <v>89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714</v>
      </c>
      <c r="BM181" s="175" t="s">
        <v>5156</v>
      </c>
    </row>
    <row r="182" s="22" customFormat="true" ht="16.5" hidden="false" customHeight="true" outlineLevel="0" collapsed="false">
      <c r="B182" s="23"/>
      <c r="C182" s="164" t="s">
        <v>677</v>
      </c>
      <c r="D182" s="164" t="s">
        <v>310</v>
      </c>
      <c r="E182" s="165" t="s">
        <v>5157</v>
      </c>
      <c r="F182" s="166" t="s">
        <v>5158</v>
      </c>
      <c r="G182" s="167" t="s">
        <v>3581</v>
      </c>
      <c r="H182" s="235"/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714</v>
      </c>
      <c r="AT182" s="175" t="s">
        <v>310</v>
      </c>
      <c r="AU182" s="175" t="s">
        <v>89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714</v>
      </c>
      <c r="BM182" s="175" t="s">
        <v>5159</v>
      </c>
    </row>
    <row r="183" s="22" customFormat="true" ht="16.5" hidden="false" customHeight="true" outlineLevel="0" collapsed="false">
      <c r="B183" s="23"/>
      <c r="C183" s="164" t="s">
        <v>679</v>
      </c>
      <c r="D183" s="164" t="s">
        <v>310</v>
      </c>
      <c r="E183" s="165" t="s">
        <v>5160</v>
      </c>
      <c r="F183" s="166" t="s">
        <v>5161</v>
      </c>
      <c r="G183" s="167" t="s">
        <v>3581</v>
      </c>
      <c r="H183" s="235"/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714</v>
      </c>
      <c r="AT183" s="175" t="s">
        <v>310</v>
      </c>
      <c r="AU183" s="175" t="s">
        <v>89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714</v>
      </c>
      <c r="BM183" s="175" t="s">
        <v>5162</v>
      </c>
    </row>
    <row r="184" s="22" customFormat="true" ht="16.5" hidden="false" customHeight="true" outlineLevel="0" collapsed="false">
      <c r="B184" s="23"/>
      <c r="C184" s="164" t="s">
        <v>681</v>
      </c>
      <c r="D184" s="164" t="s">
        <v>310</v>
      </c>
      <c r="E184" s="165" t="s">
        <v>5163</v>
      </c>
      <c r="F184" s="166" t="s">
        <v>5164</v>
      </c>
      <c r="G184" s="167" t="s">
        <v>3581</v>
      </c>
      <c r="H184" s="235"/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714</v>
      </c>
      <c r="AT184" s="175" t="s">
        <v>310</v>
      </c>
      <c r="AU184" s="175" t="s">
        <v>89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714</v>
      </c>
      <c r="BM184" s="175" t="s">
        <v>5165</v>
      </c>
    </row>
    <row r="185" s="22" customFormat="true" ht="16.5" hidden="false" customHeight="true" outlineLevel="0" collapsed="false">
      <c r="B185" s="23"/>
      <c r="C185" s="164" t="s">
        <v>683</v>
      </c>
      <c r="D185" s="164" t="s">
        <v>310</v>
      </c>
      <c r="E185" s="165" t="s">
        <v>5166</v>
      </c>
      <c r="F185" s="166" t="s">
        <v>5167</v>
      </c>
      <c r="G185" s="167" t="s">
        <v>3581</v>
      </c>
      <c r="H185" s="235"/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714</v>
      </c>
      <c r="AT185" s="175" t="s">
        <v>310</v>
      </c>
      <c r="AU185" s="175" t="s">
        <v>89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714</v>
      </c>
      <c r="BM185" s="175" t="s">
        <v>5168</v>
      </c>
    </row>
    <row r="186" s="152" customFormat="true" ht="25.95" hidden="false" customHeight="true" outlineLevel="0" collapsed="false">
      <c r="B186" s="153"/>
      <c r="D186" s="154" t="s">
        <v>81</v>
      </c>
      <c r="E186" s="155" t="s">
        <v>5169</v>
      </c>
      <c r="F186" s="155" t="s">
        <v>5170</v>
      </c>
      <c r="I186" s="156"/>
      <c r="J186" s="142" t="n">
        <f aca="false">BK186</f>
        <v>0</v>
      </c>
      <c r="L186" s="153"/>
      <c r="M186" s="157"/>
      <c r="P186" s="158" t="n">
        <f aca="false">SUM(P187:P216)</f>
        <v>0</v>
      </c>
      <c r="R186" s="158" t="n">
        <f aca="false">SUM(R187:R216)</f>
        <v>47.3728</v>
      </c>
      <c r="T186" s="159" t="n">
        <f aca="false">SUM(T187:T216)</f>
        <v>0</v>
      </c>
      <c r="AR186" s="154" t="s">
        <v>327</v>
      </c>
      <c r="AT186" s="160" t="s">
        <v>81</v>
      </c>
      <c r="AU186" s="160" t="s">
        <v>82</v>
      </c>
      <c r="AY186" s="154" t="s">
        <v>308</v>
      </c>
      <c r="BK186" s="161" t="n">
        <f aca="false">SUM(BK187:BK216)</f>
        <v>0</v>
      </c>
    </row>
    <row r="187" s="22" customFormat="true" ht="24.15" hidden="false" customHeight="true" outlineLevel="0" collapsed="false">
      <c r="B187" s="23"/>
      <c r="C187" s="164" t="s">
        <v>685</v>
      </c>
      <c r="D187" s="164" t="s">
        <v>310</v>
      </c>
      <c r="E187" s="165" t="s">
        <v>5171</v>
      </c>
      <c r="F187" s="166" t="s">
        <v>5172</v>
      </c>
      <c r="G187" s="167" t="s">
        <v>5173</v>
      </c>
      <c r="H187" s="168" t="n">
        <v>0.777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714</v>
      </c>
      <c r="AT187" s="175" t="s">
        <v>310</v>
      </c>
      <c r="AU187" s="175" t="s">
        <v>89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714</v>
      </c>
      <c r="BM187" s="175" t="s">
        <v>5174</v>
      </c>
    </row>
    <row r="188" s="22" customFormat="true" ht="24.15" hidden="false" customHeight="true" outlineLevel="0" collapsed="false">
      <c r="B188" s="23"/>
      <c r="C188" s="164" t="s">
        <v>688</v>
      </c>
      <c r="D188" s="164" t="s">
        <v>310</v>
      </c>
      <c r="E188" s="165" t="s">
        <v>5175</v>
      </c>
      <c r="F188" s="166" t="s">
        <v>5176</v>
      </c>
      <c r="G188" s="167" t="s">
        <v>5173</v>
      </c>
      <c r="H188" s="168" t="n">
        <v>0.777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714</v>
      </c>
      <c r="AT188" s="175" t="s">
        <v>310</v>
      </c>
      <c r="AU188" s="175" t="s">
        <v>89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714</v>
      </c>
      <c r="BM188" s="175" t="s">
        <v>5177</v>
      </c>
    </row>
    <row r="189" s="22" customFormat="true" ht="24.15" hidden="false" customHeight="true" outlineLevel="0" collapsed="false">
      <c r="B189" s="23"/>
      <c r="C189" s="164" t="s">
        <v>690</v>
      </c>
      <c r="D189" s="164" t="s">
        <v>310</v>
      </c>
      <c r="E189" s="165" t="s">
        <v>5178</v>
      </c>
      <c r="F189" s="166" t="s">
        <v>5179</v>
      </c>
      <c r="G189" s="167" t="s">
        <v>484</v>
      </c>
      <c r="H189" s="168" t="n">
        <v>8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714</v>
      </c>
      <c r="AT189" s="175" t="s">
        <v>310</v>
      </c>
      <c r="AU189" s="175" t="s">
        <v>89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714</v>
      </c>
      <c r="BM189" s="175" t="s">
        <v>5180</v>
      </c>
    </row>
    <row r="190" s="22" customFormat="true" ht="16.5" hidden="false" customHeight="true" outlineLevel="0" collapsed="false">
      <c r="B190" s="23"/>
      <c r="C190" s="164" t="s">
        <v>692</v>
      </c>
      <c r="D190" s="164" t="s">
        <v>310</v>
      </c>
      <c r="E190" s="165" t="s">
        <v>5181</v>
      </c>
      <c r="F190" s="166" t="s">
        <v>5182</v>
      </c>
      <c r="G190" s="167" t="s">
        <v>607</v>
      </c>
      <c r="H190" s="168" t="n">
        <v>8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714</v>
      </c>
      <c r="AT190" s="175" t="s">
        <v>310</v>
      </c>
      <c r="AU190" s="175" t="s">
        <v>89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714</v>
      </c>
      <c r="BM190" s="175" t="s">
        <v>5183</v>
      </c>
    </row>
    <row r="191" s="22" customFormat="true" ht="24.15" hidden="false" customHeight="true" outlineLevel="0" collapsed="false">
      <c r="B191" s="23"/>
      <c r="C191" s="164" t="s">
        <v>694</v>
      </c>
      <c r="D191" s="164" t="s">
        <v>310</v>
      </c>
      <c r="E191" s="165" t="s">
        <v>5184</v>
      </c>
      <c r="F191" s="166" t="s">
        <v>5185</v>
      </c>
      <c r="G191" s="167" t="s">
        <v>494</v>
      </c>
      <c r="H191" s="168" t="n">
        <v>581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714</v>
      </c>
      <c r="AT191" s="175" t="s">
        <v>310</v>
      </c>
      <c r="AU191" s="175" t="s">
        <v>89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714</v>
      </c>
      <c r="BM191" s="175" t="s">
        <v>5186</v>
      </c>
    </row>
    <row r="192" s="22" customFormat="true" ht="66.75" hidden="false" customHeight="true" outlineLevel="0" collapsed="false">
      <c r="B192" s="23"/>
      <c r="C192" s="164" t="s">
        <v>696</v>
      </c>
      <c r="D192" s="164" t="s">
        <v>310</v>
      </c>
      <c r="E192" s="165" t="s">
        <v>5187</v>
      </c>
      <c r="F192" s="166" t="s">
        <v>5188</v>
      </c>
      <c r="G192" s="167" t="s">
        <v>494</v>
      </c>
      <c r="H192" s="168" t="n">
        <v>148</v>
      </c>
      <c r="I192" s="169"/>
      <c r="J192" s="170" t="n">
        <f aca="false">ROUND(I192*H192,2)</f>
        <v>0</v>
      </c>
      <c r="K192" s="166" t="s">
        <v>314</v>
      </c>
      <c r="L192" s="23"/>
      <c r="M192" s="171"/>
      <c r="N192" s="172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714</v>
      </c>
      <c r="AT192" s="175" t="s">
        <v>310</v>
      </c>
      <c r="AU192" s="175" t="s">
        <v>89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714</v>
      </c>
      <c r="BM192" s="175" t="s">
        <v>5189</v>
      </c>
    </row>
    <row r="193" s="22" customFormat="true" ht="66.75" hidden="false" customHeight="true" outlineLevel="0" collapsed="false">
      <c r="B193" s="23"/>
      <c r="C193" s="164" t="s">
        <v>698</v>
      </c>
      <c r="D193" s="164" t="s">
        <v>310</v>
      </c>
      <c r="E193" s="165" t="s">
        <v>5190</v>
      </c>
      <c r="F193" s="166" t="s">
        <v>5191</v>
      </c>
      <c r="G193" s="167" t="s">
        <v>494</v>
      </c>
      <c r="H193" s="168" t="n">
        <v>10</v>
      </c>
      <c r="I193" s="169"/>
      <c r="J193" s="170" t="n">
        <f aca="false">ROUND(I193*H193,2)</f>
        <v>0</v>
      </c>
      <c r="K193" s="166" t="s">
        <v>314</v>
      </c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714</v>
      </c>
      <c r="AT193" s="175" t="s">
        <v>310</v>
      </c>
      <c r="AU193" s="175" t="s">
        <v>89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714</v>
      </c>
      <c r="BM193" s="175" t="s">
        <v>5192</v>
      </c>
    </row>
    <row r="194" s="22" customFormat="true" ht="66.75" hidden="false" customHeight="true" outlineLevel="0" collapsed="false">
      <c r="B194" s="23"/>
      <c r="C194" s="164" t="s">
        <v>700</v>
      </c>
      <c r="D194" s="164" t="s">
        <v>310</v>
      </c>
      <c r="E194" s="165" t="s">
        <v>5193</v>
      </c>
      <c r="F194" s="166" t="s">
        <v>5194</v>
      </c>
      <c r="G194" s="167" t="s">
        <v>494</v>
      </c>
      <c r="H194" s="168" t="n">
        <v>38</v>
      </c>
      <c r="I194" s="169"/>
      <c r="J194" s="170" t="n">
        <f aca="false">ROUND(I194*H194,2)</f>
        <v>0</v>
      </c>
      <c r="K194" s="166" t="s">
        <v>314</v>
      </c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714</v>
      </c>
      <c r="AT194" s="175" t="s">
        <v>310</v>
      </c>
      <c r="AU194" s="175" t="s">
        <v>89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714</v>
      </c>
      <c r="BM194" s="175" t="s">
        <v>5195</v>
      </c>
    </row>
    <row r="195" s="22" customFormat="true" ht="24.15" hidden="false" customHeight="true" outlineLevel="0" collapsed="false">
      <c r="B195" s="23"/>
      <c r="C195" s="164" t="s">
        <v>702</v>
      </c>
      <c r="D195" s="164" t="s">
        <v>310</v>
      </c>
      <c r="E195" s="165" t="s">
        <v>5196</v>
      </c>
      <c r="F195" s="166" t="s">
        <v>5197</v>
      </c>
      <c r="G195" s="167" t="s">
        <v>324</v>
      </c>
      <c r="H195" s="168" t="n">
        <v>8</v>
      </c>
      <c r="I195" s="169"/>
      <c r="J195" s="170" t="n">
        <f aca="false">ROUND(I195*H195,2)</f>
        <v>0</v>
      </c>
      <c r="K195" s="166"/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714</v>
      </c>
      <c r="AT195" s="175" t="s">
        <v>310</v>
      </c>
      <c r="AU195" s="175" t="s">
        <v>89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714</v>
      </c>
      <c r="BM195" s="175" t="s">
        <v>5198</v>
      </c>
    </row>
    <row r="196" s="22" customFormat="true" ht="21.75" hidden="false" customHeight="true" outlineLevel="0" collapsed="false">
      <c r="B196" s="23"/>
      <c r="C196" s="164" t="s">
        <v>704</v>
      </c>
      <c r="D196" s="164" t="s">
        <v>310</v>
      </c>
      <c r="E196" s="165" t="s">
        <v>5199</v>
      </c>
      <c r="F196" s="166" t="s">
        <v>5200</v>
      </c>
      <c r="G196" s="167" t="s">
        <v>324</v>
      </c>
      <c r="H196" s="168" t="n">
        <v>9.6</v>
      </c>
      <c r="I196" s="169"/>
      <c r="J196" s="170" t="n">
        <f aca="false">ROUND(I196*H196,2)</f>
        <v>0</v>
      </c>
      <c r="K196" s="166"/>
      <c r="L196" s="23"/>
      <c r="M196" s="171"/>
      <c r="N196" s="172" t="s">
        <v>47</v>
      </c>
      <c r="P196" s="173" t="n">
        <f aca="false">O196*H196</f>
        <v>0</v>
      </c>
      <c r="Q196" s="173" t="n">
        <v>0</v>
      </c>
      <c r="R196" s="173" t="n">
        <f aca="false">Q196*H196</f>
        <v>0</v>
      </c>
      <c r="S196" s="173" t="n">
        <v>0</v>
      </c>
      <c r="T196" s="174" t="n">
        <f aca="false">S196*H196</f>
        <v>0</v>
      </c>
      <c r="AR196" s="175" t="s">
        <v>714</v>
      </c>
      <c r="AT196" s="175" t="s">
        <v>310</v>
      </c>
      <c r="AU196" s="175" t="s">
        <v>89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714</v>
      </c>
      <c r="BM196" s="175" t="s">
        <v>5201</v>
      </c>
    </row>
    <row r="197" s="22" customFormat="true" ht="33" hidden="false" customHeight="true" outlineLevel="0" collapsed="false">
      <c r="B197" s="23"/>
      <c r="C197" s="164" t="s">
        <v>706</v>
      </c>
      <c r="D197" s="164" t="s">
        <v>310</v>
      </c>
      <c r="E197" s="165" t="s">
        <v>5202</v>
      </c>
      <c r="F197" s="166" t="s">
        <v>5203</v>
      </c>
      <c r="G197" s="167" t="s">
        <v>494</v>
      </c>
      <c r="H197" s="168" t="n">
        <v>729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714</v>
      </c>
      <c r="AT197" s="175" t="s">
        <v>310</v>
      </c>
      <c r="AU197" s="175" t="s">
        <v>89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714</v>
      </c>
      <c r="BM197" s="175" t="s">
        <v>5204</v>
      </c>
    </row>
    <row r="198" s="22" customFormat="true" ht="16.5" hidden="false" customHeight="true" outlineLevel="0" collapsed="false">
      <c r="B198" s="23"/>
      <c r="C198" s="164" t="s">
        <v>708</v>
      </c>
      <c r="D198" s="164" t="s">
        <v>310</v>
      </c>
      <c r="E198" s="165" t="s">
        <v>5205</v>
      </c>
      <c r="F198" s="166" t="s">
        <v>5206</v>
      </c>
      <c r="G198" s="167" t="s">
        <v>494</v>
      </c>
      <c r="H198" s="168" t="n">
        <v>56</v>
      </c>
      <c r="I198" s="169"/>
      <c r="J198" s="170" t="n">
        <f aca="false">ROUND(I198*H198,2)</f>
        <v>0</v>
      </c>
      <c r="K198" s="166"/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714</v>
      </c>
      <c r="AT198" s="175" t="s">
        <v>310</v>
      </c>
      <c r="AU198" s="175" t="s">
        <v>89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714</v>
      </c>
      <c r="BM198" s="175" t="s">
        <v>5207</v>
      </c>
    </row>
    <row r="199" s="22" customFormat="true" ht="37.95" hidden="false" customHeight="true" outlineLevel="0" collapsed="false">
      <c r="B199" s="23"/>
      <c r="C199" s="164" t="s">
        <v>710</v>
      </c>
      <c r="D199" s="164" t="s">
        <v>310</v>
      </c>
      <c r="E199" s="165" t="s">
        <v>5208</v>
      </c>
      <c r="F199" s="166" t="s">
        <v>5209</v>
      </c>
      <c r="G199" s="167" t="s">
        <v>494</v>
      </c>
      <c r="H199" s="168" t="n">
        <v>56</v>
      </c>
      <c r="I199" s="169"/>
      <c r="J199" s="170" t="n">
        <f aca="false">ROUND(I199*H199,2)</f>
        <v>0</v>
      </c>
      <c r="K199" s="166" t="s">
        <v>314</v>
      </c>
      <c r="L199" s="23"/>
      <c r="M199" s="171"/>
      <c r="N199" s="172" t="s">
        <v>47</v>
      </c>
      <c r="P199" s="173" t="n">
        <f aca="false">O199*H199</f>
        <v>0</v>
      </c>
      <c r="Q199" s="173" t="n">
        <v>0.351</v>
      </c>
      <c r="R199" s="173" t="n">
        <f aca="false">Q199*H199</f>
        <v>19.656</v>
      </c>
      <c r="S199" s="173" t="n">
        <v>0</v>
      </c>
      <c r="T199" s="174" t="n">
        <f aca="false">S199*H199</f>
        <v>0</v>
      </c>
      <c r="AR199" s="175" t="s">
        <v>714</v>
      </c>
      <c r="AT199" s="175" t="s">
        <v>310</v>
      </c>
      <c r="AU199" s="175" t="s">
        <v>89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714</v>
      </c>
      <c r="BM199" s="175" t="s">
        <v>5210</v>
      </c>
    </row>
    <row r="200" s="22" customFormat="true" ht="24.15" hidden="false" customHeight="true" outlineLevel="0" collapsed="false">
      <c r="B200" s="23"/>
      <c r="C200" s="164" t="s">
        <v>712</v>
      </c>
      <c r="D200" s="164" t="s">
        <v>310</v>
      </c>
      <c r="E200" s="165" t="s">
        <v>5211</v>
      </c>
      <c r="F200" s="166" t="s">
        <v>5212</v>
      </c>
      <c r="G200" s="167" t="s">
        <v>484</v>
      </c>
      <c r="H200" s="168" t="n">
        <v>6</v>
      </c>
      <c r="I200" s="169"/>
      <c r="J200" s="170" t="n">
        <f aca="false">ROUND(I200*H200,2)</f>
        <v>0</v>
      </c>
      <c r="K200" s="166" t="s">
        <v>314</v>
      </c>
      <c r="L200" s="23"/>
      <c r="M200" s="171"/>
      <c r="N200" s="172" t="s">
        <v>47</v>
      </c>
      <c r="P200" s="173" t="n">
        <f aca="false">O200*H200</f>
        <v>0</v>
      </c>
      <c r="Q200" s="173" t="n">
        <v>0.0038</v>
      </c>
      <c r="R200" s="173" t="n">
        <f aca="false">Q200*H200</f>
        <v>0.0228</v>
      </c>
      <c r="S200" s="173" t="n">
        <v>0</v>
      </c>
      <c r="T200" s="174" t="n">
        <f aca="false">S200*H200</f>
        <v>0</v>
      </c>
      <c r="AR200" s="175" t="s">
        <v>714</v>
      </c>
      <c r="AT200" s="175" t="s">
        <v>310</v>
      </c>
      <c r="AU200" s="175" t="s">
        <v>89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714</v>
      </c>
      <c r="BM200" s="175" t="s">
        <v>5213</v>
      </c>
    </row>
    <row r="201" s="22" customFormat="true" ht="24.15" hidden="false" customHeight="true" outlineLevel="0" collapsed="false">
      <c r="B201" s="23"/>
      <c r="C201" s="164" t="s">
        <v>714</v>
      </c>
      <c r="D201" s="164" t="s">
        <v>310</v>
      </c>
      <c r="E201" s="165" t="s">
        <v>5214</v>
      </c>
      <c r="F201" s="166" t="s">
        <v>5215</v>
      </c>
      <c r="G201" s="167" t="s">
        <v>484</v>
      </c>
      <c r="H201" s="168" t="n">
        <v>25</v>
      </c>
      <c r="I201" s="169"/>
      <c r="J201" s="170" t="n">
        <f aca="false">ROUND(I201*H201,2)</f>
        <v>0</v>
      </c>
      <c r="K201" s="166" t="s">
        <v>314</v>
      </c>
      <c r="L201" s="23"/>
      <c r="M201" s="171"/>
      <c r="N201" s="172" t="s">
        <v>47</v>
      </c>
      <c r="P201" s="173" t="n">
        <f aca="false">O201*H201</f>
        <v>0</v>
      </c>
      <c r="Q201" s="173" t="n">
        <v>0.0076</v>
      </c>
      <c r="R201" s="173" t="n">
        <f aca="false">Q201*H201</f>
        <v>0.19</v>
      </c>
      <c r="S201" s="173" t="n">
        <v>0</v>
      </c>
      <c r="T201" s="174" t="n">
        <f aca="false">S201*H201</f>
        <v>0</v>
      </c>
      <c r="AR201" s="175" t="s">
        <v>714</v>
      </c>
      <c r="AT201" s="175" t="s">
        <v>310</v>
      </c>
      <c r="AU201" s="175" t="s">
        <v>89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714</v>
      </c>
      <c r="BM201" s="175" t="s">
        <v>5216</v>
      </c>
    </row>
    <row r="202" s="22" customFormat="true" ht="44.25" hidden="false" customHeight="true" outlineLevel="0" collapsed="false">
      <c r="B202" s="23"/>
      <c r="C202" s="164" t="s">
        <v>717</v>
      </c>
      <c r="D202" s="164" t="s">
        <v>310</v>
      </c>
      <c r="E202" s="165" t="s">
        <v>5217</v>
      </c>
      <c r="F202" s="166" t="s">
        <v>5218</v>
      </c>
      <c r="G202" s="167" t="s">
        <v>494</v>
      </c>
      <c r="H202" s="168" t="n">
        <v>25</v>
      </c>
      <c r="I202" s="169"/>
      <c r="J202" s="170" t="n">
        <f aca="false">ROUND(I202*H202,2)</f>
        <v>0</v>
      </c>
      <c r="K202" s="166" t="s">
        <v>314</v>
      </c>
      <c r="L202" s="23"/>
      <c r="M202" s="171"/>
      <c r="N202" s="172" t="s">
        <v>47</v>
      </c>
      <c r="P202" s="173" t="n">
        <f aca="false">O202*H202</f>
        <v>0</v>
      </c>
      <c r="Q202" s="173" t="n">
        <v>0.18</v>
      </c>
      <c r="R202" s="173" t="n">
        <f aca="false">Q202*H202</f>
        <v>4.5</v>
      </c>
      <c r="S202" s="173" t="n">
        <v>0</v>
      </c>
      <c r="T202" s="174" t="n">
        <f aca="false">S202*H202</f>
        <v>0</v>
      </c>
      <c r="AR202" s="175" t="s">
        <v>714</v>
      </c>
      <c r="AT202" s="175" t="s">
        <v>310</v>
      </c>
      <c r="AU202" s="175" t="s">
        <v>89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714</v>
      </c>
      <c r="BM202" s="175" t="s">
        <v>5219</v>
      </c>
    </row>
    <row r="203" s="22" customFormat="true" ht="44.25" hidden="false" customHeight="true" outlineLevel="0" collapsed="false">
      <c r="B203" s="23"/>
      <c r="C203" s="164" t="s">
        <v>719</v>
      </c>
      <c r="D203" s="164" t="s">
        <v>310</v>
      </c>
      <c r="E203" s="165" t="s">
        <v>5220</v>
      </c>
      <c r="F203" s="166" t="s">
        <v>5221</v>
      </c>
      <c r="G203" s="167" t="s">
        <v>494</v>
      </c>
      <c r="H203" s="168" t="n">
        <v>213</v>
      </c>
      <c r="I203" s="169"/>
      <c r="J203" s="170" t="n">
        <f aca="false">ROUND(I203*H203,2)</f>
        <v>0</v>
      </c>
      <c r="K203" s="166" t="s">
        <v>314</v>
      </c>
      <c r="L203" s="23"/>
      <c r="M203" s="171"/>
      <c r="N203" s="172" t="s">
        <v>47</v>
      </c>
      <c r="P203" s="173" t="n">
        <f aca="false">O203*H203</f>
        <v>0</v>
      </c>
      <c r="Q203" s="173" t="n">
        <v>0.108</v>
      </c>
      <c r="R203" s="173" t="n">
        <f aca="false">Q203*H203</f>
        <v>23.004</v>
      </c>
      <c r="S203" s="173" t="n">
        <v>0</v>
      </c>
      <c r="T203" s="174" t="n">
        <f aca="false">S203*H203</f>
        <v>0</v>
      </c>
      <c r="AR203" s="175" t="s">
        <v>714</v>
      </c>
      <c r="AT203" s="175" t="s">
        <v>310</v>
      </c>
      <c r="AU203" s="175" t="s">
        <v>89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714</v>
      </c>
      <c r="BM203" s="175" t="s">
        <v>5222</v>
      </c>
    </row>
    <row r="204" s="22" customFormat="true" ht="37.95" hidden="false" customHeight="true" outlineLevel="0" collapsed="false">
      <c r="B204" s="23"/>
      <c r="C204" s="164" t="s">
        <v>721</v>
      </c>
      <c r="D204" s="164" t="s">
        <v>310</v>
      </c>
      <c r="E204" s="165" t="s">
        <v>5223</v>
      </c>
      <c r="F204" s="166" t="s">
        <v>5224</v>
      </c>
      <c r="G204" s="167" t="s">
        <v>494</v>
      </c>
      <c r="H204" s="168" t="n">
        <v>12</v>
      </c>
      <c r="I204" s="169"/>
      <c r="J204" s="170" t="n">
        <f aca="false">ROUND(I204*H204,2)</f>
        <v>0</v>
      </c>
      <c r="K204" s="166" t="s">
        <v>314</v>
      </c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714</v>
      </c>
      <c r="AT204" s="175" t="s">
        <v>310</v>
      </c>
      <c r="AU204" s="175" t="s">
        <v>89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714</v>
      </c>
      <c r="BM204" s="175" t="s">
        <v>5225</v>
      </c>
    </row>
    <row r="205" s="22" customFormat="true" ht="55.5" hidden="false" customHeight="true" outlineLevel="0" collapsed="false">
      <c r="B205" s="23"/>
      <c r="C205" s="164" t="s">
        <v>723</v>
      </c>
      <c r="D205" s="164" t="s">
        <v>310</v>
      </c>
      <c r="E205" s="165" t="s">
        <v>5226</v>
      </c>
      <c r="F205" s="166" t="s">
        <v>5227</v>
      </c>
      <c r="G205" s="167" t="s">
        <v>494</v>
      </c>
      <c r="H205" s="168" t="n">
        <v>581</v>
      </c>
      <c r="I205" s="169"/>
      <c r="J205" s="170" t="n">
        <f aca="false">ROUND(I205*H205,2)</f>
        <v>0</v>
      </c>
      <c r="K205" s="166" t="s">
        <v>314</v>
      </c>
      <c r="L205" s="23"/>
      <c r="M205" s="171"/>
      <c r="N205" s="172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714</v>
      </c>
      <c r="AT205" s="175" t="s">
        <v>310</v>
      </c>
      <c r="AU205" s="175" t="s">
        <v>89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714</v>
      </c>
      <c r="BM205" s="175" t="s">
        <v>5228</v>
      </c>
    </row>
    <row r="206" s="22" customFormat="true" ht="55.5" hidden="false" customHeight="true" outlineLevel="0" collapsed="false">
      <c r="B206" s="23"/>
      <c r="C206" s="164" t="s">
        <v>725</v>
      </c>
      <c r="D206" s="164" t="s">
        <v>310</v>
      </c>
      <c r="E206" s="165" t="s">
        <v>5229</v>
      </c>
      <c r="F206" s="166" t="s">
        <v>5230</v>
      </c>
      <c r="G206" s="167" t="s">
        <v>494</v>
      </c>
      <c r="H206" s="168" t="n">
        <v>148</v>
      </c>
      <c r="I206" s="169"/>
      <c r="J206" s="170" t="n">
        <f aca="false">ROUND(I206*H206,2)</f>
        <v>0</v>
      </c>
      <c r="K206" s="166" t="s">
        <v>314</v>
      </c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714</v>
      </c>
      <c r="AT206" s="175" t="s">
        <v>310</v>
      </c>
      <c r="AU206" s="175" t="s">
        <v>89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714</v>
      </c>
      <c r="BM206" s="175" t="s">
        <v>5231</v>
      </c>
    </row>
    <row r="207" s="22" customFormat="true" ht="55.5" hidden="false" customHeight="true" outlineLevel="0" collapsed="false">
      <c r="B207" s="23"/>
      <c r="C207" s="164" t="s">
        <v>727</v>
      </c>
      <c r="D207" s="164" t="s">
        <v>310</v>
      </c>
      <c r="E207" s="165" t="s">
        <v>5232</v>
      </c>
      <c r="F207" s="166" t="s">
        <v>5233</v>
      </c>
      <c r="G207" s="167" t="s">
        <v>494</v>
      </c>
      <c r="H207" s="168" t="n">
        <v>15</v>
      </c>
      <c r="I207" s="169"/>
      <c r="J207" s="170" t="n">
        <f aca="false">ROUND(I207*H207,2)</f>
        <v>0</v>
      </c>
      <c r="K207" s="166" t="s">
        <v>314</v>
      </c>
      <c r="L207" s="23"/>
      <c r="M207" s="171"/>
      <c r="N207" s="172" t="s">
        <v>47</v>
      </c>
      <c r="P207" s="173" t="n">
        <f aca="false">O207*H207</f>
        <v>0</v>
      </c>
      <c r="Q207" s="173" t="n">
        <v>0</v>
      </c>
      <c r="R207" s="173" t="n">
        <f aca="false">Q207*H207</f>
        <v>0</v>
      </c>
      <c r="S207" s="173" t="n">
        <v>0</v>
      </c>
      <c r="T207" s="174" t="n">
        <f aca="false">S207*H207</f>
        <v>0</v>
      </c>
      <c r="AR207" s="175" t="s">
        <v>714</v>
      </c>
      <c r="AT207" s="175" t="s">
        <v>310</v>
      </c>
      <c r="AU207" s="175" t="s">
        <v>89</v>
      </c>
      <c r="AY207" s="3" t="s">
        <v>308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ROUND(I207*H207,2)</f>
        <v>0</v>
      </c>
      <c r="BL207" s="3" t="s">
        <v>714</v>
      </c>
      <c r="BM207" s="175" t="s">
        <v>5234</v>
      </c>
    </row>
    <row r="208" s="22" customFormat="true" ht="55.5" hidden="false" customHeight="true" outlineLevel="0" collapsed="false">
      <c r="B208" s="23"/>
      <c r="C208" s="164" t="s">
        <v>729</v>
      </c>
      <c r="D208" s="164" t="s">
        <v>310</v>
      </c>
      <c r="E208" s="165" t="s">
        <v>5235</v>
      </c>
      <c r="F208" s="166" t="s">
        <v>5236</v>
      </c>
      <c r="G208" s="167" t="s">
        <v>494</v>
      </c>
      <c r="H208" s="168" t="n">
        <v>20</v>
      </c>
      <c r="I208" s="169"/>
      <c r="J208" s="170" t="n">
        <f aca="false">ROUND(I208*H208,2)</f>
        <v>0</v>
      </c>
      <c r="K208" s="166" t="s">
        <v>314</v>
      </c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714</v>
      </c>
      <c r="AT208" s="175" t="s">
        <v>310</v>
      </c>
      <c r="AU208" s="175" t="s">
        <v>89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714</v>
      </c>
      <c r="BM208" s="175" t="s">
        <v>5237</v>
      </c>
    </row>
    <row r="209" s="22" customFormat="true" ht="21.75" hidden="false" customHeight="true" outlineLevel="0" collapsed="false">
      <c r="B209" s="23"/>
      <c r="C209" s="164" t="s">
        <v>731</v>
      </c>
      <c r="D209" s="164" t="s">
        <v>310</v>
      </c>
      <c r="E209" s="165" t="s">
        <v>5238</v>
      </c>
      <c r="F209" s="166" t="s">
        <v>5239</v>
      </c>
      <c r="G209" s="167" t="s">
        <v>324</v>
      </c>
      <c r="H209" s="168" t="n">
        <v>8</v>
      </c>
      <c r="I209" s="169"/>
      <c r="J209" s="170" t="n">
        <f aca="false">ROUND(I209*H209,2)</f>
        <v>0</v>
      </c>
      <c r="K209" s="166"/>
      <c r="L209" s="23"/>
      <c r="M209" s="171"/>
      <c r="N209" s="172" t="s">
        <v>47</v>
      </c>
      <c r="P209" s="173" t="n">
        <f aca="false">O209*H209</f>
        <v>0</v>
      </c>
      <c r="Q209" s="173" t="n">
        <v>0</v>
      </c>
      <c r="R209" s="173" t="n">
        <f aca="false">Q209*H209</f>
        <v>0</v>
      </c>
      <c r="S209" s="173" t="n">
        <v>0</v>
      </c>
      <c r="T209" s="174" t="n">
        <f aca="false">S209*H209</f>
        <v>0</v>
      </c>
      <c r="AR209" s="175" t="s">
        <v>714</v>
      </c>
      <c r="AT209" s="175" t="s">
        <v>310</v>
      </c>
      <c r="AU209" s="175" t="s">
        <v>89</v>
      </c>
      <c r="AY209" s="3" t="s">
        <v>308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ROUND(I209*H209,2)</f>
        <v>0</v>
      </c>
      <c r="BL209" s="3" t="s">
        <v>714</v>
      </c>
      <c r="BM209" s="175" t="s">
        <v>5240</v>
      </c>
    </row>
    <row r="210" s="22" customFormat="true" ht="16.5" hidden="false" customHeight="true" outlineLevel="0" collapsed="false">
      <c r="B210" s="23"/>
      <c r="C210" s="164" t="s">
        <v>733</v>
      </c>
      <c r="D210" s="164" t="s">
        <v>310</v>
      </c>
      <c r="E210" s="165" t="s">
        <v>5241</v>
      </c>
      <c r="F210" s="166" t="s">
        <v>5242</v>
      </c>
      <c r="G210" s="167" t="s">
        <v>324</v>
      </c>
      <c r="H210" s="168" t="n">
        <v>9.6</v>
      </c>
      <c r="I210" s="169"/>
      <c r="J210" s="170" t="n">
        <f aca="false">ROUND(I210*H210,2)</f>
        <v>0</v>
      </c>
      <c r="K210" s="166"/>
      <c r="L210" s="23"/>
      <c r="M210" s="171"/>
      <c r="N210" s="172" t="s">
        <v>47</v>
      </c>
      <c r="P210" s="173" t="n">
        <f aca="false">O210*H210</f>
        <v>0</v>
      </c>
      <c r="Q210" s="173" t="n">
        <v>0</v>
      </c>
      <c r="R210" s="173" t="n">
        <f aca="false">Q210*H210</f>
        <v>0</v>
      </c>
      <c r="S210" s="173" t="n">
        <v>0</v>
      </c>
      <c r="T210" s="174" t="n">
        <f aca="false">S210*H210</f>
        <v>0</v>
      </c>
      <c r="AR210" s="175" t="s">
        <v>714</v>
      </c>
      <c r="AT210" s="175" t="s">
        <v>310</v>
      </c>
      <c r="AU210" s="175" t="s">
        <v>89</v>
      </c>
      <c r="AY210" s="3" t="s">
        <v>308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ROUND(I210*H210,2)</f>
        <v>0</v>
      </c>
      <c r="BL210" s="3" t="s">
        <v>714</v>
      </c>
      <c r="BM210" s="175" t="s">
        <v>5243</v>
      </c>
    </row>
    <row r="211" s="22" customFormat="true" ht="21.75" hidden="false" customHeight="true" outlineLevel="0" collapsed="false">
      <c r="B211" s="23"/>
      <c r="C211" s="164" t="s">
        <v>735</v>
      </c>
      <c r="D211" s="164" t="s">
        <v>310</v>
      </c>
      <c r="E211" s="165" t="s">
        <v>5244</v>
      </c>
      <c r="F211" s="166" t="s">
        <v>5245</v>
      </c>
      <c r="G211" s="167" t="s">
        <v>324</v>
      </c>
      <c r="H211" s="168" t="n">
        <v>85.754</v>
      </c>
      <c r="I211" s="169"/>
      <c r="J211" s="170" t="n">
        <f aca="false">ROUND(I211*H211,2)</f>
        <v>0</v>
      </c>
      <c r="K211" s="166"/>
      <c r="L211" s="23"/>
      <c r="M211" s="171"/>
      <c r="N211" s="172" t="s">
        <v>47</v>
      </c>
      <c r="P211" s="173" t="n">
        <f aca="false">O211*H211</f>
        <v>0</v>
      </c>
      <c r="Q211" s="173" t="n">
        <v>0</v>
      </c>
      <c r="R211" s="173" t="n">
        <f aca="false">Q211*H211</f>
        <v>0</v>
      </c>
      <c r="S211" s="173" t="n">
        <v>0</v>
      </c>
      <c r="T211" s="174" t="n">
        <f aca="false">S211*H211</f>
        <v>0</v>
      </c>
      <c r="AR211" s="175" t="s">
        <v>714</v>
      </c>
      <c r="AT211" s="175" t="s">
        <v>310</v>
      </c>
      <c r="AU211" s="175" t="s">
        <v>89</v>
      </c>
      <c r="AY211" s="3" t="s">
        <v>308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ROUND(I211*H211,2)</f>
        <v>0</v>
      </c>
      <c r="BL211" s="3" t="s">
        <v>714</v>
      </c>
      <c r="BM211" s="175" t="s">
        <v>5246</v>
      </c>
    </row>
    <row r="212" s="22" customFormat="true" ht="24.15" hidden="false" customHeight="true" outlineLevel="0" collapsed="false">
      <c r="B212" s="23"/>
      <c r="C212" s="164" t="s">
        <v>737</v>
      </c>
      <c r="D212" s="164" t="s">
        <v>310</v>
      </c>
      <c r="E212" s="165" t="s">
        <v>5247</v>
      </c>
      <c r="F212" s="166" t="s">
        <v>5248</v>
      </c>
      <c r="G212" s="167" t="s">
        <v>324</v>
      </c>
      <c r="H212" s="168" t="n">
        <v>1286.31</v>
      </c>
      <c r="I212" s="169"/>
      <c r="J212" s="170" t="n">
        <f aca="false">ROUND(I212*H212,2)</f>
        <v>0</v>
      </c>
      <c r="K212" s="166"/>
      <c r="L212" s="23"/>
      <c r="M212" s="171"/>
      <c r="N212" s="172" t="s">
        <v>47</v>
      </c>
      <c r="P212" s="173" t="n">
        <f aca="false">O212*H212</f>
        <v>0</v>
      </c>
      <c r="Q212" s="173" t="n">
        <v>0</v>
      </c>
      <c r="R212" s="173" t="n">
        <f aca="false">Q212*H212</f>
        <v>0</v>
      </c>
      <c r="S212" s="173" t="n">
        <v>0</v>
      </c>
      <c r="T212" s="174" t="n">
        <f aca="false">S212*H212</f>
        <v>0</v>
      </c>
      <c r="AR212" s="175" t="s">
        <v>714</v>
      </c>
      <c r="AT212" s="175" t="s">
        <v>310</v>
      </c>
      <c r="AU212" s="175" t="s">
        <v>89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714</v>
      </c>
      <c r="BM212" s="175" t="s">
        <v>5249</v>
      </c>
    </row>
    <row r="213" s="22" customFormat="true" ht="16.5" hidden="false" customHeight="true" outlineLevel="0" collapsed="false">
      <c r="B213" s="23"/>
      <c r="C213" s="164" t="s">
        <v>739</v>
      </c>
      <c r="D213" s="164" t="s">
        <v>310</v>
      </c>
      <c r="E213" s="165" t="s">
        <v>5250</v>
      </c>
      <c r="F213" s="166" t="s">
        <v>5251</v>
      </c>
      <c r="G213" s="167" t="s">
        <v>370</v>
      </c>
      <c r="H213" s="168" t="n">
        <v>137.206</v>
      </c>
      <c r="I213" s="169"/>
      <c r="J213" s="170" t="n">
        <f aca="false">ROUND(I213*H213,2)</f>
        <v>0</v>
      </c>
      <c r="K213" s="166"/>
      <c r="L213" s="23"/>
      <c r="M213" s="171"/>
      <c r="N213" s="172" t="s">
        <v>47</v>
      </c>
      <c r="P213" s="173" t="n">
        <f aca="false">O213*H213</f>
        <v>0</v>
      </c>
      <c r="Q213" s="173" t="n">
        <v>0</v>
      </c>
      <c r="R213" s="173" t="n">
        <f aca="false">Q213*H213</f>
        <v>0</v>
      </c>
      <c r="S213" s="173" t="n">
        <v>0</v>
      </c>
      <c r="T213" s="174" t="n">
        <f aca="false">S213*H213</f>
        <v>0</v>
      </c>
      <c r="AR213" s="175" t="s">
        <v>714</v>
      </c>
      <c r="AT213" s="175" t="s">
        <v>310</v>
      </c>
      <c r="AU213" s="175" t="s">
        <v>89</v>
      </c>
      <c r="AY213" s="3" t="s">
        <v>308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ROUND(I213*H213,2)</f>
        <v>0</v>
      </c>
      <c r="BL213" s="3" t="s">
        <v>714</v>
      </c>
      <c r="BM213" s="175" t="s">
        <v>5252</v>
      </c>
    </row>
    <row r="214" s="22" customFormat="true" ht="21.75" hidden="false" customHeight="true" outlineLevel="0" collapsed="false">
      <c r="B214" s="23"/>
      <c r="C214" s="164" t="s">
        <v>741</v>
      </c>
      <c r="D214" s="164" t="s">
        <v>310</v>
      </c>
      <c r="E214" s="165" t="s">
        <v>5253</v>
      </c>
      <c r="F214" s="166" t="s">
        <v>5254</v>
      </c>
      <c r="G214" s="167" t="s">
        <v>313</v>
      </c>
      <c r="H214" s="168" t="n">
        <v>665.4</v>
      </c>
      <c r="I214" s="169"/>
      <c r="J214" s="170" t="n">
        <f aca="false">ROUND(I214*H214,2)</f>
        <v>0</v>
      </c>
      <c r="K214" s="166"/>
      <c r="L214" s="23"/>
      <c r="M214" s="171"/>
      <c r="N214" s="172" t="s">
        <v>47</v>
      </c>
      <c r="P214" s="173" t="n">
        <f aca="false">O214*H214</f>
        <v>0</v>
      </c>
      <c r="Q214" s="173" t="n">
        <v>0</v>
      </c>
      <c r="R214" s="173" t="n">
        <f aca="false">Q214*H214</f>
        <v>0</v>
      </c>
      <c r="S214" s="173" t="n">
        <v>0</v>
      </c>
      <c r="T214" s="174" t="n">
        <f aca="false">S214*H214</f>
        <v>0</v>
      </c>
      <c r="AR214" s="175" t="s">
        <v>714</v>
      </c>
      <c r="AT214" s="175" t="s">
        <v>310</v>
      </c>
      <c r="AU214" s="175" t="s">
        <v>89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714</v>
      </c>
      <c r="BM214" s="175" t="s">
        <v>5255</v>
      </c>
    </row>
    <row r="215" s="22" customFormat="true" ht="16.5" hidden="false" customHeight="true" outlineLevel="0" collapsed="false">
      <c r="B215" s="23"/>
      <c r="C215" s="164" t="s">
        <v>743</v>
      </c>
      <c r="D215" s="164" t="s">
        <v>310</v>
      </c>
      <c r="E215" s="165" t="s">
        <v>5163</v>
      </c>
      <c r="F215" s="166" t="s">
        <v>5164</v>
      </c>
      <c r="G215" s="167" t="s">
        <v>3581</v>
      </c>
      <c r="H215" s="235"/>
      <c r="I215" s="169"/>
      <c r="J215" s="170" t="n">
        <f aca="false">ROUND(I215*H215,2)</f>
        <v>0</v>
      </c>
      <c r="K215" s="166"/>
      <c r="L215" s="23"/>
      <c r="M215" s="171"/>
      <c r="N215" s="172" t="s">
        <v>47</v>
      </c>
      <c r="P215" s="173" t="n">
        <f aca="false">O215*H215</f>
        <v>0</v>
      </c>
      <c r="Q215" s="173" t="n">
        <v>0</v>
      </c>
      <c r="R215" s="173" t="n">
        <f aca="false">Q215*H215</f>
        <v>0</v>
      </c>
      <c r="S215" s="173" t="n">
        <v>0</v>
      </c>
      <c r="T215" s="174" t="n">
        <f aca="false">S215*H215</f>
        <v>0</v>
      </c>
      <c r="AR215" s="175" t="s">
        <v>714</v>
      </c>
      <c r="AT215" s="175" t="s">
        <v>310</v>
      </c>
      <c r="AU215" s="175" t="s">
        <v>89</v>
      </c>
      <c r="AY215" s="3" t="s">
        <v>308</v>
      </c>
      <c r="BE215" s="176" t="n">
        <f aca="false">IF(N215="základní",J215,0)</f>
        <v>0</v>
      </c>
      <c r="BF215" s="176" t="n">
        <f aca="false">IF(N215="snížená",J215,0)</f>
        <v>0</v>
      </c>
      <c r="BG215" s="176" t="n">
        <f aca="false">IF(N215="zákl. přenesená",J215,0)</f>
        <v>0</v>
      </c>
      <c r="BH215" s="176" t="n">
        <f aca="false">IF(N215="sníž. přenesená",J215,0)</f>
        <v>0</v>
      </c>
      <c r="BI215" s="176" t="n">
        <f aca="false">IF(N215="nulová",J215,0)</f>
        <v>0</v>
      </c>
      <c r="BJ215" s="3" t="s">
        <v>89</v>
      </c>
      <c r="BK215" s="176" t="n">
        <f aca="false">ROUND(I215*H215,2)</f>
        <v>0</v>
      </c>
      <c r="BL215" s="3" t="s">
        <v>714</v>
      </c>
      <c r="BM215" s="175" t="s">
        <v>5256</v>
      </c>
    </row>
    <row r="216" s="22" customFormat="true" ht="16.5" hidden="false" customHeight="true" outlineLevel="0" collapsed="false">
      <c r="B216" s="23"/>
      <c r="C216" s="164" t="s">
        <v>746</v>
      </c>
      <c r="D216" s="164" t="s">
        <v>310</v>
      </c>
      <c r="E216" s="165" t="s">
        <v>5166</v>
      </c>
      <c r="F216" s="166" t="s">
        <v>5167</v>
      </c>
      <c r="G216" s="167" t="s">
        <v>3581</v>
      </c>
      <c r="H216" s="235"/>
      <c r="I216" s="169"/>
      <c r="J216" s="170" t="n">
        <f aca="false">ROUND(I216*H216,2)</f>
        <v>0</v>
      </c>
      <c r="K216" s="166"/>
      <c r="L216" s="23"/>
      <c r="M216" s="171"/>
      <c r="N216" s="172" t="s">
        <v>47</v>
      </c>
      <c r="P216" s="173" t="n">
        <f aca="false">O216*H216</f>
        <v>0</v>
      </c>
      <c r="Q216" s="173" t="n">
        <v>0</v>
      </c>
      <c r="R216" s="173" t="n">
        <f aca="false">Q216*H216</f>
        <v>0</v>
      </c>
      <c r="S216" s="173" t="n">
        <v>0</v>
      </c>
      <c r="T216" s="174" t="n">
        <f aca="false">S216*H216</f>
        <v>0</v>
      </c>
      <c r="AR216" s="175" t="s">
        <v>714</v>
      </c>
      <c r="AT216" s="175" t="s">
        <v>310</v>
      </c>
      <c r="AU216" s="175" t="s">
        <v>89</v>
      </c>
      <c r="AY216" s="3" t="s">
        <v>308</v>
      </c>
      <c r="BE216" s="176" t="n">
        <f aca="false">IF(N216="základní",J216,0)</f>
        <v>0</v>
      </c>
      <c r="BF216" s="176" t="n">
        <f aca="false">IF(N216="snížená",J216,0)</f>
        <v>0</v>
      </c>
      <c r="BG216" s="176" t="n">
        <f aca="false">IF(N216="zákl. přenesená",J216,0)</f>
        <v>0</v>
      </c>
      <c r="BH216" s="176" t="n">
        <f aca="false">IF(N216="sníž. přenesená",J216,0)</f>
        <v>0</v>
      </c>
      <c r="BI216" s="176" t="n">
        <f aca="false">IF(N216="nulová",J216,0)</f>
        <v>0</v>
      </c>
      <c r="BJ216" s="3" t="s">
        <v>89</v>
      </c>
      <c r="BK216" s="176" t="n">
        <f aca="false">ROUND(I216*H216,2)</f>
        <v>0</v>
      </c>
      <c r="BL216" s="3" t="s">
        <v>714</v>
      </c>
      <c r="BM216" s="175" t="s">
        <v>5257</v>
      </c>
    </row>
    <row r="217" s="22" customFormat="true" ht="49.95" hidden="false" customHeight="true" outlineLevel="0" collapsed="false">
      <c r="B217" s="23"/>
      <c r="E217" s="155" t="s">
        <v>518</v>
      </c>
      <c r="F217" s="155" t="s">
        <v>519</v>
      </c>
      <c r="J217" s="142" t="n">
        <f aca="false">BK217</f>
        <v>0</v>
      </c>
      <c r="L217" s="23"/>
      <c r="M217" s="211"/>
      <c r="T217" s="57"/>
      <c r="AT217" s="3" t="s">
        <v>81</v>
      </c>
      <c r="AU217" s="3" t="s">
        <v>82</v>
      </c>
      <c r="AY217" s="3" t="s">
        <v>520</v>
      </c>
      <c r="BK217" s="176" t="n">
        <f aca="false">SUM(BK218:BK222)</f>
        <v>0</v>
      </c>
    </row>
    <row r="218" s="22" customFormat="true" ht="16.35" hidden="false" customHeight="true" outlineLevel="0" collapsed="false">
      <c r="B218" s="23"/>
      <c r="C218" s="212"/>
      <c r="D218" s="213" t="s">
        <v>310</v>
      </c>
      <c r="E218" s="214"/>
      <c r="F218" s="215"/>
      <c r="G218" s="216"/>
      <c r="H218" s="217"/>
      <c r="I218" s="218"/>
      <c r="J218" s="219" t="n">
        <f aca="false">BK218</f>
        <v>0</v>
      </c>
      <c r="K218" s="220"/>
      <c r="L218" s="23"/>
      <c r="M218" s="221"/>
      <c r="N218" s="222" t="s">
        <v>47</v>
      </c>
      <c r="T218" s="57"/>
      <c r="AT218" s="3" t="s">
        <v>520</v>
      </c>
      <c r="AU218" s="3" t="s">
        <v>89</v>
      </c>
      <c r="AY218" s="3" t="s">
        <v>520</v>
      </c>
      <c r="BE218" s="176" t="n">
        <f aca="false">IF(N218="základní",J218,0)</f>
        <v>0</v>
      </c>
      <c r="BF218" s="176" t="n">
        <f aca="false">IF(N218="snížená",J218,0)</f>
        <v>0</v>
      </c>
      <c r="BG218" s="176" t="n">
        <f aca="false">IF(N218="zákl. přenesená",J218,0)</f>
        <v>0</v>
      </c>
      <c r="BH218" s="176" t="n">
        <f aca="false">IF(N218="sníž. přenesená",J218,0)</f>
        <v>0</v>
      </c>
      <c r="BI218" s="176" t="n">
        <f aca="false">IF(N218="nulová",J218,0)</f>
        <v>0</v>
      </c>
      <c r="BJ218" s="3" t="s">
        <v>89</v>
      </c>
      <c r="BK218" s="176" t="n">
        <f aca="false">I218*H218</f>
        <v>0</v>
      </c>
    </row>
    <row r="219" s="22" customFormat="true" ht="16.35" hidden="false" customHeight="true" outlineLevel="0" collapsed="false">
      <c r="B219" s="23"/>
      <c r="C219" s="212"/>
      <c r="D219" s="213" t="s">
        <v>310</v>
      </c>
      <c r="E219" s="214"/>
      <c r="F219" s="215"/>
      <c r="G219" s="216"/>
      <c r="H219" s="217"/>
      <c r="I219" s="218"/>
      <c r="J219" s="219" t="n">
        <f aca="false">BK219</f>
        <v>0</v>
      </c>
      <c r="K219" s="220"/>
      <c r="L219" s="23"/>
      <c r="M219" s="221"/>
      <c r="N219" s="222" t="s">
        <v>47</v>
      </c>
      <c r="T219" s="57"/>
      <c r="AT219" s="3" t="s">
        <v>520</v>
      </c>
      <c r="AU219" s="3" t="s">
        <v>89</v>
      </c>
      <c r="AY219" s="3" t="s">
        <v>520</v>
      </c>
      <c r="BE219" s="176" t="n">
        <f aca="false">IF(N219="základní",J219,0)</f>
        <v>0</v>
      </c>
      <c r="BF219" s="176" t="n">
        <f aca="false">IF(N219="snížená",J219,0)</f>
        <v>0</v>
      </c>
      <c r="BG219" s="176" t="n">
        <f aca="false">IF(N219="zákl. přenesená",J219,0)</f>
        <v>0</v>
      </c>
      <c r="BH219" s="176" t="n">
        <f aca="false">IF(N219="sníž. přenesená",J219,0)</f>
        <v>0</v>
      </c>
      <c r="BI219" s="176" t="n">
        <f aca="false">IF(N219="nulová",J219,0)</f>
        <v>0</v>
      </c>
      <c r="BJ219" s="3" t="s">
        <v>89</v>
      </c>
      <c r="BK219" s="176" t="n">
        <f aca="false">I219*H219</f>
        <v>0</v>
      </c>
    </row>
    <row r="220" s="22" customFormat="true" ht="16.35" hidden="false" customHeight="true" outlineLevel="0" collapsed="false">
      <c r="B220" s="23"/>
      <c r="C220" s="212"/>
      <c r="D220" s="213" t="s">
        <v>310</v>
      </c>
      <c r="E220" s="214"/>
      <c r="F220" s="215"/>
      <c r="G220" s="216"/>
      <c r="H220" s="217"/>
      <c r="I220" s="218"/>
      <c r="J220" s="219" t="n">
        <f aca="false">BK220</f>
        <v>0</v>
      </c>
      <c r="K220" s="220"/>
      <c r="L220" s="23"/>
      <c r="M220" s="221"/>
      <c r="N220" s="222" t="s">
        <v>47</v>
      </c>
      <c r="T220" s="57"/>
      <c r="AT220" s="3" t="s">
        <v>520</v>
      </c>
      <c r="AU220" s="3" t="s">
        <v>89</v>
      </c>
      <c r="AY220" s="3" t="s">
        <v>520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I220*H220</f>
        <v>0</v>
      </c>
    </row>
    <row r="221" s="22" customFormat="true" ht="16.35" hidden="false" customHeight="true" outlineLevel="0" collapsed="false">
      <c r="B221" s="23"/>
      <c r="C221" s="212"/>
      <c r="D221" s="213" t="s">
        <v>310</v>
      </c>
      <c r="E221" s="214"/>
      <c r="F221" s="215"/>
      <c r="G221" s="216"/>
      <c r="H221" s="217"/>
      <c r="I221" s="218"/>
      <c r="J221" s="219" t="n">
        <f aca="false">BK221</f>
        <v>0</v>
      </c>
      <c r="K221" s="220"/>
      <c r="L221" s="23"/>
      <c r="M221" s="221"/>
      <c r="N221" s="222" t="s">
        <v>47</v>
      </c>
      <c r="T221" s="57"/>
      <c r="AT221" s="3" t="s">
        <v>520</v>
      </c>
      <c r="AU221" s="3" t="s">
        <v>89</v>
      </c>
      <c r="AY221" s="3" t="s">
        <v>520</v>
      </c>
      <c r="BE221" s="176" t="n">
        <f aca="false">IF(N221="základní",J221,0)</f>
        <v>0</v>
      </c>
      <c r="BF221" s="176" t="n">
        <f aca="false">IF(N221="snížená",J221,0)</f>
        <v>0</v>
      </c>
      <c r="BG221" s="176" t="n">
        <f aca="false">IF(N221="zákl. přenesená",J221,0)</f>
        <v>0</v>
      </c>
      <c r="BH221" s="176" t="n">
        <f aca="false">IF(N221="sníž. přenesená",J221,0)</f>
        <v>0</v>
      </c>
      <c r="BI221" s="176" t="n">
        <f aca="false">IF(N221="nulová",J221,0)</f>
        <v>0</v>
      </c>
      <c r="BJ221" s="3" t="s">
        <v>89</v>
      </c>
      <c r="BK221" s="176" t="n">
        <f aca="false">I221*H221</f>
        <v>0</v>
      </c>
    </row>
    <row r="222" s="22" customFormat="true" ht="16.35" hidden="false" customHeight="true" outlineLevel="0" collapsed="false">
      <c r="B222" s="23"/>
      <c r="C222" s="212"/>
      <c r="D222" s="213" t="s">
        <v>310</v>
      </c>
      <c r="E222" s="214"/>
      <c r="F222" s="215"/>
      <c r="G222" s="216"/>
      <c r="H222" s="217"/>
      <c r="I222" s="218"/>
      <c r="J222" s="219" t="n">
        <f aca="false">BK222</f>
        <v>0</v>
      </c>
      <c r="K222" s="220"/>
      <c r="L222" s="23"/>
      <c r="M222" s="221"/>
      <c r="N222" s="222" t="s">
        <v>47</v>
      </c>
      <c r="O222" s="223"/>
      <c r="P222" s="223"/>
      <c r="Q222" s="223"/>
      <c r="R222" s="223"/>
      <c r="S222" s="223"/>
      <c r="T222" s="224"/>
      <c r="AT222" s="3" t="s">
        <v>520</v>
      </c>
      <c r="AU222" s="3" t="s">
        <v>89</v>
      </c>
      <c r="AY222" s="3" t="s">
        <v>520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I222*H222</f>
        <v>0</v>
      </c>
    </row>
    <row r="223" s="22" customFormat="true" ht="6.9" hidden="false" customHeight="true" outlineLevel="0" collapsed="false">
      <c r="B223" s="41"/>
      <c r="C223" s="42"/>
      <c r="D223" s="42"/>
      <c r="E223" s="42"/>
      <c r="F223" s="42"/>
      <c r="G223" s="42"/>
      <c r="H223" s="42"/>
      <c r="I223" s="42"/>
      <c r="J223" s="42"/>
      <c r="K223" s="42"/>
      <c r="L223" s="23"/>
    </row>
  </sheetData>
  <sheetProtection algorithmName="SHA-512" hashValue="JdugUAYFLmVo+OEQgAcn4IPKUm1jzVmF4PyR1uKcQU6twImngppTqksD0LFIWVSo7rhXQq+oIw3FfA+RqOfYJw==" saltValue="+bsqGNu1fCVFNAOc73+kVsgxGi4fwGqChrsa197T7hyN2qu5hWqpKvwyh2UR2WcHrnYVKCTpbURm558hEafWrg==" spinCount="100000" sheet="true" objects="true" scenarios="true" formatColumns="false" formatRows="false" autoFilter="false"/>
  <autoFilter ref="C123:K222"/>
  <mergeCells count="9">
    <mergeCell ref="L2:V2"/>
    <mergeCell ref="E7:H7"/>
    <mergeCell ref="E9:H9"/>
    <mergeCell ref="E18:H18"/>
    <mergeCell ref="E27:H27"/>
    <mergeCell ref="E85:H85"/>
    <mergeCell ref="E87:H87"/>
    <mergeCell ref="E114:H114"/>
    <mergeCell ref="E116:H116"/>
  </mergeCells>
  <dataValidations count="2">
    <dataValidation allowBlank="true" error="Povoleny jsou hodnoty K, M." operator="between" showDropDown="false" showErrorMessage="true" showInputMessage="true" sqref="D218:D22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18:N22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12"/>
  <sheetViews>
    <sheetView showFormulas="false" showGridLines="false" showRowColHeaders="true" showZeros="true" rightToLeft="false" tabSelected="false" showOutlineSymbols="true" defaultGridColor="true" view="normal" topLeftCell="A137" colorId="64" zoomScale="100" zoomScaleNormal="100" zoomScalePageLayoutView="100" workbookViewId="0">
      <selection pane="topLeft" activeCell="A137" activeCellId="0" sqref="A137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225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5258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ROUND(J125,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ROUND((ROUND((SUM(BE125:BE205)),  2) + SUM(BE207:BE211)), 2)</f>
        <v>0</v>
      </c>
      <c r="I33" s="119" t="n">
        <v>0.21</v>
      </c>
      <c r="J33" s="100" t="n">
        <f aca="false">ROUND((ROUND(((SUM(BE125:BE205))*I33),  2) + (SUM(BE207:BE211)*I33)),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ROUND((ROUND((SUM(BF125:BF205)),  2) + SUM(BF207:BF211)), 2)</f>
        <v>0</v>
      </c>
      <c r="I34" s="119" t="n">
        <v>0.15</v>
      </c>
      <c r="J34" s="100" t="n">
        <f aca="false">ROUND((ROUND(((SUM(BF125:BF205))*I34),  2) + (SUM(BF207:BF211)*I34)),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ROUND((ROUND((SUM(BG125:BG205)),  2) + SUM(BG207:BG211)),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ROUND((ROUND((SUM(BH125:BH205)),  2) + SUM(BH207:BH211)),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ROUND((ROUND((SUM(BI125:BI205)),  2) + SUM(BI207:BI211)),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13.2 - Vedení veřejného osvětlení - SP2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J125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J126</f>
        <v>0</v>
      </c>
      <c r="L97" s="133"/>
    </row>
    <row r="98" s="95" customFormat="true" ht="19.95" hidden="false" customHeight="true" outlineLevel="0" collapsed="false">
      <c r="B98" s="137"/>
      <c r="D98" s="138" t="s">
        <v>5259</v>
      </c>
      <c r="E98" s="139"/>
      <c r="F98" s="139"/>
      <c r="G98" s="139"/>
      <c r="H98" s="139"/>
      <c r="I98" s="139"/>
      <c r="J98" s="140" t="n">
        <f aca="false">J127</f>
        <v>0</v>
      </c>
      <c r="L98" s="137"/>
    </row>
    <row r="99" s="95" customFormat="true" ht="19.95" hidden="false" customHeight="true" outlineLevel="0" collapsed="false">
      <c r="B99" s="137"/>
      <c r="D99" s="138" t="s">
        <v>5017</v>
      </c>
      <c r="E99" s="139"/>
      <c r="F99" s="139"/>
      <c r="G99" s="139"/>
      <c r="H99" s="139"/>
      <c r="I99" s="139"/>
      <c r="J99" s="140" t="n">
        <f aca="false">J132</f>
        <v>0</v>
      </c>
      <c r="L99" s="137"/>
    </row>
    <row r="100" s="132" customFormat="true" ht="24.9" hidden="false" customHeight="true" outlineLevel="0" collapsed="false">
      <c r="B100" s="133"/>
      <c r="D100" s="134" t="s">
        <v>881</v>
      </c>
      <c r="E100" s="135"/>
      <c r="F100" s="135"/>
      <c r="G100" s="135"/>
      <c r="H100" s="135"/>
      <c r="I100" s="135"/>
      <c r="J100" s="136" t="n">
        <f aca="false">J134</f>
        <v>0</v>
      </c>
      <c r="L100" s="133"/>
    </row>
    <row r="101" s="95" customFormat="true" ht="19.95" hidden="false" customHeight="true" outlineLevel="0" collapsed="false">
      <c r="B101" s="137"/>
      <c r="D101" s="138" t="s">
        <v>1812</v>
      </c>
      <c r="E101" s="139"/>
      <c r="F101" s="139"/>
      <c r="G101" s="139"/>
      <c r="H101" s="139"/>
      <c r="I101" s="139"/>
      <c r="J101" s="140" t="n">
        <f aca="false">J135</f>
        <v>0</v>
      </c>
      <c r="L101" s="137"/>
    </row>
    <row r="102" s="132" customFormat="true" ht="24.9" hidden="false" customHeight="true" outlineLevel="0" collapsed="false">
      <c r="B102" s="133"/>
      <c r="D102" s="134" t="s">
        <v>1817</v>
      </c>
      <c r="E102" s="135"/>
      <c r="F102" s="135"/>
      <c r="G102" s="135"/>
      <c r="H102" s="135"/>
      <c r="I102" s="135"/>
      <c r="J102" s="136" t="n">
        <f aca="false">J137</f>
        <v>0</v>
      </c>
      <c r="L102" s="133"/>
    </row>
    <row r="103" s="95" customFormat="true" ht="19.95" hidden="false" customHeight="true" outlineLevel="0" collapsed="false">
      <c r="B103" s="137"/>
      <c r="D103" s="138" t="s">
        <v>5260</v>
      </c>
      <c r="E103" s="139"/>
      <c r="F103" s="139"/>
      <c r="G103" s="139"/>
      <c r="H103" s="139"/>
      <c r="I103" s="139"/>
      <c r="J103" s="140" t="n">
        <f aca="false">J138</f>
        <v>0</v>
      </c>
      <c r="L103" s="137"/>
    </row>
    <row r="104" s="95" customFormat="true" ht="19.95" hidden="false" customHeight="true" outlineLevel="0" collapsed="false">
      <c r="B104" s="137"/>
      <c r="D104" s="138" t="s">
        <v>5261</v>
      </c>
      <c r="E104" s="139"/>
      <c r="F104" s="139"/>
      <c r="G104" s="139"/>
      <c r="H104" s="139"/>
      <c r="I104" s="139"/>
      <c r="J104" s="140" t="n">
        <f aca="false">J178</f>
        <v>0</v>
      </c>
      <c r="L104" s="137"/>
    </row>
    <row r="105" s="132" customFormat="true" ht="21.75" hidden="false" customHeight="true" outlineLevel="0" collapsed="false">
      <c r="B105" s="133"/>
      <c r="D105" s="141" t="s">
        <v>292</v>
      </c>
      <c r="J105" s="142" t="n">
        <f aca="false">J206</f>
        <v>0</v>
      </c>
      <c r="L105" s="133"/>
    </row>
    <row r="106" s="22" customFormat="true" ht="21.75" hidden="false" customHeight="true" outlineLevel="0" collapsed="false">
      <c r="B106" s="23"/>
      <c r="L106" s="23"/>
    </row>
    <row r="107" s="22" customFormat="true" ht="6.9" hidden="false" customHeight="true" outlineLevel="0" collapsed="false">
      <c r="B107" s="41"/>
      <c r="C107" s="42"/>
      <c r="D107" s="42"/>
      <c r="E107" s="42"/>
      <c r="F107" s="42"/>
      <c r="G107" s="42"/>
      <c r="H107" s="42"/>
      <c r="I107" s="42"/>
      <c r="J107" s="42"/>
      <c r="K107" s="42"/>
      <c r="L107" s="23"/>
    </row>
    <row r="111" s="22" customFormat="true" ht="6.9" hidden="false" customHeight="true" outlineLevel="0" collapsed="false">
      <c r="B111" s="43"/>
      <c r="C111" s="44"/>
      <c r="D111" s="44"/>
      <c r="E111" s="44"/>
      <c r="F111" s="44"/>
      <c r="G111" s="44"/>
      <c r="H111" s="44"/>
      <c r="I111" s="44"/>
      <c r="J111" s="44"/>
      <c r="K111" s="44"/>
      <c r="L111" s="23"/>
    </row>
    <row r="112" s="22" customFormat="true" ht="24.9" hidden="false" customHeight="true" outlineLevel="0" collapsed="false">
      <c r="B112" s="23"/>
      <c r="C112" s="7" t="s">
        <v>293</v>
      </c>
      <c r="L112" s="23"/>
    </row>
    <row r="113" s="22" customFormat="true" ht="6.9" hidden="false" customHeight="true" outlineLevel="0" collapsed="false">
      <c r="B113" s="23"/>
      <c r="L113" s="23"/>
    </row>
    <row r="114" s="22" customFormat="true" ht="12" hidden="false" customHeight="true" outlineLevel="0" collapsed="false">
      <c r="B114" s="23"/>
      <c r="C114" s="15" t="s">
        <v>15</v>
      </c>
      <c r="L114" s="23"/>
    </row>
    <row r="115" s="22" customFormat="true" ht="16.5" hidden="false" customHeight="true" outlineLevel="0" collapsed="false">
      <c r="B115" s="23"/>
      <c r="E115" s="109" t="str">
        <f aca="false">E7</f>
        <v>Koupaliště Rosice</v>
      </c>
      <c r="F115" s="109"/>
      <c r="G115" s="109"/>
      <c r="H115" s="109"/>
      <c r="L115" s="23"/>
    </row>
    <row r="116" s="22" customFormat="true" ht="12" hidden="false" customHeight="true" outlineLevel="0" collapsed="false">
      <c r="B116" s="23"/>
      <c r="C116" s="15" t="s">
        <v>278</v>
      </c>
      <c r="L116" s="23"/>
    </row>
    <row r="117" s="22" customFormat="true" ht="16.5" hidden="false" customHeight="true" outlineLevel="0" collapsed="false">
      <c r="B117" s="23"/>
      <c r="E117" s="110" t="str">
        <f aca="false">E9</f>
        <v>SO 13.2 - Vedení veřejného osvětlení - SP2</v>
      </c>
      <c r="F117" s="110"/>
      <c r="G117" s="110"/>
      <c r="H117" s="110"/>
      <c r="L117" s="23"/>
    </row>
    <row r="118" s="22" customFormat="true" ht="6.9" hidden="false" customHeight="true" outlineLevel="0" collapsed="false">
      <c r="B118" s="23"/>
      <c r="L118" s="23"/>
    </row>
    <row r="119" s="22" customFormat="true" ht="12" hidden="false" customHeight="true" outlineLevel="0" collapsed="false">
      <c r="B119" s="23"/>
      <c r="C119" s="15" t="s">
        <v>19</v>
      </c>
      <c r="F119" s="16" t="str">
        <f aca="false">F12</f>
        <v>Rosice</v>
      </c>
      <c r="I119" s="15" t="s">
        <v>21</v>
      </c>
      <c r="J119" s="111" t="str">
        <f aca="false">IF(J12="","",J12)</f>
        <v>6. 9. 2021</v>
      </c>
      <c r="L119" s="23"/>
    </row>
    <row r="120" s="22" customFormat="true" ht="6.9" hidden="false" customHeight="true" outlineLevel="0" collapsed="false">
      <c r="B120" s="23"/>
      <c r="L120" s="23"/>
    </row>
    <row r="121" s="22" customFormat="true" ht="25.65" hidden="false" customHeight="true" outlineLevel="0" collapsed="false">
      <c r="B121" s="23"/>
      <c r="C121" s="15" t="s">
        <v>23</v>
      </c>
      <c r="F121" s="16" t="str">
        <f aca="false">E15</f>
        <v>Město Rosice</v>
      </c>
      <c r="I121" s="15" t="s">
        <v>31</v>
      </c>
      <c r="J121" s="128" t="str">
        <f aca="false">E21</f>
        <v>Ing. arch. Kristýna Shromáždilová</v>
      </c>
      <c r="L121" s="23"/>
    </row>
    <row r="122" s="22" customFormat="true" ht="25.65" hidden="false" customHeight="true" outlineLevel="0" collapsed="false">
      <c r="B122" s="23"/>
      <c r="C122" s="15" t="s">
        <v>29</v>
      </c>
      <c r="F122" s="16" t="str">
        <f aca="false">IF(E18="","",E18)</f>
        <v>Vyplň údaj</v>
      </c>
      <c r="I122" s="15" t="s">
        <v>36</v>
      </c>
      <c r="J122" s="128" t="str">
        <f aca="false">E24</f>
        <v>STAGA stavební agentura s.r.o.</v>
      </c>
      <c r="L122" s="23"/>
    </row>
    <row r="123" s="22" customFormat="true" ht="10.35" hidden="false" customHeight="true" outlineLevel="0" collapsed="false">
      <c r="B123" s="23"/>
      <c r="L123" s="23"/>
    </row>
    <row r="124" s="143" customFormat="true" ht="29.25" hidden="false" customHeight="true" outlineLevel="0" collapsed="false">
      <c r="B124" s="144"/>
      <c r="C124" s="145" t="s">
        <v>294</v>
      </c>
      <c r="D124" s="146" t="s">
        <v>67</v>
      </c>
      <c r="E124" s="146" t="s">
        <v>63</v>
      </c>
      <c r="F124" s="146" t="s">
        <v>64</v>
      </c>
      <c r="G124" s="146" t="s">
        <v>295</v>
      </c>
      <c r="H124" s="146" t="s">
        <v>296</v>
      </c>
      <c r="I124" s="146" t="s">
        <v>297</v>
      </c>
      <c r="J124" s="146" t="s">
        <v>284</v>
      </c>
      <c r="K124" s="147" t="s">
        <v>298</v>
      </c>
      <c r="L124" s="144"/>
      <c r="M124" s="64"/>
      <c r="N124" s="65" t="s">
        <v>46</v>
      </c>
      <c r="O124" s="65" t="s">
        <v>299</v>
      </c>
      <c r="P124" s="65" t="s">
        <v>300</v>
      </c>
      <c r="Q124" s="65" t="s">
        <v>301</v>
      </c>
      <c r="R124" s="65" t="s">
        <v>302</v>
      </c>
      <c r="S124" s="65" t="s">
        <v>303</v>
      </c>
      <c r="T124" s="66" t="s">
        <v>304</v>
      </c>
    </row>
    <row r="125" s="22" customFormat="true" ht="22.95" hidden="false" customHeight="true" outlineLevel="0" collapsed="false">
      <c r="B125" s="23"/>
      <c r="C125" s="70" t="s">
        <v>305</v>
      </c>
      <c r="J125" s="148" t="n">
        <f aca="false">BK125</f>
        <v>0</v>
      </c>
      <c r="L125" s="23"/>
      <c r="M125" s="67"/>
      <c r="N125" s="55"/>
      <c r="O125" s="55"/>
      <c r="P125" s="149" t="n">
        <f aca="false">P126+P134+P137+P206</f>
        <v>0</v>
      </c>
      <c r="Q125" s="55"/>
      <c r="R125" s="149" t="n">
        <f aca="false">R126+R134+R137+R206</f>
        <v>160.2992732</v>
      </c>
      <c r="S125" s="55"/>
      <c r="T125" s="150" t="n">
        <f aca="false">T126+T134+T137+T206</f>
        <v>6.06585</v>
      </c>
      <c r="AT125" s="3" t="s">
        <v>81</v>
      </c>
      <c r="AU125" s="3" t="s">
        <v>286</v>
      </c>
      <c r="BK125" s="151" t="n">
        <f aca="false">BK126+BK134+BK137+BK206</f>
        <v>0</v>
      </c>
    </row>
    <row r="126" s="152" customFormat="true" ht="25.95" hidden="false" customHeight="true" outlineLevel="0" collapsed="false">
      <c r="B126" s="153"/>
      <c r="D126" s="154" t="s">
        <v>81</v>
      </c>
      <c r="E126" s="155" t="s">
        <v>306</v>
      </c>
      <c r="F126" s="155" t="s">
        <v>307</v>
      </c>
      <c r="I126" s="156"/>
      <c r="J126" s="142" t="n">
        <f aca="false">BK126</f>
        <v>0</v>
      </c>
      <c r="L126" s="153"/>
      <c r="M126" s="157"/>
      <c r="P126" s="158" t="n">
        <f aca="false">P127+P132</f>
        <v>0</v>
      </c>
      <c r="R126" s="158" t="n">
        <f aca="false">R127+R132</f>
        <v>4.5714375</v>
      </c>
      <c r="T126" s="159" t="n">
        <f aca="false">T127+T132</f>
        <v>0</v>
      </c>
      <c r="AR126" s="154" t="s">
        <v>89</v>
      </c>
      <c r="AT126" s="160" t="s">
        <v>81</v>
      </c>
      <c r="AU126" s="160" t="s">
        <v>82</v>
      </c>
      <c r="AY126" s="154" t="s">
        <v>308</v>
      </c>
      <c r="BK126" s="161" t="n">
        <f aca="false">BK127+BK132</f>
        <v>0</v>
      </c>
    </row>
    <row r="127" s="152" customFormat="true" ht="22.95" hidden="false" customHeight="true" outlineLevel="0" collapsed="false">
      <c r="B127" s="153"/>
      <c r="D127" s="154" t="s">
        <v>81</v>
      </c>
      <c r="E127" s="162" t="s">
        <v>5262</v>
      </c>
      <c r="F127" s="162" t="s">
        <v>5263</v>
      </c>
      <c r="I127" s="156"/>
      <c r="J127" s="163" t="n">
        <f aca="false">BK127</f>
        <v>0</v>
      </c>
      <c r="L127" s="153"/>
      <c r="M127" s="157"/>
      <c r="P127" s="158" t="n">
        <f aca="false">SUM(P128:P131)</f>
        <v>0</v>
      </c>
      <c r="R127" s="158" t="n">
        <f aca="false">SUM(R128:R131)</f>
        <v>4.5714375</v>
      </c>
      <c r="T127" s="159" t="n">
        <f aca="false">SUM(T128:T131)</f>
        <v>0</v>
      </c>
      <c r="AR127" s="154" t="s">
        <v>89</v>
      </c>
      <c r="AT127" s="160" t="s">
        <v>81</v>
      </c>
      <c r="AU127" s="160" t="s">
        <v>89</v>
      </c>
      <c r="AY127" s="154" t="s">
        <v>308</v>
      </c>
      <c r="BK127" s="161" t="n">
        <f aca="false">SUM(BK128:BK131)</f>
        <v>0</v>
      </c>
    </row>
    <row r="128" s="22" customFormat="true" ht="37.95" hidden="false" customHeight="true" outlineLevel="0" collapsed="false">
      <c r="B128" s="23"/>
      <c r="C128" s="164" t="s">
        <v>89</v>
      </c>
      <c r="D128" s="164" t="s">
        <v>310</v>
      </c>
      <c r="E128" s="165" t="s">
        <v>4647</v>
      </c>
      <c r="F128" s="166" t="s">
        <v>4648</v>
      </c>
      <c r="G128" s="167" t="s">
        <v>313</v>
      </c>
      <c r="H128" s="168" t="n">
        <v>11.55</v>
      </c>
      <c r="I128" s="169"/>
      <c r="J128" s="170" t="n">
        <f aca="false">ROUND(I128*H128,2)</f>
        <v>0</v>
      </c>
      <c r="K128" s="166" t="s">
        <v>314</v>
      </c>
      <c r="L128" s="23"/>
      <c r="M128" s="171"/>
      <c r="N128" s="172" t="s">
        <v>47</v>
      </c>
      <c r="P128" s="173" t="n">
        <f aca="false">O128*H128</f>
        <v>0</v>
      </c>
      <c r="Q128" s="173" t="n">
        <v>0.092</v>
      </c>
      <c r="R128" s="173" t="n">
        <f aca="false">Q128*H128</f>
        <v>1.0626</v>
      </c>
      <c r="S128" s="173" t="n">
        <v>0</v>
      </c>
      <c r="T128" s="174" t="n">
        <f aca="false">S128*H128</f>
        <v>0</v>
      </c>
      <c r="AR128" s="175" t="s">
        <v>315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315</v>
      </c>
      <c r="BM128" s="175" t="s">
        <v>5264</v>
      </c>
    </row>
    <row r="129" s="22" customFormat="true" ht="24.15" hidden="false" customHeight="true" outlineLevel="0" collapsed="false">
      <c r="B129" s="23"/>
      <c r="C129" s="164" t="s">
        <v>91</v>
      </c>
      <c r="D129" s="164" t="s">
        <v>310</v>
      </c>
      <c r="E129" s="165" t="s">
        <v>4640</v>
      </c>
      <c r="F129" s="166" t="s">
        <v>4641</v>
      </c>
      <c r="G129" s="167" t="s">
        <v>313</v>
      </c>
      <c r="H129" s="168" t="n">
        <v>7.35</v>
      </c>
      <c r="I129" s="169"/>
      <c r="J129" s="170" t="n">
        <f aca="false">ROUND(I129*H129,2)</f>
        <v>0</v>
      </c>
      <c r="K129" s="166" t="s">
        <v>314</v>
      </c>
      <c r="L129" s="23"/>
      <c r="M129" s="171"/>
      <c r="N129" s="172" t="s">
        <v>47</v>
      </c>
      <c r="P129" s="173" t="n">
        <f aca="false">O129*H129</f>
        <v>0</v>
      </c>
      <c r="Q129" s="173" t="n">
        <v>0.345</v>
      </c>
      <c r="R129" s="173" t="n">
        <f aca="false">Q129*H129</f>
        <v>2.53575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5265</v>
      </c>
    </row>
    <row r="130" s="22" customFormat="true" ht="78" hidden="false" customHeight="true" outlineLevel="0" collapsed="false">
      <c r="B130" s="23"/>
      <c r="C130" s="164" t="s">
        <v>327</v>
      </c>
      <c r="D130" s="164" t="s">
        <v>310</v>
      </c>
      <c r="E130" s="165" t="s">
        <v>5266</v>
      </c>
      <c r="F130" s="166" t="s">
        <v>5267</v>
      </c>
      <c r="G130" s="167" t="s">
        <v>313</v>
      </c>
      <c r="H130" s="168" t="n">
        <v>11.55</v>
      </c>
      <c r="I130" s="169"/>
      <c r="J130" s="170" t="n">
        <f aca="false">ROUND(I130*H130,2)</f>
        <v>0</v>
      </c>
      <c r="K130" s="166" t="s">
        <v>314</v>
      </c>
      <c r="L130" s="23"/>
      <c r="M130" s="171"/>
      <c r="N130" s="172" t="s">
        <v>47</v>
      </c>
      <c r="P130" s="173" t="n">
        <f aca="false">O130*H130</f>
        <v>0</v>
      </c>
      <c r="Q130" s="173" t="n">
        <v>0.08425</v>
      </c>
      <c r="R130" s="173" t="n">
        <f aca="false">Q130*H130</f>
        <v>0.9730875</v>
      </c>
      <c r="S130" s="173" t="n">
        <v>0</v>
      </c>
      <c r="T130" s="174" t="n">
        <f aca="false">S130*H130</f>
        <v>0</v>
      </c>
      <c r="AR130" s="175" t="s">
        <v>315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315</v>
      </c>
      <c r="BM130" s="175" t="s">
        <v>5268</v>
      </c>
    </row>
    <row r="131" s="22" customFormat="true" ht="16.5" hidden="false" customHeight="true" outlineLevel="0" collapsed="false">
      <c r="B131" s="23"/>
      <c r="C131" s="201" t="s">
        <v>315</v>
      </c>
      <c r="D131" s="201" t="s">
        <v>487</v>
      </c>
      <c r="E131" s="202" t="s">
        <v>5269</v>
      </c>
      <c r="F131" s="203" t="s">
        <v>5270</v>
      </c>
      <c r="G131" s="204" t="s">
        <v>313</v>
      </c>
      <c r="H131" s="205" t="n">
        <v>1.16</v>
      </c>
      <c r="I131" s="206"/>
      <c r="J131" s="207" t="n">
        <f aca="false">ROUND(I131*H131,2)</f>
        <v>0</v>
      </c>
      <c r="K131" s="203"/>
      <c r="L131" s="208"/>
      <c r="M131" s="209"/>
      <c r="N131" s="210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352</v>
      </c>
      <c r="AT131" s="175" t="s">
        <v>487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315</v>
      </c>
      <c r="BM131" s="175" t="s">
        <v>5271</v>
      </c>
    </row>
    <row r="132" s="152" customFormat="true" ht="22.95" hidden="false" customHeight="true" outlineLevel="0" collapsed="false">
      <c r="B132" s="153"/>
      <c r="D132" s="154" t="s">
        <v>81</v>
      </c>
      <c r="E132" s="162" t="s">
        <v>5020</v>
      </c>
      <c r="F132" s="162" t="s">
        <v>5021</v>
      </c>
      <c r="I132" s="156"/>
      <c r="J132" s="163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</v>
      </c>
      <c r="T132" s="159" t="n">
        <f aca="false">T133</f>
        <v>0</v>
      </c>
      <c r="AR132" s="154" t="s">
        <v>89</v>
      </c>
      <c r="AT132" s="160" t="s">
        <v>81</v>
      </c>
      <c r="AU132" s="160" t="s">
        <v>89</v>
      </c>
      <c r="AY132" s="154" t="s">
        <v>308</v>
      </c>
      <c r="BK132" s="161" t="n">
        <f aca="false">BK133</f>
        <v>0</v>
      </c>
    </row>
    <row r="133" s="22" customFormat="true" ht="55.5" hidden="false" customHeight="true" outlineLevel="0" collapsed="false">
      <c r="B133" s="23"/>
      <c r="C133" s="164" t="s">
        <v>334</v>
      </c>
      <c r="D133" s="164" t="s">
        <v>310</v>
      </c>
      <c r="E133" s="165" t="s">
        <v>5022</v>
      </c>
      <c r="F133" s="166" t="s">
        <v>5023</v>
      </c>
      <c r="G133" s="167" t="s">
        <v>494</v>
      </c>
      <c r="H133" s="168" t="n">
        <v>756</v>
      </c>
      <c r="I133" s="169"/>
      <c r="J133" s="170" t="n">
        <f aca="false">ROUND(I133*H133,2)</f>
        <v>0</v>
      </c>
      <c r="K133" s="166" t="s">
        <v>314</v>
      </c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315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315</v>
      </c>
      <c r="BM133" s="175" t="s">
        <v>5272</v>
      </c>
    </row>
    <row r="134" s="152" customFormat="true" ht="25.95" hidden="false" customHeight="true" outlineLevel="0" collapsed="false">
      <c r="B134" s="153"/>
      <c r="D134" s="154" t="s">
        <v>81</v>
      </c>
      <c r="E134" s="155" t="s">
        <v>988</v>
      </c>
      <c r="F134" s="155" t="s">
        <v>989</v>
      </c>
      <c r="I134" s="156"/>
      <c r="J134" s="142" t="n">
        <f aca="false">BK134</f>
        <v>0</v>
      </c>
      <c r="L134" s="153"/>
      <c r="M134" s="157"/>
      <c r="P134" s="158" t="n">
        <f aca="false">P135</f>
        <v>0</v>
      </c>
      <c r="R134" s="158" t="n">
        <f aca="false">R135</f>
        <v>0</v>
      </c>
      <c r="T134" s="159" t="n">
        <f aca="false">T135</f>
        <v>0</v>
      </c>
      <c r="AR134" s="154" t="s">
        <v>91</v>
      </c>
      <c r="AT134" s="160" t="s">
        <v>81</v>
      </c>
      <c r="AU134" s="160" t="s">
        <v>82</v>
      </c>
      <c r="AY134" s="154" t="s">
        <v>308</v>
      </c>
      <c r="BK134" s="161" t="n">
        <f aca="false">BK135</f>
        <v>0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1821</v>
      </c>
      <c r="F135" s="162" t="s">
        <v>1822</v>
      </c>
      <c r="I135" s="156"/>
      <c r="J135" s="163" t="n">
        <f aca="false">BK135</f>
        <v>0</v>
      </c>
      <c r="L135" s="153"/>
      <c r="M135" s="157"/>
      <c r="P135" s="158" t="n">
        <f aca="false">P136</f>
        <v>0</v>
      </c>
      <c r="R135" s="158" t="n">
        <f aca="false">R136</f>
        <v>0</v>
      </c>
      <c r="T135" s="159" t="n">
        <f aca="false">T136</f>
        <v>0</v>
      </c>
      <c r="AR135" s="154" t="s">
        <v>91</v>
      </c>
      <c r="AT135" s="160" t="s">
        <v>81</v>
      </c>
      <c r="AU135" s="160" t="s">
        <v>89</v>
      </c>
      <c r="AY135" s="154" t="s">
        <v>308</v>
      </c>
      <c r="BK135" s="161" t="n">
        <f aca="false">BK136</f>
        <v>0</v>
      </c>
    </row>
    <row r="136" s="22" customFormat="true" ht="16.5" hidden="false" customHeight="true" outlineLevel="0" collapsed="false">
      <c r="B136" s="23"/>
      <c r="C136" s="164" t="s">
        <v>340</v>
      </c>
      <c r="D136" s="164" t="s">
        <v>310</v>
      </c>
      <c r="E136" s="165" t="s">
        <v>5273</v>
      </c>
      <c r="F136" s="166" t="s">
        <v>5053</v>
      </c>
      <c r="G136" s="167" t="s">
        <v>1965</v>
      </c>
      <c r="H136" s="168" t="n">
        <v>1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414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414</v>
      </c>
      <c r="BM136" s="175" t="s">
        <v>5274</v>
      </c>
    </row>
    <row r="137" s="152" customFormat="true" ht="25.95" hidden="false" customHeight="true" outlineLevel="0" collapsed="false">
      <c r="B137" s="153"/>
      <c r="D137" s="154" t="s">
        <v>81</v>
      </c>
      <c r="E137" s="155" t="s">
        <v>487</v>
      </c>
      <c r="F137" s="155" t="s">
        <v>1949</v>
      </c>
      <c r="I137" s="156"/>
      <c r="J137" s="142" t="n">
        <f aca="false">BK137</f>
        <v>0</v>
      </c>
      <c r="L137" s="153"/>
      <c r="M137" s="157"/>
      <c r="P137" s="158" t="n">
        <f aca="false">P138+P178</f>
        <v>0</v>
      </c>
      <c r="R137" s="158" t="n">
        <f aca="false">R138+R178</f>
        <v>155.7278357</v>
      </c>
      <c r="T137" s="159" t="n">
        <f aca="false">T138+T178</f>
        <v>6.06585</v>
      </c>
      <c r="AR137" s="154" t="s">
        <v>327</v>
      </c>
      <c r="AT137" s="160" t="s">
        <v>81</v>
      </c>
      <c r="AU137" s="160" t="s">
        <v>82</v>
      </c>
      <c r="AY137" s="154" t="s">
        <v>308</v>
      </c>
      <c r="BK137" s="161" t="n">
        <f aca="false">BK138+BK178</f>
        <v>0</v>
      </c>
    </row>
    <row r="138" s="152" customFormat="true" ht="22.95" hidden="false" customHeight="true" outlineLevel="0" collapsed="false">
      <c r="B138" s="153"/>
      <c r="D138" s="154" t="s">
        <v>81</v>
      </c>
      <c r="E138" s="162" t="s">
        <v>5055</v>
      </c>
      <c r="F138" s="162" t="s">
        <v>5275</v>
      </c>
      <c r="I138" s="156"/>
      <c r="J138" s="163" t="n">
        <f aca="false">BK138</f>
        <v>0</v>
      </c>
      <c r="L138" s="153"/>
      <c r="M138" s="157"/>
      <c r="P138" s="158" t="n">
        <f aca="false">SUM(P139:P177)</f>
        <v>0</v>
      </c>
      <c r="R138" s="158" t="n">
        <f aca="false">SUM(R139:R177)</f>
        <v>0.01136</v>
      </c>
      <c r="T138" s="159" t="n">
        <f aca="false">SUM(T139:T177)</f>
        <v>0</v>
      </c>
      <c r="AR138" s="154" t="s">
        <v>327</v>
      </c>
      <c r="AT138" s="160" t="s">
        <v>81</v>
      </c>
      <c r="AU138" s="160" t="s">
        <v>89</v>
      </c>
      <c r="AY138" s="154" t="s">
        <v>308</v>
      </c>
      <c r="BK138" s="161" t="n">
        <f aca="false">SUM(BK139:BK177)</f>
        <v>0</v>
      </c>
    </row>
    <row r="139" s="22" customFormat="true" ht="24.15" hidden="false" customHeight="true" outlineLevel="0" collapsed="false">
      <c r="B139" s="23"/>
      <c r="C139" s="164" t="s">
        <v>347</v>
      </c>
      <c r="D139" s="164" t="s">
        <v>310</v>
      </c>
      <c r="E139" s="165" t="s">
        <v>5276</v>
      </c>
      <c r="F139" s="166" t="s">
        <v>5277</v>
      </c>
      <c r="G139" s="167" t="s">
        <v>494</v>
      </c>
      <c r="H139" s="168" t="n">
        <v>756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714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714</v>
      </c>
      <c r="BM139" s="175" t="s">
        <v>5278</v>
      </c>
    </row>
    <row r="140" s="22" customFormat="true" ht="21.75" hidden="false" customHeight="true" outlineLevel="0" collapsed="false">
      <c r="B140" s="23"/>
      <c r="C140" s="201" t="s">
        <v>352</v>
      </c>
      <c r="D140" s="201" t="s">
        <v>487</v>
      </c>
      <c r="E140" s="202" t="s">
        <v>5279</v>
      </c>
      <c r="F140" s="203" t="s">
        <v>5280</v>
      </c>
      <c r="G140" s="204" t="s">
        <v>494</v>
      </c>
      <c r="H140" s="205" t="n">
        <v>740</v>
      </c>
      <c r="I140" s="206"/>
      <c r="J140" s="207" t="n">
        <f aca="false">ROUND(I140*H140,2)</f>
        <v>0</v>
      </c>
      <c r="K140" s="203"/>
      <c r="L140" s="208"/>
      <c r="M140" s="209"/>
      <c r="N140" s="210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5074</v>
      </c>
      <c r="AT140" s="175" t="s">
        <v>487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714</v>
      </c>
      <c r="BM140" s="175" t="s">
        <v>5281</v>
      </c>
    </row>
    <row r="141" s="22" customFormat="true" ht="24.15" hidden="false" customHeight="true" outlineLevel="0" collapsed="false">
      <c r="B141" s="23"/>
      <c r="C141" s="201" t="s">
        <v>357</v>
      </c>
      <c r="D141" s="201" t="s">
        <v>487</v>
      </c>
      <c r="E141" s="202" t="s">
        <v>5282</v>
      </c>
      <c r="F141" s="203" t="s">
        <v>5283</v>
      </c>
      <c r="G141" s="204" t="s">
        <v>494</v>
      </c>
      <c r="H141" s="205" t="n">
        <v>16</v>
      </c>
      <c r="I141" s="206"/>
      <c r="J141" s="207" t="n">
        <f aca="false">ROUND(I141*H141,2)</f>
        <v>0</v>
      </c>
      <c r="K141" s="203" t="s">
        <v>314</v>
      </c>
      <c r="L141" s="208"/>
      <c r="M141" s="209"/>
      <c r="N141" s="210" t="s">
        <v>47</v>
      </c>
      <c r="P141" s="173" t="n">
        <f aca="false">O141*H141</f>
        <v>0</v>
      </c>
      <c r="Q141" s="173" t="n">
        <v>0.00071</v>
      </c>
      <c r="R141" s="173" t="n">
        <f aca="false">Q141*H141</f>
        <v>0.01136</v>
      </c>
      <c r="S141" s="173" t="n">
        <v>0</v>
      </c>
      <c r="T141" s="174" t="n">
        <f aca="false">S141*H141</f>
        <v>0</v>
      </c>
      <c r="AR141" s="175" t="s">
        <v>5074</v>
      </c>
      <c r="AT141" s="175" t="s">
        <v>487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714</v>
      </c>
      <c r="BM141" s="175" t="s">
        <v>5284</v>
      </c>
    </row>
    <row r="142" s="22" customFormat="true" ht="49.2" hidden="false" customHeight="true" outlineLevel="0" collapsed="false">
      <c r="B142" s="23"/>
      <c r="C142" s="164" t="s">
        <v>363</v>
      </c>
      <c r="D142" s="164" t="s">
        <v>310</v>
      </c>
      <c r="E142" s="165" t="s">
        <v>5285</v>
      </c>
      <c r="F142" s="166" t="s">
        <v>5286</v>
      </c>
      <c r="G142" s="167" t="s">
        <v>484</v>
      </c>
      <c r="H142" s="168" t="n">
        <v>42</v>
      </c>
      <c r="I142" s="169"/>
      <c r="J142" s="170" t="n">
        <f aca="false">ROUND(I142*H142,2)</f>
        <v>0</v>
      </c>
      <c r="K142" s="166" t="s">
        <v>314</v>
      </c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714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714</v>
      </c>
      <c r="BM142" s="175" t="s">
        <v>5287</v>
      </c>
    </row>
    <row r="143" s="22" customFormat="true" ht="24.15" hidden="false" customHeight="true" outlineLevel="0" collapsed="false">
      <c r="B143" s="23"/>
      <c r="C143" s="164" t="s">
        <v>367</v>
      </c>
      <c r="D143" s="164" t="s">
        <v>310</v>
      </c>
      <c r="E143" s="165" t="s">
        <v>5288</v>
      </c>
      <c r="F143" s="166" t="s">
        <v>5289</v>
      </c>
      <c r="G143" s="167" t="s">
        <v>484</v>
      </c>
      <c r="H143" s="168" t="n">
        <v>6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714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714</v>
      </c>
      <c r="BM143" s="175" t="s">
        <v>5290</v>
      </c>
    </row>
    <row r="144" s="22" customFormat="true" ht="21.75" hidden="false" customHeight="true" outlineLevel="0" collapsed="false">
      <c r="B144" s="23"/>
      <c r="C144" s="201" t="s">
        <v>374</v>
      </c>
      <c r="D144" s="201" t="s">
        <v>487</v>
      </c>
      <c r="E144" s="202" t="s">
        <v>5291</v>
      </c>
      <c r="F144" s="203" t="s">
        <v>5292</v>
      </c>
      <c r="G144" s="204" t="s">
        <v>484</v>
      </c>
      <c r="H144" s="205" t="n">
        <v>6</v>
      </c>
      <c r="I144" s="206"/>
      <c r="J144" s="207" t="n">
        <f aca="false">ROUND(I144*H144,2)</f>
        <v>0</v>
      </c>
      <c r="K144" s="203"/>
      <c r="L144" s="208"/>
      <c r="M144" s="209"/>
      <c r="N144" s="210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5074</v>
      </c>
      <c r="AT144" s="175" t="s">
        <v>487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714</v>
      </c>
      <c r="BM144" s="175" t="s">
        <v>5293</v>
      </c>
    </row>
    <row r="145" s="22" customFormat="true" ht="24.15" hidden="false" customHeight="true" outlineLevel="0" collapsed="false">
      <c r="B145" s="23"/>
      <c r="C145" s="164" t="s">
        <v>381</v>
      </c>
      <c r="D145" s="164" t="s">
        <v>310</v>
      </c>
      <c r="E145" s="165" t="s">
        <v>5294</v>
      </c>
      <c r="F145" s="166" t="s">
        <v>5295</v>
      </c>
      <c r="G145" s="167" t="s">
        <v>484</v>
      </c>
      <c r="H145" s="168" t="n">
        <v>3</v>
      </c>
      <c r="I145" s="169"/>
      <c r="J145" s="170" t="n">
        <f aca="false">ROUND(I145*H145,2)</f>
        <v>0</v>
      </c>
      <c r="K145" s="166" t="s">
        <v>314</v>
      </c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714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714</v>
      </c>
      <c r="BM145" s="175" t="s">
        <v>5296</v>
      </c>
    </row>
    <row r="146" s="22" customFormat="true" ht="16.5" hidden="false" customHeight="true" outlineLevel="0" collapsed="false">
      <c r="B146" s="23"/>
      <c r="C146" s="201" t="s">
        <v>393</v>
      </c>
      <c r="D146" s="201" t="s">
        <v>487</v>
      </c>
      <c r="E146" s="202" t="s">
        <v>5297</v>
      </c>
      <c r="F146" s="203" t="s">
        <v>5298</v>
      </c>
      <c r="G146" s="204" t="s">
        <v>484</v>
      </c>
      <c r="H146" s="205" t="n">
        <v>3</v>
      </c>
      <c r="I146" s="206"/>
      <c r="J146" s="207" t="n">
        <f aca="false">ROUND(I146*H146,2)</f>
        <v>0</v>
      </c>
      <c r="K146" s="203"/>
      <c r="L146" s="208"/>
      <c r="M146" s="209"/>
      <c r="N146" s="210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5074</v>
      </c>
      <c r="AT146" s="175" t="s">
        <v>487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714</v>
      </c>
      <c r="BM146" s="175" t="s">
        <v>5299</v>
      </c>
    </row>
    <row r="147" s="22" customFormat="true" ht="33" hidden="false" customHeight="true" outlineLevel="0" collapsed="false">
      <c r="B147" s="23"/>
      <c r="C147" s="164" t="s">
        <v>7</v>
      </c>
      <c r="D147" s="164" t="s">
        <v>310</v>
      </c>
      <c r="E147" s="165" t="s">
        <v>5091</v>
      </c>
      <c r="F147" s="166" t="s">
        <v>5092</v>
      </c>
      <c r="G147" s="167" t="s">
        <v>484</v>
      </c>
      <c r="H147" s="168" t="n">
        <v>18</v>
      </c>
      <c r="I147" s="169"/>
      <c r="J147" s="170" t="n">
        <f aca="false">ROUND(I147*H147,2)</f>
        <v>0</v>
      </c>
      <c r="K147" s="166" t="s">
        <v>314</v>
      </c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714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714</v>
      </c>
      <c r="BM147" s="175" t="s">
        <v>5300</v>
      </c>
    </row>
    <row r="148" s="22" customFormat="true" ht="16.5" hidden="false" customHeight="true" outlineLevel="0" collapsed="false">
      <c r="B148" s="23"/>
      <c r="C148" s="201" t="s">
        <v>414</v>
      </c>
      <c r="D148" s="201" t="s">
        <v>487</v>
      </c>
      <c r="E148" s="202" t="s">
        <v>5301</v>
      </c>
      <c r="F148" s="203" t="s">
        <v>5302</v>
      </c>
      <c r="G148" s="204" t="s">
        <v>484</v>
      </c>
      <c r="H148" s="205" t="n">
        <v>4</v>
      </c>
      <c r="I148" s="206"/>
      <c r="J148" s="207" t="n">
        <f aca="false">ROUND(I148*H148,2)</f>
        <v>0</v>
      </c>
      <c r="K148" s="203"/>
      <c r="L148" s="208"/>
      <c r="M148" s="209"/>
      <c r="N148" s="210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5074</v>
      </c>
      <c r="AT148" s="175" t="s">
        <v>487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714</v>
      </c>
      <c r="BM148" s="175" t="s">
        <v>5303</v>
      </c>
    </row>
    <row r="149" s="22" customFormat="true" ht="16.5" hidden="false" customHeight="true" outlineLevel="0" collapsed="false">
      <c r="B149" s="23"/>
      <c r="C149" s="201" t="s">
        <v>423</v>
      </c>
      <c r="D149" s="201" t="s">
        <v>487</v>
      </c>
      <c r="E149" s="202" t="s">
        <v>5304</v>
      </c>
      <c r="F149" s="203" t="s">
        <v>5305</v>
      </c>
      <c r="G149" s="204" t="s">
        <v>484</v>
      </c>
      <c r="H149" s="205" t="n">
        <v>14</v>
      </c>
      <c r="I149" s="206"/>
      <c r="J149" s="207" t="n">
        <f aca="false">ROUND(I149*H149,2)</f>
        <v>0</v>
      </c>
      <c r="K149" s="203"/>
      <c r="L149" s="208"/>
      <c r="M149" s="209"/>
      <c r="N149" s="210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5074</v>
      </c>
      <c r="AT149" s="175" t="s">
        <v>487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714</v>
      </c>
      <c r="BM149" s="175" t="s">
        <v>5306</v>
      </c>
    </row>
    <row r="150" s="22" customFormat="true" ht="16.5" hidden="false" customHeight="true" outlineLevel="0" collapsed="false">
      <c r="B150" s="23"/>
      <c r="C150" s="164" t="s">
        <v>427</v>
      </c>
      <c r="D150" s="164" t="s">
        <v>310</v>
      </c>
      <c r="E150" s="165" t="s">
        <v>5307</v>
      </c>
      <c r="F150" s="166" t="s">
        <v>5308</v>
      </c>
      <c r="G150" s="167" t="s">
        <v>484</v>
      </c>
      <c r="H150" s="168" t="n">
        <v>18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714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714</v>
      </c>
      <c r="BM150" s="175" t="s">
        <v>5309</v>
      </c>
    </row>
    <row r="151" s="22" customFormat="true" ht="16.5" hidden="false" customHeight="true" outlineLevel="0" collapsed="false">
      <c r="B151" s="23"/>
      <c r="C151" s="201" t="s">
        <v>433</v>
      </c>
      <c r="D151" s="201" t="s">
        <v>487</v>
      </c>
      <c r="E151" s="202" t="s">
        <v>5310</v>
      </c>
      <c r="F151" s="203" t="s">
        <v>5311</v>
      </c>
      <c r="G151" s="204" t="s">
        <v>607</v>
      </c>
      <c r="H151" s="205" t="n">
        <v>2</v>
      </c>
      <c r="I151" s="206"/>
      <c r="J151" s="207" t="n">
        <f aca="false">ROUND(I151*H151,2)</f>
        <v>0</v>
      </c>
      <c r="K151" s="203"/>
      <c r="L151" s="208"/>
      <c r="M151" s="209"/>
      <c r="N151" s="210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5074</v>
      </c>
      <c r="AT151" s="175" t="s">
        <v>487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714</v>
      </c>
      <c r="BM151" s="175" t="s">
        <v>5312</v>
      </c>
    </row>
    <row r="152" s="22" customFormat="true" ht="16.5" hidden="false" customHeight="true" outlineLevel="0" collapsed="false">
      <c r="B152" s="23"/>
      <c r="C152" s="201" t="s">
        <v>443</v>
      </c>
      <c r="D152" s="201" t="s">
        <v>487</v>
      </c>
      <c r="E152" s="202" t="s">
        <v>5313</v>
      </c>
      <c r="F152" s="203" t="s">
        <v>5314</v>
      </c>
      <c r="G152" s="204" t="s">
        <v>607</v>
      </c>
      <c r="H152" s="205" t="n">
        <v>12</v>
      </c>
      <c r="I152" s="206"/>
      <c r="J152" s="207" t="n">
        <f aca="false">ROUND(I152*H152,2)</f>
        <v>0</v>
      </c>
      <c r="K152" s="203"/>
      <c r="L152" s="208"/>
      <c r="M152" s="209"/>
      <c r="N152" s="210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5074</v>
      </c>
      <c r="AT152" s="175" t="s">
        <v>487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714</v>
      </c>
      <c r="BM152" s="175" t="s">
        <v>5315</v>
      </c>
    </row>
    <row r="153" s="22" customFormat="true" ht="16.5" hidden="false" customHeight="true" outlineLevel="0" collapsed="false">
      <c r="B153" s="23"/>
      <c r="C153" s="201" t="s">
        <v>6</v>
      </c>
      <c r="D153" s="201" t="s">
        <v>487</v>
      </c>
      <c r="E153" s="202" t="s">
        <v>5316</v>
      </c>
      <c r="F153" s="203" t="s">
        <v>5317</v>
      </c>
      <c r="G153" s="204" t="s">
        <v>607</v>
      </c>
      <c r="H153" s="205" t="n">
        <v>4</v>
      </c>
      <c r="I153" s="206"/>
      <c r="J153" s="207" t="n">
        <f aca="false">ROUND(I153*H153,2)</f>
        <v>0</v>
      </c>
      <c r="K153" s="203"/>
      <c r="L153" s="208"/>
      <c r="M153" s="209"/>
      <c r="N153" s="210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5074</v>
      </c>
      <c r="AT153" s="175" t="s">
        <v>487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714</v>
      </c>
      <c r="BM153" s="175" t="s">
        <v>5318</v>
      </c>
    </row>
    <row r="154" s="22" customFormat="true" ht="24.15" hidden="false" customHeight="true" outlineLevel="0" collapsed="false">
      <c r="B154" s="23"/>
      <c r="C154" s="164" t="s">
        <v>455</v>
      </c>
      <c r="D154" s="164" t="s">
        <v>310</v>
      </c>
      <c r="E154" s="165" t="s">
        <v>5097</v>
      </c>
      <c r="F154" s="166" t="s">
        <v>5098</v>
      </c>
      <c r="G154" s="167" t="s">
        <v>484</v>
      </c>
      <c r="H154" s="168" t="n">
        <v>3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714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714</v>
      </c>
      <c r="BM154" s="175" t="s">
        <v>5319</v>
      </c>
    </row>
    <row r="155" s="22" customFormat="true" ht="21.75" hidden="false" customHeight="true" outlineLevel="0" collapsed="false">
      <c r="B155" s="23"/>
      <c r="C155" s="201" t="s">
        <v>461</v>
      </c>
      <c r="D155" s="201" t="s">
        <v>487</v>
      </c>
      <c r="E155" s="202" t="s">
        <v>5100</v>
      </c>
      <c r="F155" s="203" t="s">
        <v>5101</v>
      </c>
      <c r="G155" s="204" t="s">
        <v>607</v>
      </c>
      <c r="H155" s="205" t="n">
        <v>3</v>
      </c>
      <c r="I155" s="206"/>
      <c r="J155" s="207" t="n">
        <f aca="false">ROUND(I155*H155,2)</f>
        <v>0</v>
      </c>
      <c r="K155" s="203"/>
      <c r="L155" s="208"/>
      <c r="M155" s="209"/>
      <c r="N155" s="210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5074</v>
      </c>
      <c r="AT155" s="175" t="s">
        <v>487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714</v>
      </c>
      <c r="BM155" s="175" t="s">
        <v>5320</v>
      </c>
    </row>
    <row r="156" s="22" customFormat="true" ht="24.15" hidden="false" customHeight="true" outlineLevel="0" collapsed="false">
      <c r="B156" s="23"/>
      <c r="C156" s="164" t="s">
        <v>471</v>
      </c>
      <c r="D156" s="164" t="s">
        <v>310</v>
      </c>
      <c r="E156" s="165" t="s">
        <v>5321</v>
      </c>
      <c r="F156" s="166" t="s">
        <v>5322</v>
      </c>
      <c r="G156" s="167" t="s">
        <v>484</v>
      </c>
      <c r="H156" s="168" t="n">
        <v>3</v>
      </c>
      <c r="I156" s="169"/>
      <c r="J156" s="170" t="n">
        <f aca="false">ROUND(I156*H156,2)</f>
        <v>0</v>
      </c>
      <c r="K156" s="166" t="s">
        <v>314</v>
      </c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714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714</v>
      </c>
      <c r="BM156" s="175" t="s">
        <v>5323</v>
      </c>
    </row>
    <row r="157" s="22" customFormat="true" ht="21.75" hidden="false" customHeight="true" outlineLevel="0" collapsed="false">
      <c r="B157" s="23"/>
      <c r="C157" s="201" t="s">
        <v>475</v>
      </c>
      <c r="D157" s="201" t="s">
        <v>487</v>
      </c>
      <c r="E157" s="202" t="s">
        <v>5324</v>
      </c>
      <c r="F157" s="203" t="s">
        <v>5325</v>
      </c>
      <c r="G157" s="204" t="s">
        <v>607</v>
      </c>
      <c r="H157" s="205" t="n">
        <v>3</v>
      </c>
      <c r="I157" s="206"/>
      <c r="J157" s="207" t="n">
        <f aca="false">ROUND(I157*H157,2)</f>
        <v>0</v>
      </c>
      <c r="K157" s="203"/>
      <c r="L157" s="208"/>
      <c r="M157" s="209"/>
      <c r="N157" s="210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5074</v>
      </c>
      <c r="AT157" s="175" t="s">
        <v>487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714</v>
      </c>
      <c r="BM157" s="175" t="s">
        <v>5326</v>
      </c>
    </row>
    <row r="158" s="22" customFormat="true" ht="16.5" hidden="false" customHeight="true" outlineLevel="0" collapsed="false">
      <c r="B158" s="23"/>
      <c r="C158" s="164" t="s">
        <v>481</v>
      </c>
      <c r="D158" s="164" t="s">
        <v>310</v>
      </c>
      <c r="E158" s="165" t="s">
        <v>5327</v>
      </c>
      <c r="F158" s="166" t="s">
        <v>5328</v>
      </c>
      <c r="G158" s="167" t="s">
        <v>484</v>
      </c>
      <c r="H158" s="168" t="n">
        <v>21</v>
      </c>
      <c r="I158" s="169"/>
      <c r="J158" s="170" t="n">
        <f aca="false">ROUND(I158*H158,2)</f>
        <v>0</v>
      </c>
      <c r="K158" s="166" t="s">
        <v>314</v>
      </c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714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714</v>
      </c>
      <c r="BM158" s="175" t="s">
        <v>5329</v>
      </c>
    </row>
    <row r="159" s="22" customFormat="true" ht="24.15" hidden="false" customHeight="true" outlineLevel="0" collapsed="false">
      <c r="B159" s="23"/>
      <c r="C159" s="201" t="s">
        <v>486</v>
      </c>
      <c r="D159" s="201" t="s">
        <v>487</v>
      </c>
      <c r="E159" s="202" t="s">
        <v>5330</v>
      </c>
      <c r="F159" s="203" t="s">
        <v>5331</v>
      </c>
      <c r="G159" s="204" t="s">
        <v>607</v>
      </c>
      <c r="H159" s="205" t="n">
        <v>21</v>
      </c>
      <c r="I159" s="206"/>
      <c r="J159" s="207" t="n">
        <f aca="false">ROUND(I159*H159,2)</f>
        <v>0</v>
      </c>
      <c r="K159" s="203"/>
      <c r="L159" s="208"/>
      <c r="M159" s="209"/>
      <c r="N159" s="210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5074</v>
      </c>
      <c r="AT159" s="175" t="s">
        <v>487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714</v>
      </c>
      <c r="BM159" s="175" t="s">
        <v>5332</v>
      </c>
    </row>
    <row r="160" s="22" customFormat="true" ht="16.5" hidden="false" customHeight="true" outlineLevel="0" collapsed="false">
      <c r="B160" s="23"/>
      <c r="C160" s="201" t="s">
        <v>491</v>
      </c>
      <c r="D160" s="201" t="s">
        <v>487</v>
      </c>
      <c r="E160" s="202" t="s">
        <v>5109</v>
      </c>
      <c r="F160" s="203" t="s">
        <v>5110</v>
      </c>
      <c r="G160" s="204" t="s">
        <v>494</v>
      </c>
      <c r="H160" s="205" t="n">
        <v>118.5</v>
      </c>
      <c r="I160" s="206"/>
      <c r="J160" s="207" t="n">
        <f aca="false">ROUND(I160*H160,2)</f>
        <v>0</v>
      </c>
      <c r="K160" s="203"/>
      <c r="L160" s="208"/>
      <c r="M160" s="209"/>
      <c r="N160" s="210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5074</v>
      </c>
      <c r="AT160" s="175" t="s">
        <v>487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714</v>
      </c>
      <c r="BM160" s="175" t="s">
        <v>5333</v>
      </c>
    </row>
    <row r="161" s="22" customFormat="true" ht="49.2" hidden="false" customHeight="true" outlineLevel="0" collapsed="false">
      <c r="B161" s="23"/>
      <c r="C161" s="164" t="s">
        <v>496</v>
      </c>
      <c r="D161" s="164" t="s">
        <v>310</v>
      </c>
      <c r="E161" s="165" t="s">
        <v>5334</v>
      </c>
      <c r="F161" s="166" t="s">
        <v>5335</v>
      </c>
      <c r="G161" s="167" t="s">
        <v>494</v>
      </c>
      <c r="H161" s="168" t="n">
        <v>658</v>
      </c>
      <c r="I161" s="169"/>
      <c r="J161" s="170" t="n">
        <f aca="false">ROUND(I161*H161,2)</f>
        <v>0</v>
      </c>
      <c r="K161" s="166" t="s">
        <v>314</v>
      </c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714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714</v>
      </c>
      <c r="BM161" s="175" t="s">
        <v>5336</v>
      </c>
    </row>
    <row r="162" s="22" customFormat="true" ht="16.5" hidden="false" customHeight="true" outlineLevel="0" collapsed="false">
      <c r="B162" s="23"/>
      <c r="C162" s="201" t="s">
        <v>500</v>
      </c>
      <c r="D162" s="201" t="s">
        <v>487</v>
      </c>
      <c r="E162" s="202" t="s">
        <v>5112</v>
      </c>
      <c r="F162" s="203" t="s">
        <v>5113</v>
      </c>
      <c r="G162" s="204" t="s">
        <v>1844</v>
      </c>
      <c r="H162" s="205" t="n">
        <v>531.96</v>
      </c>
      <c r="I162" s="206"/>
      <c r="J162" s="207" t="n">
        <f aca="false">ROUND(I162*H162,2)</f>
        <v>0</v>
      </c>
      <c r="K162" s="203"/>
      <c r="L162" s="208"/>
      <c r="M162" s="209"/>
      <c r="N162" s="210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5074</v>
      </c>
      <c r="AT162" s="175" t="s">
        <v>487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714</v>
      </c>
      <c r="BM162" s="175" t="s">
        <v>5337</v>
      </c>
    </row>
    <row r="163" s="22" customFormat="true" ht="21.75" hidden="false" customHeight="true" outlineLevel="0" collapsed="false">
      <c r="B163" s="23"/>
      <c r="C163" s="164" t="s">
        <v>504</v>
      </c>
      <c r="D163" s="164" t="s">
        <v>310</v>
      </c>
      <c r="E163" s="165" t="s">
        <v>5115</v>
      </c>
      <c r="F163" s="166" t="s">
        <v>5116</v>
      </c>
      <c r="G163" s="167" t="s">
        <v>484</v>
      </c>
      <c r="H163" s="168" t="n">
        <v>48</v>
      </c>
      <c r="I163" s="169"/>
      <c r="J163" s="170" t="n">
        <f aca="false">ROUND(I163*H163,2)</f>
        <v>0</v>
      </c>
      <c r="K163" s="166" t="s">
        <v>314</v>
      </c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714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714</v>
      </c>
      <c r="BM163" s="175" t="s">
        <v>5338</v>
      </c>
    </row>
    <row r="164" s="22" customFormat="true" ht="16.5" hidden="false" customHeight="true" outlineLevel="0" collapsed="false">
      <c r="B164" s="23"/>
      <c r="C164" s="201" t="s">
        <v>508</v>
      </c>
      <c r="D164" s="201" t="s">
        <v>487</v>
      </c>
      <c r="E164" s="202" t="s">
        <v>5118</v>
      </c>
      <c r="F164" s="203" t="s">
        <v>5119</v>
      </c>
      <c r="G164" s="204" t="s">
        <v>484</v>
      </c>
      <c r="H164" s="205" t="n">
        <v>48</v>
      </c>
      <c r="I164" s="206"/>
      <c r="J164" s="207" t="n">
        <f aca="false">ROUND(I164*H164,2)</f>
        <v>0</v>
      </c>
      <c r="K164" s="203"/>
      <c r="L164" s="208"/>
      <c r="M164" s="209"/>
      <c r="N164" s="210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5074</v>
      </c>
      <c r="AT164" s="175" t="s">
        <v>487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714</v>
      </c>
      <c r="BM164" s="175" t="s">
        <v>5339</v>
      </c>
    </row>
    <row r="165" s="22" customFormat="true" ht="49.2" hidden="false" customHeight="true" outlineLevel="0" collapsed="false">
      <c r="B165" s="23"/>
      <c r="C165" s="164" t="s">
        <v>514</v>
      </c>
      <c r="D165" s="164" t="s">
        <v>310</v>
      </c>
      <c r="E165" s="165" t="s">
        <v>5121</v>
      </c>
      <c r="F165" s="166" t="s">
        <v>5122</v>
      </c>
      <c r="G165" s="167" t="s">
        <v>484</v>
      </c>
      <c r="H165" s="168" t="n">
        <v>1</v>
      </c>
      <c r="I165" s="169"/>
      <c r="J165" s="170" t="n">
        <f aca="false">ROUND(I165*H165,2)</f>
        <v>0</v>
      </c>
      <c r="K165" s="166" t="s">
        <v>314</v>
      </c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714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714</v>
      </c>
      <c r="BM165" s="175" t="s">
        <v>5340</v>
      </c>
    </row>
    <row r="166" s="22" customFormat="true" ht="24.15" hidden="false" customHeight="true" outlineLevel="0" collapsed="false">
      <c r="B166" s="23"/>
      <c r="C166" s="164" t="s">
        <v>645</v>
      </c>
      <c r="D166" s="164" t="s">
        <v>310</v>
      </c>
      <c r="E166" s="165" t="s">
        <v>5124</v>
      </c>
      <c r="F166" s="166" t="s">
        <v>5125</v>
      </c>
      <c r="G166" s="167" t="s">
        <v>484</v>
      </c>
      <c r="H166" s="168" t="n">
        <v>2</v>
      </c>
      <c r="I166" s="169"/>
      <c r="J166" s="170" t="n">
        <f aca="false">ROUND(I166*H166,2)</f>
        <v>0</v>
      </c>
      <c r="K166" s="166" t="s">
        <v>314</v>
      </c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714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714</v>
      </c>
      <c r="BM166" s="175" t="s">
        <v>5341</v>
      </c>
    </row>
    <row r="167" s="22" customFormat="true" ht="33" hidden="false" customHeight="true" outlineLevel="0" collapsed="false">
      <c r="B167" s="23"/>
      <c r="C167" s="164" t="s">
        <v>649</v>
      </c>
      <c r="D167" s="164" t="s">
        <v>310</v>
      </c>
      <c r="E167" s="165" t="s">
        <v>5127</v>
      </c>
      <c r="F167" s="166" t="s">
        <v>5128</v>
      </c>
      <c r="G167" s="167" t="s">
        <v>484</v>
      </c>
      <c r="H167" s="168" t="n">
        <v>3</v>
      </c>
      <c r="I167" s="169"/>
      <c r="J167" s="170" t="n">
        <f aca="false">ROUND(I167*H167,2)</f>
        <v>0</v>
      </c>
      <c r="K167" s="166" t="s">
        <v>314</v>
      </c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714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714</v>
      </c>
      <c r="BM167" s="175" t="s">
        <v>5342</v>
      </c>
    </row>
    <row r="168" s="22" customFormat="true" ht="33" hidden="false" customHeight="true" outlineLevel="0" collapsed="false">
      <c r="B168" s="23"/>
      <c r="C168" s="164" t="s">
        <v>653</v>
      </c>
      <c r="D168" s="164" t="s">
        <v>310</v>
      </c>
      <c r="E168" s="165" t="s">
        <v>5133</v>
      </c>
      <c r="F168" s="166" t="s">
        <v>5134</v>
      </c>
      <c r="G168" s="167" t="s">
        <v>484</v>
      </c>
      <c r="H168" s="168" t="n">
        <v>3</v>
      </c>
      <c r="I168" s="169"/>
      <c r="J168" s="170" t="n">
        <f aca="false">ROUND(I168*H168,2)</f>
        <v>0</v>
      </c>
      <c r="K168" s="166" t="s">
        <v>314</v>
      </c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714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714</v>
      </c>
      <c r="BM168" s="175" t="s">
        <v>5343</v>
      </c>
    </row>
    <row r="169" s="22" customFormat="true" ht="24.15" hidden="false" customHeight="true" outlineLevel="0" collapsed="false">
      <c r="B169" s="23"/>
      <c r="C169" s="164" t="s">
        <v>657</v>
      </c>
      <c r="D169" s="164" t="s">
        <v>310</v>
      </c>
      <c r="E169" s="165" t="s">
        <v>5136</v>
      </c>
      <c r="F169" s="166" t="s">
        <v>5137</v>
      </c>
      <c r="G169" s="167" t="s">
        <v>4394</v>
      </c>
      <c r="H169" s="168" t="n">
        <v>1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714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714</v>
      </c>
      <c r="BM169" s="175" t="s">
        <v>5344</v>
      </c>
    </row>
    <row r="170" s="22" customFormat="true" ht="33" hidden="false" customHeight="true" outlineLevel="0" collapsed="false">
      <c r="B170" s="23"/>
      <c r="C170" s="164" t="s">
        <v>661</v>
      </c>
      <c r="D170" s="164" t="s">
        <v>310</v>
      </c>
      <c r="E170" s="165" t="s">
        <v>5345</v>
      </c>
      <c r="F170" s="166" t="s">
        <v>5346</v>
      </c>
      <c r="G170" s="167" t="s">
        <v>494</v>
      </c>
      <c r="H170" s="168" t="n">
        <v>760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714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714</v>
      </c>
      <c r="BM170" s="175" t="s">
        <v>5347</v>
      </c>
    </row>
    <row r="171" s="22" customFormat="true" ht="16.5" hidden="false" customHeight="true" outlineLevel="0" collapsed="false">
      <c r="B171" s="23"/>
      <c r="C171" s="201" t="s">
        <v>663</v>
      </c>
      <c r="D171" s="201" t="s">
        <v>487</v>
      </c>
      <c r="E171" s="202" t="s">
        <v>5348</v>
      </c>
      <c r="F171" s="203" t="s">
        <v>5349</v>
      </c>
      <c r="G171" s="204" t="s">
        <v>494</v>
      </c>
      <c r="H171" s="205" t="n">
        <v>760</v>
      </c>
      <c r="I171" s="206"/>
      <c r="J171" s="207" t="n">
        <f aca="false">ROUND(I171*H171,2)</f>
        <v>0</v>
      </c>
      <c r="K171" s="203"/>
      <c r="L171" s="208"/>
      <c r="M171" s="209"/>
      <c r="N171" s="210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5074</v>
      </c>
      <c r="AT171" s="175" t="s">
        <v>487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714</v>
      </c>
      <c r="BM171" s="175" t="s">
        <v>5350</v>
      </c>
    </row>
    <row r="172" s="22" customFormat="true" ht="21.75" hidden="false" customHeight="true" outlineLevel="0" collapsed="false">
      <c r="B172" s="23"/>
      <c r="C172" s="164" t="s">
        <v>665</v>
      </c>
      <c r="D172" s="164" t="s">
        <v>310</v>
      </c>
      <c r="E172" s="165" t="s">
        <v>5351</v>
      </c>
      <c r="F172" s="166" t="s">
        <v>5352</v>
      </c>
      <c r="G172" s="167" t="s">
        <v>484</v>
      </c>
      <c r="H172" s="168" t="n">
        <v>20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714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714</v>
      </c>
      <c r="BM172" s="175" t="s">
        <v>5353</v>
      </c>
    </row>
    <row r="173" s="22" customFormat="true" ht="16.5" hidden="false" customHeight="true" outlineLevel="0" collapsed="false">
      <c r="B173" s="23"/>
      <c r="C173" s="164" t="s">
        <v>667</v>
      </c>
      <c r="D173" s="164" t="s">
        <v>310</v>
      </c>
      <c r="E173" s="165" t="s">
        <v>5154</v>
      </c>
      <c r="F173" s="166" t="s">
        <v>5155</v>
      </c>
      <c r="G173" s="167" t="s">
        <v>3581</v>
      </c>
      <c r="H173" s="235"/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714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714</v>
      </c>
      <c r="BM173" s="175" t="s">
        <v>5354</v>
      </c>
    </row>
    <row r="174" s="22" customFormat="true" ht="16.5" hidden="false" customHeight="true" outlineLevel="0" collapsed="false">
      <c r="B174" s="23"/>
      <c r="C174" s="164" t="s">
        <v>669</v>
      </c>
      <c r="D174" s="164" t="s">
        <v>310</v>
      </c>
      <c r="E174" s="165" t="s">
        <v>5157</v>
      </c>
      <c r="F174" s="166" t="s">
        <v>5158</v>
      </c>
      <c r="G174" s="167" t="s">
        <v>3581</v>
      </c>
      <c r="H174" s="235"/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714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714</v>
      </c>
      <c r="BM174" s="175" t="s">
        <v>5355</v>
      </c>
    </row>
    <row r="175" s="22" customFormat="true" ht="16.5" hidden="false" customHeight="true" outlineLevel="0" collapsed="false">
      <c r="B175" s="23"/>
      <c r="C175" s="164" t="s">
        <v>671</v>
      </c>
      <c r="D175" s="164" t="s">
        <v>310</v>
      </c>
      <c r="E175" s="165" t="s">
        <v>5160</v>
      </c>
      <c r="F175" s="166" t="s">
        <v>5161</v>
      </c>
      <c r="G175" s="167" t="s">
        <v>3581</v>
      </c>
      <c r="H175" s="235"/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714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714</v>
      </c>
      <c r="BM175" s="175" t="s">
        <v>5356</v>
      </c>
    </row>
    <row r="176" s="22" customFormat="true" ht="16.5" hidden="false" customHeight="true" outlineLevel="0" collapsed="false">
      <c r="B176" s="23"/>
      <c r="C176" s="164" t="s">
        <v>673</v>
      </c>
      <c r="D176" s="164" t="s">
        <v>310</v>
      </c>
      <c r="E176" s="165" t="s">
        <v>5163</v>
      </c>
      <c r="F176" s="166" t="s">
        <v>5164</v>
      </c>
      <c r="G176" s="167" t="s">
        <v>3581</v>
      </c>
      <c r="H176" s="235"/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714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714</v>
      </c>
      <c r="BM176" s="175" t="s">
        <v>5357</v>
      </c>
    </row>
    <row r="177" s="22" customFormat="true" ht="16.5" hidden="false" customHeight="true" outlineLevel="0" collapsed="false">
      <c r="B177" s="23"/>
      <c r="C177" s="164" t="s">
        <v>675</v>
      </c>
      <c r="D177" s="164" t="s">
        <v>310</v>
      </c>
      <c r="E177" s="165" t="s">
        <v>5166</v>
      </c>
      <c r="F177" s="166" t="s">
        <v>5167</v>
      </c>
      <c r="G177" s="167" t="s">
        <v>3581</v>
      </c>
      <c r="H177" s="235"/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714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714</v>
      </c>
      <c r="BM177" s="175" t="s">
        <v>5358</v>
      </c>
    </row>
    <row r="178" s="152" customFormat="true" ht="22.95" hidden="false" customHeight="true" outlineLevel="0" collapsed="false">
      <c r="B178" s="153"/>
      <c r="D178" s="154" t="s">
        <v>81</v>
      </c>
      <c r="E178" s="162" t="s">
        <v>5169</v>
      </c>
      <c r="F178" s="162" t="s">
        <v>5170</v>
      </c>
      <c r="I178" s="156"/>
      <c r="J178" s="163" t="n">
        <f aca="false">BK178</f>
        <v>0</v>
      </c>
      <c r="L178" s="153"/>
      <c r="M178" s="157"/>
      <c r="P178" s="158" t="n">
        <f aca="false">SUM(P179:P205)</f>
        <v>0</v>
      </c>
      <c r="R178" s="158" t="n">
        <f aca="false">SUM(R179:R205)</f>
        <v>155.7164757</v>
      </c>
      <c r="T178" s="159" t="n">
        <f aca="false">SUM(T179:T205)</f>
        <v>6.06585</v>
      </c>
      <c r="AR178" s="154" t="s">
        <v>327</v>
      </c>
      <c r="AT178" s="160" t="s">
        <v>81</v>
      </c>
      <c r="AU178" s="160" t="s">
        <v>89</v>
      </c>
      <c r="AY178" s="154" t="s">
        <v>308</v>
      </c>
      <c r="BK178" s="161" t="n">
        <f aca="false">SUM(BK179:BK205)</f>
        <v>0</v>
      </c>
    </row>
    <row r="179" s="22" customFormat="true" ht="24.15" hidden="false" customHeight="true" outlineLevel="0" collapsed="false">
      <c r="B179" s="23"/>
      <c r="C179" s="164" t="s">
        <v>677</v>
      </c>
      <c r="D179" s="164" t="s">
        <v>310</v>
      </c>
      <c r="E179" s="165" t="s">
        <v>5359</v>
      </c>
      <c r="F179" s="166" t="s">
        <v>5360</v>
      </c>
      <c r="G179" s="167" t="s">
        <v>5173</v>
      </c>
      <c r="H179" s="168" t="n">
        <v>0.611</v>
      </c>
      <c r="I179" s="169"/>
      <c r="J179" s="170" t="n">
        <f aca="false">ROUND(I179*H179,2)</f>
        <v>0</v>
      </c>
      <c r="K179" s="166" t="s">
        <v>314</v>
      </c>
      <c r="L179" s="23"/>
      <c r="M179" s="171"/>
      <c r="N179" s="172" t="s">
        <v>47</v>
      </c>
      <c r="P179" s="173" t="n">
        <f aca="false">O179*H179</f>
        <v>0</v>
      </c>
      <c r="Q179" s="173" t="n">
        <v>0.0088</v>
      </c>
      <c r="R179" s="173" t="n">
        <f aca="false">Q179*H179</f>
        <v>0.0053768</v>
      </c>
      <c r="S179" s="173" t="n">
        <v>0</v>
      </c>
      <c r="T179" s="174" t="n">
        <f aca="false">S179*H179</f>
        <v>0</v>
      </c>
      <c r="AR179" s="175" t="s">
        <v>714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714</v>
      </c>
      <c r="BM179" s="175" t="s">
        <v>5361</v>
      </c>
    </row>
    <row r="180" s="22" customFormat="true" ht="21.75" hidden="false" customHeight="true" outlineLevel="0" collapsed="false">
      <c r="B180" s="23"/>
      <c r="C180" s="164" t="s">
        <v>679</v>
      </c>
      <c r="D180" s="164" t="s">
        <v>310</v>
      </c>
      <c r="E180" s="165" t="s">
        <v>5362</v>
      </c>
      <c r="F180" s="166" t="s">
        <v>5363</v>
      </c>
      <c r="G180" s="167" t="s">
        <v>5173</v>
      </c>
      <c r="H180" s="168" t="n">
        <v>0.611</v>
      </c>
      <c r="I180" s="169"/>
      <c r="J180" s="170" t="n">
        <f aca="false">ROUND(I180*H180,2)</f>
        <v>0</v>
      </c>
      <c r="K180" s="166" t="s">
        <v>314</v>
      </c>
      <c r="L180" s="23"/>
      <c r="M180" s="171"/>
      <c r="N180" s="172" t="s">
        <v>47</v>
      </c>
      <c r="P180" s="173" t="n">
        <f aca="false">O180*H180</f>
        <v>0</v>
      </c>
      <c r="Q180" s="173" t="n">
        <v>0.0099</v>
      </c>
      <c r="R180" s="173" t="n">
        <f aca="false">Q180*H180</f>
        <v>0.0060489</v>
      </c>
      <c r="S180" s="173" t="n">
        <v>0</v>
      </c>
      <c r="T180" s="174" t="n">
        <f aca="false">S180*H180</f>
        <v>0</v>
      </c>
      <c r="AR180" s="175" t="s">
        <v>714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714</v>
      </c>
      <c r="BM180" s="175" t="s">
        <v>5364</v>
      </c>
    </row>
    <row r="181" s="22" customFormat="true" ht="55.5" hidden="false" customHeight="true" outlineLevel="0" collapsed="false">
      <c r="B181" s="23"/>
      <c r="C181" s="164" t="s">
        <v>681</v>
      </c>
      <c r="D181" s="164" t="s">
        <v>310</v>
      </c>
      <c r="E181" s="165" t="s">
        <v>5365</v>
      </c>
      <c r="F181" s="166" t="s">
        <v>5366</v>
      </c>
      <c r="G181" s="167" t="s">
        <v>313</v>
      </c>
      <c r="H181" s="168" t="n">
        <v>11.55</v>
      </c>
      <c r="I181" s="169"/>
      <c r="J181" s="170" t="n">
        <f aca="false">ROUND(I181*H181,2)</f>
        <v>0</v>
      </c>
      <c r="K181" s="166" t="s">
        <v>314</v>
      </c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0.417</v>
      </c>
      <c r="T181" s="174" t="n">
        <f aca="false">S181*H181</f>
        <v>4.81635</v>
      </c>
      <c r="AR181" s="175" t="s">
        <v>714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714</v>
      </c>
      <c r="BM181" s="175" t="s">
        <v>5367</v>
      </c>
    </row>
    <row r="182" s="22" customFormat="true" ht="37.95" hidden="false" customHeight="true" outlineLevel="0" collapsed="false">
      <c r="B182" s="23"/>
      <c r="C182" s="164" t="s">
        <v>683</v>
      </c>
      <c r="D182" s="164" t="s">
        <v>310</v>
      </c>
      <c r="E182" s="165" t="s">
        <v>5368</v>
      </c>
      <c r="F182" s="166" t="s">
        <v>5369</v>
      </c>
      <c r="G182" s="167" t="s">
        <v>313</v>
      </c>
      <c r="H182" s="168" t="n">
        <v>7.35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0.17</v>
      </c>
      <c r="T182" s="174" t="n">
        <f aca="false">S182*H182</f>
        <v>1.2495</v>
      </c>
      <c r="AR182" s="175" t="s">
        <v>714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714</v>
      </c>
      <c r="BM182" s="175" t="s">
        <v>5370</v>
      </c>
    </row>
    <row r="183" s="22" customFormat="true" ht="24.15" hidden="false" customHeight="true" outlineLevel="0" collapsed="false">
      <c r="B183" s="23"/>
      <c r="C183" s="164" t="s">
        <v>685</v>
      </c>
      <c r="D183" s="164" t="s">
        <v>310</v>
      </c>
      <c r="E183" s="165" t="s">
        <v>5371</v>
      </c>
      <c r="F183" s="166" t="s">
        <v>5179</v>
      </c>
      <c r="G183" s="167" t="s">
        <v>484</v>
      </c>
      <c r="H183" s="168" t="n">
        <v>21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714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714</v>
      </c>
      <c r="BM183" s="175" t="s">
        <v>5372</v>
      </c>
    </row>
    <row r="184" s="22" customFormat="true" ht="16.5" hidden="false" customHeight="true" outlineLevel="0" collapsed="false">
      <c r="B184" s="23"/>
      <c r="C184" s="164" t="s">
        <v>688</v>
      </c>
      <c r="D184" s="164" t="s">
        <v>310</v>
      </c>
      <c r="E184" s="165" t="s">
        <v>5373</v>
      </c>
      <c r="F184" s="166" t="s">
        <v>5374</v>
      </c>
      <c r="G184" s="167" t="s">
        <v>607</v>
      </c>
      <c r="H184" s="168" t="n">
        <v>18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714</v>
      </c>
      <c r="AT184" s="175" t="s">
        <v>310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714</v>
      </c>
      <c r="BM184" s="175" t="s">
        <v>5375</v>
      </c>
    </row>
    <row r="185" s="22" customFormat="true" ht="16.5" hidden="false" customHeight="true" outlineLevel="0" collapsed="false">
      <c r="B185" s="23"/>
      <c r="C185" s="164" t="s">
        <v>690</v>
      </c>
      <c r="D185" s="164" t="s">
        <v>310</v>
      </c>
      <c r="E185" s="165" t="s">
        <v>5181</v>
      </c>
      <c r="F185" s="166" t="s">
        <v>5182</v>
      </c>
      <c r="G185" s="167" t="s">
        <v>607</v>
      </c>
      <c r="H185" s="168" t="n">
        <v>3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714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714</v>
      </c>
      <c r="BM185" s="175" t="s">
        <v>5376</v>
      </c>
    </row>
    <row r="186" s="22" customFormat="true" ht="24.15" hidden="false" customHeight="true" outlineLevel="0" collapsed="false">
      <c r="B186" s="23"/>
      <c r="C186" s="164" t="s">
        <v>692</v>
      </c>
      <c r="D186" s="164" t="s">
        <v>310</v>
      </c>
      <c r="E186" s="165" t="s">
        <v>5377</v>
      </c>
      <c r="F186" s="166" t="s">
        <v>5378</v>
      </c>
      <c r="G186" s="167" t="s">
        <v>494</v>
      </c>
      <c r="H186" s="168" t="n">
        <v>137</v>
      </c>
      <c r="I186" s="169"/>
      <c r="J186" s="170" t="n">
        <f aca="false">ROUND(I186*H186,2)</f>
        <v>0</v>
      </c>
      <c r="K186" s="166"/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714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714</v>
      </c>
      <c r="BM186" s="175" t="s">
        <v>5379</v>
      </c>
    </row>
    <row r="187" s="22" customFormat="true" ht="24.15" hidden="false" customHeight="true" outlineLevel="0" collapsed="false">
      <c r="B187" s="23"/>
      <c r="C187" s="164" t="s">
        <v>694</v>
      </c>
      <c r="D187" s="164" t="s">
        <v>310</v>
      </c>
      <c r="E187" s="165" t="s">
        <v>5184</v>
      </c>
      <c r="F187" s="166" t="s">
        <v>5185</v>
      </c>
      <c r="G187" s="167" t="s">
        <v>494</v>
      </c>
      <c r="H187" s="168" t="n">
        <v>398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714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714</v>
      </c>
      <c r="BM187" s="175" t="s">
        <v>5380</v>
      </c>
    </row>
    <row r="188" s="22" customFormat="true" ht="24.15" hidden="false" customHeight="true" outlineLevel="0" collapsed="false">
      <c r="B188" s="23"/>
      <c r="C188" s="164" t="s">
        <v>696</v>
      </c>
      <c r="D188" s="164" t="s">
        <v>310</v>
      </c>
      <c r="E188" s="165" t="s">
        <v>5381</v>
      </c>
      <c r="F188" s="166" t="s">
        <v>5382</v>
      </c>
      <c r="G188" s="167" t="s">
        <v>494</v>
      </c>
      <c r="H188" s="168" t="n">
        <v>76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714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714</v>
      </c>
      <c r="BM188" s="175" t="s">
        <v>5383</v>
      </c>
    </row>
    <row r="189" s="22" customFormat="true" ht="24.15" hidden="false" customHeight="true" outlineLevel="0" collapsed="false">
      <c r="B189" s="23"/>
      <c r="C189" s="164" t="s">
        <v>698</v>
      </c>
      <c r="D189" s="164" t="s">
        <v>310</v>
      </c>
      <c r="E189" s="165" t="s">
        <v>5384</v>
      </c>
      <c r="F189" s="166" t="s">
        <v>5197</v>
      </c>
      <c r="G189" s="167" t="s">
        <v>324</v>
      </c>
      <c r="H189" s="168" t="n">
        <v>4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714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714</v>
      </c>
      <c r="BM189" s="175" t="s">
        <v>5385</v>
      </c>
    </row>
    <row r="190" s="22" customFormat="true" ht="37.95" hidden="false" customHeight="true" outlineLevel="0" collapsed="false">
      <c r="B190" s="23"/>
      <c r="C190" s="164" t="s">
        <v>700</v>
      </c>
      <c r="D190" s="164" t="s">
        <v>310</v>
      </c>
      <c r="E190" s="165" t="s">
        <v>5386</v>
      </c>
      <c r="F190" s="166" t="s">
        <v>5387</v>
      </c>
      <c r="G190" s="167" t="s">
        <v>494</v>
      </c>
      <c r="H190" s="168" t="n">
        <v>535</v>
      </c>
      <c r="I190" s="169"/>
      <c r="J190" s="170" t="n">
        <f aca="false">ROUND(I190*H190,2)</f>
        <v>0</v>
      </c>
      <c r="K190" s="166" t="s">
        <v>314</v>
      </c>
      <c r="L190" s="23"/>
      <c r="M190" s="171"/>
      <c r="N190" s="172" t="s">
        <v>47</v>
      </c>
      <c r="P190" s="173" t="n">
        <f aca="false">O190*H190</f>
        <v>0</v>
      </c>
      <c r="Q190" s="173" t="n">
        <v>0.20015</v>
      </c>
      <c r="R190" s="173" t="n">
        <f aca="false">Q190*H190</f>
        <v>107.08025</v>
      </c>
      <c r="S190" s="173" t="n">
        <v>0</v>
      </c>
      <c r="T190" s="174" t="n">
        <f aca="false">S190*H190</f>
        <v>0</v>
      </c>
      <c r="AR190" s="175" t="s">
        <v>714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714</v>
      </c>
      <c r="BM190" s="175" t="s">
        <v>5388</v>
      </c>
    </row>
    <row r="191" s="22" customFormat="true" ht="16.5" hidden="false" customHeight="true" outlineLevel="0" collapsed="false">
      <c r="B191" s="23"/>
      <c r="C191" s="164" t="s">
        <v>702</v>
      </c>
      <c r="D191" s="164" t="s">
        <v>310</v>
      </c>
      <c r="E191" s="165" t="s">
        <v>5205</v>
      </c>
      <c r="F191" s="166" t="s">
        <v>5206</v>
      </c>
      <c r="G191" s="167" t="s">
        <v>494</v>
      </c>
      <c r="H191" s="168" t="n">
        <v>76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714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714</v>
      </c>
      <c r="BM191" s="175" t="s">
        <v>5389</v>
      </c>
    </row>
    <row r="192" s="22" customFormat="true" ht="37.95" hidden="false" customHeight="true" outlineLevel="0" collapsed="false">
      <c r="B192" s="23"/>
      <c r="C192" s="164" t="s">
        <v>704</v>
      </c>
      <c r="D192" s="164" t="s">
        <v>310</v>
      </c>
      <c r="E192" s="165" t="s">
        <v>5208</v>
      </c>
      <c r="F192" s="166" t="s">
        <v>5209</v>
      </c>
      <c r="G192" s="167" t="s">
        <v>494</v>
      </c>
      <c r="H192" s="168" t="n">
        <v>76</v>
      </c>
      <c r="I192" s="169"/>
      <c r="J192" s="170" t="n">
        <f aca="false">ROUND(I192*H192,2)</f>
        <v>0</v>
      </c>
      <c r="K192" s="166" t="s">
        <v>314</v>
      </c>
      <c r="L192" s="23"/>
      <c r="M192" s="171"/>
      <c r="N192" s="172" t="s">
        <v>47</v>
      </c>
      <c r="P192" s="173" t="n">
        <f aca="false">O192*H192</f>
        <v>0</v>
      </c>
      <c r="Q192" s="173" t="n">
        <v>0.351</v>
      </c>
      <c r="R192" s="173" t="n">
        <f aca="false">Q192*H192</f>
        <v>26.676</v>
      </c>
      <c r="S192" s="173" t="n">
        <v>0</v>
      </c>
      <c r="T192" s="174" t="n">
        <f aca="false">S192*H192</f>
        <v>0</v>
      </c>
      <c r="AR192" s="175" t="s">
        <v>714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714</v>
      </c>
      <c r="BM192" s="175" t="s">
        <v>5390</v>
      </c>
    </row>
    <row r="193" s="22" customFormat="true" ht="24.15" hidden="false" customHeight="true" outlineLevel="0" collapsed="false">
      <c r="B193" s="23"/>
      <c r="C193" s="164" t="s">
        <v>706</v>
      </c>
      <c r="D193" s="164" t="s">
        <v>310</v>
      </c>
      <c r="E193" s="165" t="s">
        <v>5391</v>
      </c>
      <c r="F193" s="166" t="s">
        <v>5212</v>
      </c>
      <c r="G193" s="167" t="s">
        <v>484</v>
      </c>
      <c r="H193" s="168" t="n">
        <v>4</v>
      </c>
      <c r="I193" s="169"/>
      <c r="J193" s="170" t="n">
        <f aca="false">ROUND(I193*H193,2)</f>
        <v>0</v>
      </c>
      <c r="K193" s="166" t="s">
        <v>314</v>
      </c>
      <c r="L193" s="23"/>
      <c r="M193" s="171"/>
      <c r="N193" s="172" t="s">
        <v>47</v>
      </c>
      <c r="P193" s="173" t="n">
        <f aca="false">O193*H193</f>
        <v>0</v>
      </c>
      <c r="Q193" s="173" t="n">
        <v>0.0038</v>
      </c>
      <c r="R193" s="173" t="n">
        <f aca="false">Q193*H193</f>
        <v>0.0152</v>
      </c>
      <c r="S193" s="173" t="n">
        <v>0</v>
      </c>
      <c r="T193" s="174" t="n">
        <f aca="false">S193*H193</f>
        <v>0</v>
      </c>
      <c r="AR193" s="175" t="s">
        <v>714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714</v>
      </c>
      <c r="BM193" s="175" t="s">
        <v>5392</v>
      </c>
    </row>
    <row r="194" s="22" customFormat="true" ht="24.15" hidden="false" customHeight="true" outlineLevel="0" collapsed="false">
      <c r="B194" s="23"/>
      <c r="C194" s="164" t="s">
        <v>708</v>
      </c>
      <c r="D194" s="164" t="s">
        <v>310</v>
      </c>
      <c r="E194" s="165" t="s">
        <v>5393</v>
      </c>
      <c r="F194" s="166" t="s">
        <v>5215</v>
      </c>
      <c r="G194" s="167" t="s">
        <v>484</v>
      </c>
      <c r="H194" s="168" t="n">
        <v>6</v>
      </c>
      <c r="I194" s="169"/>
      <c r="J194" s="170" t="n">
        <f aca="false">ROUND(I194*H194,2)</f>
        <v>0</v>
      </c>
      <c r="K194" s="166" t="s">
        <v>314</v>
      </c>
      <c r="L194" s="23"/>
      <c r="M194" s="171"/>
      <c r="N194" s="172" t="s">
        <v>47</v>
      </c>
      <c r="P194" s="173" t="n">
        <f aca="false">O194*H194</f>
        <v>0</v>
      </c>
      <c r="Q194" s="173" t="n">
        <v>0.0076</v>
      </c>
      <c r="R194" s="173" t="n">
        <f aca="false">Q194*H194</f>
        <v>0.0456</v>
      </c>
      <c r="S194" s="173" t="n">
        <v>0</v>
      </c>
      <c r="T194" s="174" t="n">
        <f aca="false">S194*H194</f>
        <v>0</v>
      </c>
      <c r="AR194" s="175" t="s">
        <v>714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714</v>
      </c>
      <c r="BM194" s="175" t="s">
        <v>5394</v>
      </c>
    </row>
    <row r="195" s="22" customFormat="true" ht="44.25" hidden="false" customHeight="true" outlineLevel="0" collapsed="false">
      <c r="B195" s="23"/>
      <c r="C195" s="164" t="s">
        <v>710</v>
      </c>
      <c r="D195" s="164" t="s">
        <v>310</v>
      </c>
      <c r="E195" s="165" t="s">
        <v>5217</v>
      </c>
      <c r="F195" s="166" t="s">
        <v>5218</v>
      </c>
      <c r="G195" s="167" t="s">
        <v>494</v>
      </c>
      <c r="H195" s="168" t="n">
        <v>76</v>
      </c>
      <c r="I195" s="169"/>
      <c r="J195" s="170" t="n">
        <f aca="false">ROUND(I195*H195,2)</f>
        <v>0</v>
      </c>
      <c r="K195" s="166" t="s">
        <v>314</v>
      </c>
      <c r="L195" s="23"/>
      <c r="M195" s="171"/>
      <c r="N195" s="172" t="s">
        <v>47</v>
      </c>
      <c r="P195" s="173" t="n">
        <f aca="false">O195*H195</f>
        <v>0</v>
      </c>
      <c r="Q195" s="173" t="n">
        <v>0.18</v>
      </c>
      <c r="R195" s="173" t="n">
        <f aca="false">Q195*H195</f>
        <v>13.68</v>
      </c>
      <c r="S195" s="173" t="n">
        <v>0</v>
      </c>
      <c r="T195" s="174" t="n">
        <f aca="false">S195*H195</f>
        <v>0</v>
      </c>
      <c r="AR195" s="175" t="s">
        <v>714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714</v>
      </c>
      <c r="BM195" s="175" t="s">
        <v>5395</v>
      </c>
    </row>
    <row r="196" s="22" customFormat="true" ht="44.25" hidden="false" customHeight="true" outlineLevel="0" collapsed="false">
      <c r="B196" s="23"/>
      <c r="C196" s="164" t="s">
        <v>712</v>
      </c>
      <c r="D196" s="164" t="s">
        <v>310</v>
      </c>
      <c r="E196" s="165" t="s">
        <v>5220</v>
      </c>
      <c r="F196" s="166" t="s">
        <v>5221</v>
      </c>
      <c r="G196" s="167" t="s">
        <v>494</v>
      </c>
      <c r="H196" s="168" t="n">
        <v>76</v>
      </c>
      <c r="I196" s="169"/>
      <c r="J196" s="170" t="n">
        <f aca="false">ROUND(I196*H196,2)</f>
        <v>0</v>
      </c>
      <c r="K196" s="166" t="s">
        <v>314</v>
      </c>
      <c r="L196" s="23"/>
      <c r="M196" s="171"/>
      <c r="N196" s="172" t="s">
        <v>47</v>
      </c>
      <c r="P196" s="173" t="n">
        <f aca="false">O196*H196</f>
        <v>0</v>
      </c>
      <c r="Q196" s="173" t="n">
        <v>0.108</v>
      </c>
      <c r="R196" s="173" t="n">
        <f aca="false">Q196*H196</f>
        <v>8.208</v>
      </c>
      <c r="S196" s="173" t="n">
        <v>0</v>
      </c>
      <c r="T196" s="174" t="n">
        <f aca="false">S196*H196</f>
        <v>0</v>
      </c>
      <c r="AR196" s="175" t="s">
        <v>714</v>
      </c>
      <c r="AT196" s="175" t="s">
        <v>310</v>
      </c>
      <c r="AU196" s="175" t="s">
        <v>91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714</v>
      </c>
      <c r="BM196" s="175" t="s">
        <v>5396</v>
      </c>
    </row>
    <row r="197" s="22" customFormat="true" ht="55.5" hidden="false" customHeight="true" outlineLevel="0" collapsed="false">
      <c r="B197" s="23"/>
      <c r="C197" s="164" t="s">
        <v>714</v>
      </c>
      <c r="D197" s="164" t="s">
        <v>310</v>
      </c>
      <c r="E197" s="165" t="s">
        <v>5397</v>
      </c>
      <c r="F197" s="166" t="s">
        <v>5398</v>
      </c>
      <c r="G197" s="167" t="s">
        <v>494</v>
      </c>
      <c r="H197" s="168" t="n">
        <v>137</v>
      </c>
      <c r="I197" s="169"/>
      <c r="J197" s="170" t="n">
        <f aca="false">ROUND(I197*H197,2)</f>
        <v>0</v>
      </c>
      <c r="K197" s="166" t="s">
        <v>314</v>
      </c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714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714</v>
      </c>
      <c r="BM197" s="175" t="s">
        <v>5399</v>
      </c>
    </row>
    <row r="198" s="22" customFormat="true" ht="55.5" hidden="false" customHeight="true" outlineLevel="0" collapsed="false">
      <c r="B198" s="23"/>
      <c r="C198" s="164" t="s">
        <v>717</v>
      </c>
      <c r="D198" s="164" t="s">
        <v>310</v>
      </c>
      <c r="E198" s="165" t="s">
        <v>5226</v>
      </c>
      <c r="F198" s="166" t="s">
        <v>5227</v>
      </c>
      <c r="G198" s="167" t="s">
        <v>494</v>
      </c>
      <c r="H198" s="168" t="n">
        <v>398</v>
      </c>
      <c r="I198" s="169"/>
      <c r="J198" s="170" t="n">
        <f aca="false">ROUND(I198*H198,2)</f>
        <v>0</v>
      </c>
      <c r="K198" s="166" t="s">
        <v>314</v>
      </c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714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714</v>
      </c>
      <c r="BM198" s="175" t="s">
        <v>5400</v>
      </c>
    </row>
    <row r="199" s="22" customFormat="true" ht="55.5" hidden="false" customHeight="true" outlineLevel="0" collapsed="false">
      <c r="B199" s="23"/>
      <c r="C199" s="164" t="s">
        <v>719</v>
      </c>
      <c r="D199" s="164" t="s">
        <v>310</v>
      </c>
      <c r="E199" s="165" t="s">
        <v>5401</v>
      </c>
      <c r="F199" s="166" t="s">
        <v>5402</v>
      </c>
      <c r="G199" s="167" t="s">
        <v>494</v>
      </c>
      <c r="H199" s="168" t="n">
        <v>76</v>
      </c>
      <c r="I199" s="169"/>
      <c r="J199" s="170" t="n">
        <f aca="false">ROUND(I199*H199,2)</f>
        <v>0</v>
      </c>
      <c r="K199" s="166" t="s">
        <v>314</v>
      </c>
      <c r="L199" s="23"/>
      <c r="M199" s="171"/>
      <c r="N199" s="172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714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714</v>
      </c>
      <c r="BM199" s="175" t="s">
        <v>5403</v>
      </c>
    </row>
    <row r="200" s="22" customFormat="true" ht="21.75" hidden="false" customHeight="true" outlineLevel="0" collapsed="false">
      <c r="B200" s="23"/>
      <c r="C200" s="164" t="s">
        <v>721</v>
      </c>
      <c r="D200" s="164" t="s">
        <v>310</v>
      </c>
      <c r="E200" s="165" t="s">
        <v>5238</v>
      </c>
      <c r="F200" s="166" t="s">
        <v>5239</v>
      </c>
      <c r="G200" s="167" t="s">
        <v>324</v>
      </c>
      <c r="H200" s="168" t="n">
        <v>4</v>
      </c>
      <c r="I200" s="169"/>
      <c r="J200" s="170" t="n">
        <f aca="false">ROUND(I200*H200,2)</f>
        <v>0</v>
      </c>
      <c r="K200" s="166"/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714</v>
      </c>
      <c r="AT200" s="175" t="s">
        <v>310</v>
      </c>
      <c r="AU200" s="175" t="s">
        <v>91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714</v>
      </c>
      <c r="BM200" s="175" t="s">
        <v>5404</v>
      </c>
    </row>
    <row r="201" s="22" customFormat="true" ht="44.25" hidden="false" customHeight="true" outlineLevel="0" collapsed="false">
      <c r="B201" s="23"/>
      <c r="C201" s="164" t="s">
        <v>723</v>
      </c>
      <c r="D201" s="164" t="s">
        <v>310</v>
      </c>
      <c r="E201" s="165" t="s">
        <v>5405</v>
      </c>
      <c r="F201" s="166" t="s">
        <v>5406</v>
      </c>
      <c r="G201" s="167" t="s">
        <v>324</v>
      </c>
      <c r="H201" s="168" t="n">
        <v>50.176</v>
      </c>
      <c r="I201" s="169"/>
      <c r="J201" s="170" t="n">
        <f aca="false">ROUND(I201*H201,2)</f>
        <v>0</v>
      </c>
      <c r="K201" s="166" t="s">
        <v>314</v>
      </c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714</v>
      </c>
      <c r="AT201" s="175" t="s">
        <v>310</v>
      </c>
      <c r="AU201" s="175" t="s">
        <v>91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714</v>
      </c>
      <c r="BM201" s="175" t="s">
        <v>5407</v>
      </c>
    </row>
    <row r="202" s="22" customFormat="true" ht="55.5" hidden="false" customHeight="true" outlineLevel="0" collapsed="false">
      <c r="B202" s="23"/>
      <c r="C202" s="164" t="s">
        <v>725</v>
      </c>
      <c r="D202" s="164" t="s">
        <v>310</v>
      </c>
      <c r="E202" s="165" t="s">
        <v>5408</v>
      </c>
      <c r="F202" s="166" t="s">
        <v>5409</v>
      </c>
      <c r="G202" s="167" t="s">
        <v>324</v>
      </c>
      <c r="H202" s="168" t="n">
        <v>752.64</v>
      </c>
      <c r="I202" s="169"/>
      <c r="J202" s="170" t="n">
        <f aca="false">ROUND(I202*H202,2)</f>
        <v>0</v>
      </c>
      <c r="K202" s="166" t="s">
        <v>314</v>
      </c>
      <c r="L202" s="23"/>
      <c r="M202" s="171"/>
      <c r="N202" s="172" t="s">
        <v>47</v>
      </c>
      <c r="P202" s="173" t="n">
        <f aca="false">O202*H202</f>
        <v>0</v>
      </c>
      <c r="Q202" s="173" t="n">
        <v>0</v>
      </c>
      <c r="R202" s="173" t="n">
        <f aca="false">Q202*H202</f>
        <v>0</v>
      </c>
      <c r="S202" s="173" t="n">
        <v>0</v>
      </c>
      <c r="T202" s="174" t="n">
        <f aca="false">S202*H202</f>
        <v>0</v>
      </c>
      <c r="AR202" s="175" t="s">
        <v>714</v>
      </c>
      <c r="AT202" s="175" t="s">
        <v>310</v>
      </c>
      <c r="AU202" s="175" t="s">
        <v>91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714</v>
      </c>
      <c r="BM202" s="175" t="s">
        <v>5410</v>
      </c>
    </row>
    <row r="203" s="22" customFormat="true" ht="16.5" hidden="false" customHeight="true" outlineLevel="0" collapsed="false">
      <c r="B203" s="23"/>
      <c r="C203" s="164" t="s">
        <v>727</v>
      </c>
      <c r="D203" s="164" t="s">
        <v>310</v>
      </c>
      <c r="E203" s="165" t="s">
        <v>5411</v>
      </c>
      <c r="F203" s="166" t="s">
        <v>5251</v>
      </c>
      <c r="G203" s="167" t="s">
        <v>370</v>
      </c>
      <c r="H203" s="168" t="n">
        <v>80.282</v>
      </c>
      <c r="I203" s="169"/>
      <c r="J203" s="170" t="n">
        <f aca="false">ROUND(I203*H203,2)</f>
        <v>0</v>
      </c>
      <c r="K203" s="166"/>
      <c r="L203" s="23"/>
      <c r="M203" s="171"/>
      <c r="N203" s="172" t="s">
        <v>47</v>
      </c>
      <c r="P203" s="173" t="n">
        <f aca="false">O203*H203</f>
        <v>0</v>
      </c>
      <c r="Q203" s="173" t="n">
        <v>0</v>
      </c>
      <c r="R203" s="173" t="n">
        <f aca="false">Q203*H203</f>
        <v>0</v>
      </c>
      <c r="S203" s="173" t="n">
        <v>0</v>
      </c>
      <c r="T203" s="174" t="n">
        <f aca="false">S203*H203</f>
        <v>0</v>
      </c>
      <c r="AR203" s="175" t="s">
        <v>714</v>
      </c>
      <c r="AT203" s="175" t="s">
        <v>310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714</v>
      </c>
      <c r="BM203" s="175" t="s">
        <v>5412</v>
      </c>
    </row>
    <row r="204" s="22" customFormat="true" ht="21.75" hidden="false" customHeight="true" outlineLevel="0" collapsed="false">
      <c r="B204" s="23"/>
      <c r="C204" s="164" t="s">
        <v>729</v>
      </c>
      <c r="D204" s="164" t="s">
        <v>310</v>
      </c>
      <c r="E204" s="165" t="s">
        <v>5413</v>
      </c>
      <c r="F204" s="166" t="s">
        <v>5254</v>
      </c>
      <c r="G204" s="167" t="s">
        <v>313</v>
      </c>
      <c r="H204" s="168" t="n">
        <v>665.8</v>
      </c>
      <c r="I204" s="169"/>
      <c r="J204" s="170" t="n">
        <f aca="false">ROUND(I204*H204,2)</f>
        <v>0</v>
      </c>
      <c r="K204" s="166"/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714</v>
      </c>
      <c r="AT204" s="175" t="s">
        <v>310</v>
      </c>
      <c r="AU204" s="175" t="s">
        <v>91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714</v>
      </c>
      <c r="BM204" s="175" t="s">
        <v>5414</v>
      </c>
    </row>
    <row r="205" s="22" customFormat="true" ht="16.5" hidden="false" customHeight="true" outlineLevel="0" collapsed="false">
      <c r="B205" s="23"/>
      <c r="C205" s="164" t="s">
        <v>731</v>
      </c>
      <c r="D205" s="164" t="s">
        <v>310</v>
      </c>
      <c r="E205" s="165" t="s">
        <v>5163</v>
      </c>
      <c r="F205" s="166" t="s">
        <v>5164</v>
      </c>
      <c r="G205" s="167" t="s">
        <v>3581</v>
      </c>
      <c r="H205" s="235"/>
      <c r="I205" s="169"/>
      <c r="J205" s="170" t="n">
        <f aca="false">ROUND(I205*H205,2)</f>
        <v>0</v>
      </c>
      <c r="K205" s="166"/>
      <c r="L205" s="23"/>
      <c r="M205" s="171"/>
      <c r="N205" s="172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714</v>
      </c>
      <c r="AT205" s="175" t="s">
        <v>310</v>
      </c>
      <c r="AU205" s="175" t="s">
        <v>91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714</v>
      </c>
      <c r="BM205" s="175" t="s">
        <v>5415</v>
      </c>
    </row>
    <row r="206" s="22" customFormat="true" ht="49.95" hidden="false" customHeight="true" outlineLevel="0" collapsed="false">
      <c r="B206" s="23"/>
      <c r="E206" s="155" t="s">
        <v>518</v>
      </c>
      <c r="F206" s="155" t="s">
        <v>519</v>
      </c>
      <c r="J206" s="142" t="n">
        <f aca="false">BK206</f>
        <v>0</v>
      </c>
      <c r="L206" s="23"/>
      <c r="M206" s="211"/>
      <c r="T206" s="57"/>
      <c r="AT206" s="3" t="s">
        <v>81</v>
      </c>
      <c r="AU206" s="3" t="s">
        <v>82</v>
      </c>
      <c r="AY206" s="3" t="s">
        <v>520</v>
      </c>
      <c r="BK206" s="176" t="n">
        <f aca="false">SUM(BK207:BK211)</f>
        <v>0</v>
      </c>
    </row>
    <row r="207" s="22" customFormat="true" ht="16.35" hidden="false" customHeight="true" outlineLevel="0" collapsed="false">
      <c r="B207" s="23"/>
      <c r="C207" s="212"/>
      <c r="D207" s="213" t="s">
        <v>310</v>
      </c>
      <c r="E207" s="214"/>
      <c r="F207" s="215"/>
      <c r="G207" s="216"/>
      <c r="H207" s="217"/>
      <c r="I207" s="218"/>
      <c r="J207" s="219" t="n">
        <f aca="false">BK207</f>
        <v>0</v>
      </c>
      <c r="K207" s="220"/>
      <c r="L207" s="23"/>
      <c r="M207" s="221"/>
      <c r="N207" s="222" t="s">
        <v>47</v>
      </c>
      <c r="T207" s="57"/>
      <c r="AT207" s="3" t="s">
        <v>520</v>
      </c>
      <c r="AU207" s="3" t="s">
        <v>89</v>
      </c>
      <c r="AY207" s="3" t="s">
        <v>520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I207*H207</f>
        <v>0</v>
      </c>
    </row>
    <row r="208" s="22" customFormat="true" ht="16.35" hidden="false" customHeight="true" outlineLevel="0" collapsed="false">
      <c r="B208" s="23"/>
      <c r="C208" s="212"/>
      <c r="D208" s="213" t="s">
        <v>310</v>
      </c>
      <c r="E208" s="214"/>
      <c r="F208" s="215"/>
      <c r="G208" s="216"/>
      <c r="H208" s="217"/>
      <c r="I208" s="218"/>
      <c r="J208" s="219" t="n">
        <f aca="false">BK208</f>
        <v>0</v>
      </c>
      <c r="K208" s="220"/>
      <c r="L208" s="23"/>
      <c r="M208" s="221"/>
      <c r="N208" s="222" t="s">
        <v>47</v>
      </c>
      <c r="T208" s="57"/>
      <c r="AT208" s="3" t="s">
        <v>520</v>
      </c>
      <c r="AU208" s="3" t="s">
        <v>89</v>
      </c>
      <c r="AY208" s="3" t="s">
        <v>520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I208*H208</f>
        <v>0</v>
      </c>
    </row>
    <row r="209" s="22" customFormat="true" ht="16.35" hidden="false" customHeight="true" outlineLevel="0" collapsed="false">
      <c r="B209" s="23"/>
      <c r="C209" s="212"/>
      <c r="D209" s="213" t="s">
        <v>310</v>
      </c>
      <c r="E209" s="214"/>
      <c r="F209" s="215"/>
      <c r="G209" s="216"/>
      <c r="H209" s="217"/>
      <c r="I209" s="218"/>
      <c r="J209" s="219" t="n">
        <f aca="false">BK209</f>
        <v>0</v>
      </c>
      <c r="K209" s="220"/>
      <c r="L209" s="23"/>
      <c r="M209" s="221"/>
      <c r="N209" s="222" t="s">
        <v>47</v>
      </c>
      <c r="T209" s="57"/>
      <c r="AT209" s="3" t="s">
        <v>520</v>
      </c>
      <c r="AU209" s="3" t="s">
        <v>89</v>
      </c>
      <c r="AY209" s="3" t="s">
        <v>520</v>
      </c>
      <c r="BE209" s="176" t="n">
        <f aca="false">IF(N209="základní",J209,0)</f>
        <v>0</v>
      </c>
      <c r="BF209" s="176" t="n">
        <f aca="false">IF(N209="snížená",J209,0)</f>
        <v>0</v>
      </c>
      <c r="BG209" s="176" t="n">
        <f aca="false">IF(N209="zákl. přenesená",J209,0)</f>
        <v>0</v>
      </c>
      <c r="BH209" s="176" t="n">
        <f aca="false">IF(N209="sníž. přenesená",J209,0)</f>
        <v>0</v>
      </c>
      <c r="BI209" s="176" t="n">
        <f aca="false">IF(N209="nulová",J209,0)</f>
        <v>0</v>
      </c>
      <c r="BJ209" s="3" t="s">
        <v>89</v>
      </c>
      <c r="BK209" s="176" t="n">
        <f aca="false">I209*H209</f>
        <v>0</v>
      </c>
    </row>
    <row r="210" s="22" customFormat="true" ht="16.35" hidden="false" customHeight="true" outlineLevel="0" collapsed="false">
      <c r="B210" s="23"/>
      <c r="C210" s="212"/>
      <c r="D210" s="213" t="s">
        <v>310</v>
      </c>
      <c r="E210" s="214"/>
      <c r="F210" s="215"/>
      <c r="G210" s="216"/>
      <c r="H210" s="217"/>
      <c r="I210" s="218"/>
      <c r="J210" s="219" t="n">
        <f aca="false">BK210</f>
        <v>0</v>
      </c>
      <c r="K210" s="220"/>
      <c r="L210" s="23"/>
      <c r="M210" s="221"/>
      <c r="N210" s="222" t="s">
        <v>47</v>
      </c>
      <c r="T210" s="57"/>
      <c r="AT210" s="3" t="s">
        <v>520</v>
      </c>
      <c r="AU210" s="3" t="s">
        <v>89</v>
      </c>
      <c r="AY210" s="3" t="s">
        <v>520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I210*H210</f>
        <v>0</v>
      </c>
    </row>
    <row r="211" s="22" customFormat="true" ht="16.35" hidden="false" customHeight="true" outlineLevel="0" collapsed="false">
      <c r="B211" s="23"/>
      <c r="C211" s="212"/>
      <c r="D211" s="213" t="s">
        <v>310</v>
      </c>
      <c r="E211" s="214"/>
      <c r="F211" s="215"/>
      <c r="G211" s="216"/>
      <c r="H211" s="217"/>
      <c r="I211" s="218"/>
      <c r="J211" s="219" t="n">
        <f aca="false">BK211</f>
        <v>0</v>
      </c>
      <c r="K211" s="220"/>
      <c r="L211" s="23"/>
      <c r="M211" s="221"/>
      <c r="N211" s="222" t="s">
        <v>47</v>
      </c>
      <c r="O211" s="223"/>
      <c r="P211" s="223"/>
      <c r="Q211" s="223"/>
      <c r="R211" s="223"/>
      <c r="S211" s="223"/>
      <c r="T211" s="224"/>
      <c r="AT211" s="3" t="s">
        <v>520</v>
      </c>
      <c r="AU211" s="3" t="s">
        <v>89</v>
      </c>
      <c r="AY211" s="3" t="s">
        <v>520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I211*H211</f>
        <v>0</v>
      </c>
    </row>
    <row r="212" s="22" customFormat="true" ht="6.9" hidden="false" customHeight="true" outlineLevel="0" collapsed="false">
      <c r="B212" s="41"/>
      <c r="C212" s="42"/>
      <c r="D212" s="42"/>
      <c r="E212" s="42"/>
      <c r="F212" s="42"/>
      <c r="G212" s="42"/>
      <c r="H212" s="42"/>
      <c r="I212" s="42"/>
      <c r="J212" s="42"/>
      <c r="K212" s="42"/>
      <c r="L212" s="23"/>
    </row>
  </sheetData>
  <sheetProtection algorithmName="SHA-512" hashValue="Ti39zLgtCsinbLJL1cqAcc/Ys0v7mr9m/JWlZbYbLfsZgtmqkO03RB3PQwtmdAzYkRjSRQdJpI4c2qlwzREqWw==" saltValue="wxh3J0qmJ6gJZ6bdCSqImge1dre/6+BlziEeeLzwR9W4oKB43h4qmdr5T1FkRB3fDV1rBnSnPKWEsgQPaqGB/g==" spinCount="100000" sheet="true" objects="true" scenarios="true" formatColumns="false" formatRows="false" autoFilter="false"/>
  <autoFilter ref="C124:K211"/>
  <mergeCells count="9">
    <mergeCell ref="L2:V2"/>
    <mergeCell ref="E7:H7"/>
    <mergeCell ref="E9:H9"/>
    <mergeCell ref="E18:H18"/>
    <mergeCell ref="E27:H27"/>
    <mergeCell ref="E85:H85"/>
    <mergeCell ref="E87:H87"/>
    <mergeCell ref="E115:H115"/>
    <mergeCell ref="E117:H117"/>
  </mergeCells>
  <dataValidations count="2">
    <dataValidation allowBlank="true" error="Povoleny jsou hodnoty K, M." operator="between" showDropDown="false" showErrorMessage="true" showInputMessage="true" sqref="D207:D212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07:N212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08"/>
  <sheetViews>
    <sheetView showFormulas="false" showGridLines="false" showRowColHeaders="true" showZeros="true" rightToLeft="false" tabSelected="false" showOutlineSymbols="true" defaultGridColor="true" view="normal" topLeftCell="A124" colorId="64" zoomScale="100" zoomScaleNormal="100" zoomScalePageLayoutView="100" workbookViewId="0">
      <selection pane="topLeft" activeCell="A124" activeCellId="0" sqref="A124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230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5416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5417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ROUND(J133,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ROUND((ROUND((SUM(BE133:BE201)),  2) + SUM(BE203:BE207)), 2)</f>
        <v>0</v>
      </c>
      <c r="I35" s="119" t="n">
        <v>0.21</v>
      </c>
      <c r="J35" s="100" t="n">
        <f aca="false">ROUND((ROUND(((SUM(BE133:BE201))*I35),  2) + (SUM(BE203:BE207)*I35)),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ROUND((ROUND((SUM(BF133:BF201)),  2) + SUM(BF203:BF207)), 2)</f>
        <v>0</v>
      </c>
      <c r="I36" s="119" t="n">
        <v>0.15</v>
      </c>
      <c r="J36" s="100" t="n">
        <f aca="false">ROUND((ROUND(((SUM(BF133:BF201))*I36),  2) + (SUM(BF203:BF207)*I36)),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ROUND((ROUND((SUM(BG133:BG201)),  2) + SUM(BG203:BG207)),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ROUND((ROUND((SUM(BH133:BH201)),  2) + SUM(BH203:BH207)),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ROUND((ROUND((SUM(BI133:BI201)),  2) + SUM(BI203:BI207)),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5416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01 - VODP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J133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J134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J135</f>
        <v>0</v>
      </c>
      <c r="L100" s="137"/>
    </row>
    <row r="101" s="95" customFormat="true" ht="19.95" hidden="false" customHeight="true" outlineLevel="0" collapsed="false">
      <c r="B101" s="137"/>
      <c r="D101" s="138" t="s">
        <v>1559</v>
      </c>
      <c r="E101" s="139"/>
      <c r="F101" s="139"/>
      <c r="G101" s="139"/>
      <c r="H101" s="139"/>
      <c r="I101" s="139"/>
      <c r="J101" s="140" t="n">
        <f aca="false">J145</f>
        <v>0</v>
      </c>
      <c r="L101" s="137"/>
    </row>
    <row r="102" s="95" customFormat="true" ht="19.95" hidden="false" customHeight="true" outlineLevel="0" collapsed="false">
      <c r="B102" s="137"/>
      <c r="D102" s="138" t="s">
        <v>5418</v>
      </c>
      <c r="E102" s="139"/>
      <c r="F102" s="139"/>
      <c r="G102" s="139"/>
      <c r="H102" s="139"/>
      <c r="I102" s="139"/>
      <c r="J102" s="140" t="n">
        <f aca="false">J149</f>
        <v>0</v>
      </c>
      <c r="L102" s="137"/>
    </row>
    <row r="103" s="95" customFormat="true" ht="19.95" hidden="false" customHeight="true" outlineLevel="0" collapsed="false">
      <c r="B103" s="137"/>
      <c r="D103" s="138" t="s">
        <v>5419</v>
      </c>
      <c r="E103" s="139"/>
      <c r="F103" s="139"/>
      <c r="G103" s="139"/>
      <c r="H103" s="139"/>
      <c r="I103" s="139"/>
      <c r="J103" s="140" t="n">
        <f aca="false">J154</f>
        <v>0</v>
      </c>
      <c r="L103" s="137"/>
    </row>
    <row r="104" s="95" customFormat="true" ht="19.95" hidden="false" customHeight="true" outlineLevel="0" collapsed="false">
      <c r="B104" s="137"/>
      <c r="D104" s="138" t="s">
        <v>5420</v>
      </c>
      <c r="E104" s="139"/>
      <c r="F104" s="139"/>
      <c r="G104" s="139"/>
      <c r="H104" s="139"/>
      <c r="I104" s="139"/>
      <c r="J104" s="140" t="n">
        <f aca="false">J161</f>
        <v>0</v>
      </c>
      <c r="L104" s="137"/>
    </row>
    <row r="105" s="95" customFormat="true" ht="19.95" hidden="false" customHeight="true" outlineLevel="0" collapsed="false">
      <c r="B105" s="137"/>
      <c r="D105" s="138" t="s">
        <v>5421</v>
      </c>
      <c r="E105" s="139"/>
      <c r="F105" s="139"/>
      <c r="G105" s="139"/>
      <c r="H105" s="139"/>
      <c r="I105" s="139"/>
      <c r="J105" s="140" t="n">
        <f aca="false">J172</f>
        <v>0</v>
      </c>
      <c r="L105" s="137"/>
    </row>
    <row r="106" s="95" customFormat="true" ht="19.95" hidden="false" customHeight="true" outlineLevel="0" collapsed="false">
      <c r="B106" s="137"/>
      <c r="D106" s="138" t="s">
        <v>5422</v>
      </c>
      <c r="E106" s="139"/>
      <c r="F106" s="139"/>
      <c r="G106" s="139"/>
      <c r="H106" s="139"/>
      <c r="I106" s="139"/>
      <c r="J106" s="140" t="n">
        <f aca="false">J175</f>
        <v>0</v>
      </c>
      <c r="L106" s="137"/>
    </row>
    <row r="107" s="95" customFormat="true" ht="19.95" hidden="false" customHeight="true" outlineLevel="0" collapsed="false">
      <c r="B107" s="137"/>
      <c r="D107" s="138" t="s">
        <v>5423</v>
      </c>
      <c r="E107" s="139"/>
      <c r="F107" s="139"/>
      <c r="G107" s="139"/>
      <c r="H107" s="139"/>
      <c r="I107" s="139"/>
      <c r="J107" s="140" t="n">
        <f aca="false">J178</f>
        <v>0</v>
      </c>
      <c r="L107" s="137"/>
    </row>
    <row r="108" s="95" customFormat="true" ht="19.95" hidden="false" customHeight="true" outlineLevel="0" collapsed="false">
      <c r="B108" s="137"/>
      <c r="D108" s="138" t="s">
        <v>1709</v>
      </c>
      <c r="E108" s="139"/>
      <c r="F108" s="139"/>
      <c r="G108" s="139"/>
      <c r="H108" s="139"/>
      <c r="I108" s="139"/>
      <c r="J108" s="140" t="n">
        <f aca="false">J184</f>
        <v>0</v>
      </c>
      <c r="L108" s="137"/>
    </row>
    <row r="109" s="95" customFormat="true" ht="19.95" hidden="false" customHeight="true" outlineLevel="0" collapsed="false">
      <c r="B109" s="137"/>
      <c r="D109" s="138" t="s">
        <v>1710</v>
      </c>
      <c r="E109" s="139"/>
      <c r="F109" s="139"/>
      <c r="G109" s="139"/>
      <c r="H109" s="139"/>
      <c r="I109" s="139"/>
      <c r="J109" s="140" t="n">
        <f aca="false">J186</f>
        <v>0</v>
      </c>
      <c r="L109" s="137"/>
    </row>
    <row r="110" s="95" customFormat="true" ht="19.95" hidden="false" customHeight="true" outlineLevel="0" collapsed="false">
      <c r="B110" s="137"/>
      <c r="D110" s="138" t="s">
        <v>5424</v>
      </c>
      <c r="E110" s="139"/>
      <c r="F110" s="139"/>
      <c r="G110" s="139"/>
      <c r="H110" s="139"/>
      <c r="I110" s="139"/>
      <c r="J110" s="140" t="n">
        <f aca="false">J198</f>
        <v>0</v>
      </c>
      <c r="L110" s="137"/>
    </row>
    <row r="111" s="132" customFormat="true" ht="21.75" hidden="false" customHeight="true" outlineLevel="0" collapsed="false">
      <c r="B111" s="133"/>
      <c r="D111" s="141" t="s">
        <v>292</v>
      </c>
      <c r="J111" s="142" t="n">
        <f aca="false">J202</f>
        <v>0</v>
      </c>
      <c r="L111" s="133"/>
    </row>
    <row r="112" s="22" customFormat="true" ht="21.75" hidden="false" customHeight="true" outlineLevel="0" collapsed="false">
      <c r="B112" s="23"/>
      <c r="L112" s="23"/>
    </row>
    <row r="113" s="22" customFormat="true" ht="6.9" hidden="false" customHeight="true" outlineLevel="0" collapsed="false"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23"/>
    </row>
    <row r="117" s="22" customFormat="true" ht="6.9" hidden="false" customHeight="true" outlineLevel="0" collapsed="false">
      <c r="B117" s="43"/>
      <c r="C117" s="44"/>
      <c r="D117" s="44"/>
      <c r="E117" s="44"/>
      <c r="F117" s="44"/>
      <c r="G117" s="44"/>
      <c r="H117" s="44"/>
      <c r="I117" s="44"/>
      <c r="J117" s="44"/>
      <c r="K117" s="44"/>
      <c r="L117" s="23"/>
    </row>
    <row r="118" s="22" customFormat="true" ht="24.9" hidden="false" customHeight="true" outlineLevel="0" collapsed="false">
      <c r="B118" s="23"/>
      <c r="C118" s="7" t="s">
        <v>293</v>
      </c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15</v>
      </c>
      <c r="L120" s="23"/>
    </row>
    <row r="121" s="22" customFormat="true" ht="16.5" hidden="false" customHeight="true" outlineLevel="0" collapsed="false">
      <c r="B121" s="23"/>
      <c r="E121" s="109" t="str">
        <f aca="false">E7</f>
        <v>Koupaliště Rosice</v>
      </c>
      <c r="F121" s="109"/>
      <c r="G121" s="109"/>
      <c r="H121" s="109"/>
      <c r="L121" s="23"/>
    </row>
    <row r="122" customFormat="false" ht="12" hidden="false" customHeight="true" outlineLevel="0" collapsed="false">
      <c r="B122" s="6"/>
      <c r="C122" s="15" t="s">
        <v>278</v>
      </c>
      <c r="L122" s="6"/>
    </row>
    <row r="123" s="22" customFormat="true" ht="16.5" hidden="false" customHeight="true" outlineLevel="0" collapsed="false">
      <c r="B123" s="23"/>
      <c r="E123" s="109" t="s">
        <v>5416</v>
      </c>
      <c r="F123" s="109"/>
      <c r="G123" s="109"/>
      <c r="H123" s="109"/>
      <c r="L123" s="23"/>
    </row>
    <row r="124" s="22" customFormat="true" ht="12" hidden="false" customHeight="true" outlineLevel="0" collapsed="false">
      <c r="B124" s="23"/>
      <c r="C124" s="15" t="s">
        <v>280</v>
      </c>
      <c r="L124" s="23"/>
    </row>
    <row r="125" s="22" customFormat="true" ht="16.5" hidden="false" customHeight="true" outlineLevel="0" collapsed="false">
      <c r="B125" s="23"/>
      <c r="E125" s="110" t="str">
        <f aca="false">E11</f>
        <v>01 - VODP</v>
      </c>
      <c r="F125" s="110"/>
      <c r="G125" s="110"/>
      <c r="H125" s="110"/>
      <c r="L125" s="23"/>
    </row>
    <row r="126" s="22" customFormat="true" ht="6.9" hidden="false" customHeight="true" outlineLevel="0" collapsed="false">
      <c r="B126" s="23"/>
      <c r="L126" s="23"/>
    </row>
    <row r="127" s="22" customFormat="true" ht="12" hidden="false" customHeight="true" outlineLevel="0" collapsed="false">
      <c r="B127" s="23"/>
      <c r="C127" s="15" t="s">
        <v>19</v>
      </c>
      <c r="F127" s="16" t="str">
        <f aca="false">F14</f>
        <v>Rosice</v>
      </c>
      <c r="I127" s="15" t="s">
        <v>21</v>
      </c>
      <c r="J127" s="111" t="str">
        <f aca="false">IF(J14="","",J14)</f>
        <v>6. 9. 2021</v>
      </c>
      <c r="L127" s="23"/>
    </row>
    <row r="128" s="22" customFormat="true" ht="6.9" hidden="false" customHeight="true" outlineLevel="0" collapsed="false">
      <c r="B128" s="23"/>
      <c r="L128" s="23"/>
    </row>
    <row r="129" s="22" customFormat="true" ht="25.65" hidden="false" customHeight="true" outlineLevel="0" collapsed="false">
      <c r="B129" s="23"/>
      <c r="C129" s="15" t="s">
        <v>23</v>
      </c>
      <c r="F129" s="16" t="str">
        <f aca="false">E17</f>
        <v>Město Rosice</v>
      </c>
      <c r="I129" s="15" t="s">
        <v>31</v>
      </c>
      <c r="J129" s="128" t="str">
        <f aca="false">E23</f>
        <v>Ing. arch. Kristýna Shromáždilová</v>
      </c>
      <c r="L129" s="23"/>
    </row>
    <row r="130" s="22" customFormat="true" ht="25.65" hidden="false" customHeight="true" outlineLevel="0" collapsed="false">
      <c r="B130" s="23"/>
      <c r="C130" s="15" t="s">
        <v>29</v>
      </c>
      <c r="F130" s="16" t="str">
        <f aca="false">IF(E20="","",E20)</f>
        <v>Vyplň údaj</v>
      </c>
      <c r="I130" s="15" t="s">
        <v>36</v>
      </c>
      <c r="J130" s="128" t="str">
        <f aca="false">E26</f>
        <v>STAGA stavební agentura s.r.o.</v>
      </c>
      <c r="L130" s="23"/>
    </row>
    <row r="131" s="22" customFormat="true" ht="10.35" hidden="false" customHeight="true" outlineLevel="0" collapsed="false">
      <c r="B131" s="23"/>
      <c r="L131" s="23"/>
    </row>
    <row r="132" s="143" customFormat="true" ht="29.25" hidden="false" customHeight="true" outlineLevel="0" collapsed="false">
      <c r="B132" s="144"/>
      <c r="C132" s="145" t="s">
        <v>294</v>
      </c>
      <c r="D132" s="146" t="s">
        <v>67</v>
      </c>
      <c r="E132" s="146" t="s">
        <v>63</v>
      </c>
      <c r="F132" s="146" t="s">
        <v>64</v>
      </c>
      <c r="G132" s="146" t="s">
        <v>295</v>
      </c>
      <c r="H132" s="146" t="s">
        <v>296</v>
      </c>
      <c r="I132" s="146" t="s">
        <v>297</v>
      </c>
      <c r="J132" s="146" t="s">
        <v>284</v>
      </c>
      <c r="K132" s="147" t="s">
        <v>298</v>
      </c>
      <c r="L132" s="144"/>
      <c r="M132" s="64"/>
      <c r="N132" s="65" t="s">
        <v>46</v>
      </c>
      <c r="O132" s="65" t="s">
        <v>299</v>
      </c>
      <c r="P132" s="65" t="s">
        <v>300</v>
      </c>
      <c r="Q132" s="65" t="s">
        <v>301</v>
      </c>
      <c r="R132" s="65" t="s">
        <v>302</v>
      </c>
      <c r="S132" s="65" t="s">
        <v>303</v>
      </c>
      <c r="T132" s="66" t="s">
        <v>304</v>
      </c>
    </row>
    <row r="133" s="22" customFormat="true" ht="22.95" hidden="false" customHeight="true" outlineLevel="0" collapsed="false">
      <c r="B133" s="23"/>
      <c r="C133" s="70" t="s">
        <v>305</v>
      </c>
      <c r="J133" s="148" t="n">
        <f aca="false">BK133</f>
        <v>0</v>
      </c>
      <c r="L133" s="23"/>
      <c r="M133" s="67"/>
      <c r="N133" s="55"/>
      <c r="O133" s="55"/>
      <c r="P133" s="149" t="n">
        <f aca="false">P134+P202</f>
        <v>0</v>
      </c>
      <c r="Q133" s="55"/>
      <c r="R133" s="149" t="n">
        <f aca="false">R134+R202</f>
        <v>0</v>
      </c>
      <c r="S133" s="55"/>
      <c r="T133" s="150" t="n">
        <f aca="false">T134+T202</f>
        <v>0</v>
      </c>
      <c r="AT133" s="3" t="s">
        <v>81</v>
      </c>
      <c r="AU133" s="3" t="s">
        <v>286</v>
      </c>
      <c r="BK133" s="151" t="n">
        <f aca="false">BK134+BK202</f>
        <v>0</v>
      </c>
    </row>
    <row r="134" s="152" customFormat="true" ht="25.95" hidden="false" customHeight="true" outlineLevel="0" collapsed="false">
      <c r="B134" s="153"/>
      <c r="D134" s="154" t="s">
        <v>81</v>
      </c>
      <c r="E134" s="155" t="s">
        <v>534</v>
      </c>
      <c r="F134" s="155" t="s">
        <v>535</v>
      </c>
      <c r="I134" s="156"/>
      <c r="J134" s="142" t="n">
        <f aca="false">BK134</f>
        <v>0</v>
      </c>
      <c r="L134" s="153"/>
      <c r="M134" s="157"/>
      <c r="P134" s="158" t="n">
        <f aca="false">P135+P145+P149+P154+P161+P172+P175+P178+P184+P186+P198</f>
        <v>0</v>
      </c>
      <c r="R134" s="158" t="n">
        <f aca="false">R135+R145+R149+R154+R161+R172+R175+R178+R184+R186+R198</f>
        <v>0</v>
      </c>
      <c r="T134" s="159" t="n">
        <f aca="false">T135+T145+T149+T154+T161+T172+T175+T178+T184+T186+T198</f>
        <v>0</v>
      </c>
      <c r="AR134" s="154" t="s">
        <v>315</v>
      </c>
      <c r="AT134" s="160" t="s">
        <v>81</v>
      </c>
      <c r="AU134" s="160" t="s">
        <v>82</v>
      </c>
      <c r="AY134" s="154" t="s">
        <v>308</v>
      </c>
      <c r="BK134" s="161" t="n">
        <f aca="false">BK135+BK145+BK149+BK154+BK161+BK172+BK175+BK178+BK184+BK186+BK198</f>
        <v>0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536</v>
      </c>
      <c r="F135" s="162" t="s">
        <v>1562</v>
      </c>
      <c r="I135" s="156"/>
      <c r="J135" s="163" t="n">
        <f aca="false">BK135</f>
        <v>0</v>
      </c>
      <c r="L135" s="153"/>
      <c r="M135" s="157"/>
      <c r="P135" s="158" t="n">
        <f aca="false">SUM(P136:P144)</f>
        <v>0</v>
      </c>
      <c r="R135" s="158" t="n">
        <f aca="false">SUM(R136:R144)</f>
        <v>0</v>
      </c>
      <c r="T135" s="159" t="n">
        <f aca="false">SUM(T136:T144)</f>
        <v>0</v>
      </c>
      <c r="AR135" s="154" t="s">
        <v>315</v>
      </c>
      <c r="AT135" s="160" t="s">
        <v>81</v>
      </c>
      <c r="AU135" s="160" t="s">
        <v>89</v>
      </c>
      <c r="AY135" s="154" t="s">
        <v>308</v>
      </c>
      <c r="BK135" s="161" t="n">
        <f aca="false">SUM(BK136:BK144)</f>
        <v>0</v>
      </c>
    </row>
    <row r="136" s="22" customFormat="true" ht="16.5" hidden="false" customHeight="true" outlineLevel="0" collapsed="false">
      <c r="B136" s="23"/>
      <c r="C136" s="164" t="s">
        <v>89</v>
      </c>
      <c r="D136" s="164" t="s">
        <v>310</v>
      </c>
      <c r="E136" s="165" t="s">
        <v>1563</v>
      </c>
      <c r="F136" s="166" t="s">
        <v>1564</v>
      </c>
      <c r="G136" s="167" t="s">
        <v>494</v>
      </c>
      <c r="H136" s="168" t="n">
        <v>203.1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5425</v>
      </c>
    </row>
    <row r="137" s="22" customFormat="true" ht="16.5" hidden="false" customHeight="true" outlineLevel="0" collapsed="false">
      <c r="B137" s="23"/>
      <c r="C137" s="164" t="s">
        <v>91</v>
      </c>
      <c r="D137" s="164" t="s">
        <v>310</v>
      </c>
      <c r="E137" s="165" t="s">
        <v>5426</v>
      </c>
      <c r="F137" s="166" t="s">
        <v>5427</v>
      </c>
      <c r="G137" s="167" t="s">
        <v>494</v>
      </c>
      <c r="H137" s="168" t="n">
        <v>220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5428</v>
      </c>
    </row>
    <row r="138" s="22" customFormat="true" ht="16.5" hidden="false" customHeight="true" outlineLevel="0" collapsed="false">
      <c r="B138" s="23"/>
      <c r="C138" s="164" t="s">
        <v>327</v>
      </c>
      <c r="D138" s="164" t="s">
        <v>310</v>
      </c>
      <c r="E138" s="165" t="s">
        <v>4231</v>
      </c>
      <c r="F138" s="166" t="s">
        <v>4232</v>
      </c>
      <c r="G138" s="167" t="s">
        <v>494</v>
      </c>
      <c r="H138" s="168" t="n">
        <v>69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5429</v>
      </c>
    </row>
    <row r="139" s="22" customFormat="true" ht="16.5" hidden="false" customHeight="true" outlineLevel="0" collapsed="false">
      <c r="B139" s="23"/>
      <c r="C139" s="164" t="s">
        <v>315</v>
      </c>
      <c r="D139" s="164" t="s">
        <v>310</v>
      </c>
      <c r="E139" s="165" t="s">
        <v>5430</v>
      </c>
      <c r="F139" s="166" t="s">
        <v>5431</v>
      </c>
      <c r="G139" s="167" t="s">
        <v>494</v>
      </c>
      <c r="H139" s="168" t="n">
        <v>86.4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5432</v>
      </c>
    </row>
    <row r="140" s="22" customFormat="true" ht="16.5" hidden="false" customHeight="true" outlineLevel="0" collapsed="false">
      <c r="B140" s="23"/>
      <c r="C140" s="164" t="s">
        <v>334</v>
      </c>
      <c r="D140" s="164" t="s">
        <v>310</v>
      </c>
      <c r="E140" s="165" t="s">
        <v>4234</v>
      </c>
      <c r="F140" s="166" t="s">
        <v>4235</v>
      </c>
      <c r="G140" s="167" t="s">
        <v>494</v>
      </c>
      <c r="H140" s="168" t="n">
        <v>1080.4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5433</v>
      </c>
    </row>
    <row r="141" s="22" customFormat="true" ht="16.5" hidden="false" customHeight="true" outlineLevel="0" collapsed="false">
      <c r="B141" s="23"/>
      <c r="C141" s="164" t="s">
        <v>340</v>
      </c>
      <c r="D141" s="164" t="s">
        <v>310</v>
      </c>
      <c r="E141" s="165" t="s">
        <v>1566</v>
      </c>
      <c r="F141" s="166" t="s">
        <v>1567</v>
      </c>
      <c r="G141" s="167" t="s">
        <v>494</v>
      </c>
      <c r="H141" s="168" t="n">
        <v>423.1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5434</v>
      </c>
    </row>
    <row r="142" s="22" customFormat="true" ht="16.5" hidden="false" customHeight="true" outlineLevel="0" collapsed="false">
      <c r="B142" s="23"/>
      <c r="C142" s="164" t="s">
        <v>347</v>
      </c>
      <c r="D142" s="164" t="s">
        <v>310</v>
      </c>
      <c r="E142" s="165" t="s">
        <v>4237</v>
      </c>
      <c r="F142" s="166" t="s">
        <v>4238</v>
      </c>
      <c r="G142" s="167" t="s">
        <v>494</v>
      </c>
      <c r="H142" s="168" t="n">
        <v>69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5435</v>
      </c>
    </row>
    <row r="143" s="22" customFormat="true" ht="16.5" hidden="false" customHeight="true" outlineLevel="0" collapsed="false">
      <c r="B143" s="23"/>
      <c r="C143" s="164" t="s">
        <v>352</v>
      </c>
      <c r="D143" s="164" t="s">
        <v>310</v>
      </c>
      <c r="E143" s="165" t="s">
        <v>5436</v>
      </c>
      <c r="F143" s="166" t="s">
        <v>5437</v>
      </c>
      <c r="G143" s="167" t="s">
        <v>494</v>
      </c>
      <c r="H143" s="168" t="n">
        <v>86.4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5438</v>
      </c>
    </row>
    <row r="144" s="22" customFormat="true" ht="16.5" hidden="false" customHeight="true" outlineLevel="0" collapsed="false">
      <c r="B144" s="23"/>
      <c r="C144" s="164" t="s">
        <v>357</v>
      </c>
      <c r="D144" s="164" t="s">
        <v>310</v>
      </c>
      <c r="E144" s="165" t="s">
        <v>4240</v>
      </c>
      <c r="F144" s="166" t="s">
        <v>4241</v>
      </c>
      <c r="G144" s="167" t="s">
        <v>494</v>
      </c>
      <c r="H144" s="168" t="n">
        <v>1080.4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5439</v>
      </c>
    </row>
    <row r="145" s="152" customFormat="true" ht="22.95" hidden="false" customHeight="true" outlineLevel="0" collapsed="false">
      <c r="B145" s="153"/>
      <c r="D145" s="154" t="s">
        <v>81</v>
      </c>
      <c r="E145" s="162" t="s">
        <v>542</v>
      </c>
      <c r="F145" s="162" t="s">
        <v>1569</v>
      </c>
      <c r="I145" s="156"/>
      <c r="J145" s="163" t="n">
        <f aca="false">BK145</f>
        <v>0</v>
      </c>
      <c r="L145" s="153"/>
      <c r="M145" s="157"/>
      <c r="P145" s="158" t="n">
        <f aca="false">SUM(P146:P148)</f>
        <v>0</v>
      </c>
      <c r="R145" s="158" t="n">
        <f aca="false">SUM(R146:R148)</f>
        <v>0</v>
      </c>
      <c r="T145" s="159" t="n">
        <f aca="false">SUM(T146:T148)</f>
        <v>0</v>
      </c>
      <c r="AR145" s="154" t="s">
        <v>315</v>
      </c>
      <c r="AT145" s="160" t="s">
        <v>81</v>
      </c>
      <c r="AU145" s="160" t="s">
        <v>89</v>
      </c>
      <c r="AY145" s="154" t="s">
        <v>308</v>
      </c>
      <c r="BK145" s="161" t="n">
        <f aca="false">SUM(BK146:BK148)</f>
        <v>0</v>
      </c>
    </row>
    <row r="146" s="22" customFormat="true" ht="24.15" hidden="false" customHeight="true" outlineLevel="0" collapsed="false">
      <c r="B146" s="23"/>
      <c r="C146" s="164" t="s">
        <v>363</v>
      </c>
      <c r="D146" s="164" t="s">
        <v>310</v>
      </c>
      <c r="E146" s="165" t="s">
        <v>1570</v>
      </c>
      <c r="F146" s="166" t="s">
        <v>1571</v>
      </c>
      <c r="G146" s="167" t="s">
        <v>494</v>
      </c>
      <c r="H146" s="168" t="n">
        <v>1658.8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5440</v>
      </c>
    </row>
    <row r="147" s="22" customFormat="true" ht="16.5" hidden="false" customHeight="true" outlineLevel="0" collapsed="false">
      <c r="B147" s="23"/>
      <c r="C147" s="164" t="s">
        <v>367</v>
      </c>
      <c r="D147" s="164" t="s">
        <v>310</v>
      </c>
      <c r="E147" s="165" t="s">
        <v>1573</v>
      </c>
      <c r="F147" s="166" t="s">
        <v>1574</v>
      </c>
      <c r="G147" s="167" t="s">
        <v>494</v>
      </c>
      <c r="H147" s="168" t="n">
        <v>1658.8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5441</v>
      </c>
    </row>
    <row r="148" s="22" customFormat="true" ht="16.5" hidden="false" customHeight="true" outlineLevel="0" collapsed="false">
      <c r="B148" s="23"/>
      <c r="C148" s="164" t="s">
        <v>374</v>
      </c>
      <c r="D148" s="164" t="s">
        <v>310</v>
      </c>
      <c r="E148" s="165" t="s">
        <v>5442</v>
      </c>
      <c r="F148" s="166" t="s">
        <v>5443</v>
      </c>
      <c r="G148" s="167" t="s">
        <v>4394</v>
      </c>
      <c r="H148" s="168" t="n">
        <v>2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5444</v>
      </c>
    </row>
    <row r="149" s="152" customFormat="true" ht="22.95" hidden="false" customHeight="true" outlineLevel="0" collapsed="false">
      <c r="B149" s="153"/>
      <c r="D149" s="154" t="s">
        <v>81</v>
      </c>
      <c r="E149" s="162" t="s">
        <v>5445</v>
      </c>
      <c r="F149" s="162" t="s">
        <v>5446</v>
      </c>
      <c r="I149" s="156"/>
      <c r="J149" s="163" t="n">
        <f aca="false">BK149</f>
        <v>0</v>
      </c>
      <c r="L149" s="153"/>
      <c r="M149" s="157"/>
      <c r="P149" s="158" t="n">
        <f aca="false">SUM(P150:P153)</f>
        <v>0</v>
      </c>
      <c r="R149" s="158" t="n">
        <f aca="false">SUM(R150:R153)</f>
        <v>0</v>
      </c>
      <c r="T149" s="159" t="n">
        <f aca="false">SUM(T150:T153)</f>
        <v>0</v>
      </c>
      <c r="AR149" s="154" t="s">
        <v>315</v>
      </c>
      <c r="AT149" s="160" t="s">
        <v>81</v>
      </c>
      <c r="AU149" s="160" t="s">
        <v>89</v>
      </c>
      <c r="AY149" s="154" t="s">
        <v>308</v>
      </c>
      <c r="BK149" s="161" t="n">
        <f aca="false">SUM(BK150:BK153)</f>
        <v>0</v>
      </c>
    </row>
    <row r="150" s="22" customFormat="true" ht="33" hidden="false" customHeight="true" outlineLevel="0" collapsed="false">
      <c r="B150" s="23"/>
      <c r="C150" s="164" t="s">
        <v>381</v>
      </c>
      <c r="D150" s="164" t="s">
        <v>310</v>
      </c>
      <c r="E150" s="165" t="s">
        <v>5447</v>
      </c>
      <c r="F150" s="166" t="s">
        <v>5448</v>
      </c>
      <c r="G150" s="167" t="s">
        <v>607</v>
      </c>
      <c r="H150" s="168" t="n">
        <v>1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5449</v>
      </c>
    </row>
    <row r="151" s="22" customFormat="true" ht="24.15" hidden="false" customHeight="true" outlineLevel="0" collapsed="false">
      <c r="B151" s="23"/>
      <c r="C151" s="164" t="s">
        <v>393</v>
      </c>
      <c r="D151" s="164" t="s">
        <v>310</v>
      </c>
      <c r="E151" s="165" t="s">
        <v>5450</v>
      </c>
      <c r="F151" s="166" t="s">
        <v>5451</v>
      </c>
      <c r="G151" s="167" t="s">
        <v>607</v>
      </c>
      <c r="H151" s="168" t="n">
        <v>1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5452</v>
      </c>
    </row>
    <row r="152" s="22" customFormat="true" ht="16.5" hidden="false" customHeight="true" outlineLevel="0" collapsed="false">
      <c r="B152" s="23"/>
      <c r="C152" s="164" t="s">
        <v>7</v>
      </c>
      <c r="D152" s="164" t="s">
        <v>310</v>
      </c>
      <c r="E152" s="165" t="s">
        <v>5453</v>
      </c>
      <c r="F152" s="166" t="s">
        <v>5454</v>
      </c>
      <c r="G152" s="167" t="s">
        <v>324</v>
      </c>
      <c r="H152" s="168" t="n">
        <v>0.2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5455</v>
      </c>
    </row>
    <row r="153" s="22" customFormat="true" ht="24.15" hidden="false" customHeight="true" outlineLevel="0" collapsed="false">
      <c r="B153" s="23"/>
      <c r="C153" s="164" t="s">
        <v>414</v>
      </c>
      <c r="D153" s="164" t="s">
        <v>310</v>
      </c>
      <c r="E153" s="165" t="s">
        <v>1579</v>
      </c>
      <c r="F153" s="166" t="s">
        <v>1580</v>
      </c>
      <c r="G153" s="167" t="s">
        <v>607</v>
      </c>
      <c r="H153" s="168" t="n">
        <v>39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5456</v>
      </c>
    </row>
    <row r="154" s="152" customFormat="true" ht="22.95" hidden="false" customHeight="true" outlineLevel="0" collapsed="false">
      <c r="B154" s="153"/>
      <c r="D154" s="154" t="s">
        <v>81</v>
      </c>
      <c r="E154" s="162" t="s">
        <v>5457</v>
      </c>
      <c r="F154" s="162" t="s">
        <v>5458</v>
      </c>
      <c r="I154" s="156"/>
      <c r="J154" s="163" t="n">
        <f aca="false">BK154</f>
        <v>0</v>
      </c>
      <c r="L154" s="153"/>
      <c r="M154" s="157"/>
      <c r="P154" s="158" t="n">
        <f aca="false">SUM(P155:P160)</f>
        <v>0</v>
      </c>
      <c r="R154" s="158" t="n">
        <f aca="false">SUM(R155:R160)</f>
        <v>0</v>
      </c>
      <c r="T154" s="159" t="n">
        <f aca="false">SUM(T155:T160)</f>
        <v>0</v>
      </c>
      <c r="AR154" s="154" t="s">
        <v>315</v>
      </c>
      <c r="AT154" s="160" t="s">
        <v>81</v>
      </c>
      <c r="AU154" s="160" t="s">
        <v>89</v>
      </c>
      <c r="AY154" s="154" t="s">
        <v>308</v>
      </c>
      <c r="BK154" s="161" t="n">
        <f aca="false">SUM(BK155:BK160)</f>
        <v>0</v>
      </c>
    </row>
    <row r="155" s="22" customFormat="true" ht="16.5" hidden="false" customHeight="true" outlineLevel="0" collapsed="false">
      <c r="B155" s="23"/>
      <c r="C155" s="164" t="s">
        <v>423</v>
      </c>
      <c r="D155" s="164" t="s">
        <v>310</v>
      </c>
      <c r="E155" s="165" t="s">
        <v>5459</v>
      </c>
      <c r="F155" s="166" t="s">
        <v>5460</v>
      </c>
      <c r="G155" s="167" t="s">
        <v>607</v>
      </c>
      <c r="H155" s="168" t="n">
        <v>1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5461</v>
      </c>
    </row>
    <row r="156" s="22" customFormat="true" ht="16.5" hidden="false" customHeight="true" outlineLevel="0" collapsed="false">
      <c r="B156" s="23"/>
      <c r="C156" s="164" t="s">
        <v>427</v>
      </c>
      <c r="D156" s="164" t="s">
        <v>310</v>
      </c>
      <c r="E156" s="165" t="s">
        <v>5462</v>
      </c>
      <c r="F156" s="166" t="s">
        <v>5463</v>
      </c>
      <c r="G156" s="167" t="s">
        <v>607</v>
      </c>
      <c r="H156" s="168" t="n">
        <v>1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5464</v>
      </c>
    </row>
    <row r="157" s="22" customFormat="true" ht="16.5" hidden="false" customHeight="true" outlineLevel="0" collapsed="false">
      <c r="B157" s="23"/>
      <c r="C157" s="164" t="s">
        <v>433</v>
      </c>
      <c r="D157" s="164" t="s">
        <v>310</v>
      </c>
      <c r="E157" s="165" t="s">
        <v>5465</v>
      </c>
      <c r="F157" s="166" t="s">
        <v>5466</v>
      </c>
      <c r="G157" s="167" t="s">
        <v>607</v>
      </c>
      <c r="H157" s="168" t="n">
        <v>2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5467</v>
      </c>
    </row>
    <row r="158" s="22" customFormat="true" ht="16.5" hidden="false" customHeight="true" outlineLevel="0" collapsed="false">
      <c r="B158" s="23"/>
      <c r="C158" s="164" t="s">
        <v>443</v>
      </c>
      <c r="D158" s="164" t="s">
        <v>310</v>
      </c>
      <c r="E158" s="165" t="s">
        <v>5468</v>
      </c>
      <c r="F158" s="166" t="s">
        <v>5469</v>
      </c>
      <c r="G158" s="167" t="s">
        <v>607</v>
      </c>
      <c r="H158" s="168" t="n">
        <v>2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540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540</v>
      </c>
      <c r="BM158" s="175" t="s">
        <v>5470</v>
      </c>
    </row>
    <row r="159" s="22" customFormat="true" ht="16.5" hidden="false" customHeight="true" outlineLevel="0" collapsed="false">
      <c r="B159" s="23"/>
      <c r="C159" s="164" t="s">
        <v>6</v>
      </c>
      <c r="D159" s="164" t="s">
        <v>310</v>
      </c>
      <c r="E159" s="165" t="s">
        <v>5471</v>
      </c>
      <c r="F159" s="166" t="s">
        <v>5472</v>
      </c>
      <c r="G159" s="167" t="s">
        <v>607</v>
      </c>
      <c r="H159" s="168" t="n">
        <v>1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5473</v>
      </c>
    </row>
    <row r="160" s="22" customFormat="true" ht="16.5" hidden="false" customHeight="true" outlineLevel="0" collapsed="false">
      <c r="B160" s="23"/>
      <c r="C160" s="164" t="s">
        <v>455</v>
      </c>
      <c r="D160" s="164" t="s">
        <v>310</v>
      </c>
      <c r="E160" s="165" t="s">
        <v>5474</v>
      </c>
      <c r="F160" s="166" t="s">
        <v>5475</v>
      </c>
      <c r="G160" s="167" t="s">
        <v>607</v>
      </c>
      <c r="H160" s="168" t="n">
        <v>1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5476</v>
      </c>
    </row>
    <row r="161" s="152" customFormat="true" ht="22.95" hidden="false" customHeight="true" outlineLevel="0" collapsed="false">
      <c r="B161" s="153"/>
      <c r="D161" s="154" t="s">
        <v>81</v>
      </c>
      <c r="E161" s="162" t="s">
        <v>5477</v>
      </c>
      <c r="F161" s="162" t="s">
        <v>5478</v>
      </c>
      <c r="I161" s="156"/>
      <c r="J161" s="163" t="n">
        <f aca="false">BK161</f>
        <v>0</v>
      </c>
      <c r="L161" s="153"/>
      <c r="M161" s="157"/>
      <c r="P161" s="158" t="n">
        <f aca="false">SUM(P162:P171)</f>
        <v>0</v>
      </c>
      <c r="R161" s="158" t="n">
        <f aca="false">SUM(R162:R171)</f>
        <v>0</v>
      </c>
      <c r="T161" s="159" t="n">
        <f aca="false">SUM(T162:T171)</f>
        <v>0</v>
      </c>
      <c r="AR161" s="154" t="s">
        <v>315</v>
      </c>
      <c r="AT161" s="160" t="s">
        <v>81</v>
      </c>
      <c r="AU161" s="160" t="s">
        <v>89</v>
      </c>
      <c r="AY161" s="154" t="s">
        <v>308</v>
      </c>
      <c r="BK161" s="161" t="n">
        <f aca="false">SUM(BK162:BK171)</f>
        <v>0</v>
      </c>
    </row>
    <row r="162" s="22" customFormat="true" ht="16.5" hidden="false" customHeight="true" outlineLevel="0" collapsed="false">
      <c r="B162" s="23"/>
      <c r="C162" s="164" t="s">
        <v>461</v>
      </c>
      <c r="D162" s="164" t="s">
        <v>310</v>
      </c>
      <c r="E162" s="165" t="s">
        <v>5479</v>
      </c>
      <c r="F162" s="166" t="s">
        <v>5480</v>
      </c>
      <c r="G162" s="167" t="s">
        <v>607</v>
      </c>
      <c r="H162" s="168" t="n">
        <v>2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5481</v>
      </c>
    </row>
    <row r="163" s="22" customFormat="true" ht="16.5" hidden="false" customHeight="true" outlineLevel="0" collapsed="false">
      <c r="B163" s="23"/>
      <c r="C163" s="164" t="s">
        <v>471</v>
      </c>
      <c r="D163" s="164" t="s">
        <v>310</v>
      </c>
      <c r="E163" s="165" t="s">
        <v>5482</v>
      </c>
      <c r="F163" s="166" t="s">
        <v>5483</v>
      </c>
      <c r="G163" s="167" t="s">
        <v>607</v>
      </c>
      <c r="H163" s="168" t="n">
        <v>1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5484</v>
      </c>
    </row>
    <row r="164" s="22" customFormat="true" ht="16.5" hidden="false" customHeight="true" outlineLevel="0" collapsed="false">
      <c r="B164" s="23"/>
      <c r="C164" s="164" t="s">
        <v>475</v>
      </c>
      <c r="D164" s="164" t="s">
        <v>310</v>
      </c>
      <c r="E164" s="165" t="s">
        <v>5485</v>
      </c>
      <c r="F164" s="166" t="s">
        <v>5486</v>
      </c>
      <c r="G164" s="167" t="s">
        <v>607</v>
      </c>
      <c r="H164" s="168" t="n">
        <v>1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5487</v>
      </c>
    </row>
    <row r="165" s="22" customFormat="true" ht="16.5" hidden="false" customHeight="true" outlineLevel="0" collapsed="false">
      <c r="B165" s="23"/>
      <c r="C165" s="164" t="s">
        <v>481</v>
      </c>
      <c r="D165" s="164" t="s">
        <v>310</v>
      </c>
      <c r="E165" s="165" t="s">
        <v>5488</v>
      </c>
      <c r="F165" s="166" t="s">
        <v>5489</v>
      </c>
      <c r="G165" s="167" t="s">
        <v>607</v>
      </c>
      <c r="H165" s="168" t="n">
        <v>2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5490</v>
      </c>
    </row>
    <row r="166" s="22" customFormat="true" ht="16.5" hidden="false" customHeight="true" outlineLevel="0" collapsed="false">
      <c r="B166" s="23"/>
      <c r="C166" s="164" t="s">
        <v>486</v>
      </c>
      <c r="D166" s="164" t="s">
        <v>310</v>
      </c>
      <c r="E166" s="165" t="s">
        <v>5491</v>
      </c>
      <c r="F166" s="166" t="s">
        <v>5492</v>
      </c>
      <c r="G166" s="167" t="s">
        <v>607</v>
      </c>
      <c r="H166" s="168" t="n">
        <v>2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5493</v>
      </c>
    </row>
    <row r="167" s="22" customFormat="true" ht="16.5" hidden="false" customHeight="true" outlineLevel="0" collapsed="false">
      <c r="B167" s="23"/>
      <c r="C167" s="164" t="s">
        <v>491</v>
      </c>
      <c r="D167" s="164" t="s">
        <v>310</v>
      </c>
      <c r="E167" s="165" t="s">
        <v>5494</v>
      </c>
      <c r="F167" s="166" t="s">
        <v>5495</v>
      </c>
      <c r="G167" s="167" t="s">
        <v>607</v>
      </c>
      <c r="H167" s="168" t="n">
        <v>1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5496</v>
      </c>
    </row>
    <row r="168" s="22" customFormat="true" ht="16.5" hidden="false" customHeight="true" outlineLevel="0" collapsed="false">
      <c r="B168" s="23"/>
      <c r="C168" s="164" t="s">
        <v>496</v>
      </c>
      <c r="D168" s="164" t="s">
        <v>310</v>
      </c>
      <c r="E168" s="165" t="s">
        <v>5497</v>
      </c>
      <c r="F168" s="166" t="s">
        <v>5498</v>
      </c>
      <c r="G168" s="167" t="s">
        <v>607</v>
      </c>
      <c r="H168" s="168" t="n">
        <v>2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5499</v>
      </c>
    </row>
    <row r="169" s="22" customFormat="true" ht="16.5" hidden="false" customHeight="true" outlineLevel="0" collapsed="false">
      <c r="B169" s="23"/>
      <c r="C169" s="164" t="s">
        <v>500</v>
      </c>
      <c r="D169" s="164" t="s">
        <v>310</v>
      </c>
      <c r="E169" s="165" t="s">
        <v>5500</v>
      </c>
      <c r="F169" s="166" t="s">
        <v>5501</v>
      </c>
      <c r="G169" s="167" t="s">
        <v>607</v>
      </c>
      <c r="H169" s="168" t="n">
        <v>2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5502</v>
      </c>
    </row>
    <row r="170" s="22" customFormat="true" ht="16.5" hidden="false" customHeight="true" outlineLevel="0" collapsed="false">
      <c r="B170" s="23"/>
      <c r="C170" s="164" t="s">
        <v>504</v>
      </c>
      <c r="D170" s="164" t="s">
        <v>310</v>
      </c>
      <c r="E170" s="165" t="s">
        <v>5503</v>
      </c>
      <c r="F170" s="166" t="s">
        <v>5504</v>
      </c>
      <c r="G170" s="167" t="s">
        <v>607</v>
      </c>
      <c r="H170" s="168" t="n">
        <v>1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5505</v>
      </c>
    </row>
    <row r="171" s="22" customFormat="true" ht="16.5" hidden="false" customHeight="true" outlineLevel="0" collapsed="false">
      <c r="B171" s="23"/>
      <c r="C171" s="164" t="s">
        <v>508</v>
      </c>
      <c r="D171" s="164" t="s">
        <v>310</v>
      </c>
      <c r="E171" s="165" t="s">
        <v>5506</v>
      </c>
      <c r="F171" s="166" t="s">
        <v>5507</v>
      </c>
      <c r="G171" s="167" t="s">
        <v>607</v>
      </c>
      <c r="H171" s="168" t="n">
        <v>1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5508</v>
      </c>
    </row>
    <row r="172" s="152" customFormat="true" ht="22.95" hidden="false" customHeight="true" outlineLevel="0" collapsed="false">
      <c r="B172" s="153"/>
      <c r="D172" s="154" t="s">
        <v>81</v>
      </c>
      <c r="E172" s="162" t="s">
        <v>5509</v>
      </c>
      <c r="F172" s="162" t="s">
        <v>5510</v>
      </c>
      <c r="I172" s="156"/>
      <c r="J172" s="163" t="n">
        <f aca="false">BK172</f>
        <v>0</v>
      </c>
      <c r="L172" s="153"/>
      <c r="M172" s="157"/>
      <c r="P172" s="158" t="n">
        <f aca="false">SUM(P173:P174)</f>
        <v>0</v>
      </c>
      <c r="R172" s="158" t="n">
        <f aca="false">SUM(R173:R174)</f>
        <v>0</v>
      </c>
      <c r="T172" s="159" t="n">
        <f aca="false">SUM(T173:T174)</f>
        <v>0</v>
      </c>
      <c r="AR172" s="154" t="s">
        <v>315</v>
      </c>
      <c r="AT172" s="160" t="s">
        <v>81</v>
      </c>
      <c r="AU172" s="160" t="s">
        <v>89</v>
      </c>
      <c r="AY172" s="154" t="s">
        <v>308</v>
      </c>
      <c r="BK172" s="161" t="n">
        <f aca="false">SUM(BK173:BK174)</f>
        <v>0</v>
      </c>
    </row>
    <row r="173" s="22" customFormat="true" ht="16.5" hidden="false" customHeight="true" outlineLevel="0" collapsed="false">
      <c r="B173" s="23"/>
      <c r="C173" s="164" t="s">
        <v>514</v>
      </c>
      <c r="D173" s="164" t="s">
        <v>310</v>
      </c>
      <c r="E173" s="165" t="s">
        <v>5511</v>
      </c>
      <c r="F173" s="166" t="s">
        <v>5512</v>
      </c>
      <c r="G173" s="167" t="s">
        <v>607</v>
      </c>
      <c r="H173" s="168" t="n">
        <v>1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5513</v>
      </c>
    </row>
    <row r="174" s="22" customFormat="true" ht="16.5" hidden="false" customHeight="true" outlineLevel="0" collapsed="false">
      <c r="B174" s="23"/>
      <c r="C174" s="164" t="s">
        <v>645</v>
      </c>
      <c r="D174" s="164" t="s">
        <v>310</v>
      </c>
      <c r="E174" s="165" t="s">
        <v>5514</v>
      </c>
      <c r="F174" s="166" t="s">
        <v>5515</v>
      </c>
      <c r="G174" s="167" t="s">
        <v>607</v>
      </c>
      <c r="H174" s="168" t="n">
        <v>1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5516</v>
      </c>
    </row>
    <row r="175" s="152" customFormat="true" ht="22.95" hidden="false" customHeight="true" outlineLevel="0" collapsed="false">
      <c r="B175" s="153"/>
      <c r="D175" s="154" t="s">
        <v>81</v>
      </c>
      <c r="E175" s="162" t="s">
        <v>5517</v>
      </c>
      <c r="F175" s="162" t="s">
        <v>5518</v>
      </c>
      <c r="I175" s="156"/>
      <c r="J175" s="163" t="n">
        <f aca="false">BK175</f>
        <v>0</v>
      </c>
      <c r="L175" s="153"/>
      <c r="M175" s="157"/>
      <c r="P175" s="158" t="n">
        <f aca="false">SUM(P176:P177)</f>
        <v>0</v>
      </c>
      <c r="R175" s="158" t="n">
        <f aca="false">SUM(R176:R177)</f>
        <v>0</v>
      </c>
      <c r="T175" s="159" t="n">
        <f aca="false">SUM(T176:T177)</f>
        <v>0</v>
      </c>
      <c r="AR175" s="154" t="s">
        <v>315</v>
      </c>
      <c r="AT175" s="160" t="s">
        <v>81</v>
      </c>
      <c r="AU175" s="160" t="s">
        <v>89</v>
      </c>
      <c r="AY175" s="154" t="s">
        <v>308</v>
      </c>
      <c r="BK175" s="161" t="n">
        <f aca="false">SUM(BK176:BK177)</f>
        <v>0</v>
      </c>
    </row>
    <row r="176" s="22" customFormat="true" ht="24.15" hidden="false" customHeight="true" outlineLevel="0" collapsed="false">
      <c r="B176" s="23"/>
      <c r="C176" s="164" t="s">
        <v>649</v>
      </c>
      <c r="D176" s="164" t="s">
        <v>310</v>
      </c>
      <c r="E176" s="165" t="s">
        <v>5519</v>
      </c>
      <c r="F176" s="166" t="s">
        <v>5520</v>
      </c>
      <c r="G176" s="167" t="s">
        <v>607</v>
      </c>
      <c r="H176" s="168" t="n">
        <v>1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5521</v>
      </c>
    </row>
    <row r="177" s="22" customFormat="true" ht="24.15" hidden="false" customHeight="true" outlineLevel="0" collapsed="false">
      <c r="B177" s="23"/>
      <c r="C177" s="164" t="s">
        <v>653</v>
      </c>
      <c r="D177" s="164" t="s">
        <v>310</v>
      </c>
      <c r="E177" s="165" t="s">
        <v>5522</v>
      </c>
      <c r="F177" s="166" t="s">
        <v>5523</v>
      </c>
      <c r="G177" s="167" t="s">
        <v>607</v>
      </c>
      <c r="H177" s="168" t="n">
        <v>3</v>
      </c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540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540</v>
      </c>
      <c r="BM177" s="175" t="s">
        <v>5524</v>
      </c>
    </row>
    <row r="178" s="152" customFormat="true" ht="22.95" hidden="false" customHeight="true" outlineLevel="0" collapsed="false">
      <c r="B178" s="153"/>
      <c r="D178" s="154" t="s">
        <v>81</v>
      </c>
      <c r="E178" s="162" t="s">
        <v>5525</v>
      </c>
      <c r="F178" s="162" t="s">
        <v>5526</v>
      </c>
      <c r="I178" s="156"/>
      <c r="J178" s="163" t="n">
        <f aca="false">BK178</f>
        <v>0</v>
      </c>
      <c r="L178" s="153"/>
      <c r="M178" s="157"/>
      <c r="P178" s="158" t="n">
        <f aca="false">SUM(P179:P183)</f>
        <v>0</v>
      </c>
      <c r="R178" s="158" t="n">
        <f aca="false">SUM(R179:R183)</f>
        <v>0</v>
      </c>
      <c r="T178" s="159" t="n">
        <f aca="false">SUM(T179:T183)</f>
        <v>0</v>
      </c>
      <c r="AR178" s="154" t="s">
        <v>315</v>
      </c>
      <c r="AT178" s="160" t="s">
        <v>81</v>
      </c>
      <c r="AU178" s="160" t="s">
        <v>89</v>
      </c>
      <c r="AY178" s="154" t="s">
        <v>308</v>
      </c>
      <c r="BK178" s="161" t="n">
        <f aca="false">SUM(BK179:BK183)</f>
        <v>0</v>
      </c>
    </row>
    <row r="179" s="22" customFormat="true" ht="16.5" hidden="false" customHeight="true" outlineLevel="0" collapsed="false">
      <c r="B179" s="23"/>
      <c r="C179" s="164" t="s">
        <v>657</v>
      </c>
      <c r="D179" s="164" t="s">
        <v>310</v>
      </c>
      <c r="E179" s="165" t="s">
        <v>5527</v>
      </c>
      <c r="F179" s="166" t="s">
        <v>5528</v>
      </c>
      <c r="G179" s="167" t="s">
        <v>607</v>
      </c>
      <c r="H179" s="168" t="n">
        <v>3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5529</v>
      </c>
    </row>
    <row r="180" s="22" customFormat="true" ht="16.5" hidden="false" customHeight="true" outlineLevel="0" collapsed="false">
      <c r="B180" s="23"/>
      <c r="C180" s="164" t="s">
        <v>661</v>
      </c>
      <c r="D180" s="164" t="s">
        <v>310</v>
      </c>
      <c r="E180" s="165" t="s">
        <v>5530</v>
      </c>
      <c r="F180" s="166" t="s">
        <v>4357</v>
      </c>
      <c r="G180" s="167" t="s">
        <v>607</v>
      </c>
      <c r="H180" s="168" t="n">
        <v>16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5531</v>
      </c>
    </row>
    <row r="181" s="22" customFormat="true" ht="16.5" hidden="false" customHeight="true" outlineLevel="0" collapsed="false">
      <c r="B181" s="23"/>
      <c r="C181" s="164" t="s">
        <v>663</v>
      </c>
      <c r="D181" s="164" t="s">
        <v>310</v>
      </c>
      <c r="E181" s="165" t="s">
        <v>1576</v>
      </c>
      <c r="F181" s="166" t="s">
        <v>1577</v>
      </c>
      <c r="G181" s="167" t="s">
        <v>607</v>
      </c>
      <c r="H181" s="168" t="n">
        <v>8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5532</v>
      </c>
    </row>
    <row r="182" s="22" customFormat="true" ht="16.5" hidden="false" customHeight="true" outlineLevel="0" collapsed="false">
      <c r="B182" s="23"/>
      <c r="C182" s="164" t="s">
        <v>665</v>
      </c>
      <c r="D182" s="164" t="s">
        <v>310</v>
      </c>
      <c r="E182" s="165" t="s">
        <v>4368</v>
      </c>
      <c r="F182" s="166" t="s">
        <v>4369</v>
      </c>
      <c r="G182" s="167" t="s">
        <v>607</v>
      </c>
      <c r="H182" s="168" t="n">
        <v>1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5533</v>
      </c>
    </row>
    <row r="183" s="22" customFormat="true" ht="16.5" hidden="false" customHeight="true" outlineLevel="0" collapsed="false">
      <c r="B183" s="23"/>
      <c r="C183" s="164" t="s">
        <v>667</v>
      </c>
      <c r="D183" s="164" t="s">
        <v>310</v>
      </c>
      <c r="E183" s="165" t="s">
        <v>5534</v>
      </c>
      <c r="F183" s="166" t="s">
        <v>5535</v>
      </c>
      <c r="G183" s="167" t="s">
        <v>607</v>
      </c>
      <c r="H183" s="168" t="n">
        <v>9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5536</v>
      </c>
    </row>
    <row r="184" s="152" customFormat="true" ht="22.95" hidden="false" customHeight="true" outlineLevel="0" collapsed="false">
      <c r="B184" s="153"/>
      <c r="D184" s="154" t="s">
        <v>81</v>
      </c>
      <c r="E184" s="162" t="s">
        <v>582</v>
      </c>
      <c r="F184" s="162" t="s">
        <v>1698</v>
      </c>
      <c r="I184" s="156"/>
      <c r="J184" s="163" t="n">
        <f aca="false">BK184</f>
        <v>0</v>
      </c>
      <c r="L184" s="153"/>
      <c r="M184" s="157"/>
      <c r="P184" s="158" t="n">
        <f aca="false">P185</f>
        <v>0</v>
      </c>
      <c r="R184" s="158" t="n">
        <f aca="false">R185</f>
        <v>0</v>
      </c>
      <c r="T184" s="159" t="n">
        <f aca="false">T185</f>
        <v>0</v>
      </c>
      <c r="AR184" s="154" t="s">
        <v>315</v>
      </c>
      <c r="AT184" s="160" t="s">
        <v>81</v>
      </c>
      <c r="AU184" s="160" t="s">
        <v>89</v>
      </c>
      <c r="AY184" s="154" t="s">
        <v>308</v>
      </c>
      <c r="BK184" s="161" t="n">
        <f aca="false">BK185</f>
        <v>0</v>
      </c>
    </row>
    <row r="185" s="22" customFormat="true" ht="16.5" hidden="false" customHeight="true" outlineLevel="0" collapsed="false">
      <c r="B185" s="23"/>
      <c r="C185" s="164" t="s">
        <v>669</v>
      </c>
      <c r="D185" s="164" t="s">
        <v>310</v>
      </c>
      <c r="E185" s="165" t="s">
        <v>5537</v>
      </c>
      <c r="F185" s="166" t="s">
        <v>5538</v>
      </c>
      <c r="G185" s="167" t="s">
        <v>607</v>
      </c>
      <c r="H185" s="168" t="n">
        <v>7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5539</v>
      </c>
    </row>
    <row r="186" s="152" customFormat="true" ht="22.95" hidden="false" customHeight="true" outlineLevel="0" collapsed="false">
      <c r="B186" s="153"/>
      <c r="D186" s="154" t="s">
        <v>81</v>
      </c>
      <c r="E186" s="162" t="s">
        <v>611</v>
      </c>
      <c r="F186" s="162" t="s">
        <v>1585</v>
      </c>
      <c r="I186" s="156"/>
      <c r="J186" s="163" t="n">
        <f aca="false">BK186</f>
        <v>0</v>
      </c>
      <c r="L186" s="153"/>
      <c r="M186" s="157"/>
      <c r="P186" s="158" t="n">
        <f aca="false">SUM(P187:P197)</f>
        <v>0</v>
      </c>
      <c r="R186" s="158" t="n">
        <f aca="false">SUM(R187:R197)</f>
        <v>0</v>
      </c>
      <c r="T186" s="159" t="n">
        <f aca="false">SUM(T187:T197)</f>
        <v>0</v>
      </c>
      <c r="AR186" s="154" t="s">
        <v>315</v>
      </c>
      <c r="AT186" s="160" t="s">
        <v>81</v>
      </c>
      <c r="AU186" s="160" t="s">
        <v>89</v>
      </c>
      <c r="AY186" s="154" t="s">
        <v>308</v>
      </c>
      <c r="BK186" s="161" t="n">
        <f aca="false">SUM(BK187:BK197)</f>
        <v>0</v>
      </c>
    </row>
    <row r="187" s="22" customFormat="true" ht="16.5" hidden="false" customHeight="true" outlineLevel="0" collapsed="false">
      <c r="B187" s="23"/>
      <c r="C187" s="164" t="s">
        <v>671</v>
      </c>
      <c r="D187" s="164" t="s">
        <v>310</v>
      </c>
      <c r="E187" s="165" t="s">
        <v>1586</v>
      </c>
      <c r="F187" s="166" t="s">
        <v>1587</v>
      </c>
      <c r="G187" s="167" t="s">
        <v>324</v>
      </c>
      <c r="H187" s="168" t="n">
        <v>547.4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5540</v>
      </c>
    </row>
    <row r="188" s="22" customFormat="true" ht="16.5" hidden="false" customHeight="true" outlineLevel="0" collapsed="false">
      <c r="B188" s="23"/>
      <c r="C188" s="164" t="s">
        <v>673</v>
      </c>
      <c r="D188" s="164" t="s">
        <v>310</v>
      </c>
      <c r="E188" s="165" t="s">
        <v>1589</v>
      </c>
      <c r="F188" s="166" t="s">
        <v>1590</v>
      </c>
      <c r="G188" s="167" t="s">
        <v>324</v>
      </c>
      <c r="H188" s="168" t="n">
        <v>547.4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5541</v>
      </c>
    </row>
    <row r="189" s="22" customFormat="true" ht="16.5" hidden="false" customHeight="true" outlineLevel="0" collapsed="false">
      <c r="B189" s="23"/>
      <c r="C189" s="164" t="s">
        <v>675</v>
      </c>
      <c r="D189" s="164" t="s">
        <v>310</v>
      </c>
      <c r="E189" s="165" t="s">
        <v>1592</v>
      </c>
      <c r="F189" s="166" t="s">
        <v>1593</v>
      </c>
      <c r="G189" s="167" t="s">
        <v>313</v>
      </c>
      <c r="H189" s="168" t="n">
        <v>3324.2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540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540</v>
      </c>
      <c r="BM189" s="175" t="s">
        <v>5542</v>
      </c>
    </row>
    <row r="190" s="22" customFormat="true" ht="16.5" hidden="false" customHeight="true" outlineLevel="0" collapsed="false">
      <c r="B190" s="23"/>
      <c r="C190" s="164" t="s">
        <v>677</v>
      </c>
      <c r="D190" s="164" t="s">
        <v>310</v>
      </c>
      <c r="E190" s="165" t="s">
        <v>1595</v>
      </c>
      <c r="F190" s="166" t="s">
        <v>1596</v>
      </c>
      <c r="G190" s="167" t="s">
        <v>313</v>
      </c>
      <c r="H190" s="168" t="n">
        <v>3324.2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5543</v>
      </c>
    </row>
    <row r="191" s="22" customFormat="true" ht="16.5" hidden="false" customHeight="true" outlineLevel="0" collapsed="false">
      <c r="B191" s="23"/>
      <c r="C191" s="164" t="s">
        <v>679</v>
      </c>
      <c r="D191" s="164" t="s">
        <v>310</v>
      </c>
      <c r="E191" s="165" t="s">
        <v>1598</v>
      </c>
      <c r="F191" s="166" t="s">
        <v>1599</v>
      </c>
      <c r="G191" s="167" t="s">
        <v>324</v>
      </c>
      <c r="H191" s="168" t="n">
        <v>547.4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5544</v>
      </c>
    </row>
    <row r="192" s="22" customFormat="true" ht="16.5" hidden="false" customHeight="true" outlineLevel="0" collapsed="false">
      <c r="B192" s="23"/>
      <c r="C192" s="164" t="s">
        <v>681</v>
      </c>
      <c r="D192" s="164" t="s">
        <v>310</v>
      </c>
      <c r="E192" s="165" t="s">
        <v>1601</v>
      </c>
      <c r="F192" s="166" t="s">
        <v>1602</v>
      </c>
      <c r="G192" s="167" t="s">
        <v>324</v>
      </c>
      <c r="H192" s="168" t="n">
        <v>303.6</v>
      </c>
      <c r="I192" s="169"/>
      <c r="J192" s="170" t="n">
        <f aca="false">ROUND(I192*H192,2)</f>
        <v>0</v>
      </c>
      <c r="K192" s="166"/>
      <c r="L192" s="23"/>
      <c r="M192" s="171"/>
      <c r="N192" s="172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540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540</v>
      </c>
      <c r="BM192" s="175" t="s">
        <v>5545</v>
      </c>
    </row>
    <row r="193" s="22" customFormat="true" ht="24.15" hidden="false" customHeight="true" outlineLevel="0" collapsed="false">
      <c r="B193" s="23"/>
      <c r="C193" s="164" t="s">
        <v>683</v>
      </c>
      <c r="D193" s="164" t="s">
        <v>310</v>
      </c>
      <c r="E193" s="165" t="s">
        <v>1604</v>
      </c>
      <c r="F193" s="166" t="s">
        <v>1605</v>
      </c>
      <c r="G193" s="167" t="s">
        <v>324</v>
      </c>
      <c r="H193" s="168" t="n">
        <v>194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5546</v>
      </c>
    </row>
    <row r="194" s="22" customFormat="true" ht="24.15" hidden="false" customHeight="true" outlineLevel="0" collapsed="false">
      <c r="B194" s="23"/>
      <c r="C194" s="164" t="s">
        <v>685</v>
      </c>
      <c r="D194" s="164" t="s">
        <v>310</v>
      </c>
      <c r="E194" s="165" t="s">
        <v>1607</v>
      </c>
      <c r="F194" s="166" t="s">
        <v>1608</v>
      </c>
      <c r="G194" s="167" t="s">
        <v>324</v>
      </c>
      <c r="H194" s="168" t="n">
        <v>49.8</v>
      </c>
      <c r="I194" s="169"/>
      <c r="J194" s="170" t="n">
        <f aca="false">ROUND(I194*H194,2)</f>
        <v>0</v>
      </c>
      <c r="K194" s="166"/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5547</v>
      </c>
    </row>
    <row r="195" s="22" customFormat="true" ht="21.75" hidden="false" customHeight="true" outlineLevel="0" collapsed="false">
      <c r="B195" s="23"/>
      <c r="C195" s="164" t="s">
        <v>688</v>
      </c>
      <c r="D195" s="164" t="s">
        <v>310</v>
      </c>
      <c r="E195" s="165" t="s">
        <v>1610</v>
      </c>
      <c r="F195" s="166" t="s">
        <v>1611</v>
      </c>
      <c r="G195" s="167" t="s">
        <v>324</v>
      </c>
      <c r="H195" s="168" t="n">
        <v>243.8</v>
      </c>
      <c r="I195" s="169"/>
      <c r="J195" s="170" t="n">
        <f aca="false">ROUND(I195*H195,2)</f>
        <v>0</v>
      </c>
      <c r="K195" s="166"/>
      <c r="L195" s="23"/>
      <c r="M195" s="171"/>
      <c r="N195" s="172" t="s">
        <v>47</v>
      </c>
      <c r="P195" s="173" t="n">
        <f aca="false">O195*H195</f>
        <v>0</v>
      </c>
      <c r="Q195" s="173" t="n">
        <v>0</v>
      </c>
      <c r="R195" s="173" t="n">
        <f aca="false">Q195*H195</f>
        <v>0</v>
      </c>
      <c r="S195" s="173" t="n">
        <v>0</v>
      </c>
      <c r="T195" s="174" t="n">
        <f aca="false">S195*H195</f>
        <v>0</v>
      </c>
      <c r="AR195" s="175" t="s">
        <v>540</v>
      </c>
      <c r="AT195" s="175" t="s">
        <v>310</v>
      </c>
      <c r="AU195" s="175" t="s">
        <v>91</v>
      </c>
      <c r="AY195" s="3" t="s">
        <v>308</v>
      </c>
      <c r="BE195" s="176" t="n">
        <f aca="false">IF(N195="základní",J195,0)</f>
        <v>0</v>
      </c>
      <c r="BF195" s="176" t="n">
        <f aca="false">IF(N195="snížená",J195,0)</f>
        <v>0</v>
      </c>
      <c r="BG195" s="176" t="n">
        <f aca="false">IF(N195="zákl. přenesená",J195,0)</f>
        <v>0</v>
      </c>
      <c r="BH195" s="176" t="n">
        <f aca="false">IF(N195="sníž. přenesená",J195,0)</f>
        <v>0</v>
      </c>
      <c r="BI195" s="176" t="n">
        <f aca="false">IF(N195="nulová",J195,0)</f>
        <v>0</v>
      </c>
      <c r="BJ195" s="3" t="s">
        <v>89</v>
      </c>
      <c r="BK195" s="176" t="n">
        <f aca="false">ROUND(I195*H195,2)</f>
        <v>0</v>
      </c>
      <c r="BL195" s="3" t="s">
        <v>540</v>
      </c>
      <c r="BM195" s="175" t="s">
        <v>5548</v>
      </c>
    </row>
    <row r="196" s="22" customFormat="true" ht="16.5" hidden="false" customHeight="true" outlineLevel="0" collapsed="false">
      <c r="B196" s="23"/>
      <c r="C196" s="164" t="s">
        <v>690</v>
      </c>
      <c r="D196" s="164" t="s">
        <v>310</v>
      </c>
      <c r="E196" s="165" t="s">
        <v>1613</v>
      </c>
      <c r="F196" s="166" t="s">
        <v>1614</v>
      </c>
      <c r="G196" s="167" t="s">
        <v>324</v>
      </c>
      <c r="H196" s="168" t="n">
        <v>243.8</v>
      </c>
      <c r="I196" s="169"/>
      <c r="J196" s="170" t="n">
        <f aca="false">ROUND(I196*H196,2)</f>
        <v>0</v>
      </c>
      <c r="K196" s="166"/>
      <c r="L196" s="23"/>
      <c r="M196" s="171"/>
      <c r="N196" s="172" t="s">
        <v>47</v>
      </c>
      <c r="P196" s="173" t="n">
        <f aca="false">O196*H196</f>
        <v>0</v>
      </c>
      <c r="Q196" s="173" t="n">
        <v>0</v>
      </c>
      <c r="R196" s="173" t="n">
        <f aca="false">Q196*H196</f>
        <v>0</v>
      </c>
      <c r="S196" s="173" t="n">
        <v>0</v>
      </c>
      <c r="T196" s="174" t="n">
        <f aca="false">S196*H196</f>
        <v>0</v>
      </c>
      <c r="AR196" s="175" t="s">
        <v>540</v>
      </c>
      <c r="AT196" s="175" t="s">
        <v>310</v>
      </c>
      <c r="AU196" s="175" t="s">
        <v>91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540</v>
      </c>
      <c r="BM196" s="175" t="s">
        <v>5549</v>
      </c>
    </row>
    <row r="197" s="22" customFormat="true" ht="16.5" hidden="false" customHeight="true" outlineLevel="0" collapsed="false">
      <c r="B197" s="23"/>
      <c r="C197" s="164" t="s">
        <v>692</v>
      </c>
      <c r="D197" s="164" t="s">
        <v>310</v>
      </c>
      <c r="E197" s="165" t="s">
        <v>1616</v>
      </c>
      <c r="F197" s="166" t="s">
        <v>1617</v>
      </c>
      <c r="G197" s="167" t="s">
        <v>324</v>
      </c>
      <c r="H197" s="168" t="n">
        <v>243.8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5550</v>
      </c>
    </row>
    <row r="198" s="152" customFormat="true" ht="22.95" hidden="false" customHeight="true" outlineLevel="0" collapsed="false">
      <c r="B198" s="153"/>
      <c r="D198" s="154" t="s">
        <v>81</v>
      </c>
      <c r="E198" s="162" t="s">
        <v>656</v>
      </c>
      <c r="F198" s="162" t="s">
        <v>1619</v>
      </c>
      <c r="I198" s="156"/>
      <c r="J198" s="163" t="n">
        <f aca="false">BK198</f>
        <v>0</v>
      </c>
      <c r="L198" s="153"/>
      <c r="M198" s="157"/>
      <c r="P198" s="158" t="n">
        <f aca="false">SUM(P199:P201)</f>
        <v>0</v>
      </c>
      <c r="R198" s="158" t="n">
        <f aca="false">SUM(R199:R201)</f>
        <v>0</v>
      </c>
      <c r="T198" s="159" t="n">
        <f aca="false">SUM(T199:T201)</f>
        <v>0</v>
      </c>
      <c r="AR198" s="154" t="s">
        <v>315</v>
      </c>
      <c r="AT198" s="160" t="s">
        <v>81</v>
      </c>
      <c r="AU198" s="160" t="s">
        <v>89</v>
      </c>
      <c r="AY198" s="154" t="s">
        <v>308</v>
      </c>
      <c r="BK198" s="161" t="n">
        <f aca="false">SUM(BK199:BK201)</f>
        <v>0</v>
      </c>
    </row>
    <row r="199" s="22" customFormat="true" ht="16.5" hidden="false" customHeight="true" outlineLevel="0" collapsed="false">
      <c r="B199" s="23"/>
      <c r="C199" s="164" t="s">
        <v>694</v>
      </c>
      <c r="D199" s="164" t="s">
        <v>310</v>
      </c>
      <c r="E199" s="165" t="s">
        <v>1620</v>
      </c>
      <c r="F199" s="166" t="s">
        <v>1621</v>
      </c>
      <c r="G199" s="167" t="s">
        <v>494</v>
      </c>
      <c r="H199" s="168" t="n">
        <v>1658.8</v>
      </c>
      <c r="I199" s="169"/>
      <c r="J199" s="170" t="n">
        <f aca="false">ROUND(I199*H199,2)</f>
        <v>0</v>
      </c>
      <c r="K199" s="166"/>
      <c r="L199" s="23"/>
      <c r="M199" s="171"/>
      <c r="N199" s="172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540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540</v>
      </c>
      <c r="BM199" s="175" t="s">
        <v>5551</v>
      </c>
    </row>
    <row r="200" s="22" customFormat="true" ht="16.5" hidden="false" customHeight="true" outlineLevel="0" collapsed="false">
      <c r="B200" s="23"/>
      <c r="C200" s="164" t="s">
        <v>696</v>
      </c>
      <c r="D200" s="164" t="s">
        <v>310</v>
      </c>
      <c r="E200" s="165" t="s">
        <v>1623</v>
      </c>
      <c r="F200" s="166" t="s">
        <v>1624</v>
      </c>
      <c r="G200" s="167" t="s">
        <v>494</v>
      </c>
      <c r="H200" s="168" t="n">
        <v>1658.8</v>
      </c>
      <c r="I200" s="169"/>
      <c r="J200" s="170" t="n">
        <f aca="false">ROUND(I200*H200,2)</f>
        <v>0</v>
      </c>
      <c r="K200" s="166"/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540</v>
      </c>
      <c r="AT200" s="175" t="s">
        <v>310</v>
      </c>
      <c r="AU200" s="175" t="s">
        <v>91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540</v>
      </c>
      <c r="BM200" s="175" t="s">
        <v>5552</v>
      </c>
    </row>
    <row r="201" s="22" customFormat="true" ht="16.5" hidden="false" customHeight="true" outlineLevel="0" collapsed="false">
      <c r="B201" s="23"/>
      <c r="C201" s="164" t="s">
        <v>698</v>
      </c>
      <c r="D201" s="164" t="s">
        <v>310</v>
      </c>
      <c r="E201" s="165" t="s">
        <v>1626</v>
      </c>
      <c r="F201" s="166" t="s">
        <v>1627</v>
      </c>
      <c r="G201" s="167" t="s">
        <v>370</v>
      </c>
      <c r="H201" s="168" t="n">
        <v>421.9</v>
      </c>
      <c r="I201" s="169"/>
      <c r="J201" s="170" t="n">
        <f aca="false">ROUND(I201*H201,2)</f>
        <v>0</v>
      </c>
      <c r="K201" s="166"/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540</v>
      </c>
      <c r="AT201" s="175" t="s">
        <v>310</v>
      </c>
      <c r="AU201" s="175" t="s">
        <v>91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540</v>
      </c>
      <c r="BM201" s="175" t="s">
        <v>5553</v>
      </c>
    </row>
    <row r="202" s="22" customFormat="true" ht="49.95" hidden="false" customHeight="true" outlineLevel="0" collapsed="false">
      <c r="B202" s="23"/>
      <c r="E202" s="155" t="s">
        <v>518</v>
      </c>
      <c r="F202" s="155" t="s">
        <v>519</v>
      </c>
      <c r="J202" s="142" t="n">
        <f aca="false">BK202</f>
        <v>0</v>
      </c>
      <c r="L202" s="23"/>
      <c r="M202" s="211"/>
      <c r="T202" s="57"/>
      <c r="AT202" s="3" t="s">
        <v>81</v>
      </c>
      <c r="AU202" s="3" t="s">
        <v>82</v>
      </c>
      <c r="AY202" s="3" t="s">
        <v>520</v>
      </c>
      <c r="BK202" s="176" t="n">
        <f aca="false">SUM(BK203:BK207)</f>
        <v>0</v>
      </c>
    </row>
    <row r="203" s="22" customFormat="true" ht="16.35" hidden="false" customHeight="true" outlineLevel="0" collapsed="false">
      <c r="B203" s="23"/>
      <c r="C203" s="212"/>
      <c r="D203" s="213" t="s">
        <v>310</v>
      </c>
      <c r="E203" s="214"/>
      <c r="F203" s="215"/>
      <c r="G203" s="216"/>
      <c r="H203" s="217"/>
      <c r="I203" s="218"/>
      <c r="J203" s="219" t="n">
        <f aca="false">BK203</f>
        <v>0</v>
      </c>
      <c r="K203" s="220"/>
      <c r="L203" s="23"/>
      <c r="M203" s="221"/>
      <c r="N203" s="222" t="s">
        <v>47</v>
      </c>
      <c r="T203" s="57"/>
      <c r="AT203" s="3" t="s">
        <v>520</v>
      </c>
      <c r="AU203" s="3" t="s">
        <v>89</v>
      </c>
      <c r="AY203" s="3" t="s">
        <v>520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I203*H203</f>
        <v>0</v>
      </c>
    </row>
    <row r="204" s="22" customFormat="true" ht="16.35" hidden="false" customHeight="true" outlineLevel="0" collapsed="false">
      <c r="B204" s="23"/>
      <c r="C204" s="212"/>
      <c r="D204" s="213" t="s">
        <v>310</v>
      </c>
      <c r="E204" s="214"/>
      <c r="F204" s="215"/>
      <c r="G204" s="216"/>
      <c r="H204" s="217"/>
      <c r="I204" s="218"/>
      <c r="J204" s="219" t="n">
        <f aca="false">BK204</f>
        <v>0</v>
      </c>
      <c r="K204" s="220"/>
      <c r="L204" s="23"/>
      <c r="M204" s="221"/>
      <c r="N204" s="222" t="s">
        <v>47</v>
      </c>
      <c r="T204" s="57"/>
      <c r="AT204" s="3" t="s">
        <v>520</v>
      </c>
      <c r="AU204" s="3" t="s">
        <v>89</v>
      </c>
      <c r="AY204" s="3" t="s">
        <v>520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I204*H204</f>
        <v>0</v>
      </c>
    </row>
    <row r="205" s="22" customFormat="true" ht="16.35" hidden="false" customHeight="true" outlineLevel="0" collapsed="false">
      <c r="B205" s="23"/>
      <c r="C205" s="212"/>
      <c r="D205" s="213" t="s">
        <v>310</v>
      </c>
      <c r="E205" s="214"/>
      <c r="F205" s="215"/>
      <c r="G205" s="216"/>
      <c r="H205" s="217"/>
      <c r="I205" s="218"/>
      <c r="J205" s="219" t="n">
        <f aca="false">BK205</f>
        <v>0</v>
      </c>
      <c r="K205" s="220"/>
      <c r="L205" s="23"/>
      <c r="M205" s="221"/>
      <c r="N205" s="222" t="s">
        <v>47</v>
      </c>
      <c r="T205" s="57"/>
      <c r="AT205" s="3" t="s">
        <v>520</v>
      </c>
      <c r="AU205" s="3" t="s">
        <v>89</v>
      </c>
      <c r="AY205" s="3" t="s">
        <v>520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I205*H205</f>
        <v>0</v>
      </c>
    </row>
    <row r="206" s="22" customFormat="true" ht="16.35" hidden="false" customHeight="true" outlineLevel="0" collapsed="false">
      <c r="B206" s="23"/>
      <c r="C206" s="212"/>
      <c r="D206" s="213" t="s">
        <v>310</v>
      </c>
      <c r="E206" s="214"/>
      <c r="F206" s="215"/>
      <c r="G206" s="216"/>
      <c r="H206" s="217"/>
      <c r="I206" s="218"/>
      <c r="J206" s="219" t="n">
        <f aca="false">BK206</f>
        <v>0</v>
      </c>
      <c r="K206" s="220"/>
      <c r="L206" s="23"/>
      <c r="M206" s="221"/>
      <c r="N206" s="222" t="s">
        <v>47</v>
      </c>
      <c r="T206" s="57"/>
      <c r="AT206" s="3" t="s">
        <v>520</v>
      </c>
      <c r="AU206" s="3" t="s">
        <v>89</v>
      </c>
      <c r="AY206" s="3" t="s">
        <v>520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I206*H206</f>
        <v>0</v>
      </c>
    </row>
    <row r="207" s="22" customFormat="true" ht="16.35" hidden="false" customHeight="true" outlineLevel="0" collapsed="false">
      <c r="B207" s="23"/>
      <c r="C207" s="212"/>
      <c r="D207" s="213" t="s">
        <v>310</v>
      </c>
      <c r="E207" s="214"/>
      <c r="F207" s="215"/>
      <c r="G207" s="216"/>
      <c r="H207" s="217"/>
      <c r="I207" s="218"/>
      <c r="J207" s="219" t="n">
        <f aca="false">BK207</f>
        <v>0</v>
      </c>
      <c r="K207" s="220"/>
      <c r="L207" s="23"/>
      <c r="M207" s="221"/>
      <c r="N207" s="222" t="s">
        <v>47</v>
      </c>
      <c r="O207" s="223"/>
      <c r="P207" s="223"/>
      <c r="Q207" s="223"/>
      <c r="R207" s="223"/>
      <c r="S207" s="223"/>
      <c r="T207" s="224"/>
      <c r="AT207" s="3" t="s">
        <v>520</v>
      </c>
      <c r="AU207" s="3" t="s">
        <v>89</v>
      </c>
      <c r="AY207" s="3" t="s">
        <v>520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I207*H207</f>
        <v>0</v>
      </c>
    </row>
    <row r="208" s="22" customFormat="true" ht="6.9" hidden="false" customHeight="true" outlineLevel="0" collapsed="false">
      <c r="B208" s="41"/>
      <c r="C208" s="42"/>
      <c r="D208" s="42"/>
      <c r="E208" s="42"/>
      <c r="F208" s="42"/>
      <c r="G208" s="42"/>
      <c r="H208" s="42"/>
      <c r="I208" s="42"/>
      <c r="J208" s="42"/>
      <c r="K208" s="42"/>
      <c r="L208" s="23"/>
    </row>
  </sheetData>
  <sheetProtection algorithmName="SHA-512" hashValue="dwnL+EulnIcZUpnY/8mPzFHo4Sx/bqJRaO9ulKGZYGG4a8Y5ePPoLq8BaIa4cdKh7Mqe1zUnUVQzkyJpksoBdA==" saltValue="OYxubET6fhaZKY1XZLk17070D51Dt1YrWedTmanWXfh3bCJzOwq1K06QGBlKGzjTZ9Y3dspjmmDcJl+s7hKzMg==" spinCount="100000" sheet="true" objects="true" scenarios="true" formatColumns="false" formatRows="false" autoFilter="false"/>
  <autoFilter ref="C132:K207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</mergeCells>
  <dataValidations count="2">
    <dataValidation allowBlank="true" error="Povoleny jsou hodnoty K, M." operator="between" showDropDown="false" showErrorMessage="true" showInputMessage="true" sqref="D203:D208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03:N208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7"/>
  <sheetViews>
    <sheetView showFormulas="false" showGridLines="false" showRowColHeaders="true" showZeros="true" rightToLeft="false" tabSelected="false" showOutlineSymbols="true" defaultGridColor="true" view="normal" topLeftCell="A106" colorId="64" zoomScale="100" zoomScaleNormal="100" zoomScalePageLayoutView="100" workbookViewId="0">
      <selection pane="topLeft" activeCell="A106" activeCellId="0" sqref="A106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232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5416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5554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ROUND(J125,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ROUND((ROUND((SUM(BE125:BE150)),  2) + SUM(BE152:BE156)), 2)</f>
        <v>0</v>
      </c>
      <c r="I35" s="119" t="n">
        <v>0.21</v>
      </c>
      <c r="J35" s="100" t="n">
        <f aca="false">ROUND((ROUND(((SUM(BE125:BE150))*I35),  2) + (SUM(BE152:BE156)*I35)),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ROUND((ROUND((SUM(BF125:BF150)),  2) + SUM(BF152:BF156)), 2)</f>
        <v>0</v>
      </c>
      <c r="I36" s="119" t="n">
        <v>0.15</v>
      </c>
      <c r="J36" s="100" t="n">
        <f aca="false">ROUND((ROUND(((SUM(BF125:BF150))*I36),  2) + (SUM(BF152:BF156)*I36)),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ROUND((ROUND((SUM(BG125:BG150)),  2) + SUM(BG152:BG156)),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ROUND((ROUND((SUM(BH125:BH150)),  2) + SUM(BH152:BH156)),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ROUND((ROUND((SUM(BI125:BI150)),  2) + SUM(BI152:BI156)),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5416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02 - NÁDRŽE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J125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J126</f>
        <v>0</v>
      </c>
      <c r="L99" s="133"/>
    </row>
    <row r="100" s="95" customFormat="true" ht="19.95" hidden="false" customHeight="true" outlineLevel="0" collapsed="false">
      <c r="B100" s="137"/>
      <c r="D100" s="138" t="s">
        <v>5555</v>
      </c>
      <c r="E100" s="139"/>
      <c r="F100" s="139"/>
      <c r="G100" s="139"/>
      <c r="H100" s="139"/>
      <c r="I100" s="139"/>
      <c r="J100" s="140" t="n">
        <f aca="false">J127</f>
        <v>0</v>
      </c>
      <c r="L100" s="137"/>
    </row>
    <row r="101" s="95" customFormat="true" ht="19.95" hidden="false" customHeight="true" outlineLevel="0" collapsed="false">
      <c r="B101" s="137"/>
      <c r="D101" s="138" t="s">
        <v>5556</v>
      </c>
      <c r="E101" s="139"/>
      <c r="F101" s="139"/>
      <c r="G101" s="139"/>
      <c r="H101" s="139"/>
      <c r="I101" s="139"/>
      <c r="J101" s="140" t="n">
        <f aca="false">J135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J140</f>
        <v>0</v>
      </c>
      <c r="L102" s="137"/>
    </row>
    <row r="103" s="132" customFormat="true" ht="21.75" hidden="false" customHeight="true" outlineLevel="0" collapsed="false">
      <c r="B103" s="133"/>
      <c r="D103" s="141" t="s">
        <v>292</v>
      </c>
      <c r="J103" s="142" t="n">
        <f aca="false">J151</f>
        <v>0</v>
      </c>
      <c r="L103" s="133"/>
    </row>
    <row r="104" s="22" customFormat="true" ht="21.75" hidden="false" customHeight="true" outlineLevel="0" collapsed="false">
      <c r="B104" s="23"/>
      <c r="L104" s="23"/>
    </row>
    <row r="105" s="22" customFormat="true" ht="6.9" hidden="false" customHeight="true" outlineLevel="0" collapsed="false"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23"/>
    </row>
    <row r="109" s="22" customFormat="true" ht="6.9" hidden="false" customHeight="true" outlineLevel="0" collapsed="false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3"/>
    </row>
    <row r="110" s="22" customFormat="true" ht="24.9" hidden="false" customHeight="true" outlineLevel="0" collapsed="false">
      <c r="B110" s="23"/>
      <c r="C110" s="7" t="s">
        <v>293</v>
      </c>
      <c r="L110" s="23"/>
    </row>
    <row r="111" s="22" customFormat="true" ht="6.9" hidden="false" customHeight="true" outlineLevel="0" collapsed="false">
      <c r="B111" s="23"/>
      <c r="L111" s="23"/>
    </row>
    <row r="112" s="22" customFormat="true" ht="12" hidden="false" customHeight="true" outlineLevel="0" collapsed="false">
      <c r="B112" s="23"/>
      <c r="C112" s="15" t="s">
        <v>15</v>
      </c>
      <c r="L112" s="23"/>
    </row>
    <row r="113" s="22" customFormat="true" ht="16.5" hidden="false" customHeight="true" outlineLevel="0" collapsed="false">
      <c r="B113" s="23"/>
      <c r="E113" s="109" t="str">
        <f aca="false">E7</f>
        <v>Koupaliště Rosice</v>
      </c>
      <c r="F113" s="109"/>
      <c r="G113" s="109"/>
      <c r="H113" s="109"/>
      <c r="L113" s="23"/>
    </row>
    <row r="114" customFormat="false" ht="12" hidden="false" customHeight="true" outlineLevel="0" collapsed="false">
      <c r="B114" s="6"/>
      <c r="C114" s="15" t="s">
        <v>278</v>
      </c>
      <c r="L114" s="6"/>
    </row>
    <row r="115" s="22" customFormat="true" ht="16.5" hidden="false" customHeight="true" outlineLevel="0" collapsed="false">
      <c r="B115" s="23"/>
      <c r="E115" s="109" t="s">
        <v>5416</v>
      </c>
      <c r="F115" s="109"/>
      <c r="G115" s="109"/>
      <c r="H115" s="109"/>
      <c r="L115" s="23"/>
    </row>
    <row r="116" s="22" customFormat="true" ht="12" hidden="false" customHeight="true" outlineLevel="0" collapsed="false">
      <c r="B116" s="23"/>
      <c r="C116" s="15" t="s">
        <v>280</v>
      </c>
      <c r="L116" s="23"/>
    </row>
    <row r="117" s="22" customFormat="true" ht="16.5" hidden="false" customHeight="true" outlineLevel="0" collapsed="false">
      <c r="B117" s="23"/>
      <c r="E117" s="110" t="str">
        <f aca="false">E11</f>
        <v>02 - NÁDRŽE</v>
      </c>
      <c r="F117" s="110"/>
      <c r="G117" s="110"/>
      <c r="H117" s="110"/>
      <c r="L117" s="23"/>
    </row>
    <row r="118" s="22" customFormat="true" ht="6.9" hidden="false" customHeight="true" outlineLevel="0" collapsed="false">
      <c r="B118" s="23"/>
      <c r="L118" s="23"/>
    </row>
    <row r="119" s="22" customFormat="true" ht="12" hidden="false" customHeight="true" outlineLevel="0" collapsed="false">
      <c r="B119" s="23"/>
      <c r="C119" s="15" t="s">
        <v>19</v>
      </c>
      <c r="F119" s="16" t="str">
        <f aca="false">F14</f>
        <v>Rosice</v>
      </c>
      <c r="I119" s="15" t="s">
        <v>21</v>
      </c>
      <c r="J119" s="111" t="str">
        <f aca="false">IF(J14="","",J14)</f>
        <v>6. 9. 2021</v>
      </c>
      <c r="L119" s="23"/>
    </row>
    <row r="120" s="22" customFormat="true" ht="6.9" hidden="false" customHeight="true" outlineLevel="0" collapsed="false">
      <c r="B120" s="23"/>
      <c r="L120" s="23"/>
    </row>
    <row r="121" s="22" customFormat="true" ht="25.65" hidden="false" customHeight="true" outlineLevel="0" collapsed="false">
      <c r="B121" s="23"/>
      <c r="C121" s="15" t="s">
        <v>23</v>
      </c>
      <c r="F121" s="16" t="str">
        <f aca="false">E17</f>
        <v>Město Rosice</v>
      </c>
      <c r="I121" s="15" t="s">
        <v>31</v>
      </c>
      <c r="J121" s="128" t="str">
        <f aca="false">E23</f>
        <v>Ing. arch. Kristýna Shromáždilová</v>
      </c>
      <c r="L121" s="23"/>
    </row>
    <row r="122" s="22" customFormat="true" ht="25.65" hidden="false" customHeight="true" outlineLevel="0" collapsed="false">
      <c r="B122" s="23"/>
      <c r="C122" s="15" t="s">
        <v>29</v>
      </c>
      <c r="F122" s="16" t="str">
        <f aca="false">IF(E20="","",E20)</f>
        <v>Vyplň údaj</v>
      </c>
      <c r="I122" s="15" t="s">
        <v>36</v>
      </c>
      <c r="J122" s="128" t="str">
        <f aca="false">E26</f>
        <v>STAGA stavební agentura s.r.o.</v>
      </c>
      <c r="L122" s="23"/>
    </row>
    <row r="123" s="22" customFormat="true" ht="10.35" hidden="false" customHeight="true" outlineLevel="0" collapsed="false">
      <c r="B123" s="23"/>
      <c r="L123" s="23"/>
    </row>
    <row r="124" s="143" customFormat="true" ht="29.25" hidden="false" customHeight="true" outlineLevel="0" collapsed="false">
      <c r="B124" s="144"/>
      <c r="C124" s="145" t="s">
        <v>294</v>
      </c>
      <c r="D124" s="146" t="s">
        <v>67</v>
      </c>
      <c r="E124" s="146" t="s">
        <v>63</v>
      </c>
      <c r="F124" s="146" t="s">
        <v>64</v>
      </c>
      <c r="G124" s="146" t="s">
        <v>295</v>
      </c>
      <c r="H124" s="146" t="s">
        <v>296</v>
      </c>
      <c r="I124" s="146" t="s">
        <v>297</v>
      </c>
      <c r="J124" s="146" t="s">
        <v>284</v>
      </c>
      <c r="K124" s="147" t="s">
        <v>298</v>
      </c>
      <c r="L124" s="144"/>
      <c r="M124" s="64"/>
      <c r="N124" s="65" t="s">
        <v>46</v>
      </c>
      <c r="O124" s="65" t="s">
        <v>299</v>
      </c>
      <c r="P124" s="65" t="s">
        <v>300</v>
      </c>
      <c r="Q124" s="65" t="s">
        <v>301</v>
      </c>
      <c r="R124" s="65" t="s">
        <v>302</v>
      </c>
      <c r="S124" s="65" t="s">
        <v>303</v>
      </c>
      <c r="T124" s="66" t="s">
        <v>304</v>
      </c>
    </row>
    <row r="125" s="22" customFormat="true" ht="22.95" hidden="false" customHeight="true" outlineLevel="0" collapsed="false">
      <c r="B125" s="23"/>
      <c r="C125" s="70" t="s">
        <v>305</v>
      </c>
      <c r="J125" s="148" t="n">
        <f aca="false">BK125</f>
        <v>0</v>
      </c>
      <c r="L125" s="23"/>
      <c r="M125" s="67"/>
      <c r="N125" s="55"/>
      <c r="O125" s="55"/>
      <c r="P125" s="149" t="n">
        <f aca="false">P126+P151</f>
        <v>0</v>
      </c>
      <c r="Q125" s="55"/>
      <c r="R125" s="149" t="n">
        <f aca="false">R126+R151</f>
        <v>0</v>
      </c>
      <c r="S125" s="55"/>
      <c r="T125" s="150" t="n">
        <f aca="false">T126+T151</f>
        <v>0</v>
      </c>
      <c r="AT125" s="3" t="s">
        <v>81</v>
      </c>
      <c r="AU125" s="3" t="s">
        <v>286</v>
      </c>
      <c r="BK125" s="151" t="n">
        <f aca="false">BK126+BK151</f>
        <v>0</v>
      </c>
    </row>
    <row r="126" s="152" customFormat="true" ht="25.95" hidden="false" customHeight="true" outlineLevel="0" collapsed="false">
      <c r="B126" s="153"/>
      <c r="D126" s="154" t="s">
        <v>81</v>
      </c>
      <c r="E126" s="155" t="s">
        <v>534</v>
      </c>
      <c r="F126" s="155" t="s">
        <v>535</v>
      </c>
      <c r="I126" s="156"/>
      <c r="J126" s="142" t="n">
        <f aca="false">BK126</f>
        <v>0</v>
      </c>
      <c r="L126" s="153"/>
      <c r="M126" s="157"/>
      <c r="P126" s="158" t="n">
        <f aca="false">P127+P135+P140</f>
        <v>0</v>
      </c>
      <c r="R126" s="158" t="n">
        <f aca="false">R127+R135+R140</f>
        <v>0</v>
      </c>
      <c r="T126" s="159" t="n">
        <f aca="false">T127+T135+T140</f>
        <v>0</v>
      </c>
      <c r="AR126" s="154" t="s">
        <v>315</v>
      </c>
      <c r="AT126" s="160" t="s">
        <v>81</v>
      </c>
      <c r="AU126" s="160" t="s">
        <v>82</v>
      </c>
      <c r="AY126" s="154" t="s">
        <v>308</v>
      </c>
      <c r="BK126" s="161" t="n">
        <f aca="false">BK127+BK135+BK140</f>
        <v>0</v>
      </c>
    </row>
    <row r="127" s="152" customFormat="true" ht="22.95" hidden="false" customHeight="true" outlineLevel="0" collapsed="false">
      <c r="B127" s="153"/>
      <c r="D127" s="154" t="s">
        <v>81</v>
      </c>
      <c r="E127" s="162" t="s">
        <v>536</v>
      </c>
      <c r="F127" s="162" t="s">
        <v>5557</v>
      </c>
      <c r="I127" s="156"/>
      <c r="J127" s="163" t="n">
        <f aca="false">BK127</f>
        <v>0</v>
      </c>
      <c r="L127" s="153"/>
      <c r="M127" s="157"/>
      <c r="P127" s="158" t="n">
        <f aca="false">SUM(P128:P134)</f>
        <v>0</v>
      </c>
      <c r="R127" s="158" t="n">
        <f aca="false">SUM(R128:R134)</f>
        <v>0</v>
      </c>
      <c r="T127" s="159" t="n">
        <f aca="false">SUM(T128:T134)</f>
        <v>0</v>
      </c>
      <c r="AR127" s="154" t="s">
        <v>315</v>
      </c>
      <c r="AT127" s="160" t="s">
        <v>81</v>
      </c>
      <c r="AU127" s="160" t="s">
        <v>89</v>
      </c>
      <c r="AY127" s="154" t="s">
        <v>308</v>
      </c>
      <c r="BK127" s="161" t="n">
        <f aca="false">SUM(BK128:BK134)</f>
        <v>0</v>
      </c>
    </row>
    <row r="128" s="22" customFormat="true" ht="16.5" hidden="false" customHeight="true" outlineLevel="0" collapsed="false">
      <c r="B128" s="23"/>
      <c r="C128" s="164" t="s">
        <v>89</v>
      </c>
      <c r="D128" s="164" t="s">
        <v>310</v>
      </c>
      <c r="E128" s="165" t="s">
        <v>5558</v>
      </c>
      <c r="F128" s="166" t="s">
        <v>5559</v>
      </c>
      <c r="G128" s="167" t="s">
        <v>607</v>
      </c>
      <c r="H128" s="168" t="n">
        <v>1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5560</v>
      </c>
    </row>
    <row r="129" s="22" customFormat="true" ht="16.5" hidden="false" customHeight="true" outlineLevel="0" collapsed="false">
      <c r="B129" s="23"/>
      <c r="C129" s="164" t="s">
        <v>91</v>
      </c>
      <c r="D129" s="164" t="s">
        <v>310</v>
      </c>
      <c r="E129" s="165" t="s">
        <v>5561</v>
      </c>
      <c r="F129" s="166" t="s">
        <v>5562</v>
      </c>
      <c r="G129" s="167" t="s">
        <v>607</v>
      </c>
      <c r="H129" s="168" t="n">
        <v>1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5563</v>
      </c>
    </row>
    <row r="130" s="22" customFormat="true" ht="16.5" hidden="false" customHeight="true" outlineLevel="0" collapsed="false">
      <c r="B130" s="23"/>
      <c r="C130" s="164" t="s">
        <v>327</v>
      </c>
      <c r="D130" s="164" t="s">
        <v>310</v>
      </c>
      <c r="E130" s="165" t="s">
        <v>5564</v>
      </c>
      <c r="F130" s="166" t="s">
        <v>5565</v>
      </c>
      <c r="G130" s="167" t="s">
        <v>607</v>
      </c>
      <c r="H130" s="168" t="n">
        <v>1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5566</v>
      </c>
    </row>
    <row r="131" s="22" customFormat="true" ht="16.5" hidden="false" customHeight="true" outlineLevel="0" collapsed="false">
      <c r="B131" s="23"/>
      <c r="C131" s="164" t="s">
        <v>315</v>
      </c>
      <c r="D131" s="164" t="s">
        <v>310</v>
      </c>
      <c r="E131" s="165" t="s">
        <v>5567</v>
      </c>
      <c r="F131" s="166" t="s">
        <v>5568</v>
      </c>
      <c r="G131" s="167" t="s">
        <v>607</v>
      </c>
      <c r="H131" s="168" t="n">
        <v>1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5569</v>
      </c>
    </row>
    <row r="132" s="22" customFormat="true" ht="16.5" hidden="false" customHeight="true" outlineLevel="0" collapsed="false">
      <c r="B132" s="23"/>
      <c r="C132" s="164" t="s">
        <v>334</v>
      </c>
      <c r="D132" s="164" t="s">
        <v>310</v>
      </c>
      <c r="E132" s="165" t="s">
        <v>5570</v>
      </c>
      <c r="F132" s="166" t="s">
        <v>5571</v>
      </c>
      <c r="G132" s="167" t="s">
        <v>607</v>
      </c>
      <c r="H132" s="168" t="n">
        <v>2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5572</v>
      </c>
    </row>
    <row r="133" s="22" customFormat="true" ht="16.5" hidden="false" customHeight="true" outlineLevel="0" collapsed="false">
      <c r="B133" s="23"/>
      <c r="C133" s="164" t="s">
        <v>340</v>
      </c>
      <c r="D133" s="164" t="s">
        <v>310</v>
      </c>
      <c r="E133" s="165" t="s">
        <v>5573</v>
      </c>
      <c r="F133" s="166" t="s">
        <v>5574</v>
      </c>
      <c r="G133" s="167" t="s">
        <v>5575</v>
      </c>
      <c r="H133" s="168" t="n">
        <v>4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5576</v>
      </c>
    </row>
    <row r="134" s="22" customFormat="true" ht="16.5" hidden="false" customHeight="true" outlineLevel="0" collapsed="false">
      <c r="B134" s="23"/>
      <c r="C134" s="164" t="s">
        <v>347</v>
      </c>
      <c r="D134" s="164" t="s">
        <v>310</v>
      </c>
      <c r="E134" s="165" t="s">
        <v>5577</v>
      </c>
      <c r="F134" s="166" t="s">
        <v>5578</v>
      </c>
      <c r="G134" s="167" t="s">
        <v>607</v>
      </c>
      <c r="H134" s="168" t="n">
        <v>1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5579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542</v>
      </c>
      <c r="F135" s="162" t="s">
        <v>5580</v>
      </c>
      <c r="I135" s="156"/>
      <c r="J135" s="163" t="n">
        <f aca="false">BK135</f>
        <v>0</v>
      </c>
      <c r="L135" s="153"/>
      <c r="M135" s="157"/>
      <c r="P135" s="158" t="n">
        <f aca="false">SUM(P136:P139)</f>
        <v>0</v>
      </c>
      <c r="R135" s="158" t="n">
        <f aca="false">SUM(R136:R139)</f>
        <v>0</v>
      </c>
      <c r="T135" s="159" t="n">
        <f aca="false">SUM(T136:T139)</f>
        <v>0</v>
      </c>
      <c r="AR135" s="154" t="s">
        <v>315</v>
      </c>
      <c r="AT135" s="160" t="s">
        <v>81</v>
      </c>
      <c r="AU135" s="160" t="s">
        <v>89</v>
      </c>
      <c r="AY135" s="154" t="s">
        <v>308</v>
      </c>
      <c r="BK135" s="161" t="n">
        <f aca="false">SUM(BK136:BK139)</f>
        <v>0</v>
      </c>
    </row>
    <row r="136" s="22" customFormat="true" ht="24.15" hidden="false" customHeight="true" outlineLevel="0" collapsed="false">
      <c r="B136" s="23"/>
      <c r="C136" s="164" t="s">
        <v>352</v>
      </c>
      <c r="D136" s="164" t="s">
        <v>310</v>
      </c>
      <c r="E136" s="165" t="s">
        <v>5581</v>
      </c>
      <c r="F136" s="166" t="s">
        <v>5582</v>
      </c>
      <c r="G136" s="167" t="s">
        <v>607</v>
      </c>
      <c r="H136" s="168" t="n">
        <v>1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5583</v>
      </c>
    </row>
    <row r="137" s="22" customFormat="true" ht="24.15" hidden="false" customHeight="true" outlineLevel="0" collapsed="false">
      <c r="B137" s="23"/>
      <c r="C137" s="164" t="s">
        <v>357</v>
      </c>
      <c r="D137" s="164" t="s">
        <v>310</v>
      </c>
      <c r="E137" s="165" t="s">
        <v>5584</v>
      </c>
      <c r="F137" s="166" t="s">
        <v>5585</v>
      </c>
      <c r="G137" s="167" t="s">
        <v>607</v>
      </c>
      <c r="H137" s="168" t="n">
        <v>1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5586</v>
      </c>
    </row>
    <row r="138" s="22" customFormat="true" ht="16.5" hidden="false" customHeight="true" outlineLevel="0" collapsed="false">
      <c r="B138" s="23"/>
      <c r="C138" s="164" t="s">
        <v>363</v>
      </c>
      <c r="D138" s="164" t="s">
        <v>310</v>
      </c>
      <c r="E138" s="165" t="s">
        <v>5587</v>
      </c>
      <c r="F138" s="166" t="s">
        <v>5588</v>
      </c>
      <c r="G138" s="167" t="s">
        <v>324</v>
      </c>
      <c r="H138" s="168" t="n">
        <v>1.3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5589</v>
      </c>
    </row>
    <row r="139" s="22" customFormat="true" ht="16.5" hidden="false" customHeight="true" outlineLevel="0" collapsed="false">
      <c r="B139" s="23"/>
      <c r="C139" s="164" t="s">
        <v>367</v>
      </c>
      <c r="D139" s="164" t="s">
        <v>310</v>
      </c>
      <c r="E139" s="165" t="s">
        <v>5590</v>
      </c>
      <c r="F139" s="166" t="s">
        <v>5591</v>
      </c>
      <c r="G139" s="167" t="s">
        <v>324</v>
      </c>
      <c r="H139" s="168" t="n">
        <v>18.5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5592</v>
      </c>
    </row>
    <row r="140" s="152" customFormat="true" ht="22.95" hidden="false" customHeight="true" outlineLevel="0" collapsed="false">
      <c r="B140" s="153"/>
      <c r="D140" s="154" t="s">
        <v>81</v>
      </c>
      <c r="E140" s="162" t="s">
        <v>582</v>
      </c>
      <c r="F140" s="162" t="s">
        <v>1585</v>
      </c>
      <c r="I140" s="156"/>
      <c r="J140" s="163" t="n">
        <f aca="false">BK140</f>
        <v>0</v>
      </c>
      <c r="L140" s="153"/>
      <c r="M140" s="157"/>
      <c r="P140" s="158" t="n">
        <f aca="false">SUM(P141:P150)</f>
        <v>0</v>
      </c>
      <c r="R140" s="158" t="n">
        <f aca="false">SUM(R141:R150)</f>
        <v>0</v>
      </c>
      <c r="T140" s="159" t="n">
        <f aca="false">SUM(T141:T150)</f>
        <v>0</v>
      </c>
      <c r="AR140" s="154" t="s">
        <v>315</v>
      </c>
      <c r="AT140" s="160" t="s">
        <v>81</v>
      </c>
      <c r="AU140" s="160" t="s">
        <v>89</v>
      </c>
      <c r="AY140" s="154" t="s">
        <v>308</v>
      </c>
      <c r="BK140" s="161" t="n">
        <f aca="false">SUM(BK141:BK150)</f>
        <v>0</v>
      </c>
    </row>
    <row r="141" s="22" customFormat="true" ht="21.75" hidden="false" customHeight="true" outlineLevel="0" collapsed="false">
      <c r="B141" s="23"/>
      <c r="C141" s="164" t="s">
        <v>374</v>
      </c>
      <c r="D141" s="164" t="s">
        <v>310</v>
      </c>
      <c r="E141" s="165" t="s">
        <v>5593</v>
      </c>
      <c r="F141" s="166" t="s">
        <v>5594</v>
      </c>
      <c r="G141" s="167" t="s">
        <v>324</v>
      </c>
      <c r="H141" s="168" t="n">
        <v>79.9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5595</v>
      </c>
    </row>
    <row r="142" s="22" customFormat="true" ht="16.5" hidden="false" customHeight="true" outlineLevel="0" collapsed="false">
      <c r="B142" s="23"/>
      <c r="C142" s="164" t="s">
        <v>381</v>
      </c>
      <c r="D142" s="164" t="s">
        <v>310</v>
      </c>
      <c r="E142" s="165" t="s">
        <v>5596</v>
      </c>
      <c r="F142" s="166" t="s">
        <v>5597</v>
      </c>
      <c r="G142" s="167" t="s">
        <v>313</v>
      </c>
      <c r="H142" s="168" t="n">
        <v>25.4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5598</v>
      </c>
    </row>
    <row r="143" s="22" customFormat="true" ht="16.5" hidden="false" customHeight="true" outlineLevel="0" collapsed="false">
      <c r="B143" s="23"/>
      <c r="C143" s="164" t="s">
        <v>393</v>
      </c>
      <c r="D143" s="164" t="s">
        <v>310</v>
      </c>
      <c r="E143" s="165" t="s">
        <v>5599</v>
      </c>
      <c r="F143" s="166" t="s">
        <v>5600</v>
      </c>
      <c r="G143" s="167" t="s">
        <v>313</v>
      </c>
      <c r="H143" s="168" t="n">
        <v>25.4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5601</v>
      </c>
    </row>
    <row r="144" s="22" customFormat="true" ht="21.75" hidden="false" customHeight="true" outlineLevel="0" collapsed="false">
      <c r="B144" s="23"/>
      <c r="C144" s="164" t="s">
        <v>7</v>
      </c>
      <c r="D144" s="164" t="s">
        <v>310</v>
      </c>
      <c r="E144" s="165" t="s">
        <v>1610</v>
      </c>
      <c r="F144" s="166" t="s">
        <v>1611</v>
      </c>
      <c r="G144" s="167" t="s">
        <v>324</v>
      </c>
      <c r="H144" s="168" t="n">
        <v>65.8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5602</v>
      </c>
    </row>
    <row r="145" s="22" customFormat="true" ht="21.75" hidden="false" customHeight="true" outlineLevel="0" collapsed="false">
      <c r="B145" s="23"/>
      <c r="C145" s="164" t="s">
        <v>414</v>
      </c>
      <c r="D145" s="164" t="s">
        <v>310</v>
      </c>
      <c r="E145" s="165" t="s">
        <v>5603</v>
      </c>
      <c r="F145" s="166" t="s">
        <v>1800</v>
      </c>
      <c r="G145" s="167" t="s">
        <v>324</v>
      </c>
      <c r="H145" s="168" t="n">
        <v>79.9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5604</v>
      </c>
    </row>
    <row r="146" s="22" customFormat="true" ht="16.5" hidden="false" customHeight="true" outlineLevel="0" collapsed="false">
      <c r="B146" s="23"/>
      <c r="C146" s="164" t="s">
        <v>423</v>
      </c>
      <c r="D146" s="164" t="s">
        <v>310</v>
      </c>
      <c r="E146" s="165" t="s">
        <v>5605</v>
      </c>
      <c r="F146" s="166" t="s">
        <v>5606</v>
      </c>
      <c r="G146" s="167" t="s">
        <v>313</v>
      </c>
      <c r="H146" s="168" t="n">
        <v>79.9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5607</v>
      </c>
    </row>
    <row r="147" s="22" customFormat="true" ht="21.75" hidden="false" customHeight="true" outlineLevel="0" collapsed="false">
      <c r="B147" s="23"/>
      <c r="C147" s="164" t="s">
        <v>427</v>
      </c>
      <c r="D147" s="164" t="s">
        <v>310</v>
      </c>
      <c r="E147" s="165" t="s">
        <v>5608</v>
      </c>
      <c r="F147" s="166" t="s">
        <v>5609</v>
      </c>
      <c r="G147" s="167" t="s">
        <v>324</v>
      </c>
      <c r="H147" s="168" t="n">
        <v>79.9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5610</v>
      </c>
    </row>
    <row r="148" s="22" customFormat="true" ht="16.5" hidden="false" customHeight="true" outlineLevel="0" collapsed="false">
      <c r="B148" s="23"/>
      <c r="C148" s="164" t="s">
        <v>433</v>
      </c>
      <c r="D148" s="164" t="s">
        <v>310</v>
      </c>
      <c r="E148" s="165" t="s">
        <v>1601</v>
      </c>
      <c r="F148" s="166" t="s">
        <v>1602</v>
      </c>
      <c r="G148" s="167" t="s">
        <v>324</v>
      </c>
      <c r="H148" s="168" t="n">
        <v>14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5611</v>
      </c>
    </row>
    <row r="149" s="22" customFormat="true" ht="21.75" hidden="false" customHeight="true" outlineLevel="0" collapsed="false">
      <c r="B149" s="23"/>
      <c r="C149" s="164" t="s">
        <v>443</v>
      </c>
      <c r="D149" s="164" t="s">
        <v>310</v>
      </c>
      <c r="E149" s="165" t="s">
        <v>5612</v>
      </c>
      <c r="F149" s="166" t="s">
        <v>5613</v>
      </c>
      <c r="G149" s="167" t="s">
        <v>324</v>
      </c>
      <c r="H149" s="168" t="n">
        <v>65.8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5614</v>
      </c>
    </row>
    <row r="150" s="22" customFormat="true" ht="16.5" hidden="false" customHeight="true" outlineLevel="0" collapsed="false">
      <c r="B150" s="23"/>
      <c r="C150" s="164" t="s">
        <v>6</v>
      </c>
      <c r="D150" s="164" t="s">
        <v>310</v>
      </c>
      <c r="E150" s="165" t="s">
        <v>5615</v>
      </c>
      <c r="F150" s="166" t="s">
        <v>5616</v>
      </c>
      <c r="G150" s="167" t="s">
        <v>324</v>
      </c>
      <c r="H150" s="168" t="n">
        <v>65.8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5617</v>
      </c>
    </row>
    <row r="151" s="22" customFormat="true" ht="49.95" hidden="false" customHeight="true" outlineLevel="0" collapsed="false">
      <c r="B151" s="23"/>
      <c r="E151" s="155" t="s">
        <v>518</v>
      </c>
      <c r="F151" s="155" t="s">
        <v>519</v>
      </c>
      <c r="J151" s="142" t="n">
        <f aca="false">BK151</f>
        <v>0</v>
      </c>
      <c r="L151" s="23"/>
      <c r="M151" s="211"/>
      <c r="T151" s="57"/>
      <c r="AT151" s="3" t="s">
        <v>81</v>
      </c>
      <c r="AU151" s="3" t="s">
        <v>82</v>
      </c>
      <c r="AY151" s="3" t="s">
        <v>520</v>
      </c>
      <c r="BK151" s="176" t="n">
        <f aca="false">SUM(BK152:BK156)</f>
        <v>0</v>
      </c>
    </row>
    <row r="152" s="22" customFormat="true" ht="16.35" hidden="false" customHeight="true" outlineLevel="0" collapsed="false">
      <c r="B152" s="23"/>
      <c r="C152" s="212"/>
      <c r="D152" s="213" t="s">
        <v>310</v>
      </c>
      <c r="E152" s="214"/>
      <c r="F152" s="215"/>
      <c r="G152" s="216"/>
      <c r="H152" s="217"/>
      <c r="I152" s="218"/>
      <c r="J152" s="219" t="n">
        <f aca="false">BK152</f>
        <v>0</v>
      </c>
      <c r="K152" s="220"/>
      <c r="L152" s="23"/>
      <c r="M152" s="221"/>
      <c r="N152" s="222" t="s">
        <v>47</v>
      </c>
      <c r="T152" s="57"/>
      <c r="AT152" s="3" t="s">
        <v>520</v>
      </c>
      <c r="AU152" s="3" t="s">
        <v>89</v>
      </c>
      <c r="AY152" s="3" t="s">
        <v>520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I152*H152</f>
        <v>0</v>
      </c>
    </row>
    <row r="153" s="22" customFormat="true" ht="16.35" hidden="false" customHeight="true" outlineLevel="0" collapsed="false">
      <c r="B153" s="23"/>
      <c r="C153" s="212"/>
      <c r="D153" s="213" t="s">
        <v>310</v>
      </c>
      <c r="E153" s="214"/>
      <c r="F153" s="215"/>
      <c r="G153" s="216"/>
      <c r="H153" s="217"/>
      <c r="I153" s="218"/>
      <c r="J153" s="219" t="n">
        <f aca="false">BK153</f>
        <v>0</v>
      </c>
      <c r="K153" s="220"/>
      <c r="L153" s="23"/>
      <c r="M153" s="221"/>
      <c r="N153" s="222" t="s">
        <v>47</v>
      </c>
      <c r="T153" s="57"/>
      <c r="AT153" s="3" t="s">
        <v>520</v>
      </c>
      <c r="AU153" s="3" t="s">
        <v>89</v>
      </c>
      <c r="AY153" s="3" t="s">
        <v>520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I153*H153</f>
        <v>0</v>
      </c>
    </row>
    <row r="154" s="22" customFormat="true" ht="16.35" hidden="false" customHeight="true" outlineLevel="0" collapsed="false">
      <c r="B154" s="23"/>
      <c r="C154" s="212"/>
      <c r="D154" s="213" t="s">
        <v>310</v>
      </c>
      <c r="E154" s="214"/>
      <c r="F154" s="215"/>
      <c r="G154" s="216"/>
      <c r="H154" s="217"/>
      <c r="I154" s="218"/>
      <c r="J154" s="219" t="n">
        <f aca="false">BK154</f>
        <v>0</v>
      </c>
      <c r="K154" s="220"/>
      <c r="L154" s="23"/>
      <c r="M154" s="221"/>
      <c r="N154" s="222" t="s">
        <v>47</v>
      </c>
      <c r="T154" s="57"/>
      <c r="AT154" s="3" t="s">
        <v>520</v>
      </c>
      <c r="AU154" s="3" t="s">
        <v>89</v>
      </c>
      <c r="AY154" s="3" t="s">
        <v>520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I154*H154</f>
        <v>0</v>
      </c>
    </row>
    <row r="155" s="22" customFormat="true" ht="16.35" hidden="false" customHeight="true" outlineLevel="0" collapsed="false">
      <c r="B155" s="23"/>
      <c r="C155" s="212"/>
      <c r="D155" s="213" t="s">
        <v>310</v>
      </c>
      <c r="E155" s="214"/>
      <c r="F155" s="215"/>
      <c r="G155" s="216"/>
      <c r="H155" s="217"/>
      <c r="I155" s="218"/>
      <c r="J155" s="219" t="n">
        <f aca="false">BK155</f>
        <v>0</v>
      </c>
      <c r="K155" s="220"/>
      <c r="L155" s="23"/>
      <c r="M155" s="221"/>
      <c r="N155" s="222" t="s">
        <v>47</v>
      </c>
      <c r="T155" s="57"/>
      <c r="AT155" s="3" t="s">
        <v>520</v>
      </c>
      <c r="AU155" s="3" t="s">
        <v>89</v>
      </c>
      <c r="AY155" s="3" t="s">
        <v>520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I155*H155</f>
        <v>0</v>
      </c>
    </row>
    <row r="156" s="22" customFormat="true" ht="16.35" hidden="false" customHeight="true" outlineLevel="0" collapsed="false">
      <c r="B156" s="23"/>
      <c r="C156" s="212"/>
      <c r="D156" s="213" t="s">
        <v>310</v>
      </c>
      <c r="E156" s="214"/>
      <c r="F156" s="215"/>
      <c r="G156" s="216"/>
      <c r="H156" s="217"/>
      <c r="I156" s="218"/>
      <c r="J156" s="219" t="n">
        <f aca="false">BK156</f>
        <v>0</v>
      </c>
      <c r="K156" s="220"/>
      <c r="L156" s="23"/>
      <c r="M156" s="221"/>
      <c r="N156" s="222" t="s">
        <v>47</v>
      </c>
      <c r="O156" s="223"/>
      <c r="P156" s="223"/>
      <c r="Q156" s="223"/>
      <c r="R156" s="223"/>
      <c r="S156" s="223"/>
      <c r="T156" s="224"/>
      <c r="AT156" s="3" t="s">
        <v>520</v>
      </c>
      <c r="AU156" s="3" t="s">
        <v>89</v>
      </c>
      <c r="AY156" s="3" t="s">
        <v>520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I156*H156</f>
        <v>0</v>
      </c>
    </row>
    <row r="157" s="22" customFormat="true" ht="6.9" hidden="false" customHeight="true" outlineLevel="0" collapsed="false">
      <c r="B157" s="41"/>
      <c r="C157" s="42"/>
      <c r="D157" s="42"/>
      <c r="E157" s="42"/>
      <c r="F157" s="42"/>
      <c r="G157" s="42"/>
      <c r="H157" s="42"/>
      <c r="I157" s="42"/>
      <c r="J157" s="42"/>
      <c r="K157" s="42"/>
      <c r="L157" s="23"/>
    </row>
  </sheetData>
  <sheetProtection algorithmName="SHA-512" hashValue="Dm5G8334T3opkTW9ooZoA0hamlhgLyzjxZECWRFjPCmThu1JMnprRdQC5bZgy/qEqlhPYtIcAWPA3Qjbg4FfrQ==" saltValue="iHFHENiS/v77oonwKJo2QXAJ4b3OyNFJWfclKzWkkqDkJIcQOyfzX3/qb44pB1HYaAHDdNAdjP7QwVO0R7YH0w==" spinCount="100000" sheet="true" objects="true" scenarios="true" formatColumns="false" formatRows="false" autoFilter="false"/>
  <autoFilter ref="C124:K156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</mergeCells>
  <dataValidations count="2">
    <dataValidation allowBlank="true" error="Povoleny jsou hodnoty K, M." operator="between" showDropDown="false" showErrorMessage="true" showInputMessage="true" sqref="D152:D157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2:N157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048576"/>
  <sheetViews>
    <sheetView showFormulas="false" showGridLines="false" showRowColHeaders="true" showZeros="true" rightToLeft="false" tabSelected="true" showOutlineSymbols="true" defaultGridColor="true" view="normal" topLeftCell="A128" colorId="64" zoomScale="100" zoomScaleNormal="100" zoomScalePageLayoutView="100" workbookViewId="0">
      <selection pane="topLeft" activeCell="W192" activeCellId="0" sqref="W192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107</v>
      </c>
      <c r="AZ2" s="107" t="s">
        <v>269</v>
      </c>
      <c r="BA2" s="107"/>
      <c r="BB2" s="107"/>
      <c r="BC2" s="107" t="s">
        <v>873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874</v>
      </c>
      <c r="BA3" s="107"/>
      <c r="BB3" s="107"/>
      <c r="BC3" s="107" t="s">
        <v>875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876</v>
      </c>
      <c r="BA4" s="107"/>
      <c r="BB4" s="107"/>
      <c r="BC4" s="107" t="s">
        <v>877</v>
      </c>
      <c r="BD4" s="107" t="s">
        <v>91</v>
      </c>
    </row>
    <row r="5" customFormat="false" ht="6.9" hidden="false" customHeight="true" outlineLevel="0" collapsed="false">
      <c r="B5" s="6"/>
      <c r="L5" s="6"/>
      <c r="AZ5" s="107" t="s">
        <v>878</v>
      </c>
      <c r="BA5" s="107"/>
      <c r="BB5" s="107"/>
      <c r="BC5" s="107" t="s">
        <v>879</v>
      </c>
      <c r="BD5" s="107" t="s">
        <v>91</v>
      </c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880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ROUND(J126,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ROUND((ROUND((SUM(BE126:BE246)),  2) + SUM(BE248:BE252)), 2)</f>
        <v>0</v>
      </c>
      <c r="I33" s="119" t="n">
        <v>0.21</v>
      </c>
      <c r="J33" s="100" t="n">
        <f aca="false">ROUND((ROUND(((SUM(BE126:BE246))*I33),  2) + (SUM(BE248:BE252)*I33)),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ROUND((ROUND((SUM(BF126:BF246)),  2) + SUM(BF248:BF252)), 2)</f>
        <v>0</v>
      </c>
      <c r="I34" s="119" t="n">
        <v>0.15</v>
      </c>
      <c r="J34" s="100" t="n">
        <f aca="false">ROUND((ROUND(((SUM(BF126:BF246))*I34),  2) + (SUM(BF248:BF252)*I34)),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ROUND((ROUND((SUM(BG126:BG246)),  2) + SUM(BG248:BG252)),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ROUND((ROUND((SUM(BH126:BH246)),  2) + SUM(BH248:BH252)),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ROUND((ROUND((SUM(BI126:BI246)),  2) + SUM(BI248:BI252)),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SO 2.1 - Věž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J126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287</v>
      </c>
      <c r="E97" s="135"/>
      <c r="F97" s="135"/>
      <c r="G97" s="135"/>
      <c r="H97" s="135"/>
      <c r="I97" s="135"/>
      <c r="J97" s="136" t="n">
        <f aca="false">J127</f>
        <v>0</v>
      </c>
      <c r="L97" s="133"/>
    </row>
    <row r="98" s="95" customFormat="true" ht="19.95" hidden="false" customHeight="true" outlineLevel="0" collapsed="false">
      <c r="B98" s="137"/>
      <c r="D98" s="138" t="s">
        <v>288</v>
      </c>
      <c r="E98" s="139"/>
      <c r="F98" s="139"/>
      <c r="G98" s="139"/>
      <c r="H98" s="139"/>
      <c r="I98" s="139"/>
      <c r="J98" s="140" t="n">
        <f aca="false">J128</f>
        <v>0</v>
      </c>
      <c r="L98" s="137"/>
    </row>
    <row r="99" s="95" customFormat="true" ht="19.95" hidden="false" customHeight="true" outlineLevel="0" collapsed="false">
      <c r="B99" s="137"/>
      <c r="D99" s="138" t="s">
        <v>289</v>
      </c>
      <c r="E99" s="139"/>
      <c r="F99" s="139"/>
      <c r="G99" s="139"/>
      <c r="H99" s="139"/>
      <c r="I99" s="139"/>
      <c r="J99" s="140" t="n">
        <f aca="false">J168</f>
        <v>0</v>
      </c>
      <c r="L99" s="137"/>
    </row>
    <row r="100" s="95" customFormat="true" ht="19.95" hidden="false" customHeight="true" outlineLevel="0" collapsed="false">
      <c r="B100" s="137"/>
      <c r="D100" s="138" t="s">
        <v>290</v>
      </c>
      <c r="E100" s="139"/>
      <c r="F100" s="139"/>
      <c r="G100" s="139"/>
      <c r="H100" s="139"/>
      <c r="I100" s="139"/>
      <c r="J100" s="140" t="n">
        <f aca="false">J217</f>
        <v>0</v>
      </c>
      <c r="L100" s="137"/>
    </row>
    <row r="101" s="95" customFormat="true" ht="19.95" hidden="false" customHeight="true" outlineLevel="0" collapsed="false">
      <c r="B101" s="137"/>
      <c r="D101" s="138" t="s">
        <v>291</v>
      </c>
      <c r="E101" s="139"/>
      <c r="F101" s="139"/>
      <c r="G101" s="139"/>
      <c r="H101" s="139"/>
      <c r="I101" s="139"/>
      <c r="J101" s="140" t="n">
        <f aca="false">J230</f>
        <v>0</v>
      </c>
      <c r="L101" s="137"/>
    </row>
    <row r="102" s="132" customFormat="true" ht="24.9" hidden="false" customHeight="true" outlineLevel="0" collapsed="false">
      <c r="B102" s="133"/>
      <c r="D102" s="134" t="s">
        <v>881</v>
      </c>
      <c r="E102" s="135"/>
      <c r="F102" s="135"/>
      <c r="G102" s="135"/>
      <c r="H102" s="135"/>
      <c r="I102" s="135"/>
      <c r="J102" s="136" t="n">
        <f aca="false">J232</f>
        <v>0</v>
      </c>
      <c r="L102" s="133"/>
    </row>
    <row r="103" s="95" customFormat="true" ht="19.95" hidden="false" customHeight="true" outlineLevel="0" collapsed="false">
      <c r="B103" s="137"/>
      <c r="D103" s="138" t="s">
        <v>882</v>
      </c>
      <c r="E103" s="139"/>
      <c r="F103" s="139"/>
      <c r="G103" s="139"/>
      <c r="H103" s="139"/>
      <c r="I103" s="139"/>
      <c r="J103" s="140" t="n">
        <f aca="false">J233</f>
        <v>0</v>
      </c>
      <c r="L103" s="137"/>
    </row>
    <row r="104" s="95" customFormat="true" ht="19.95" hidden="false" customHeight="true" outlineLevel="0" collapsed="false">
      <c r="B104" s="137"/>
      <c r="D104" s="138" t="s">
        <v>883</v>
      </c>
      <c r="E104" s="139"/>
      <c r="F104" s="139"/>
      <c r="G104" s="139"/>
      <c r="H104" s="139"/>
      <c r="I104" s="139"/>
      <c r="J104" s="140" t="n">
        <f aca="false">J235</f>
        <v>0</v>
      </c>
      <c r="L104" s="137"/>
    </row>
    <row r="105" s="95" customFormat="true" ht="19.95" hidden="false" customHeight="true" outlineLevel="0" collapsed="false">
      <c r="B105" s="137"/>
      <c r="D105" s="138" t="s">
        <v>884</v>
      </c>
      <c r="E105" s="139"/>
      <c r="F105" s="139"/>
      <c r="G105" s="139"/>
      <c r="H105" s="139"/>
      <c r="I105" s="139"/>
      <c r="J105" s="140" t="n">
        <f aca="false">J241</f>
        <v>0</v>
      </c>
      <c r="L105" s="137"/>
    </row>
    <row r="106" s="132" customFormat="true" ht="21.75" hidden="false" customHeight="true" outlineLevel="0" collapsed="false">
      <c r="B106" s="133"/>
      <c r="D106" s="141" t="s">
        <v>292</v>
      </c>
      <c r="J106" s="142" t="n">
        <f aca="false">J247</f>
        <v>0</v>
      </c>
      <c r="L106" s="133"/>
    </row>
    <row r="107" s="22" customFormat="true" ht="21.75" hidden="false" customHeight="true" outlineLevel="0" collapsed="false">
      <c r="B107" s="23"/>
      <c r="L107" s="23"/>
    </row>
    <row r="108" s="22" customFormat="true" ht="6.9" hidden="false" customHeight="true" outlineLevel="0" collapsed="false"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23"/>
    </row>
    <row r="112" s="22" customFormat="true" ht="6.9" hidden="false" customHeight="true" outlineLevel="0" collapsed="false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3"/>
    </row>
    <row r="113" s="22" customFormat="true" ht="24.9" hidden="false" customHeight="true" outlineLevel="0" collapsed="false">
      <c r="B113" s="23"/>
      <c r="C113" s="7" t="s">
        <v>293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12" hidden="false" customHeight="true" outlineLevel="0" collapsed="false">
      <c r="B115" s="23"/>
      <c r="C115" s="15" t="s">
        <v>15</v>
      </c>
      <c r="L115" s="23"/>
    </row>
    <row r="116" s="22" customFormat="true" ht="16.5" hidden="false" customHeight="true" outlineLevel="0" collapsed="false">
      <c r="B116" s="23"/>
      <c r="E116" s="109" t="str">
        <f aca="false">E7</f>
        <v>Koupaliště Rosice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278</v>
      </c>
      <c r="L117" s="23"/>
    </row>
    <row r="118" s="22" customFormat="true" ht="16.5" hidden="false" customHeight="true" outlineLevel="0" collapsed="false">
      <c r="B118" s="23"/>
      <c r="E118" s="110" t="str">
        <f aca="false">E9</f>
        <v>SO 2.1 - Věž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F12</f>
        <v>Rosice</v>
      </c>
      <c r="I120" s="15" t="s">
        <v>21</v>
      </c>
      <c r="J120" s="111" t="str">
        <f aca="false">IF(J12="","",J12)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E15</f>
        <v>Město Rosice</v>
      </c>
      <c r="I122" s="15" t="s">
        <v>31</v>
      </c>
      <c r="J122" s="128" t="str">
        <f aca="false">E21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IF(E18="","",E18)</f>
        <v>Vyplň údaj</v>
      </c>
      <c r="I123" s="15" t="s">
        <v>36</v>
      </c>
      <c r="J123" s="128" t="str">
        <f aca="false">E24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P127+P232+P247</f>
        <v>0</v>
      </c>
      <c r="Q126" s="55"/>
      <c r="R126" s="149" t="n">
        <f aca="false">R127+R232+R247</f>
        <v>19.31539377</v>
      </c>
      <c r="S126" s="55"/>
      <c r="T126" s="150" t="n">
        <f aca="false">T127+T232+T247</f>
        <v>0</v>
      </c>
      <c r="AT126" s="3" t="s">
        <v>81</v>
      </c>
      <c r="AU126" s="3" t="s">
        <v>286</v>
      </c>
      <c r="BK126" s="151" t="n">
        <f aca="false">BK127+BK232+BK247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306</v>
      </c>
      <c r="F127" s="155" t="s">
        <v>307</v>
      </c>
      <c r="I127" s="156"/>
      <c r="J127" s="142" t="n">
        <f aca="false">BK127</f>
        <v>0</v>
      </c>
      <c r="L127" s="153"/>
      <c r="M127" s="157"/>
      <c r="P127" s="158" t="n">
        <f aca="false">P128+P168+P217+P230</f>
        <v>0</v>
      </c>
      <c r="R127" s="158" t="n">
        <f aca="false">R128+R168+R217+R230</f>
        <v>19.26000677</v>
      </c>
      <c r="T127" s="159" t="n">
        <f aca="false">T128+T168+T217+T230</f>
        <v>0</v>
      </c>
      <c r="AR127" s="154" t="s">
        <v>89</v>
      </c>
      <c r="AT127" s="160" t="s">
        <v>81</v>
      </c>
      <c r="AU127" s="160" t="s">
        <v>82</v>
      </c>
      <c r="AY127" s="154" t="s">
        <v>308</v>
      </c>
      <c r="BK127" s="161" t="n">
        <f aca="false">BK128+BK168+BK217+BK230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89</v>
      </c>
      <c r="F128" s="162" t="s">
        <v>309</v>
      </c>
      <c r="I128" s="156"/>
      <c r="J128" s="163" t="n">
        <f aca="false">BK128</f>
        <v>0</v>
      </c>
      <c r="L128" s="153"/>
      <c r="M128" s="157"/>
      <c r="P128" s="158" t="n">
        <f aca="false">SUM(P129:P167)</f>
        <v>0</v>
      </c>
      <c r="R128" s="158" t="n">
        <f aca="false">SUM(R129:R167)</f>
        <v>0</v>
      </c>
      <c r="T128" s="159" t="n">
        <f aca="false">SUM(T129:T167)</f>
        <v>0</v>
      </c>
      <c r="AR128" s="154" t="s">
        <v>89</v>
      </c>
      <c r="AT128" s="160" t="s">
        <v>81</v>
      </c>
      <c r="AU128" s="160" t="s">
        <v>89</v>
      </c>
      <c r="AY128" s="154" t="s">
        <v>308</v>
      </c>
      <c r="BK128" s="161" t="n">
        <f aca="false">SUM(BK129:BK167)</f>
        <v>0</v>
      </c>
    </row>
    <row r="129" s="22" customFormat="true" ht="24.15" hidden="false" customHeight="true" outlineLevel="0" collapsed="false">
      <c r="B129" s="23"/>
      <c r="C129" s="164" t="s">
        <v>89</v>
      </c>
      <c r="D129" s="164" t="s">
        <v>310</v>
      </c>
      <c r="E129" s="165" t="s">
        <v>885</v>
      </c>
      <c r="F129" s="166" t="s">
        <v>886</v>
      </c>
      <c r="G129" s="167" t="s">
        <v>313</v>
      </c>
      <c r="H129" s="168" t="n">
        <v>11</v>
      </c>
      <c r="I129" s="169"/>
      <c r="J129" s="170" t="n">
        <f aca="false">ROUND(I129*H129,2)</f>
        <v>0</v>
      </c>
      <c r="K129" s="166" t="s">
        <v>314</v>
      </c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887</v>
      </c>
    </row>
    <row r="130" s="177" customFormat="true" ht="10.2" hidden="false" customHeight="false" outlineLevel="0" collapsed="false">
      <c r="B130" s="178"/>
      <c r="D130" s="179" t="s">
        <v>317</v>
      </c>
      <c r="E130" s="180"/>
      <c r="F130" s="181" t="s">
        <v>318</v>
      </c>
      <c r="H130" s="180"/>
      <c r="I130" s="182"/>
      <c r="L130" s="178"/>
      <c r="M130" s="183"/>
      <c r="T130" s="184"/>
      <c r="AT130" s="180" t="s">
        <v>317</v>
      </c>
      <c r="AU130" s="180" t="s">
        <v>91</v>
      </c>
      <c r="AV130" s="177" t="s">
        <v>89</v>
      </c>
      <c r="AW130" s="177" t="s">
        <v>35</v>
      </c>
      <c r="AX130" s="177" t="s">
        <v>82</v>
      </c>
      <c r="AY130" s="180" t="s">
        <v>308</v>
      </c>
    </row>
    <row r="131" s="177" customFormat="true" ht="10.2" hidden="false" customHeight="false" outlineLevel="0" collapsed="false">
      <c r="B131" s="178"/>
      <c r="D131" s="179" t="s">
        <v>317</v>
      </c>
      <c r="E131" s="180"/>
      <c r="F131" s="181" t="s">
        <v>888</v>
      </c>
      <c r="H131" s="180"/>
      <c r="I131" s="182"/>
      <c r="L131" s="178"/>
      <c r="M131" s="183"/>
      <c r="T131" s="184"/>
      <c r="AT131" s="180" t="s">
        <v>317</v>
      </c>
      <c r="AU131" s="180" t="s">
        <v>91</v>
      </c>
      <c r="AV131" s="177" t="s">
        <v>89</v>
      </c>
      <c r="AW131" s="177" t="s">
        <v>35</v>
      </c>
      <c r="AX131" s="177" t="s">
        <v>82</v>
      </c>
      <c r="AY131" s="180" t="s">
        <v>308</v>
      </c>
    </row>
    <row r="132" s="185" customFormat="true" ht="10.2" hidden="false" customHeight="false" outlineLevel="0" collapsed="false">
      <c r="B132" s="186"/>
      <c r="D132" s="179" t="s">
        <v>317</v>
      </c>
      <c r="E132" s="187"/>
      <c r="F132" s="188" t="s">
        <v>889</v>
      </c>
      <c r="H132" s="189" t="n">
        <v>11</v>
      </c>
      <c r="I132" s="190"/>
      <c r="L132" s="186"/>
      <c r="M132" s="191"/>
      <c r="T132" s="192"/>
      <c r="AT132" s="187" t="s">
        <v>317</v>
      </c>
      <c r="AU132" s="187" t="s">
        <v>91</v>
      </c>
      <c r="AV132" s="185" t="s">
        <v>91</v>
      </c>
      <c r="AW132" s="185" t="s">
        <v>35</v>
      </c>
      <c r="AX132" s="185" t="s">
        <v>82</v>
      </c>
      <c r="AY132" s="187" t="s">
        <v>308</v>
      </c>
    </row>
    <row r="133" s="193" customFormat="true" ht="10.2" hidden="false" customHeight="false" outlineLevel="0" collapsed="false">
      <c r="B133" s="194"/>
      <c r="D133" s="179" t="s">
        <v>317</v>
      </c>
      <c r="E133" s="195"/>
      <c r="F133" s="196" t="s">
        <v>321</v>
      </c>
      <c r="H133" s="197" t="n">
        <v>11</v>
      </c>
      <c r="I133" s="198"/>
      <c r="L133" s="194"/>
      <c r="M133" s="199"/>
      <c r="T133" s="200"/>
      <c r="AT133" s="195" t="s">
        <v>317</v>
      </c>
      <c r="AU133" s="195" t="s">
        <v>91</v>
      </c>
      <c r="AV133" s="193" t="s">
        <v>315</v>
      </c>
      <c r="AW133" s="193" t="s">
        <v>35</v>
      </c>
      <c r="AX133" s="193" t="s">
        <v>89</v>
      </c>
      <c r="AY133" s="195" t="s">
        <v>308</v>
      </c>
    </row>
    <row r="134" s="22" customFormat="true" ht="24.15" hidden="false" customHeight="true" outlineLevel="0" collapsed="false">
      <c r="B134" s="23"/>
      <c r="C134" s="164" t="s">
        <v>91</v>
      </c>
      <c r="D134" s="164" t="s">
        <v>310</v>
      </c>
      <c r="E134" s="165" t="s">
        <v>322</v>
      </c>
      <c r="F134" s="166" t="s">
        <v>323</v>
      </c>
      <c r="G134" s="167" t="s">
        <v>324</v>
      </c>
      <c r="H134" s="168" t="n">
        <v>1.65</v>
      </c>
      <c r="I134" s="169"/>
      <c r="J134" s="170" t="n">
        <f aca="false">ROUND(I134*H134,2)</f>
        <v>0</v>
      </c>
      <c r="K134" s="166" t="s">
        <v>314</v>
      </c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315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315</v>
      </c>
      <c r="BM134" s="175" t="s">
        <v>890</v>
      </c>
    </row>
    <row r="135" s="185" customFormat="true" ht="10.2" hidden="false" customHeight="false" outlineLevel="0" collapsed="false">
      <c r="B135" s="186"/>
      <c r="D135" s="179" t="s">
        <v>317</v>
      </c>
      <c r="F135" s="188" t="s">
        <v>891</v>
      </c>
      <c r="H135" s="189" t="n">
        <v>1.65</v>
      </c>
      <c r="I135" s="190"/>
      <c r="L135" s="186"/>
      <c r="M135" s="191"/>
      <c r="T135" s="192"/>
      <c r="AT135" s="187" t="s">
        <v>317</v>
      </c>
      <c r="AU135" s="187" t="s">
        <v>91</v>
      </c>
      <c r="AV135" s="185" t="s">
        <v>91</v>
      </c>
      <c r="AW135" s="185" t="s">
        <v>3</v>
      </c>
      <c r="AX135" s="185" t="s">
        <v>89</v>
      </c>
      <c r="AY135" s="187" t="s">
        <v>308</v>
      </c>
    </row>
    <row r="136" s="22" customFormat="true" ht="37.95" hidden="false" customHeight="true" outlineLevel="0" collapsed="false">
      <c r="B136" s="23"/>
      <c r="C136" s="164" t="s">
        <v>327</v>
      </c>
      <c r="D136" s="164" t="s">
        <v>310</v>
      </c>
      <c r="E136" s="165" t="s">
        <v>328</v>
      </c>
      <c r="F136" s="166" t="s">
        <v>329</v>
      </c>
      <c r="G136" s="167" t="s">
        <v>324</v>
      </c>
      <c r="H136" s="168" t="n">
        <v>1.65</v>
      </c>
      <c r="I136" s="169"/>
      <c r="J136" s="170" t="n">
        <f aca="false">ROUND(I136*H136,2)</f>
        <v>0</v>
      </c>
      <c r="K136" s="166" t="s">
        <v>314</v>
      </c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315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315</v>
      </c>
      <c r="BM136" s="175" t="s">
        <v>892</v>
      </c>
    </row>
    <row r="137" s="185" customFormat="true" ht="10.2" hidden="false" customHeight="false" outlineLevel="0" collapsed="false">
      <c r="B137" s="186"/>
      <c r="D137" s="179" t="s">
        <v>317</v>
      </c>
      <c r="F137" s="188" t="s">
        <v>891</v>
      </c>
      <c r="H137" s="189" t="n">
        <v>1.65</v>
      </c>
      <c r="I137" s="190"/>
      <c r="L137" s="186"/>
      <c r="M137" s="191"/>
      <c r="T137" s="192"/>
      <c r="AT137" s="187" t="s">
        <v>317</v>
      </c>
      <c r="AU137" s="187" t="s">
        <v>91</v>
      </c>
      <c r="AV137" s="185" t="s">
        <v>91</v>
      </c>
      <c r="AW137" s="185" t="s">
        <v>3</v>
      </c>
      <c r="AX137" s="185" t="s">
        <v>89</v>
      </c>
      <c r="AY137" s="187" t="s">
        <v>308</v>
      </c>
    </row>
    <row r="138" s="22" customFormat="true" ht="33" hidden="false" customHeight="true" outlineLevel="0" collapsed="false">
      <c r="B138" s="23"/>
      <c r="C138" s="164" t="s">
        <v>315</v>
      </c>
      <c r="D138" s="164" t="s">
        <v>310</v>
      </c>
      <c r="E138" s="165" t="s">
        <v>331</v>
      </c>
      <c r="F138" s="166" t="s">
        <v>332</v>
      </c>
      <c r="G138" s="167" t="s">
        <v>324</v>
      </c>
      <c r="H138" s="168" t="n">
        <v>1.65</v>
      </c>
      <c r="I138" s="169"/>
      <c r="J138" s="170" t="n">
        <f aca="false">ROUND(I138*H138,2)</f>
        <v>0</v>
      </c>
      <c r="K138" s="166" t="s">
        <v>314</v>
      </c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315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315</v>
      </c>
      <c r="BM138" s="175" t="s">
        <v>893</v>
      </c>
    </row>
    <row r="139" s="185" customFormat="true" ht="10.2" hidden="false" customHeight="false" outlineLevel="0" collapsed="false">
      <c r="B139" s="186"/>
      <c r="D139" s="179" t="s">
        <v>317</v>
      </c>
      <c r="F139" s="188" t="s">
        <v>891</v>
      </c>
      <c r="H139" s="189" t="n">
        <v>1.65</v>
      </c>
      <c r="I139" s="190"/>
      <c r="L139" s="186"/>
      <c r="M139" s="191"/>
      <c r="T139" s="192"/>
      <c r="AT139" s="187" t="s">
        <v>317</v>
      </c>
      <c r="AU139" s="187" t="s">
        <v>91</v>
      </c>
      <c r="AV139" s="185" t="s">
        <v>91</v>
      </c>
      <c r="AW139" s="185" t="s">
        <v>3</v>
      </c>
      <c r="AX139" s="185" t="s">
        <v>89</v>
      </c>
      <c r="AY139" s="187" t="s">
        <v>308</v>
      </c>
    </row>
    <row r="140" s="22" customFormat="true" ht="44.25" hidden="false" customHeight="true" outlineLevel="0" collapsed="false">
      <c r="B140" s="23"/>
      <c r="C140" s="164" t="s">
        <v>334</v>
      </c>
      <c r="D140" s="164" t="s">
        <v>310</v>
      </c>
      <c r="E140" s="165" t="s">
        <v>894</v>
      </c>
      <c r="F140" s="166" t="s">
        <v>895</v>
      </c>
      <c r="G140" s="167" t="s">
        <v>324</v>
      </c>
      <c r="H140" s="168" t="n">
        <v>10.405</v>
      </c>
      <c r="I140" s="169"/>
      <c r="J140" s="170" t="n">
        <f aca="false">ROUND(I140*H140,2)</f>
        <v>0</v>
      </c>
      <c r="K140" s="166" t="s">
        <v>314</v>
      </c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315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315</v>
      </c>
      <c r="BM140" s="175" t="s">
        <v>896</v>
      </c>
    </row>
    <row r="141" s="177" customFormat="true" ht="10.2" hidden="false" customHeight="false" outlineLevel="0" collapsed="false">
      <c r="B141" s="178"/>
      <c r="D141" s="179" t="s">
        <v>317</v>
      </c>
      <c r="E141" s="180"/>
      <c r="F141" s="181" t="s">
        <v>897</v>
      </c>
      <c r="H141" s="180"/>
      <c r="I141" s="182"/>
      <c r="L141" s="178"/>
      <c r="M141" s="183"/>
      <c r="T141" s="184"/>
      <c r="AT141" s="180" t="s">
        <v>317</v>
      </c>
      <c r="AU141" s="180" t="s">
        <v>91</v>
      </c>
      <c r="AV141" s="177" t="s">
        <v>89</v>
      </c>
      <c r="AW141" s="177" t="s">
        <v>35</v>
      </c>
      <c r="AX141" s="177" t="s">
        <v>82</v>
      </c>
      <c r="AY141" s="180" t="s">
        <v>308</v>
      </c>
    </row>
    <row r="142" s="177" customFormat="true" ht="10.2" hidden="false" customHeight="false" outlineLevel="0" collapsed="false">
      <c r="B142" s="178"/>
      <c r="D142" s="179" t="s">
        <v>317</v>
      </c>
      <c r="E142" s="180"/>
      <c r="F142" s="181" t="s">
        <v>898</v>
      </c>
      <c r="H142" s="180"/>
      <c r="I142" s="182"/>
      <c r="L142" s="178"/>
      <c r="M142" s="183"/>
      <c r="T142" s="184"/>
      <c r="AT142" s="180" t="s">
        <v>317</v>
      </c>
      <c r="AU142" s="180" t="s">
        <v>91</v>
      </c>
      <c r="AV142" s="177" t="s">
        <v>89</v>
      </c>
      <c r="AW142" s="177" t="s">
        <v>35</v>
      </c>
      <c r="AX142" s="177" t="s">
        <v>82</v>
      </c>
      <c r="AY142" s="180" t="s">
        <v>308</v>
      </c>
    </row>
    <row r="143" s="185" customFormat="true" ht="10.2" hidden="false" customHeight="false" outlineLevel="0" collapsed="false">
      <c r="B143" s="186"/>
      <c r="D143" s="179" t="s">
        <v>317</v>
      </c>
      <c r="E143" s="187"/>
      <c r="F143" s="188" t="s">
        <v>899</v>
      </c>
      <c r="H143" s="189" t="n">
        <v>6.302</v>
      </c>
      <c r="I143" s="190"/>
      <c r="L143" s="186"/>
      <c r="M143" s="191"/>
      <c r="T143" s="192"/>
      <c r="AT143" s="187" t="s">
        <v>317</v>
      </c>
      <c r="AU143" s="187" t="s">
        <v>91</v>
      </c>
      <c r="AV143" s="185" t="s">
        <v>91</v>
      </c>
      <c r="AW143" s="185" t="s">
        <v>35</v>
      </c>
      <c r="AX143" s="185" t="s">
        <v>82</v>
      </c>
      <c r="AY143" s="187" t="s">
        <v>308</v>
      </c>
    </row>
    <row r="144" s="185" customFormat="true" ht="10.2" hidden="false" customHeight="false" outlineLevel="0" collapsed="false">
      <c r="B144" s="186"/>
      <c r="D144" s="179" t="s">
        <v>317</v>
      </c>
      <c r="E144" s="187"/>
      <c r="F144" s="188" t="s">
        <v>900</v>
      </c>
      <c r="H144" s="189" t="n">
        <v>4.103</v>
      </c>
      <c r="I144" s="190"/>
      <c r="L144" s="186"/>
      <c r="M144" s="191"/>
      <c r="T144" s="192"/>
      <c r="AT144" s="187" t="s">
        <v>317</v>
      </c>
      <c r="AU144" s="187" t="s">
        <v>91</v>
      </c>
      <c r="AV144" s="185" t="s">
        <v>91</v>
      </c>
      <c r="AW144" s="185" t="s">
        <v>35</v>
      </c>
      <c r="AX144" s="185" t="s">
        <v>82</v>
      </c>
      <c r="AY144" s="187" t="s">
        <v>308</v>
      </c>
    </row>
    <row r="145" s="193" customFormat="true" ht="10.2" hidden="false" customHeight="false" outlineLevel="0" collapsed="false">
      <c r="B145" s="194"/>
      <c r="D145" s="179" t="s">
        <v>317</v>
      </c>
      <c r="E145" s="195" t="s">
        <v>874</v>
      </c>
      <c r="F145" s="196" t="s">
        <v>321</v>
      </c>
      <c r="H145" s="197" t="n">
        <v>10.405</v>
      </c>
      <c r="I145" s="198"/>
      <c r="L145" s="194"/>
      <c r="M145" s="199"/>
      <c r="T145" s="200"/>
      <c r="AT145" s="195" t="s">
        <v>317</v>
      </c>
      <c r="AU145" s="195" t="s">
        <v>91</v>
      </c>
      <c r="AV145" s="193" t="s">
        <v>315</v>
      </c>
      <c r="AW145" s="193" t="s">
        <v>35</v>
      </c>
      <c r="AX145" s="193" t="s">
        <v>89</v>
      </c>
      <c r="AY145" s="195" t="s">
        <v>308</v>
      </c>
    </row>
    <row r="146" s="22" customFormat="true" ht="62.7" hidden="false" customHeight="true" outlineLevel="0" collapsed="false">
      <c r="B146" s="23"/>
      <c r="C146" s="164" t="s">
        <v>340</v>
      </c>
      <c r="D146" s="164" t="s">
        <v>310</v>
      </c>
      <c r="E146" s="165" t="s">
        <v>901</v>
      </c>
      <c r="F146" s="166" t="s">
        <v>902</v>
      </c>
      <c r="G146" s="167" t="s">
        <v>324</v>
      </c>
      <c r="H146" s="168" t="n">
        <v>14.741</v>
      </c>
      <c r="I146" s="169"/>
      <c r="J146" s="170" t="n">
        <f aca="false">ROUND(I146*H146,2)</f>
        <v>0</v>
      </c>
      <c r="K146" s="166" t="s">
        <v>314</v>
      </c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315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315</v>
      </c>
      <c r="BM146" s="175" t="s">
        <v>903</v>
      </c>
    </row>
    <row r="147" s="177" customFormat="true" ht="10.2" hidden="false" customHeight="false" outlineLevel="0" collapsed="false">
      <c r="B147" s="178"/>
      <c r="D147" s="179" t="s">
        <v>317</v>
      </c>
      <c r="E147" s="180"/>
      <c r="F147" s="181" t="s">
        <v>318</v>
      </c>
      <c r="H147" s="180"/>
      <c r="I147" s="182"/>
      <c r="L147" s="178"/>
      <c r="M147" s="183"/>
      <c r="T147" s="184"/>
      <c r="AT147" s="180" t="s">
        <v>317</v>
      </c>
      <c r="AU147" s="180" t="s">
        <v>91</v>
      </c>
      <c r="AV147" s="177" t="s">
        <v>89</v>
      </c>
      <c r="AW147" s="177" t="s">
        <v>35</v>
      </c>
      <c r="AX147" s="177" t="s">
        <v>82</v>
      </c>
      <c r="AY147" s="180" t="s">
        <v>308</v>
      </c>
    </row>
    <row r="148" s="177" customFormat="true" ht="10.2" hidden="false" customHeight="false" outlineLevel="0" collapsed="false">
      <c r="B148" s="178"/>
      <c r="D148" s="179" t="s">
        <v>317</v>
      </c>
      <c r="E148" s="180"/>
      <c r="F148" s="181" t="s">
        <v>904</v>
      </c>
      <c r="H148" s="180"/>
      <c r="I148" s="182"/>
      <c r="L148" s="178"/>
      <c r="M148" s="183"/>
      <c r="T148" s="184"/>
      <c r="AT148" s="180" t="s">
        <v>317</v>
      </c>
      <c r="AU148" s="180" t="s">
        <v>91</v>
      </c>
      <c r="AV148" s="177" t="s">
        <v>89</v>
      </c>
      <c r="AW148" s="177" t="s">
        <v>35</v>
      </c>
      <c r="AX148" s="177" t="s">
        <v>82</v>
      </c>
      <c r="AY148" s="180" t="s">
        <v>308</v>
      </c>
    </row>
    <row r="149" s="185" customFormat="true" ht="10.2" hidden="false" customHeight="false" outlineLevel="0" collapsed="false">
      <c r="B149" s="186"/>
      <c r="D149" s="179" t="s">
        <v>317</v>
      </c>
      <c r="E149" s="187"/>
      <c r="F149" s="188" t="s">
        <v>905</v>
      </c>
      <c r="H149" s="189" t="n">
        <v>10.405</v>
      </c>
      <c r="I149" s="190"/>
      <c r="L149" s="186"/>
      <c r="M149" s="191"/>
      <c r="T149" s="192"/>
      <c r="AT149" s="187" t="s">
        <v>317</v>
      </c>
      <c r="AU149" s="187" t="s">
        <v>91</v>
      </c>
      <c r="AV149" s="185" t="s">
        <v>91</v>
      </c>
      <c r="AW149" s="185" t="s">
        <v>35</v>
      </c>
      <c r="AX149" s="185" t="s">
        <v>82</v>
      </c>
      <c r="AY149" s="187" t="s">
        <v>308</v>
      </c>
    </row>
    <row r="150" s="185" customFormat="true" ht="10.2" hidden="false" customHeight="false" outlineLevel="0" collapsed="false">
      <c r="B150" s="186"/>
      <c r="D150" s="179" t="s">
        <v>317</v>
      </c>
      <c r="E150" s="187"/>
      <c r="F150" s="188" t="s">
        <v>346</v>
      </c>
      <c r="H150" s="189" t="n">
        <v>4.336</v>
      </c>
      <c r="I150" s="190"/>
      <c r="L150" s="186"/>
      <c r="M150" s="191"/>
      <c r="T150" s="192"/>
      <c r="AT150" s="187" t="s">
        <v>317</v>
      </c>
      <c r="AU150" s="187" t="s">
        <v>91</v>
      </c>
      <c r="AV150" s="185" t="s">
        <v>91</v>
      </c>
      <c r="AW150" s="185" t="s">
        <v>35</v>
      </c>
      <c r="AX150" s="185" t="s">
        <v>82</v>
      </c>
      <c r="AY150" s="187" t="s">
        <v>308</v>
      </c>
    </row>
    <row r="151" s="193" customFormat="true" ht="10.2" hidden="false" customHeight="false" outlineLevel="0" collapsed="false">
      <c r="B151" s="194"/>
      <c r="D151" s="179" t="s">
        <v>317</v>
      </c>
      <c r="E151" s="195"/>
      <c r="F151" s="196" t="s">
        <v>321</v>
      </c>
      <c r="H151" s="197" t="n">
        <v>14.741</v>
      </c>
      <c r="I151" s="198"/>
      <c r="L151" s="194"/>
      <c r="M151" s="199"/>
      <c r="T151" s="200"/>
      <c r="AT151" s="195" t="s">
        <v>317</v>
      </c>
      <c r="AU151" s="195" t="s">
        <v>91</v>
      </c>
      <c r="AV151" s="193" t="s">
        <v>315</v>
      </c>
      <c r="AW151" s="193" t="s">
        <v>35</v>
      </c>
      <c r="AX151" s="193" t="s">
        <v>89</v>
      </c>
      <c r="AY151" s="195" t="s">
        <v>308</v>
      </c>
    </row>
    <row r="152" s="22" customFormat="true" ht="37.95" hidden="false" customHeight="true" outlineLevel="0" collapsed="false">
      <c r="B152" s="23"/>
      <c r="C152" s="164" t="s">
        <v>347</v>
      </c>
      <c r="D152" s="164" t="s">
        <v>310</v>
      </c>
      <c r="E152" s="165" t="s">
        <v>906</v>
      </c>
      <c r="F152" s="166" t="s">
        <v>349</v>
      </c>
      <c r="G152" s="167" t="s">
        <v>324</v>
      </c>
      <c r="H152" s="168" t="n">
        <v>10.405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907</v>
      </c>
    </row>
    <row r="153" s="177" customFormat="true" ht="10.2" hidden="false" customHeight="false" outlineLevel="0" collapsed="false">
      <c r="B153" s="178"/>
      <c r="D153" s="179" t="s">
        <v>317</v>
      </c>
      <c r="E153" s="180"/>
      <c r="F153" s="181" t="s">
        <v>318</v>
      </c>
      <c r="H153" s="180"/>
      <c r="I153" s="182"/>
      <c r="L153" s="178"/>
      <c r="M153" s="183"/>
      <c r="T153" s="184"/>
      <c r="AT153" s="180" t="s">
        <v>317</v>
      </c>
      <c r="AU153" s="180" t="s">
        <v>91</v>
      </c>
      <c r="AV153" s="177" t="s">
        <v>89</v>
      </c>
      <c r="AW153" s="177" t="s">
        <v>35</v>
      </c>
      <c r="AX153" s="177" t="s">
        <v>82</v>
      </c>
      <c r="AY153" s="180" t="s">
        <v>308</v>
      </c>
    </row>
    <row r="154" s="177" customFormat="true" ht="10.2" hidden="false" customHeight="false" outlineLevel="0" collapsed="false">
      <c r="B154" s="178"/>
      <c r="D154" s="179" t="s">
        <v>317</v>
      </c>
      <c r="E154" s="180"/>
      <c r="F154" s="181" t="s">
        <v>908</v>
      </c>
      <c r="H154" s="180"/>
      <c r="I154" s="182"/>
      <c r="L154" s="178"/>
      <c r="M154" s="183"/>
      <c r="T154" s="184"/>
      <c r="AT154" s="180" t="s">
        <v>317</v>
      </c>
      <c r="AU154" s="180" t="s">
        <v>91</v>
      </c>
      <c r="AV154" s="177" t="s">
        <v>89</v>
      </c>
      <c r="AW154" s="177" t="s">
        <v>35</v>
      </c>
      <c r="AX154" s="177" t="s">
        <v>82</v>
      </c>
      <c r="AY154" s="180" t="s">
        <v>308</v>
      </c>
    </row>
    <row r="155" s="185" customFormat="true" ht="10.2" hidden="false" customHeight="false" outlineLevel="0" collapsed="false">
      <c r="B155" s="186"/>
      <c r="D155" s="179" t="s">
        <v>317</v>
      </c>
      <c r="E155" s="187"/>
      <c r="F155" s="188" t="s">
        <v>905</v>
      </c>
      <c r="H155" s="189" t="n">
        <v>10.405</v>
      </c>
      <c r="I155" s="190"/>
      <c r="L155" s="186"/>
      <c r="M155" s="191"/>
      <c r="T155" s="192"/>
      <c r="AT155" s="187" t="s">
        <v>317</v>
      </c>
      <c r="AU155" s="187" t="s">
        <v>91</v>
      </c>
      <c r="AV155" s="185" t="s">
        <v>91</v>
      </c>
      <c r="AW155" s="185" t="s">
        <v>35</v>
      </c>
      <c r="AX155" s="185" t="s">
        <v>82</v>
      </c>
      <c r="AY155" s="187" t="s">
        <v>308</v>
      </c>
    </row>
    <row r="156" s="193" customFormat="true" ht="10.2" hidden="false" customHeight="false" outlineLevel="0" collapsed="false">
      <c r="B156" s="194"/>
      <c r="D156" s="179" t="s">
        <v>317</v>
      </c>
      <c r="E156" s="195"/>
      <c r="F156" s="196" t="s">
        <v>321</v>
      </c>
      <c r="H156" s="197" t="n">
        <v>10.405</v>
      </c>
      <c r="I156" s="198"/>
      <c r="L156" s="194"/>
      <c r="M156" s="199"/>
      <c r="T156" s="200"/>
      <c r="AT156" s="195" t="s">
        <v>317</v>
      </c>
      <c r="AU156" s="195" t="s">
        <v>91</v>
      </c>
      <c r="AV156" s="193" t="s">
        <v>315</v>
      </c>
      <c r="AW156" s="193" t="s">
        <v>35</v>
      </c>
      <c r="AX156" s="193" t="s">
        <v>89</v>
      </c>
      <c r="AY156" s="195" t="s">
        <v>308</v>
      </c>
    </row>
    <row r="157" s="22" customFormat="true" ht="44.25" hidden="false" customHeight="true" outlineLevel="0" collapsed="false">
      <c r="B157" s="23"/>
      <c r="C157" s="164" t="s">
        <v>352</v>
      </c>
      <c r="D157" s="164" t="s">
        <v>310</v>
      </c>
      <c r="E157" s="165" t="s">
        <v>909</v>
      </c>
      <c r="F157" s="166" t="s">
        <v>910</v>
      </c>
      <c r="G157" s="167" t="s">
        <v>324</v>
      </c>
      <c r="H157" s="168" t="n">
        <v>4.336</v>
      </c>
      <c r="I157" s="169"/>
      <c r="J157" s="170" t="n">
        <f aca="false">ROUND(I157*H157,2)</f>
        <v>0</v>
      </c>
      <c r="K157" s="166" t="s">
        <v>314</v>
      </c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315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315</v>
      </c>
      <c r="BM157" s="175" t="s">
        <v>911</v>
      </c>
    </row>
    <row r="158" s="177" customFormat="true" ht="10.2" hidden="false" customHeight="false" outlineLevel="0" collapsed="false">
      <c r="B158" s="178"/>
      <c r="D158" s="179" t="s">
        <v>317</v>
      </c>
      <c r="E158" s="180"/>
      <c r="F158" s="181" t="s">
        <v>318</v>
      </c>
      <c r="H158" s="180"/>
      <c r="I158" s="182"/>
      <c r="L158" s="178"/>
      <c r="M158" s="183"/>
      <c r="T158" s="184"/>
      <c r="AT158" s="180" t="s">
        <v>317</v>
      </c>
      <c r="AU158" s="180" t="s">
        <v>91</v>
      </c>
      <c r="AV158" s="177" t="s">
        <v>89</v>
      </c>
      <c r="AW158" s="177" t="s">
        <v>35</v>
      </c>
      <c r="AX158" s="177" t="s">
        <v>82</v>
      </c>
      <c r="AY158" s="180" t="s">
        <v>308</v>
      </c>
    </row>
    <row r="159" s="177" customFormat="true" ht="10.2" hidden="false" customHeight="false" outlineLevel="0" collapsed="false">
      <c r="B159" s="178"/>
      <c r="D159" s="179" t="s">
        <v>317</v>
      </c>
      <c r="E159" s="180"/>
      <c r="F159" s="181" t="s">
        <v>912</v>
      </c>
      <c r="H159" s="180"/>
      <c r="I159" s="182"/>
      <c r="L159" s="178"/>
      <c r="M159" s="183"/>
      <c r="T159" s="184"/>
      <c r="AT159" s="180" t="s">
        <v>317</v>
      </c>
      <c r="AU159" s="180" t="s">
        <v>91</v>
      </c>
      <c r="AV159" s="177" t="s">
        <v>89</v>
      </c>
      <c r="AW159" s="177" t="s">
        <v>35</v>
      </c>
      <c r="AX159" s="177" t="s">
        <v>82</v>
      </c>
      <c r="AY159" s="180" t="s">
        <v>308</v>
      </c>
    </row>
    <row r="160" s="185" customFormat="true" ht="10.2" hidden="false" customHeight="false" outlineLevel="0" collapsed="false">
      <c r="B160" s="186"/>
      <c r="D160" s="179" t="s">
        <v>317</v>
      </c>
      <c r="E160" s="187"/>
      <c r="F160" s="188" t="s">
        <v>346</v>
      </c>
      <c r="H160" s="189" t="n">
        <v>4.336</v>
      </c>
      <c r="I160" s="190"/>
      <c r="L160" s="186"/>
      <c r="M160" s="191"/>
      <c r="T160" s="192"/>
      <c r="AT160" s="187" t="s">
        <v>317</v>
      </c>
      <c r="AU160" s="187" t="s">
        <v>91</v>
      </c>
      <c r="AV160" s="185" t="s">
        <v>91</v>
      </c>
      <c r="AW160" s="185" t="s">
        <v>35</v>
      </c>
      <c r="AX160" s="185" t="s">
        <v>82</v>
      </c>
      <c r="AY160" s="187" t="s">
        <v>308</v>
      </c>
    </row>
    <row r="161" s="193" customFormat="true" ht="10.2" hidden="false" customHeight="false" outlineLevel="0" collapsed="false">
      <c r="B161" s="194"/>
      <c r="D161" s="179" t="s">
        <v>317</v>
      </c>
      <c r="E161" s="195"/>
      <c r="F161" s="196" t="s">
        <v>321</v>
      </c>
      <c r="H161" s="197" t="n">
        <v>4.336</v>
      </c>
      <c r="I161" s="198"/>
      <c r="L161" s="194"/>
      <c r="M161" s="199"/>
      <c r="T161" s="200"/>
      <c r="AT161" s="195" t="s">
        <v>317</v>
      </c>
      <c r="AU161" s="195" t="s">
        <v>91</v>
      </c>
      <c r="AV161" s="193" t="s">
        <v>315</v>
      </c>
      <c r="AW161" s="193" t="s">
        <v>35</v>
      </c>
      <c r="AX161" s="193" t="s">
        <v>89</v>
      </c>
      <c r="AY161" s="195" t="s">
        <v>308</v>
      </c>
    </row>
    <row r="162" s="22" customFormat="true" ht="44.25" hidden="false" customHeight="true" outlineLevel="0" collapsed="false">
      <c r="B162" s="23"/>
      <c r="C162" s="164" t="s">
        <v>357</v>
      </c>
      <c r="D162" s="164" t="s">
        <v>310</v>
      </c>
      <c r="E162" s="165" t="s">
        <v>913</v>
      </c>
      <c r="F162" s="166" t="s">
        <v>376</v>
      </c>
      <c r="G162" s="167" t="s">
        <v>324</v>
      </c>
      <c r="H162" s="168" t="n">
        <v>4.336</v>
      </c>
      <c r="I162" s="169"/>
      <c r="J162" s="170" t="n">
        <f aca="false">ROUND(I162*H162,2)</f>
        <v>0</v>
      </c>
      <c r="K162" s="166" t="s">
        <v>314</v>
      </c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315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315</v>
      </c>
      <c r="BM162" s="175" t="s">
        <v>914</v>
      </c>
    </row>
    <row r="163" s="177" customFormat="true" ht="10.2" hidden="false" customHeight="false" outlineLevel="0" collapsed="false">
      <c r="B163" s="178"/>
      <c r="D163" s="179" t="s">
        <v>317</v>
      </c>
      <c r="E163" s="180"/>
      <c r="F163" s="181" t="s">
        <v>318</v>
      </c>
      <c r="H163" s="180"/>
      <c r="I163" s="182"/>
      <c r="L163" s="178"/>
      <c r="M163" s="183"/>
      <c r="T163" s="184"/>
      <c r="AT163" s="180" t="s">
        <v>317</v>
      </c>
      <c r="AU163" s="180" t="s">
        <v>91</v>
      </c>
      <c r="AV163" s="177" t="s">
        <v>89</v>
      </c>
      <c r="AW163" s="177" t="s">
        <v>35</v>
      </c>
      <c r="AX163" s="177" t="s">
        <v>82</v>
      </c>
      <c r="AY163" s="180" t="s">
        <v>308</v>
      </c>
    </row>
    <row r="164" s="177" customFormat="true" ht="10.2" hidden="false" customHeight="false" outlineLevel="0" collapsed="false">
      <c r="B164" s="178"/>
      <c r="D164" s="179" t="s">
        <v>317</v>
      </c>
      <c r="E164" s="180"/>
      <c r="F164" s="181" t="s">
        <v>378</v>
      </c>
      <c r="H164" s="180"/>
      <c r="I164" s="182"/>
      <c r="L164" s="178"/>
      <c r="M164" s="183"/>
      <c r="T164" s="184"/>
      <c r="AT164" s="180" t="s">
        <v>317</v>
      </c>
      <c r="AU164" s="180" t="s">
        <v>91</v>
      </c>
      <c r="AV164" s="177" t="s">
        <v>89</v>
      </c>
      <c r="AW164" s="177" t="s">
        <v>35</v>
      </c>
      <c r="AX164" s="177" t="s">
        <v>82</v>
      </c>
      <c r="AY164" s="180" t="s">
        <v>308</v>
      </c>
    </row>
    <row r="165" s="185" customFormat="true" ht="10.2" hidden="false" customHeight="false" outlineLevel="0" collapsed="false">
      <c r="B165" s="186"/>
      <c r="D165" s="179" t="s">
        <v>317</v>
      </c>
      <c r="E165" s="187"/>
      <c r="F165" s="188" t="s">
        <v>915</v>
      </c>
      <c r="H165" s="189" t="n">
        <v>2.626</v>
      </c>
      <c r="I165" s="190"/>
      <c r="L165" s="186"/>
      <c r="M165" s="191"/>
      <c r="T165" s="192"/>
      <c r="AT165" s="187" t="s">
        <v>317</v>
      </c>
      <c r="AU165" s="187" t="s">
        <v>91</v>
      </c>
      <c r="AV165" s="185" t="s">
        <v>91</v>
      </c>
      <c r="AW165" s="185" t="s">
        <v>35</v>
      </c>
      <c r="AX165" s="185" t="s">
        <v>82</v>
      </c>
      <c r="AY165" s="187" t="s">
        <v>308</v>
      </c>
    </row>
    <row r="166" s="185" customFormat="true" ht="10.2" hidden="false" customHeight="false" outlineLevel="0" collapsed="false">
      <c r="B166" s="186"/>
      <c r="D166" s="179" t="s">
        <v>317</v>
      </c>
      <c r="E166" s="187"/>
      <c r="F166" s="188" t="s">
        <v>916</v>
      </c>
      <c r="H166" s="189" t="n">
        <v>1.71</v>
      </c>
      <c r="I166" s="190"/>
      <c r="L166" s="186"/>
      <c r="M166" s="191"/>
      <c r="T166" s="192"/>
      <c r="AT166" s="187" t="s">
        <v>317</v>
      </c>
      <c r="AU166" s="187" t="s">
        <v>91</v>
      </c>
      <c r="AV166" s="185" t="s">
        <v>91</v>
      </c>
      <c r="AW166" s="185" t="s">
        <v>35</v>
      </c>
      <c r="AX166" s="185" t="s">
        <v>82</v>
      </c>
      <c r="AY166" s="187" t="s">
        <v>308</v>
      </c>
    </row>
    <row r="167" s="193" customFormat="true" ht="10.2" hidden="false" customHeight="false" outlineLevel="0" collapsed="false">
      <c r="B167" s="194"/>
      <c r="D167" s="179" t="s">
        <v>317</v>
      </c>
      <c r="E167" s="195" t="s">
        <v>269</v>
      </c>
      <c r="F167" s="196" t="s">
        <v>321</v>
      </c>
      <c r="H167" s="197" t="n">
        <v>4.336</v>
      </c>
      <c r="I167" s="198"/>
      <c r="L167" s="194"/>
      <c r="M167" s="199"/>
      <c r="T167" s="200"/>
      <c r="AT167" s="195" t="s">
        <v>317</v>
      </c>
      <c r="AU167" s="195" t="s">
        <v>91</v>
      </c>
      <c r="AV167" s="193" t="s">
        <v>315</v>
      </c>
      <c r="AW167" s="193" t="s">
        <v>35</v>
      </c>
      <c r="AX167" s="193" t="s">
        <v>89</v>
      </c>
      <c r="AY167" s="195" t="s">
        <v>308</v>
      </c>
    </row>
    <row r="168" s="152" customFormat="true" ht="22.95" hidden="false" customHeight="true" outlineLevel="0" collapsed="false">
      <c r="B168" s="153"/>
      <c r="D168" s="154" t="s">
        <v>81</v>
      </c>
      <c r="E168" s="162" t="s">
        <v>91</v>
      </c>
      <c r="F168" s="162" t="s">
        <v>380</v>
      </c>
      <c r="I168" s="156"/>
      <c r="J168" s="163" t="n">
        <f aca="false">BK168</f>
        <v>0</v>
      </c>
      <c r="L168" s="153"/>
      <c r="M168" s="157"/>
      <c r="P168" s="158" t="n">
        <f aca="false">SUM(P169:P216)</f>
        <v>0</v>
      </c>
      <c r="R168" s="158" t="n">
        <f aca="false">SUM(R169:R216)</f>
        <v>19.25350677</v>
      </c>
      <c r="T168" s="159" t="n">
        <f aca="false">SUM(T169:T216)</f>
        <v>0</v>
      </c>
      <c r="AR168" s="154" t="s">
        <v>89</v>
      </c>
      <c r="AT168" s="160" t="s">
        <v>81</v>
      </c>
      <c r="AU168" s="160" t="s">
        <v>89</v>
      </c>
      <c r="AY168" s="154" t="s">
        <v>308</v>
      </c>
      <c r="BK168" s="161" t="n">
        <f aca="false">SUM(BK169:BK216)</f>
        <v>0</v>
      </c>
    </row>
    <row r="169" s="22" customFormat="true" ht="24.15" hidden="false" customHeight="true" outlineLevel="0" collapsed="false">
      <c r="B169" s="23"/>
      <c r="C169" s="164" t="s">
        <v>363</v>
      </c>
      <c r="D169" s="164" t="s">
        <v>310</v>
      </c>
      <c r="E169" s="165" t="s">
        <v>917</v>
      </c>
      <c r="F169" s="166" t="s">
        <v>918</v>
      </c>
      <c r="G169" s="167" t="s">
        <v>324</v>
      </c>
      <c r="H169" s="168" t="n">
        <v>0.467</v>
      </c>
      <c r="I169" s="169"/>
      <c r="J169" s="170" t="n">
        <f aca="false">ROUND(I169*H169,2)</f>
        <v>0</v>
      </c>
      <c r="K169" s="166" t="s">
        <v>314</v>
      </c>
      <c r="L169" s="23"/>
      <c r="M169" s="171"/>
      <c r="N169" s="172" t="s">
        <v>47</v>
      </c>
      <c r="P169" s="173" t="n">
        <f aca="false">O169*H169</f>
        <v>0</v>
      </c>
      <c r="Q169" s="173" t="n">
        <v>2.25634</v>
      </c>
      <c r="R169" s="173" t="n">
        <f aca="false">Q169*H169</f>
        <v>1.05371078</v>
      </c>
      <c r="S169" s="173" t="n">
        <v>0</v>
      </c>
      <c r="T169" s="174" t="n">
        <f aca="false">S169*H169</f>
        <v>0</v>
      </c>
      <c r="AR169" s="175" t="s">
        <v>315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315</v>
      </c>
      <c r="BM169" s="175" t="s">
        <v>919</v>
      </c>
    </row>
    <row r="170" s="177" customFormat="true" ht="10.2" hidden="false" customHeight="false" outlineLevel="0" collapsed="false">
      <c r="B170" s="178"/>
      <c r="D170" s="179" t="s">
        <v>317</v>
      </c>
      <c r="E170" s="180"/>
      <c r="F170" s="181" t="s">
        <v>318</v>
      </c>
      <c r="H170" s="180"/>
      <c r="I170" s="182"/>
      <c r="L170" s="178"/>
      <c r="M170" s="183"/>
      <c r="T170" s="184"/>
      <c r="AT170" s="180" t="s">
        <v>317</v>
      </c>
      <c r="AU170" s="180" t="s">
        <v>91</v>
      </c>
      <c r="AV170" s="177" t="s">
        <v>89</v>
      </c>
      <c r="AW170" s="177" t="s">
        <v>35</v>
      </c>
      <c r="AX170" s="177" t="s">
        <v>82</v>
      </c>
      <c r="AY170" s="180" t="s">
        <v>308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920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85" customFormat="true" ht="10.2" hidden="false" customHeight="false" outlineLevel="0" collapsed="false">
      <c r="B172" s="186"/>
      <c r="D172" s="179" t="s">
        <v>317</v>
      </c>
      <c r="E172" s="187"/>
      <c r="F172" s="188" t="s">
        <v>921</v>
      </c>
      <c r="H172" s="189" t="n">
        <v>0.283</v>
      </c>
      <c r="I172" s="190"/>
      <c r="L172" s="186"/>
      <c r="M172" s="191"/>
      <c r="T172" s="192"/>
      <c r="AT172" s="187" t="s">
        <v>317</v>
      </c>
      <c r="AU172" s="187" t="s">
        <v>91</v>
      </c>
      <c r="AV172" s="185" t="s">
        <v>91</v>
      </c>
      <c r="AW172" s="185" t="s">
        <v>35</v>
      </c>
      <c r="AX172" s="185" t="s">
        <v>82</v>
      </c>
      <c r="AY172" s="187" t="s">
        <v>308</v>
      </c>
    </row>
    <row r="173" s="185" customFormat="true" ht="10.2" hidden="false" customHeight="false" outlineLevel="0" collapsed="false">
      <c r="B173" s="186"/>
      <c r="D173" s="179" t="s">
        <v>317</v>
      </c>
      <c r="E173" s="187"/>
      <c r="F173" s="188" t="s">
        <v>922</v>
      </c>
      <c r="H173" s="189" t="n">
        <v>0.184</v>
      </c>
      <c r="I173" s="190"/>
      <c r="L173" s="186"/>
      <c r="M173" s="191"/>
      <c r="T173" s="192"/>
      <c r="AT173" s="187" t="s">
        <v>317</v>
      </c>
      <c r="AU173" s="187" t="s">
        <v>91</v>
      </c>
      <c r="AV173" s="185" t="s">
        <v>91</v>
      </c>
      <c r="AW173" s="185" t="s">
        <v>35</v>
      </c>
      <c r="AX173" s="185" t="s">
        <v>82</v>
      </c>
      <c r="AY173" s="187" t="s">
        <v>308</v>
      </c>
    </row>
    <row r="174" s="193" customFormat="true" ht="10.2" hidden="false" customHeight="false" outlineLevel="0" collapsed="false">
      <c r="B174" s="194"/>
      <c r="D174" s="179" t="s">
        <v>317</v>
      </c>
      <c r="E174" s="195" t="s">
        <v>923</v>
      </c>
      <c r="F174" s="196" t="s">
        <v>321</v>
      </c>
      <c r="H174" s="197" t="n">
        <v>0.467</v>
      </c>
      <c r="I174" s="198"/>
      <c r="L174" s="194"/>
      <c r="M174" s="199"/>
      <c r="T174" s="200"/>
      <c r="AT174" s="195" t="s">
        <v>317</v>
      </c>
      <c r="AU174" s="195" t="s">
        <v>91</v>
      </c>
      <c r="AV174" s="193" t="s">
        <v>315</v>
      </c>
      <c r="AW174" s="193" t="s">
        <v>35</v>
      </c>
      <c r="AX174" s="193" t="s">
        <v>89</v>
      </c>
      <c r="AY174" s="195" t="s">
        <v>308</v>
      </c>
    </row>
    <row r="175" s="22" customFormat="true" ht="33" hidden="false" customHeight="true" outlineLevel="0" collapsed="false">
      <c r="B175" s="23"/>
      <c r="C175" s="164" t="s">
        <v>367</v>
      </c>
      <c r="D175" s="164" t="s">
        <v>310</v>
      </c>
      <c r="E175" s="165" t="s">
        <v>924</v>
      </c>
      <c r="F175" s="166" t="s">
        <v>925</v>
      </c>
      <c r="G175" s="167" t="s">
        <v>324</v>
      </c>
      <c r="H175" s="168" t="n">
        <v>3.969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2.45329</v>
      </c>
      <c r="R175" s="173" t="n">
        <f aca="false">Q175*H175</f>
        <v>9.73710801</v>
      </c>
      <c r="S175" s="173" t="n">
        <v>0</v>
      </c>
      <c r="T175" s="174" t="n">
        <f aca="false">S175*H175</f>
        <v>0</v>
      </c>
      <c r="AR175" s="175" t="s">
        <v>315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315</v>
      </c>
      <c r="BM175" s="175" t="s">
        <v>926</v>
      </c>
    </row>
    <row r="176" s="177" customFormat="true" ht="10.2" hidden="false" customHeight="false" outlineLevel="0" collapsed="false">
      <c r="B176" s="178"/>
      <c r="D176" s="179" t="s">
        <v>317</v>
      </c>
      <c r="E176" s="180"/>
      <c r="F176" s="181" t="s">
        <v>318</v>
      </c>
      <c r="H176" s="180"/>
      <c r="I176" s="182"/>
      <c r="L176" s="178"/>
      <c r="M176" s="183"/>
      <c r="T176" s="184"/>
      <c r="AT176" s="180" t="s">
        <v>317</v>
      </c>
      <c r="AU176" s="180" t="s">
        <v>91</v>
      </c>
      <c r="AV176" s="177" t="s">
        <v>89</v>
      </c>
      <c r="AW176" s="177" t="s">
        <v>35</v>
      </c>
      <c r="AX176" s="177" t="s">
        <v>82</v>
      </c>
      <c r="AY176" s="180" t="s">
        <v>308</v>
      </c>
    </row>
    <row r="177" s="177" customFormat="true" ht="10.2" hidden="false" customHeight="false" outlineLevel="0" collapsed="false">
      <c r="B177" s="178"/>
      <c r="D177" s="179" t="s">
        <v>317</v>
      </c>
      <c r="E177" s="180"/>
      <c r="F177" s="181" t="s">
        <v>927</v>
      </c>
      <c r="H177" s="180"/>
      <c r="I177" s="182"/>
      <c r="L177" s="178"/>
      <c r="M177" s="183"/>
      <c r="T177" s="184"/>
      <c r="AT177" s="180" t="s">
        <v>317</v>
      </c>
      <c r="AU177" s="180" t="s">
        <v>91</v>
      </c>
      <c r="AV177" s="177" t="s">
        <v>89</v>
      </c>
      <c r="AW177" s="177" t="s">
        <v>35</v>
      </c>
      <c r="AX177" s="177" t="s">
        <v>82</v>
      </c>
      <c r="AY177" s="180" t="s">
        <v>308</v>
      </c>
    </row>
    <row r="178" s="185" customFormat="true" ht="10.2" hidden="false" customHeight="false" outlineLevel="0" collapsed="false">
      <c r="B178" s="186"/>
      <c r="D178" s="179" t="s">
        <v>317</v>
      </c>
      <c r="E178" s="187"/>
      <c r="F178" s="188" t="s">
        <v>928</v>
      </c>
      <c r="H178" s="189" t="n">
        <v>2.404</v>
      </c>
      <c r="I178" s="190"/>
      <c r="L178" s="186"/>
      <c r="M178" s="191"/>
      <c r="T178" s="192"/>
      <c r="AT178" s="187" t="s">
        <v>317</v>
      </c>
      <c r="AU178" s="187" t="s">
        <v>91</v>
      </c>
      <c r="AV178" s="185" t="s">
        <v>91</v>
      </c>
      <c r="AW178" s="185" t="s">
        <v>35</v>
      </c>
      <c r="AX178" s="185" t="s">
        <v>82</v>
      </c>
      <c r="AY178" s="187" t="s">
        <v>308</v>
      </c>
    </row>
    <row r="179" s="185" customFormat="true" ht="10.2" hidden="false" customHeight="false" outlineLevel="0" collapsed="false">
      <c r="B179" s="186"/>
      <c r="D179" s="179" t="s">
        <v>317</v>
      </c>
      <c r="E179" s="187"/>
      <c r="F179" s="188" t="s">
        <v>929</v>
      </c>
      <c r="H179" s="189" t="n">
        <v>1.565</v>
      </c>
      <c r="I179" s="190"/>
      <c r="L179" s="186"/>
      <c r="M179" s="191"/>
      <c r="T179" s="192"/>
      <c r="AT179" s="187" t="s">
        <v>317</v>
      </c>
      <c r="AU179" s="187" t="s">
        <v>91</v>
      </c>
      <c r="AV179" s="185" t="s">
        <v>91</v>
      </c>
      <c r="AW179" s="185" t="s">
        <v>35</v>
      </c>
      <c r="AX179" s="185" t="s">
        <v>82</v>
      </c>
      <c r="AY179" s="187" t="s">
        <v>308</v>
      </c>
    </row>
    <row r="180" s="193" customFormat="true" ht="10.2" hidden="false" customHeight="false" outlineLevel="0" collapsed="false">
      <c r="B180" s="194"/>
      <c r="D180" s="179" t="s">
        <v>317</v>
      </c>
      <c r="E180" s="195" t="s">
        <v>878</v>
      </c>
      <c r="F180" s="196" t="s">
        <v>321</v>
      </c>
      <c r="H180" s="197" t="n">
        <v>3.969</v>
      </c>
      <c r="I180" s="198"/>
      <c r="L180" s="194"/>
      <c r="M180" s="199"/>
      <c r="T180" s="200"/>
      <c r="AT180" s="195" t="s">
        <v>317</v>
      </c>
      <c r="AU180" s="195" t="s">
        <v>91</v>
      </c>
      <c r="AV180" s="193" t="s">
        <v>315</v>
      </c>
      <c r="AW180" s="193" t="s">
        <v>35</v>
      </c>
      <c r="AX180" s="193" t="s">
        <v>89</v>
      </c>
      <c r="AY180" s="195" t="s">
        <v>308</v>
      </c>
    </row>
    <row r="181" s="22" customFormat="true" ht="16.5" hidden="false" customHeight="true" outlineLevel="0" collapsed="false">
      <c r="B181" s="23"/>
      <c r="C181" s="164" t="s">
        <v>374</v>
      </c>
      <c r="D181" s="164" t="s">
        <v>310</v>
      </c>
      <c r="E181" s="165" t="s">
        <v>930</v>
      </c>
      <c r="F181" s="166" t="s">
        <v>931</v>
      </c>
      <c r="G181" s="167" t="s">
        <v>313</v>
      </c>
      <c r="H181" s="168" t="n">
        <v>26.68</v>
      </c>
      <c r="I181" s="169"/>
      <c r="J181" s="170" t="n">
        <f aca="false">ROUND(I181*H181,2)</f>
        <v>0</v>
      </c>
      <c r="K181" s="166" t="s">
        <v>314</v>
      </c>
      <c r="L181" s="23"/>
      <c r="M181" s="171"/>
      <c r="N181" s="172" t="s">
        <v>47</v>
      </c>
      <c r="P181" s="173" t="n">
        <f aca="false">O181*H181</f>
        <v>0</v>
      </c>
      <c r="Q181" s="173" t="n">
        <v>0.00269</v>
      </c>
      <c r="R181" s="173" t="n">
        <f aca="false">Q181*H181</f>
        <v>0.0717692</v>
      </c>
      <c r="S181" s="173" t="n">
        <v>0</v>
      </c>
      <c r="T181" s="174" t="n">
        <f aca="false">S181*H181</f>
        <v>0</v>
      </c>
      <c r="AR181" s="175" t="s">
        <v>315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315</v>
      </c>
      <c r="BM181" s="175" t="s">
        <v>932</v>
      </c>
    </row>
    <row r="182" s="177" customFormat="true" ht="10.2" hidden="false" customHeight="false" outlineLevel="0" collapsed="false">
      <c r="B182" s="178"/>
      <c r="D182" s="179" t="s">
        <v>317</v>
      </c>
      <c r="E182" s="180"/>
      <c r="F182" s="181" t="s">
        <v>318</v>
      </c>
      <c r="H182" s="180"/>
      <c r="I182" s="182"/>
      <c r="L182" s="178"/>
      <c r="M182" s="183"/>
      <c r="T182" s="184"/>
      <c r="AT182" s="180" t="s">
        <v>317</v>
      </c>
      <c r="AU182" s="180" t="s">
        <v>91</v>
      </c>
      <c r="AV182" s="177" t="s">
        <v>89</v>
      </c>
      <c r="AW182" s="177" t="s">
        <v>35</v>
      </c>
      <c r="AX182" s="177" t="s">
        <v>82</v>
      </c>
      <c r="AY182" s="180" t="s">
        <v>308</v>
      </c>
    </row>
    <row r="183" s="177" customFormat="true" ht="10.2" hidden="false" customHeight="false" outlineLevel="0" collapsed="false">
      <c r="B183" s="178"/>
      <c r="D183" s="179" t="s">
        <v>317</v>
      </c>
      <c r="E183" s="180"/>
      <c r="F183" s="181" t="s">
        <v>933</v>
      </c>
      <c r="H183" s="180"/>
      <c r="I183" s="182"/>
      <c r="L183" s="178"/>
      <c r="M183" s="183"/>
      <c r="T183" s="184"/>
      <c r="AT183" s="180" t="s">
        <v>317</v>
      </c>
      <c r="AU183" s="180" t="s">
        <v>91</v>
      </c>
      <c r="AV183" s="177" t="s">
        <v>89</v>
      </c>
      <c r="AW183" s="177" t="s">
        <v>35</v>
      </c>
      <c r="AX183" s="177" t="s">
        <v>82</v>
      </c>
      <c r="AY183" s="180" t="s">
        <v>308</v>
      </c>
    </row>
    <row r="184" s="185" customFormat="true" ht="10.2" hidden="false" customHeight="false" outlineLevel="0" collapsed="false">
      <c r="B184" s="186"/>
      <c r="D184" s="179" t="s">
        <v>317</v>
      </c>
      <c r="E184" s="187"/>
      <c r="F184" s="188" t="s">
        <v>934</v>
      </c>
      <c r="H184" s="189" t="n">
        <v>16.16</v>
      </c>
      <c r="I184" s="190"/>
      <c r="L184" s="186"/>
      <c r="M184" s="191"/>
      <c r="T184" s="192"/>
      <c r="AT184" s="187" t="s">
        <v>317</v>
      </c>
      <c r="AU184" s="187" t="s">
        <v>91</v>
      </c>
      <c r="AV184" s="185" t="s">
        <v>91</v>
      </c>
      <c r="AW184" s="185" t="s">
        <v>35</v>
      </c>
      <c r="AX184" s="185" t="s">
        <v>82</v>
      </c>
      <c r="AY184" s="187" t="s">
        <v>308</v>
      </c>
    </row>
    <row r="185" s="185" customFormat="true" ht="10.2" hidden="false" customHeight="false" outlineLevel="0" collapsed="false">
      <c r="B185" s="186"/>
      <c r="D185" s="179" t="s">
        <v>317</v>
      </c>
      <c r="E185" s="187"/>
      <c r="F185" s="188" t="s">
        <v>935</v>
      </c>
      <c r="H185" s="189" t="n">
        <v>10.52</v>
      </c>
      <c r="I185" s="190"/>
      <c r="L185" s="186"/>
      <c r="M185" s="191"/>
      <c r="T185" s="192"/>
      <c r="AT185" s="187" t="s">
        <v>317</v>
      </c>
      <c r="AU185" s="187" t="s">
        <v>91</v>
      </c>
      <c r="AV185" s="185" t="s">
        <v>91</v>
      </c>
      <c r="AW185" s="185" t="s">
        <v>35</v>
      </c>
      <c r="AX185" s="185" t="s">
        <v>82</v>
      </c>
      <c r="AY185" s="187" t="s">
        <v>308</v>
      </c>
    </row>
    <row r="186" s="193" customFormat="true" ht="10.2" hidden="false" customHeight="false" outlineLevel="0" collapsed="false">
      <c r="B186" s="194"/>
      <c r="D186" s="179" t="s">
        <v>317</v>
      </c>
      <c r="E186" s="195"/>
      <c r="F186" s="196" t="s">
        <v>321</v>
      </c>
      <c r="H186" s="197" t="n">
        <v>26.68</v>
      </c>
      <c r="I186" s="198"/>
      <c r="L186" s="194"/>
      <c r="M186" s="199"/>
      <c r="T186" s="200"/>
      <c r="AT186" s="195" t="s">
        <v>317</v>
      </c>
      <c r="AU186" s="195" t="s">
        <v>91</v>
      </c>
      <c r="AV186" s="193" t="s">
        <v>315</v>
      </c>
      <c r="AW186" s="193" t="s">
        <v>35</v>
      </c>
      <c r="AX186" s="193" t="s">
        <v>89</v>
      </c>
      <c r="AY186" s="195" t="s">
        <v>308</v>
      </c>
    </row>
    <row r="187" s="22" customFormat="true" ht="16.5" hidden="false" customHeight="true" outlineLevel="0" collapsed="false">
      <c r="B187" s="23"/>
      <c r="C187" s="164" t="s">
        <v>381</v>
      </c>
      <c r="D187" s="164" t="s">
        <v>310</v>
      </c>
      <c r="E187" s="165" t="s">
        <v>936</v>
      </c>
      <c r="F187" s="166" t="s">
        <v>937</v>
      </c>
      <c r="G187" s="167" t="s">
        <v>313</v>
      </c>
      <c r="H187" s="168" t="n">
        <v>26.68</v>
      </c>
      <c r="I187" s="169"/>
      <c r="J187" s="170" t="n">
        <f aca="false">ROUND(I187*H187,2)</f>
        <v>0</v>
      </c>
      <c r="K187" s="166" t="s">
        <v>314</v>
      </c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315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315</v>
      </c>
      <c r="BM187" s="175" t="s">
        <v>938</v>
      </c>
    </row>
    <row r="188" s="22" customFormat="true" ht="24.15" hidden="false" customHeight="true" outlineLevel="0" collapsed="false">
      <c r="B188" s="23"/>
      <c r="C188" s="164" t="s">
        <v>393</v>
      </c>
      <c r="D188" s="164" t="s">
        <v>310</v>
      </c>
      <c r="E188" s="165" t="s">
        <v>939</v>
      </c>
      <c r="F188" s="166" t="s">
        <v>940</v>
      </c>
      <c r="G188" s="167" t="s">
        <v>370</v>
      </c>
      <c r="H188" s="168" t="n">
        <v>0.456</v>
      </c>
      <c r="I188" s="169"/>
      <c r="J188" s="170" t="n">
        <f aca="false">ROUND(I188*H188,2)</f>
        <v>0</v>
      </c>
      <c r="K188" s="166" t="s">
        <v>314</v>
      </c>
      <c r="L188" s="23"/>
      <c r="M188" s="171"/>
      <c r="N188" s="172" t="s">
        <v>47</v>
      </c>
      <c r="P188" s="173" t="n">
        <f aca="false">O188*H188</f>
        <v>0</v>
      </c>
      <c r="Q188" s="173" t="n">
        <v>1.06062</v>
      </c>
      <c r="R188" s="173" t="n">
        <f aca="false">Q188*H188</f>
        <v>0.48364272</v>
      </c>
      <c r="S188" s="173" t="n">
        <v>0</v>
      </c>
      <c r="T188" s="174" t="n">
        <f aca="false">S188*H188</f>
        <v>0</v>
      </c>
      <c r="AR188" s="175" t="s">
        <v>315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315</v>
      </c>
      <c r="BM188" s="175" t="s">
        <v>941</v>
      </c>
    </row>
    <row r="189" s="177" customFormat="true" ht="10.2" hidden="false" customHeight="false" outlineLevel="0" collapsed="false">
      <c r="B189" s="178"/>
      <c r="D189" s="179" t="s">
        <v>317</v>
      </c>
      <c r="E189" s="180"/>
      <c r="F189" s="181" t="s">
        <v>318</v>
      </c>
      <c r="H189" s="180"/>
      <c r="I189" s="182"/>
      <c r="L189" s="178"/>
      <c r="M189" s="183"/>
      <c r="T189" s="184"/>
      <c r="AT189" s="180" t="s">
        <v>317</v>
      </c>
      <c r="AU189" s="180" t="s">
        <v>91</v>
      </c>
      <c r="AV189" s="177" t="s">
        <v>89</v>
      </c>
      <c r="AW189" s="177" t="s">
        <v>35</v>
      </c>
      <c r="AX189" s="177" t="s">
        <v>82</v>
      </c>
      <c r="AY189" s="180" t="s">
        <v>308</v>
      </c>
    </row>
    <row r="190" s="177" customFormat="true" ht="10.2" hidden="false" customHeight="false" outlineLevel="0" collapsed="false">
      <c r="B190" s="178"/>
      <c r="D190" s="179" t="s">
        <v>317</v>
      </c>
      <c r="E190" s="180"/>
      <c r="F190" s="181" t="s">
        <v>942</v>
      </c>
      <c r="H190" s="180"/>
      <c r="I190" s="182"/>
      <c r="L190" s="178"/>
      <c r="M190" s="183"/>
      <c r="T190" s="184"/>
      <c r="AT190" s="180" t="s">
        <v>317</v>
      </c>
      <c r="AU190" s="180" t="s">
        <v>91</v>
      </c>
      <c r="AV190" s="177" t="s">
        <v>89</v>
      </c>
      <c r="AW190" s="177" t="s">
        <v>35</v>
      </c>
      <c r="AX190" s="177" t="s">
        <v>82</v>
      </c>
      <c r="AY190" s="180" t="s">
        <v>308</v>
      </c>
    </row>
    <row r="191" s="185" customFormat="true" ht="10.2" hidden="false" customHeight="false" outlineLevel="0" collapsed="false">
      <c r="B191" s="186"/>
      <c r="D191" s="179" t="s">
        <v>317</v>
      </c>
      <c r="E191" s="187"/>
      <c r="F191" s="188" t="s">
        <v>943</v>
      </c>
      <c r="H191" s="189" t="n">
        <v>0.456</v>
      </c>
      <c r="I191" s="190"/>
      <c r="L191" s="186"/>
      <c r="M191" s="191"/>
      <c r="T191" s="192"/>
      <c r="AT191" s="187" t="s">
        <v>317</v>
      </c>
      <c r="AU191" s="187" t="s">
        <v>91</v>
      </c>
      <c r="AV191" s="185" t="s">
        <v>91</v>
      </c>
      <c r="AW191" s="185" t="s">
        <v>35</v>
      </c>
      <c r="AX191" s="185" t="s">
        <v>82</v>
      </c>
      <c r="AY191" s="187" t="s">
        <v>308</v>
      </c>
    </row>
    <row r="192" s="193" customFormat="true" ht="10.2" hidden="false" customHeight="false" outlineLevel="0" collapsed="false">
      <c r="B192" s="194"/>
      <c r="D192" s="179" t="s">
        <v>317</v>
      </c>
      <c r="E192" s="195"/>
      <c r="F192" s="196" t="s">
        <v>321</v>
      </c>
      <c r="H192" s="197" t="n">
        <v>0.456</v>
      </c>
      <c r="I192" s="198"/>
      <c r="L192" s="194"/>
      <c r="M192" s="199"/>
      <c r="T192" s="200"/>
      <c r="AT192" s="195" t="s">
        <v>317</v>
      </c>
      <c r="AU192" s="195" t="s">
        <v>91</v>
      </c>
      <c r="AV192" s="193" t="s">
        <v>315</v>
      </c>
      <c r="AW192" s="193" t="s">
        <v>35</v>
      </c>
      <c r="AX192" s="193" t="s">
        <v>89</v>
      </c>
      <c r="AY192" s="195" t="s">
        <v>308</v>
      </c>
    </row>
    <row r="193" s="22" customFormat="true" ht="24.15" hidden="false" customHeight="true" outlineLevel="0" collapsed="false">
      <c r="B193" s="23"/>
      <c r="C193" s="164" t="s">
        <v>7</v>
      </c>
      <c r="D193" s="164" t="s">
        <v>310</v>
      </c>
      <c r="E193" s="165" t="s">
        <v>394</v>
      </c>
      <c r="F193" s="166" t="s">
        <v>395</v>
      </c>
      <c r="G193" s="167" t="s">
        <v>324</v>
      </c>
      <c r="H193" s="168" t="n">
        <v>0.687</v>
      </c>
      <c r="I193" s="169"/>
      <c r="J193" s="170" t="n">
        <f aca="false">ROUND(I193*H193,2)</f>
        <v>0</v>
      </c>
      <c r="K193" s="166" t="s">
        <v>314</v>
      </c>
      <c r="L193" s="23"/>
      <c r="M193" s="171"/>
      <c r="N193" s="172" t="s">
        <v>47</v>
      </c>
      <c r="P193" s="173" t="n">
        <f aca="false">O193*H193</f>
        <v>0</v>
      </c>
      <c r="Q193" s="173" t="n">
        <v>2.47214</v>
      </c>
      <c r="R193" s="173" t="n">
        <f aca="false">Q193*H193</f>
        <v>1.69836018</v>
      </c>
      <c r="S193" s="173" t="n">
        <v>0</v>
      </c>
      <c r="T193" s="174" t="n">
        <f aca="false">S193*H193</f>
        <v>0</v>
      </c>
      <c r="AR193" s="175" t="s">
        <v>315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315</v>
      </c>
      <c r="BM193" s="175" t="s">
        <v>944</v>
      </c>
    </row>
    <row r="194" s="177" customFormat="true" ht="10.2" hidden="false" customHeight="false" outlineLevel="0" collapsed="false">
      <c r="B194" s="178"/>
      <c r="D194" s="179" t="s">
        <v>317</v>
      </c>
      <c r="E194" s="180"/>
      <c r="F194" s="181" t="s">
        <v>318</v>
      </c>
      <c r="H194" s="180"/>
      <c r="I194" s="182"/>
      <c r="L194" s="178"/>
      <c r="M194" s="183"/>
      <c r="T194" s="184"/>
      <c r="AT194" s="180" t="s">
        <v>317</v>
      </c>
      <c r="AU194" s="180" t="s">
        <v>91</v>
      </c>
      <c r="AV194" s="177" t="s">
        <v>89</v>
      </c>
      <c r="AW194" s="177" t="s">
        <v>35</v>
      </c>
      <c r="AX194" s="177" t="s">
        <v>82</v>
      </c>
      <c r="AY194" s="180" t="s">
        <v>308</v>
      </c>
    </row>
    <row r="195" s="177" customFormat="true" ht="10.2" hidden="false" customHeight="false" outlineLevel="0" collapsed="false">
      <c r="B195" s="178"/>
      <c r="D195" s="179" t="s">
        <v>317</v>
      </c>
      <c r="E195" s="180"/>
      <c r="F195" s="181" t="s">
        <v>920</v>
      </c>
      <c r="H195" s="180"/>
      <c r="I195" s="182"/>
      <c r="L195" s="178"/>
      <c r="M195" s="183"/>
      <c r="T195" s="184"/>
      <c r="AT195" s="180" t="s">
        <v>317</v>
      </c>
      <c r="AU195" s="180" t="s">
        <v>91</v>
      </c>
      <c r="AV195" s="177" t="s">
        <v>89</v>
      </c>
      <c r="AW195" s="177" t="s">
        <v>35</v>
      </c>
      <c r="AX195" s="177" t="s">
        <v>82</v>
      </c>
      <c r="AY195" s="180" t="s">
        <v>308</v>
      </c>
    </row>
    <row r="196" s="185" customFormat="true" ht="10.2" hidden="false" customHeight="false" outlineLevel="0" collapsed="false">
      <c r="B196" s="186"/>
      <c r="D196" s="179" t="s">
        <v>317</v>
      </c>
      <c r="E196" s="187"/>
      <c r="F196" s="188" t="s">
        <v>945</v>
      </c>
      <c r="H196" s="189" t="n">
        <v>0.392</v>
      </c>
      <c r="I196" s="190"/>
      <c r="L196" s="186"/>
      <c r="M196" s="191"/>
      <c r="T196" s="192"/>
      <c r="AT196" s="187" t="s">
        <v>317</v>
      </c>
      <c r="AU196" s="187" t="s">
        <v>91</v>
      </c>
      <c r="AV196" s="185" t="s">
        <v>91</v>
      </c>
      <c r="AW196" s="185" t="s">
        <v>35</v>
      </c>
      <c r="AX196" s="185" t="s">
        <v>82</v>
      </c>
      <c r="AY196" s="187" t="s">
        <v>308</v>
      </c>
    </row>
    <row r="197" s="185" customFormat="true" ht="10.2" hidden="false" customHeight="false" outlineLevel="0" collapsed="false">
      <c r="B197" s="186"/>
      <c r="D197" s="179" t="s">
        <v>317</v>
      </c>
      <c r="E197" s="187"/>
      <c r="F197" s="188" t="s">
        <v>946</v>
      </c>
      <c r="H197" s="189" t="n">
        <v>0.295</v>
      </c>
      <c r="I197" s="190"/>
      <c r="L197" s="186"/>
      <c r="M197" s="191"/>
      <c r="T197" s="192"/>
      <c r="AT197" s="187" t="s">
        <v>317</v>
      </c>
      <c r="AU197" s="187" t="s">
        <v>91</v>
      </c>
      <c r="AV197" s="185" t="s">
        <v>91</v>
      </c>
      <c r="AW197" s="185" t="s">
        <v>35</v>
      </c>
      <c r="AX197" s="185" t="s">
        <v>82</v>
      </c>
      <c r="AY197" s="187" t="s">
        <v>308</v>
      </c>
    </row>
    <row r="198" s="193" customFormat="true" ht="10.2" hidden="false" customHeight="false" outlineLevel="0" collapsed="false">
      <c r="B198" s="194"/>
      <c r="D198" s="179" t="s">
        <v>317</v>
      </c>
      <c r="E198" s="195"/>
      <c r="F198" s="196" t="s">
        <v>321</v>
      </c>
      <c r="H198" s="197" t="n">
        <v>0.687</v>
      </c>
      <c r="I198" s="198"/>
      <c r="L198" s="194"/>
      <c r="M198" s="199"/>
      <c r="T198" s="200"/>
      <c r="AT198" s="195" t="s">
        <v>317</v>
      </c>
      <c r="AU198" s="195" t="s">
        <v>91</v>
      </c>
      <c r="AV198" s="193" t="s">
        <v>315</v>
      </c>
      <c r="AW198" s="193" t="s">
        <v>35</v>
      </c>
      <c r="AX198" s="193" t="s">
        <v>89</v>
      </c>
      <c r="AY198" s="195" t="s">
        <v>308</v>
      </c>
    </row>
    <row r="199" s="22" customFormat="true" ht="33" hidden="false" customHeight="true" outlineLevel="0" collapsed="false">
      <c r="B199" s="23"/>
      <c r="C199" s="164" t="s">
        <v>414</v>
      </c>
      <c r="D199" s="164" t="s">
        <v>310</v>
      </c>
      <c r="E199" s="165" t="s">
        <v>947</v>
      </c>
      <c r="F199" s="166" t="s">
        <v>948</v>
      </c>
      <c r="G199" s="167" t="s">
        <v>324</v>
      </c>
      <c r="H199" s="168" t="n">
        <v>2.404</v>
      </c>
      <c r="I199" s="169"/>
      <c r="J199" s="170" t="n">
        <f aca="false">ROUND(I199*H199,2)</f>
        <v>0</v>
      </c>
      <c r="K199" s="166" t="s">
        <v>314</v>
      </c>
      <c r="L199" s="23"/>
      <c r="M199" s="171"/>
      <c r="N199" s="172" t="s">
        <v>47</v>
      </c>
      <c r="P199" s="173" t="n">
        <f aca="false">O199*H199</f>
        <v>0</v>
      </c>
      <c r="Q199" s="173" t="n">
        <v>2.45329</v>
      </c>
      <c r="R199" s="173" t="n">
        <f aca="false">Q199*H199</f>
        <v>5.89770916</v>
      </c>
      <c r="S199" s="173" t="n">
        <v>0</v>
      </c>
      <c r="T199" s="174" t="n">
        <f aca="false">S199*H199</f>
        <v>0</v>
      </c>
      <c r="AR199" s="175" t="s">
        <v>315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315</v>
      </c>
      <c r="BM199" s="175" t="s">
        <v>949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318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77" customFormat="true" ht="10.2" hidden="false" customHeight="false" outlineLevel="0" collapsed="false">
      <c r="B201" s="178"/>
      <c r="D201" s="179" t="s">
        <v>317</v>
      </c>
      <c r="E201" s="180"/>
      <c r="F201" s="181" t="s">
        <v>950</v>
      </c>
      <c r="H201" s="180"/>
      <c r="I201" s="182"/>
      <c r="L201" s="178"/>
      <c r="M201" s="183"/>
      <c r="T201" s="184"/>
      <c r="AT201" s="180" t="s">
        <v>317</v>
      </c>
      <c r="AU201" s="180" t="s">
        <v>91</v>
      </c>
      <c r="AV201" s="177" t="s">
        <v>89</v>
      </c>
      <c r="AW201" s="177" t="s">
        <v>35</v>
      </c>
      <c r="AX201" s="177" t="s">
        <v>82</v>
      </c>
      <c r="AY201" s="180" t="s">
        <v>308</v>
      </c>
    </row>
    <row r="202" s="185" customFormat="true" ht="10.2" hidden="false" customHeight="false" outlineLevel="0" collapsed="false">
      <c r="B202" s="186"/>
      <c r="D202" s="179" t="s">
        <v>317</v>
      </c>
      <c r="E202" s="187"/>
      <c r="F202" s="188" t="s">
        <v>951</v>
      </c>
      <c r="H202" s="189" t="n">
        <v>1.372</v>
      </c>
      <c r="I202" s="190"/>
      <c r="L202" s="186"/>
      <c r="M202" s="191"/>
      <c r="T202" s="192"/>
      <c r="AT202" s="187" t="s">
        <v>317</v>
      </c>
      <c r="AU202" s="187" t="s">
        <v>91</v>
      </c>
      <c r="AV202" s="185" t="s">
        <v>91</v>
      </c>
      <c r="AW202" s="185" t="s">
        <v>35</v>
      </c>
      <c r="AX202" s="185" t="s">
        <v>82</v>
      </c>
      <c r="AY202" s="187" t="s">
        <v>308</v>
      </c>
    </row>
    <row r="203" s="185" customFormat="true" ht="10.2" hidden="false" customHeight="false" outlineLevel="0" collapsed="false">
      <c r="B203" s="186"/>
      <c r="D203" s="179" t="s">
        <v>317</v>
      </c>
      <c r="E203" s="187"/>
      <c r="F203" s="188" t="s">
        <v>952</v>
      </c>
      <c r="H203" s="189" t="n">
        <v>1.032</v>
      </c>
      <c r="I203" s="190"/>
      <c r="L203" s="186"/>
      <c r="M203" s="191"/>
      <c r="T203" s="192"/>
      <c r="AT203" s="187" t="s">
        <v>317</v>
      </c>
      <c r="AU203" s="187" t="s">
        <v>91</v>
      </c>
      <c r="AV203" s="185" t="s">
        <v>91</v>
      </c>
      <c r="AW203" s="185" t="s">
        <v>35</v>
      </c>
      <c r="AX203" s="185" t="s">
        <v>82</v>
      </c>
      <c r="AY203" s="187" t="s">
        <v>308</v>
      </c>
    </row>
    <row r="204" s="193" customFormat="true" ht="10.2" hidden="false" customHeight="false" outlineLevel="0" collapsed="false">
      <c r="B204" s="194"/>
      <c r="D204" s="179" t="s">
        <v>317</v>
      </c>
      <c r="E204" s="195" t="s">
        <v>876</v>
      </c>
      <c r="F204" s="196" t="s">
        <v>321</v>
      </c>
      <c r="H204" s="197" t="n">
        <v>2.404</v>
      </c>
      <c r="I204" s="198"/>
      <c r="L204" s="194"/>
      <c r="M204" s="199"/>
      <c r="T204" s="200"/>
      <c r="AT204" s="195" t="s">
        <v>317</v>
      </c>
      <c r="AU204" s="195" t="s">
        <v>91</v>
      </c>
      <c r="AV204" s="193" t="s">
        <v>315</v>
      </c>
      <c r="AW204" s="193" t="s">
        <v>35</v>
      </c>
      <c r="AX204" s="193" t="s">
        <v>89</v>
      </c>
      <c r="AY204" s="195" t="s">
        <v>308</v>
      </c>
    </row>
    <row r="205" s="22" customFormat="true" ht="16.5" hidden="false" customHeight="true" outlineLevel="0" collapsed="false">
      <c r="B205" s="23"/>
      <c r="C205" s="164" t="s">
        <v>423</v>
      </c>
      <c r="D205" s="164" t="s">
        <v>310</v>
      </c>
      <c r="E205" s="165" t="s">
        <v>415</v>
      </c>
      <c r="F205" s="166" t="s">
        <v>416</v>
      </c>
      <c r="G205" s="167" t="s">
        <v>313</v>
      </c>
      <c r="H205" s="168" t="n">
        <v>7.48</v>
      </c>
      <c r="I205" s="169"/>
      <c r="J205" s="170" t="n">
        <f aca="false">ROUND(I205*H205,2)</f>
        <v>0</v>
      </c>
      <c r="K205" s="166" t="s">
        <v>314</v>
      </c>
      <c r="L205" s="23"/>
      <c r="M205" s="171"/>
      <c r="N205" s="172" t="s">
        <v>47</v>
      </c>
      <c r="P205" s="173" t="n">
        <f aca="false">O205*H205</f>
        <v>0</v>
      </c>
      <c r="Q205" s="173" t="n">
        <v>0.00247</v>
      </c>
      <c r="R205" s="173" t="n">
        <f aca="false">Q205*H205</f>
        <v>0.0184756</v>
      </c>
      <c r="S205" s="173" t="n">
        <v>0</v>
      </c>
      <c r="T205" s="174" t="n">
        <f aca="false">S205*H205</f>
        <v>0</v>
      </c>
      <c r="AR205" s="175" t="s">
        <v>315</v>
      </c>
      <c r="AT205" s="175" t="s">
        <v>310</v>
      </c>
      <c r="AU205" s="175" t="s">
        <v>91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315</v>
      </c>
      <c r="BM205" s="175" t="s">
        <v>953</v>
      </c>
    </row>
    <row r="206" s="177" customFormat="true" ht="10.2" hidden="false" customHeight="false" outlineLevel="0" collapsed="false">
      <c r="B206" s="178"/>
      <c r="D206" s="179" t="s">
        <v>317</v>
      </c>
      <c r="E206" s="180"/>
      <c r="F206" s="181" t="s">
        <v>318</v>
      </c>
      <c r="H206" s="180"/>
      <c r="I206" s="182"/>
      <c r="L206" s="178"/>
      <c r="M206" s="183"/>
      <c r="T206" s="184"/>
      <c r="AT206" s="180" t="s">
        <v>317</v>
      </c>
      <c r="AU206" s="180" t="s">
        <v>91</v>
      </c>
      <c r="AV206" s="177" t="s">
        <v>89</v>
      </c>
      <c r="AW206" s="177" t="s">
        <v>35</v>
      </c>
      <c r="AX206" s="177" t="s">
        <v>82</v>
      </c>
      <c r="AY206" s="180" t="s">
        <v>308</v>
      </c>
    </row>
    <row r="207" s="177" customFormat="true" ht="10.2" hidden="false" customHeight="false" outlineLevel="0" collapsed="false">
      <c r="B207" s="178"/>
      <c r="D207" s="179" t="s">
        <v>317</v>
      </c>
      <c r="E207" s="180"/>
      <c r="F207" s="181" t="s">
        <v>954</v>
      </c>
      <c r="H207" s="180"/>
      <c r="I207" s="182"/>
      <c r="L207" s="178"/>
      <c r="M207" s="183"/>
      <c r="T207" s="184"/>
      <c r="AT207" s="180" t="s">
        <v>317</v>
      </c>
      <c r="AU207" s="180" t="s">
        <v>91</v>
      </c>
      <c r="AV207" s="177" t="s">
        <v>89</v>
      </c>
      <c r="AW207" s="177" t="s">
        <v>35</v>
      </c>
      <c r="AX207" s="177" t="s">
        <v>82</v>
      </c>
      <c r="AY207" s="180" t="s">
        <v>308</v>
      </c>
    </row>
    <row r="208" s="185" customFormat="true" ht="10.2" hidden="false" customHeight="false" outlineLevel="0" collapsed="false">
      <c r="B208" s="186"/>
      <c r="D208" s="179" t="s">
        <v>317</v>
      </c>
      <c r="E208" s="187"/>
      <c r="F208" s="188" t="s">
        <v>955</v>
      </c>
      <c r="H208" s="189" t="n">
        <v>4.04</v>
      </c>
      <c r="I208" s="190"/>
      <c r="L208" s="186"/>
      <c r="M208" s="191"/>
      <c r="T208" s="192"/>
      <c r="AT208" s="187" t="s">
        <v>317</v>
      </c>
      <c r="AU208" s="187" t="s">
        <v>91</v>
      </c>
      <c r="AV208" s="185" t="s">
        <v>91</v>
      </c>
      <c r="AW208" s="185" t="s">
        <v>35</v>
      </c>
      <c r="AX208" s="185" t="s">
        <v>82</v>
      </c>
      <c r="AY208" s="187" t="s">
        <v>308</v>
      </c>
    </row>
    <row r="209" s="185" customFormat="true" ht="10.2" hidden="false" customHeight="false" outlineLevel="0" collapsed="false">
      <c r="B209" s="186"/>
      <c r="D209" s="179" t="s">
        <v>317</v>
      </c>
      <c r="E209" s="187"/>
      <c r="F209" s="188" t="s">
        <v>956</v>
      </c>
      <c r="H209" s="189" t="n">
        <v>3.44</v>
      </c>
      <c r="I209" s="190"/>
      <c r="L209" s="186"/>
      <c r="M209" s="191"/>
      <c r="T209" s="192"/>
      <c r="AT209" s="187" t="s">
        <v>317</v>
      </c>
      <c r="AU209" s="187" t="s">
        <v>91</v>
      </c>
      <c r="AV209" s="185" t="s">
        <v>91</v>
      </c>
      <c r="AW209" s="185" t="s">
        <v>35</v>
      </c>
      <c r="AX209" s="185" t="s">
        <v>82</v>
      </c>
      <c r="AY209" s="187" t="s">
        <v>308</v>
      </c>
    </row>
    <row r="210" s="193" customFormat="true" ht="10.2" hidden="false" customHeight="false" outlineLevel="0" collapsed="false">
      <c r="B210" s="194"/>
      <c r="D210" s="179" t="s">
        <v>317</v>
      </c>
      <c r="E210" s="195"/>
      <c r="F210" s="196" t="s">
        <v>321</v>
      </c>
      <c r="H210" s="197" t="n">
        <v>7.48</v>
      </c>
      <c r="I210" s="198"/>
      <c r="L210" s="194"/>
      <c r="M210" s="199"/>
      <c r="T210" s="200"/>
      <c r="AT210" s="195" t="s">
        <v>317</v>
      </c>
      <c r="AU210" s="195" t="s">
        <v>91</v>
      </c>
      <c r="AV210" s="193" t="s">
        <v>315</v>
      </c>
      <c r="AW210" s="193" t="s">
        <v>35</v>
      </c>
      <c r="AX210" s="193" t="s">
        <v>89</v>
      </c>
      <c r="AY210" s="195" t="s">
        <v>308</v>
      </c>
    </row>
    <row r="211" s="22" customFormat="true" ht="16.5" hidden="false" customHeight="true" outlineLevel="0" collapsed="false">
      <c r="B211" s="23"/>
      <c r="C211" s="164" t="s">
        <v>427</v>
      </c>
      <c r="D211" s="164" t="s">
        <v>310</v>
      </c>
      <c r="E211" s="165" t="s">
        <v>424</v>
      </c>
      <c r="F211" s="166" t="s">
        <v>425</v>
      </c>
      <c r="G211" s="167" t="s">
        <v>313</v>
      </c>
      <c r="H211" s="168" t="n">
        <v>7.48</v>
      </c>
      <c r="I211" s="169"/>
      <c r="J211" s="170" t="n">
        <f aca="false">ROUND(I211*H211,2)</f>
        <v>0</v>
      </c>
      <c r="K211" s="166" t="s">
        <v>314</v>
      </c>
      <c r="L211" s="23"/>
      <c r="M211" s="171"/>
      <c r="N211" s="172" t="s">
        <v>47</v>
      </c>
      <c r="P211" s="173" t="n">
        <f aca="false">O211*H211</f>
        <v>0</v>
      </c>
      <c r="Q211" s="173" t="n">
        <v>0</v>
      </c>
      <c r="R211" s="173" t="n">
        <f aca="false">Q211*H211</f>
        <v>0</v>
      </c>
      <c r="S211" s="173" t="n">
        <v>0</v>
      </c>
      <c r="T211" s="174" t="n">
        <f aca="false">S211*H211</f>
        <v>0</v>
      </c>
      <c r="AR211" s="175" t="s">
        <v>315</v>
      </c>
      <c r="AT211" s="175" t="s">
        <v>310</v>
      </c>
      <c r="AU211" s="175" t="s">
        <v>91</v>
      </c>
      <c r="AY211" s="3" t="s">
        <v>308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ROUND(I211*H211,2)</f>
        <v>0</v>
      </c>
      <c r="BL211" s="3" t="s">
        <v>315</v>
      </c>
      <c r="BM211" s="175" t="s">
        <v>957</v>
      </c>
    </row>
    <row r="212" s="22" customFormat="true" ht="24.15" hidden="false" customHeight="true" outlineLevel="0" collapsed="false">
      <c r="B212" s="23"/>
      <c r="C212" s="164" t="s">
        <v>433</v>
      </c>
      <c r="D212" s="164" t="s">
        <v>310</v>
      </c>
      <c r="E212" s="165" t="s">
        <v>428</v>
      </c>
      <c r="F212" s="166" t="s">
        <v>429</v>
      </c>
      <c r="G212" s="167" t="s">
        <v>370</v>
      </c>
      <c r="H212" s="168" t="n">
        <v>0.276</v>
      </c>
      <c r="I212" s="169"/>
      <c r="J212" s="170" t="n">
        <f aca="false">ROUND(I212*H212,2)</f>
        <v>0</v>
      </c>
      <c r="K212" s="166" t="s">
        <v>314</v>
      </c>
      <c r="L212" s="23"/>
      <c r="M212" s="171"/>
      <c r="N212" s="172" t="s">
        <v>47</v>
      </c>
      <c r="P212" s="173" t="n">
        <f aca="false">O212*H212</f>
        <v>0</v>
      </c>
      <c r="Q212" s="173" t="n">
        <v>1.06062</v>
      </c>
      <c r="R212" s="173" t="n">
        <f aca="false">Q212*H212</f>
        <v>0.29273112</v>
      </c>
      <c r="S212" s="173" t="n">
        <v>0</v>
      </c>
      <c r="T212" s="174" t="n">
        <f aca="false">S212*H212</f>
        <v>0</v>
      </c>
      <c r="AR212" s="175" t="s">
        <v>315</v>
      </c>
      <c r="AT212" s="175" t="s">
        <v>310</v>
      </c>
      <c r="AU212" s="175" t="s">
        <v>91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315</v>
      </c>
      <c r="BM212" s="175" t="s">
        <v>958</v>
      </c>
    </row>
    <row r="213" s="177" customFormat="true" ht="10.2" hidden="false" customHeight="false" outlineLevel="0" collapsed="false">
      <c r="B213" s="178"/>
      <c r="D213" s="179" t="s">
        <v>317</v>
      </c>
      <c r="E213" s="180"/>
      <c r="F213" s="181" t="s">
        <v>318</v>
      </c>
      <c r="H213" s="180"/>
      <c r="I213" s="182"/>
      <c r="L213" s="178"/>
      <c r="M213" s="183"/>
      <c r="T213" s="184"/>
      <c r="AT213" s="180" t="s">
        <v>317</v>
      </c>
      <c r="AU213" s="180" t="s">
        <v>91</v>
      </c>
      <c r="AV213" s="177" t="s">
        <v>89</v>
      </c>
      <c r="AW213" s="177" t="s">
        <v>35</v>
      </c>
      <c r="AX213" s="177" t="s">
        <v>82</v>
      </c>
      <c r="AY213" s="180" t="s">
        <v>308</v>
      </c>
    </row>
    <row r="214" s="177" customFormat="true" ht="10.2" hidden="false" customHeight="false" outlineLevel="0" collapsed="false">
      <c r="B214" s="178"/>
      <c r="D214" s="179" t="s">
        <v>317</v>
      </c>
      <c r="E214" s="180"/>
      <c r="F214" s="181" t="s">
        <v>959</v>
      </c>
      <c r="H214" s="180"/>
      <c r="I214" s="182"/>
      <c r="L214" s="178"/>
      <c r="M214" s="183"/>
      <c r="T214" s="184"/>
      <c r="AT214" s="180" t="s">
        <v>317</v>
      </c>
      <c r="AU214" s="180" t="s">
        <v>91</v>
      </c>
      <c r="AV214" s="177" t="s">
        <v>89</v>
      </c>
      <c r="AW214" s="177" t="s">
        <v>35</v>
      </c>
      <c r="AX214" s="177" t="s">
        <v>82</v>
      </c>
      <c r="AY214" s="180" t="s">
        <v>308</v>
      </c>
    </row>
    <row r="215" s="185" customFormat="true" ht="10.2" hidden="false" customHeight="false" outlineLevel="0" collapsed="false">
      <c r="B215" s="186"/>
      <c r="D215" s="179" t="s">
        <v>317</v>
      </c>
      <c r="E215" s="187"/>
      <c r="F215" s="188" t="s">
        <v>960</v>
      </c>
      <c r="H215" s="189" t="n">
        <v>0.276</v>
      </c>
      <c r="I215" s="190"/>
      <c r="L215" s="186"/>
      <c r="M215" s="191"/>
      <c r="T215" s="192"/>
      <c r="AT215" s="187" t="s">
        <v>317</v>
      </c>
      <c r="AU215" s="187" t="s">
        <v>91</v>
      </c>
      <c r="AV215" s="185" t="s">
        <v>91</v>
      </c>
      <c r="AW215" s="185" t="s">
        <v>35</v>
      </c>
      <c r="AX215" s="185" t="s">
        <v>82</v>
      </c>
      <c r="AY215" s="187" t="s">
        <v>308</v>
      </c>
    </row>
    <row r="216" s="193" customFormat="true" ht="10.2" hidden="false" customHeight="false" outlineLevel="0" collapsed="false">
      <c r="B216" s="194"/>
      <c r="D216" s="179" t="s">
        <v>317</v>
      </c>
      <c r="E216" s="195"/>
      <c r="F216" s="196" t="s">
        <v>321</v>
      </c>
      <c r="H216" s="197" t="n">
        <v>0.276</v>
      </c>
      <c r="I216" s="198"/>
      <c r="L216" s="194"/>
      <c r="M216" s="199"/>
      <c r="T216" s="200"/>
      <c r="AT216" s="195" t="s">
        <v>317</v>
      </c>
      <c r="AU216" s="195" t="s">
        <v>91</v>
      </c>
      <c r="AV216" s="193" t="s">
        <v>315</v>
      </c>
      <c r="AW216" s="193" t="s">
        <v>35</v>
      </c>
      <c r="AX216" s="193" t="s">
        <v>89</v>
      </c>
      <c r="AY216" s="195" t="s">
        <v>308</v>
      </c>
    </row>
    <row r="217" s="152" customFormat="true" ht="22.95" hidden="false" customHeight="true" outlineLevel="0" collapsed="false">
      <c r="B217" s="153"/>
      <c r="D217" s="154" t="s">
        <v>81</v>
      </c>
      <c r="E217" s="162" t="s">
        <v>357</v>
      </c>
      <c r="F217" s="162" t="s">
        <v>480</v>
      </c>
      <c r="I217" s="156"/>
      <c r="J217" s="163" t="n">
        <f aca="false">BK217</f>
        <v>0</v>
      </c>
      <c r="L217" s="153"/>
      <c r="M217" s="157"/>
      <c r="P217" s="158" t="n">
        <f aca="false">SUM(P218:P229)</f>
        <v>0</v>
      </c>
      <c r="R217" s="158" t="n">
        <f aca="false">SUM(R218:R229)</f>
        <v>0.0065</v>
      </c>
      <c r="T217" s="159" t="n">
        <f aca="false">SUM(T218:T229)</f>
        <v>0</v>
      </c>
      <c r="AR217" s="154" t="s">
        <v>89</v>
      </c>
      <c r="AT217" s="160" t="s">
        <v>81</v>
      </c>
      <c r="AU217" s="160" t="s">
        <v>89</v>
      </c>
      <c r="AY217" s="154" t="s">
        <v>308</v>
      </c>
      <c r="BK217" s="161" t="n">
        <f aca="false">SUM(BK218:BK229)</f>
        <v>0</v>
      </c>
    </row>
    <row r="218" s="22" customFormat="true" ht="37.95" hidden="false" customHeight="true" outlineLevel="0" collapsed="false">
      <c r="B218" s="23"/>
      <c r="C218" s="164" t="s">
        <v>443</v>
      </c>
      <c r="D218" s="164" t="s">
        <v>310</v>
      </c>
      <c r="E218" s="165" t="s">
        <v>961</v>
      </c>
      <c r="F218" s="166" t="s">
        <v>962</v>
      </c>
      <c r="G218" s="167" t="s">
        <v>313</v>
      </c>
      <c r="H218" s="168" t="n">
        <v>50</v>
      </c>
      <c r="I218" s="169"/>
      <c r="J218" s="170" t="n">
        <f aca="false">ROUND(I218*H218,2)</f>
        <v>0</v>
      </c>
      <c r="K218" s="166" t="s">
        <v>314</v>
      </c>
      <c r="L218" s="23"/>
      <c r="M218" s="171"/>
      <c r="N218" s="172" t="s">
        <v>47</v>
      </c>
      <c r="P218" s="173" t="n">
        <f aca="false">O218*H218</f>
        <v>0</v>
      </c>
      <c r="Q218" s="173" t="n">
        <v>0.00013</v>
      </c>
      <c r="R218" s="173" t="n">
        <f aca="false">Q218*H218</f>
        <v>0.0065</v>
      </c>
      <c r="S218" s="173" t="n">
        <v>0</v>
      </c>
      <c r="T218" s="174" t="n">
        <f aca="false">S218*H218</f>
        <v>0</v>
      </c>
      <c r="AR218" s="175" t="s">
        <v>315</v>
      </c>
      <c r="AT218" s="175" t="s">
        <v>310</v>
      </c>
      <c r="AU218" s="175" t="s">
        <v>91</v>
      </c>
      <c r="AY218" s="3" t="s">
        <v>308</v>
      </c>
      <c r="BE218" s="176" t="n">
        <f aca="false">IF(N218="základní",J218,0)</f>
        <v>0</v>
      </c>
      <c r="BF218" s="176" t="n">
        <f aca="false">IF(N218="snížená",J218,0)</f>
        <v>0</v>
      </c>
      <c r="BG218" s="176" t="n">
        <f aca="false">IF(N218="zákl. přenesená",J218,0)</f>
        <v>0</v>
      </c>
      <c r="BH218" s="176" t="n">
        <f aca="false">IF(N218="sníž. přenesená",J218,0)</f>
        <v>0</v>
      </c>
      <c r="BI218" s="176" t="n">
        <f aca="false">IF(N218="nulová",J218,0)</f>
        <v>0</v>
      </c>
      <c r="BJ218" s="3" t="s">
        <v>89</v>
      </c>
      <c r="BK218" s="176" t="n">
        <f aca="false">ROUND(I218*H218,2)</f>
        <v>0</v>
      </c>
      <c r="BL218" s="3" t="s">
        <v>315</v>
      </c>
      <c r="BM218" s="175" t="s">
        <v>963</v>
      </c>
    </row>
    <row r="219" s="22" customFormat="true" ht="37.95" hidden="false" customHeight="true" outlineLevel="0" collapsed="false">
      <c r="B219" s="23"/>
      <c r="C219" s="164" t="s">
        <v>6</v>
      </c>
      <c r="D219" s="164" t="s">
        <v>310</v>
      </c>
      <c r="E219" s="165" t="s">
        <v>964</v>
      </c>
      <c r="F219" s="166" t="s">
        <v>965</v>
      </c>
      <c r="G219" s="167" t="s">
        <v>370</v>
      </c>
      <c r="H219" s="168" t="n">
        <v>0.791</v>
      </c>
      <c r="I219" s="169"/>
      <c r="J219" s="170" t="n">
        <f aca="false">ROUND(I219*H219,2)</f>
        <v>0</v>
      </c>
      <c r="K219" s="166" t="s">
        <v>314</v>
      </c>
      <c r="L219" s="23"/>
      <c r="M219" s="171"/>
      <c r="N219" s="172" t="s">
        <v>47</v>
      </c>
      <c r="P219" s="173" t="n">
        <f aca="false">O219*H219</f>
        <v>0</v>
      </c>
      <c r="Q219" s="173" t="n">
        <v>0</v>
      </c>
      <c r="R219" s="173" t="n">
        <f aca="false">Q219*H219</f>
        <v>0</v>
      </c>
      <c r="S219" s="173" t="n">
        <v>0</v>
      </c>
      <c r="T219" s="174" t="n">
        <f aca="false">S219*H219</f>
        <v>0</v>
      </c>
      <c r="AR219" s="175" t="s">
        <v>315</v>
      </c>
      <c r="AT219" s="175" t="s">
        <v>310</v>
      </c>
      <c r="AU219" s="175" t="s">
        <v>91</v>
      </c>
      <c r="AY219" s="3" t="s">
        <v>308</v>
      </c>
      <c r="BE219" s="176" t="n">
        <f aca="false">IF(N219="základní",J219,0)</f>
        <v>0</v>
      </c>
      <c r="BF219" s="176" t="n">
        <f aca="false">IF(N219="snížená",J219,0)</f>
        <v>0</v>
      </c>
      <c r="BG219" s="176" t="n">
        <f aca="false">IF(N219="zákl. přenesená",J219,0)</f>
        <v>0</v>
      </c>
      <c r="BH219" s="176" t="n">
        <f aca="false">IF(N219="sníž. přenesená",J219,0)</f>
        <v>0</v>
      </c>
      <c r="BI219" s="176" t="n">
        <f aca="false">IF(N219="nulová",J219,0)</f>
        <v>0</v>
      </c>
      <c r="BJ219" s="3" t="s">
        <v>89</v>
      </c>
      <c r="BK219" s="176" t="n">
        <f aca="false">ROUND(I219*H219,2)</f>
        <v>0</v>
      </c>
      <c r="BL219" s="3" t="s">
        <v>315</v>
      </c>
      <c r="BM219" s="175" t="s">
        <v>966</v>
      </c>
    </row>
    <row r="220" s="22" customFormat="true" ht="16.5" hidden="false" customHeight="true" outlineLevel="0" collapsed="false">
      <c r="B220" s="23"/>
      <c r="C220" s="201" t="s">
        <v>455</v>
      </c>
      <c r="D220" s="201" t="s">
        <v>487</v>
      </c>
      <c r="E220" s="202" t="s">
        <v>967</v>
      </c>
      <c r="F220" s="203" t="s">
        <v>968</v>
      </c>
      <c r="G220" s="204" t="s">
        <v>370</v>
      </c>
      <c r="H220" s="205" t="n">
        <v>0.442</v>
      </c>
      <c r="I220" s="206"/>
      <c r="J220" s="207" t="n">
        <f aca="false">ROUND(I220*H220,2)</f>
        <v>0</v>
      </c>
      <c r="K220" s="203"/>
      <c r="L220" s="208"/>
      <c r="M220" s="209"/>
      <c r="N220" s="210" t="s">
        <v>47</v>
      </c>
      <c r="P220" s="173" t="n">
        <f aca="false">O220*H220</f>
        <v>0</v>
      </c>
      <c r="Q220" s="173" t="n">
        <v>0</v>
      </c>
      <c r="R220" s="173" t="n">
        <f aca="false">Q220*H220</f>
        <v>0</v>
      </c>
      <c r="S220" s="173" t="n">
        <v>0</v>
      </c>
      <c r="T220" s="174" t="n">
        <f aca="false">S220*H220</f>
        <v>0</v>
      </c>
      <c r="AR220" s="175" t="s">
        <v>352</v>
      </c>
      <c r="AT220" s="175" t="s">
        <v>487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315</v>
      </c>
      <c r="BM220" s="175" t="s">
        <v>969</v>
      </c>
    </row>
    <row r="221" s="185" customFormat="true" ht="10.2" hidden="false" customHeight="false" outlineLevel="0" collapsed="false">
      <c r="B221" s="186"/>
      <c r="D221" s="179" t="s">
        <v>317</v>
      </c>
      <c r="F221" s="188" t="s">
        <v>970</v>
      </c>
      <c r="H221" s="189" t="n">
        <v>0.442</v>
      </c>
      <c r="I221" s="190"/>
      <c r="L221" s="186"/>
      <c r="M221" s="191"/>
      <c r="T221" s="192"/>
      <c r="AT221" s="187" t="s">
        <v>317</v>
      </c>
      <c r="AU221" s="187" t="s">
        <v>91</v>
      </c>
      <c r="AV221" s="185" t="s">
        <v>91</v>
      </c>
      <c r="AW221" s="185" t="s">
        <v>3</v>
      </c>
      <c r="AX221" s="185" t="s">
        <v>89</v>
      </c>
      <c r="AY221" s="187" t="s">
        <v>308</v>
      </c>
    </row>
    <row r="222" s="22" customFormat="true" ht="16.5" hidden="false" customHeight="true" outlineLevel="0" collapsed="false">
      <c r="B222" s="23"/>
      <c r="C222" s="201" t="s">
        <v>461</v>
      </c>
      <c r="D222" s="201" t="s">
        <v>487</v>
      </c>
      <c r="E222" s="202" t="s">
        <v>971</v>
      </c>
      <c r="F222" s="203" t="s">
        <v>972</v>
      </c>
      <c r="G222" s="204" t="s">
        <v>370</v>
      </c>
      <c r="H222" s="205" t="n">
        <v>0.124</v>
      </c>
      <c r="I222" s="206"/>
      <c r="J222" s="207" t="n">
        <f aca="false">ROUND(I222*H222,2)</f>
        <v>0</v>
      </c>
      <c r="K222" s="203"/>
      <c r="L222" s="208"/>
      <c r="M222" s="209"/>
      <c r="N222" s="210" t="s">
        <v>47</v>
      </c>
      <c r="P222" s="173" t="n">
        <f aca="false">O222*H222</f>
        <v>0</v>
      </c>
      <c r="Q222" s="173" t="n">
        <v>0</v>
      </c>
      <c r="R222" s="173" t="n">
        <f aca="false">Q222*H222</f>
        <v>0</v>
      </c>
      <c r="S222" s="173" t="n">
        <v>0</v>
      </c>
      <c r="T222" s="174" t="n">
        <f aca="false">S222*H222</f>
        <v>0</v>
      </c>
      <c r="AR222" s="175" t="s">
        <v>352</v>
      </c>
      <c r="AT222" s="175" t="s">
        <v>487</v>
      </c>
      <c r="AU222" s="175" t="s">
        <v>91</v>
      </c>
      <c r="AY222" s="3" t="s">
        <v>308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ROUND(I222*H222,2)</f>
        <v>0</v>
      </c>
      <c r="BL222" s="3" t="s">
        <v>315</v>
      </c>
      <c r="BM222" s="175" t="s">
        <v>973</v>
      </c>
    </row>
    <row r="223" s="185" customFormat="true" ht="10.2" hidden="false" customHeight="false" outlineLevel="0" collapsed="false">
      <c r="B223" s="186"/>
      <c r="D223" s="179" t="s">
        <v>317</v>
      </c>
      <c r="F223" s="188" t="s">
        <v>974</v>
      </c>
      <c r="H223" s="189" t="n">
        <v>0.124</v>
      </c>
      <c r="I223" s="190"/>
      <c r="L223" s="186"/>
      <c r="M223" s="191"/>
      <c r="T223" s="192"/>
      <c r="AT223" s="187" t="s">
        <v>317</v>
      </c>
      <c r="AU223" s="187" t="s">
        <v>91</v>
      </c>
      <c r="AV223" s="185" t="s">
        <v>91</v>
      </c>
      <c r="AW223" s="185" t="s">
        <v>3</v>
      </c>
      <c r="AX223" s="185" t="s">
        <v>89</v>
      </c>
      <c r="AY223" s="187" t="s">
        <v>308</v>
      </c>
    </row>
    <row r="224" s="22" customFormat="true" ht="16.5" hidden="false" customHeight="true" outlineLevel="0" collapsed="false">
      <c r="B224" s="23"/>
      <c r="C224" s="201" t="s">
        <v>471</v>
      </c>
      <c r="D224" s="201" t="s">
        <v>487</v>
      </c>
      <c r="E224" s="202" t="s">
        <v>975</v>
      </c>
      <c r="F224" s="203" t="s">
        <v>976</v>
      </c>
      <c r="G224" s="204" t="s">
        <v>370</v>
      </c>
      <c r="H224" s="205" t="n">
        <v>0.296</v>
      </c>
      <c r="I224" s="206"/>
      <c r="J224" s="207" t="n">
        <f aca="false">ROUND(I224*H224,2)</f>
        <v>0</v>
      </c>
      <c r="K224" s="203"/>
      <c r="L224" s="208"/>
      <c r="M224" s="209"/>
      <c r="N224" s="210" t="s">
        <v>47</v>
      </c>
      <c r="P224" s="173" t="n">
        <f aca="false">O224*H224</f>
        <v>0</v>
      </c>
      <c r="Q224" s="173" t="n">
        <v>0</v>
      </c>
      <c r="R224" s="173" t="n">
        <f aca="false">Q224*H224</f>
        <v>0</v>
      </c>
      <c r="S224" s="173" t="n">
        <v>0</v>
      </c>
      <c r="T224" s="174" t="n">
        <f aca="false">S224*H224</f>
        <v>0</v>
      </c>
      <c r="AR224" s="175" t="s">
        <v>352</v>
      </c>
      <c r="AT224" s="175" t="s">
        <v>487</v>
      </c>
      <c r="AU224" s="175" t="s">
        <v>91</v>
      </c>
      <c r="AY224" s="3" t="s">
        <v>308</v>
      </c>
      <c r="BE224" s="176" t="n">
        <f aca="false">IF(N224="základní",J224,0)</f>
        <v>0</v>
      </c>
      <c r="BF224" s="176" t="n">
        <f aca="false">IF(N224="snížená",J224,0)</f>
        <v>0</v>
      </c>
      <c r="BG224" s="176" t="n">
        <f aca="false">IF(N224="zákl. přenesená",J224,0)</f>
        <v>0</v>
      </c>
      <c r="BH224" s="176" t="n">
        <f aca="false">IF(N224="sníž. přenesená",J224,0)</f>
        <v>0</v>
      </c>
      <c r="BI224" s="176" t="n">
        <f aca="false">IF(N224="nulová",J224,0)</f>
        <v>0</v>
      </c>
      <c r="BJ224" s="3" t="s">
        <v>89</v>
      </c>
      <c r="BK224" s="176" t="n">
        <f aca="false">ROUND(I224*H224,2)</f>
        <v>0</v>
      </c>
      <c r="BL224" s="3" t="s">
        <v>315</v>
      </c>
      <c r="BM224" s="175" t="s">
        <v>977</v>
      </c>
    </row>
    <row r="225" s="185" customFormat="true" ht="10.2" hidden="false" customHeight="false" outlineLevel="0" collapsed="false">
      <c r="B225" s="186"/>
      <c r="D225" s="179" t="s">
        <v>317</v>
      </c>
      <c r="F225" s="188" t="s">
        <v>978</v>
      </c>
      <c r="H225" s="189" t="n">
        <v>0.296</v>
      </c>
      <c r="I225" s="190"/>
      <c r="L225" s="186"/>
      <c r="M225" s="191"/>
      <c r="T225" s="192"/>
      <c r="AT225" s="187" t="s">
        <v>317</v>
      </c>
      <c r="AU225" s="187" t="s">
        <v>91</v>
      </c>
      <c r="AV225" s="185" t="s">
        <v>91</v>
      </c>
      <c r="AW225" s="185" t="s">
        <v>3</v>
      </c>
      <c r="AX225" s="185" t="s">
        <v>89</v>
      </c>
      <c r="AY225" s="187" t="s">
        <v>308</v>
      </c>
    </row>
    <row r="226" s="22" customFormat="true" ht="16.5" hidden="false" customHeight="true" outlineLevel="0" collapsed="false">
      <c r="B226" s="23"/>
      <c r="C226" s="201" t="s">
        <v>475</v>
      </c>
      <c r="D226" s="201" t="s">
        <v>487</v>
      </c>
      <c r="E226" s="202" t="s">
        <v>979</v>
      </c>
      <c r="F226" s="203" t="s">
        <v>980</v>
      </c>
      <c r="G226" s="204" t="s">
        <v>370</v>
      </c>
      <c r="H226" s="205" t="n">
        <v>0.026</v>
      </c>
      <c r="I226" s="206"/>
      <c r="J226" s="207" t="n">
        <f aca="false">ROUND(I226*H226,2)</f>
        <v>0</v>
      </c>
      <c r="K226" s="203"/>
      <c r="L226" s="208"/>
      <c r="M226" s="209"/>
      <c r="N226" s="210" t="s">
        <v>47</v>
      </c>
      <c r="P226" s="173" t="n">
        <f aca="false">O226*H226</f>
        <v>0</v>
      </c>
      <c r="Q226" s="173" t="n">
        <v>0</v>
      </c>
      <c r="R226" s="173" t="n">
        <f aca="false">Q226*H226</f>
        <v>0</v>
      </c>
      <c r="S226" s="173" t="n">
        <v>0</v>
      </c>
      <c r="T226" s="174" t="n">
        <f aca="false">S226*H226</f>
        <v>0</v>
      </c>
      <c r="AR226" s="175" t="s">
        <v>352</v>
      </c>
      <c r="AT226" s="175" t="s">
        <v>487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315</v>
      </c>
      <c r="BM226" s="175" t="s">
        <v>981</v>
      </c>
    </row>
    <row r="227" s="185" customFormat="true" ht="10.2" hidden="false" customHeight="false" outlineLevel="0" collapsed="false">
      <c r="B227" s="186"/>
      <c r="D227" s="179" t="s">
        <v>317</v>
      </c>
      <c r="F227" s="188" t="s">
        <v>982</v>
      </c>
      <c r="H227" s="189" t="n">
        <v>0.026</v>
      </c>
      <c r="I227" s="190"/>
      <c r="L227" s="186"/>
      <c r="M227" s="191"/>
      <c r="T227" s="192"/>
      <c r="AT227" s="187" t="s">
        <v>317</v>
      </c>
      <c r="AU227" s="187" t="s">
        <v>91</v>
      </c>
      <c r="AV227" s="185" t="s">
        <v>91</v>
      </c>
      <c r="AW227" s="185" t="s">
        <v>3</v>
      </c>
      <c r="AX227" s="185" t="s">
        <v>89</v>
      </c>
      <c r="AY227" s="187" t="s">
        <v>308</v>
      </c>
    </row>
    <row r="228" s="22" customFormat="true" ht="16.5" hidden="false" customHeight="true" outlineLevel="0" collapsed="false">
      <c r="B228" s="23"/>
      <c r="C228" s="201" t="s">
        <v>481</v>
      </c>
      <c r="D228" s="201" t="s">
        <v>487</v>
      </c>
      <c r="E228" s="202" t="s">
        <v>983</v>
      </c>
      <c r="F228" s="203" t="s">
        <v>984</v>
      </c>
      <c r="G228" s="204" t="s">
        <v>370</v>
      </c>
      <c r="H228" s="205" t="n">
        <v>0.061</v>
      </c>
      <c r="I228" s="206"/>
      <c r="J228" s="207" t="n">
        <f aca="false">ROUND(I228*H228,2)</f>
        <v>0</v>
      </c>
      <c r="K228" s="203"/>
      <c r="L228" s="208"/>
      <c r="M228" s="209"/>
      <c r="N228" s="210" t="s">
        <v>47</v>
      </c>
      <c r="P228" s="173" t="n">
        <f aca="false">O228*H228</f>
        <v>0</v>
      </c>
      <c r="Q228" s="173" t="n">
        <v>0</v>
      </c>
      <c r="R228" s="173" t="n">
        <f aca="false">Q228*H228</f>
        <v>0</v>
      </c>
      <c r="S228" s="173" t="n">
        <v>0</v>
      </c>
      <c r="T228" s="174" t="n">
        <f aca="false">S228*H228</f>
        <v>0</v>
      </c>
      <c r="AR228" s="175" t="s">
        <v>352</v>
      </c>
      <c r="AT228" s="175" t="s">
        <v>487</v>
      </c>
      <c r="AU228" s="175" t="s">
        <v>91</v>
      </c>
      <c r="AY228" s="3" t="s">
        <v>308</v>
      </c>
      <c r="BE228" s="176" t="n">
        <f aca="false">IF(N228="základní",J228,0)</f>
        <v>0</v>
      </c>
      <c r="BF228" s="176" t="n">
        <f aca="false">IF(N228="snížená",J228,0)</f>
        <v>0</v>
      </c>
      <c r="BG228" s="176" t="n">
        <f aca="false">IF(N228="zákl. přenesená",J228,0)</f>
        <v>0</v>
      </c>
      <c r="BH228" s="176" t="n">
        <f aca="false">IF(N228="sníž. přenesená",J228,0)</f>
        <v>0</v>
      </c>
      <c r="BI228" s="176" t="n">
        <f aca="false">IF(N228="nulová",J228,0)</f>
        <v>0</v>
      </c>
      <c r="BJ228" s="3" t="s">
        <v>89</v>
      </c>
      <c r="BK228" s="176" t="n">
        <f aca="false">ROUND(I228*H228,2)</f>
        <v>0</v>
      </c>
      <c r="BL228" s="3" t="s">
        <v>315</v>
      </c>
      <c r="BM228" s="175" t="s">
        <v>985</v>
      </c>
    </row>
    <row r="229" s="185" customFormat="true" ht="10.2" hidden="false" customHeight="false" outlineLevel="0" collapsed="false">
      <c r="B229" s="186"/>
      <c r="D229" s="179" t="s">
        <v>317</v>
      </c>
      <c r="F229" s="188" t="s">
        <v>986</v>
      </c>
      <c r="H229" s="189" t="n">
        <v>0.061</v>
      </c>
      <c r="I229" s="190"/>
      <c r="L229" s="186"/>
      <c r="M229" s="191"/>
      <c r="T229" s="192"/>
      <c r="AT229" s="187" t="s">
        <v>317</v>
      </c>
      <c r="AU229" s="187" t="s">
        <v>91</v>
      </c>
      <c r="AV229" s="185" t="s">
        <v>91</v>
      </c>
      <c r="AW229" s="185" t="s">
        <v>3</v>
      </c>
      <c r="AX229" s="185" t="s">
        <v>89</v>
      </c>
      <c r="AY229" s="187" t="s">
        <v>308</v>
      </c>
    </row>
    <row r="230" s="152" customFormat="true" ht="22.95" hidden="false" customHeight="true" outlineLevel="0" collapsed="false">
      <c r="B230" s="153"/>
      <c r="D230" s="154" t="s">
        <v>81</v>
      </c>
      <c r="E230" s="162" t="s">
        <v>512</v>
      </c>
      <c r="F230" s="162" t="s">
        <v>513</v>
      </c>
      <c r="I230" s="156"/>
      <c r="J230" s="163" t="n">
        <f aca="false">BK230</f>
        <v>0</v>
      </c>
      <c r="L230" s="153"/>
      <c r="M230" s="157"/>
      <c r="P230" s="158" t="n">
        <f aca="false">P231</f>
        <v>0</v>
      </c>
      <c r="R230" s="158" t="n">
        <f aca="false">R231</f>
        <v>0</v>
      </c>
      <c r="T230" s="159" t="n">
        <f aca="false">T231</f>
        <v>0</v>
      </c>
      <c r="AR230" s="154" t="s">
        <v>89</v>
      </c>
      <c r="AT230" s="160" t="s">
        <v>81</v>
      </c>
      <c r="AU230" s="160" t="s">
        <v>89</v>
      </c>
      <c r="AY230" s="154" t="s">
        <v>308</v>
      </c>
      <c r="BK230" s="161" t="n">
        <f aca="false">BK231</f>
        <v>0</v>
      </c>
    </row>
    <row r="231" s="22" customFormat="true" ht="55.5" hidden="false" customHeight="true" outlineLevel="0" collapsed="false">
      <c r="B231" s="23"/>
      <c r="C231" s="164" t="s">
        <v>486</v>
      </c>
      <c r="D231" s="164" t="s">
        <v>310</v>
      </c>
      <c r="E231" s="165" t="s">
        <v>870</v>
      </c>
      <c r="F231" s="166" t="s">
        <v>871</v>
      </c>
      <c r="G231" s="167" t="s">
        <v>370</v>
      </c>
      <c r="H231" s="168" t="n">
        <v>19.26</v>
      </c>
      <c r="I231" s="169"/>
      <c r="J231" s="170" t="n">
        <f aca="false">ROUND(I231*H231,2)</f>
        <v>0</v>
      </c>
      <c r="K231" s="166" t="s">
        <v>314</v>
      </c>
      <c r="L231" s="23"/>
      <c r="M231" s="171"/>
      <c r="N231" s="172" t="s">
        <v>47</v>
      </c>
      <c r="P231" s="173" t="n">
        <f aca="false">O231*H231</f>
        <v>0</v>
      </c>
      <c r="Q231" s="173" t="n">
        <v>0</v>
      </c>
      <c r="R231" s="173" t="n">
        <f aca="false">Q231*H231</f>
        <v>0</v>
      </c>
      <c r="S231" s="173" t="n">
        <v>0</v>
      </c>
      <c r="T231" s="174" t="n">
        <f aca="false">S231*H231</f>
        <v>0</v>
      </c>
      <c r="AR231" s="175" t="s">
        <v>315</v>
      </c>
      <c r="AT231" s="175" t="s">
        <v>310</v>
      </c>
      <c r="AU231" s="175" t="s">
        <v>91</v>
      </c>
      <c r="AY231" s="3" t="s">
        <v>308</v>
      </c>
      <c r="BE231" s="176" t="n">
        <f aca="false">IF(N231="základní",J231,0)</f>
        <v>0</v>
      </c>
      <c r="BF231" s="176" t="n">
        <f aca="false">IF(N231="snížená",J231,0)</f>
        <v>0</v>
      </c>
      <c r="BG231" s="176" t="n">
        <f aca="false">IF(N231="zákl. přenesená",J231,0)</f>
        <v>0</v>
      </c>
      <c r="BH231" s="176" t="n">
        <f aca="false">IF(N231="sníž. přenesená",J231,0)</f>
        <v>0</v>
      </c>
      <c r="BI231" s="176" t="n">
        <f aca="false">IF(N231="nulová",J231,0)</f>
        <v>0</v>
      </c>
      <c r="BJ231" s="3" t="s">
        <v>89</v>
      </c>
      <c r="BK231" s="176" t="n">
        <f aca="false">ROUND(I231*H231,2)</f>
        <v>0</v>
      </c>
      <c r="BL231" s="3" t="s">
        <v>315</v>
      </c>
      <c r="BM231" s="175" t="s">
        <v>987</v>
      </c>
    </row>
    <row r="232" s="152" customFormat="true" ht="25.95" hidden="false" customHeight="true" outlineLevel="0" collapsed="false">
      <c r="B232" s="153"/>
      <c r="D232" s="154" t="s">
        <v>81</v>
      </c>
      <c r="E232" s="155" t="s">
        <v>988</v>
      </c>
      <c r="F232" s="155" t="s">
        <v>989</v>
      </c>
      <c r="I232" s="156"/>
      <c r="J232" s="142" t="n">
        <f aca="false">BK232</f>
        <v>0</v>
      </c>
      <c r="L232" s="153"/>
      <c r="M232" s="157"/>
      <c r="P232" s="158" t="n">
        <f aca="false">P233+P235+P241</f>
        <v>0</v>
      </c>
      <c r="R232" s="158" t="n">
        <f aca="false">R233+R235+R241</f>
        <v>0.055387</v>
      </c>
      <c r="T232" s="159" t="n">
        <f aca="false">T233+T235+T241</f>
        <v>0</v>
      </c>
      <c r="AR232" s="154" t="s">
        <v>91</v>
      </c>
      <c r="AT232" s="160" t="s">
        <v>81</v>
      </c>
      <c r="AU232" s="160" t="s">
        <v>82</v>
      </c>
      <c r="AY232" s="154" t="s">
        <v>308</v>
      </c>
      <c r="BK232" s="161" t="n">
        <f aca="false">BK233+BK235+BK241</f>
        <v>0</v>
      </c>
    </row>
    <row r="233" s="152" customFormat="true" ht="22.95" hidden="false" customHeight="true" outlineLevel="0" collapsed="false">
      <c r="B233" s="153"/>
      <c r="D233" s="154" t="s">
        <v>81</v>
      </c>
      <c r="E233" s="162" t="s">
        <v>990</v>
      </c>
      <c r="F233" s="162" t="s">
        <v>991</v>
      </c>
      <c r="I233" s="156"/>
      <c r="J233" s="163" t="n">
        <f aca="false">BK233</f>
        <v>0</v>
      </c>
      <c r="L233" s="153"/>
      <c r="M233" s="157"/>
      <c r="P233" s="158" t="n">
        <f aca="false">P234</f>
        <v>0</v>
      </c>
      <c r="R233" s="158" t="n">
        <f aca="false">R234</f>
        <v>0</v>
      </c>
      <c r="T233" s="159" t="n">
        <f aca="false">T234</f>
        <v>0</v>
      </c>
      <c r="AR233" s="154" t="s">
        <v>91</v>
      </c>
      <c r="AT233" s="160" t="s">
        <v>81</v>
      </c>
      <c r="AU233" s="160" t="s">
        <v>89</v>
      </c>
      <c r="AY233" s="154" t="s">
        <v>308</v>
      </c>
      <c r="BK233" s="161" t="n">
        <f aca="false">BK234</f>
        <v>0</v>
      </c>
    </row>
    <row r="234" s="22" customFormat="true" ht="24.15" hidden="false" customHeight="true" outlineLevel="0" collapsed="false">
      <c r="B234" s="23"/>
      <c r="C234" s="164" t="s">
        <v>491</v>
      </c>
      <c r="D234" s="164" t="s">
        <v>310</v>
      </c>
      <c r="E234" s="165" t="s">
        <v>992</v>
      </c>
      <c r="F234" s="166" t="s">
        <v>993</v>
      </c>
      <c r="G234" s="167" t="s">
        <v>324</v>
      </c>
      <c r="H234" s="168" t="n">
        <v>0.27</v>
      </c>
      <c r="I234" s="169"/>
      <c r="J234" s="170" t="n">
        <f aca="false">ROUND(I234*H234,2)</f>
        <v>0</v>
      </c>
      <c r="K234" s="166"/>
      <c r="L234" s="23"/>
      <c r="M234" s="171"/>
      <c r="N234" s="172" t="s">
        <v>47</v>
      </c>
      <c r="P234" s="173" t="n">
        <f aca="false">O234*H234</f>
        <v>0</v>
      </c>
      <c r="Q234" s="173" t="n">
        <v>0</v>
      </c>
      <c r="R234" s="173" t="n">
        <f aca="false">Q234*H234</f>
        <v>0</v>
      </c>
      <c r="S234" s="173" t="n">
        <v>0</v>
      </c>
      <c r="T234" s="174" t="n">
        <f aca="false">S234*H234</f>
        <v>0</v>
      </c>
      <c r="AR234" s="175" t="s">
        <v>414</v>
      </c>
      <c r="AT234" s="175" t="s">
        <v>310</v>
      </c>
      <c r="AU234" s="175" t="s">
        <v>91</v>
      </c>
      <c r="AY234" s="3" t="s">
        <v>308</v>
      </c>
      <c r="BE234" s="176" t="n">
        <f aca="false">IF(N234="základní",J234,0)</f>
        <v>0</v>
      </c>
      <c r="BF234" s="176" t="n">
        <f aca="false">IF(N234="snížená",J234,0)</f>
        <v>0</v>
      </c>
      <c r="BG234" s="176" t="n">
        <f aca="false">IF(N234="zákl. přenesená",J234,0)</f>
        <v>0</v>
      </c>
      <c r="BH234" s="176" t="n">
        <f aca="false">IF(N234="sníž. přenesená",J234,0)</f>
        <v>0</v>
      </c>
      <c r="BI234" s="176" t="n">
        <f aca="false">IF(N234="nulová",J234,0)</f>
        <v>0</v>
      </c>
      <c r="BJ234" s="3" t="s">
        <v>89</v>
      </c>
      <c r="BK234" s="176" t="n">
        <f aca="false">ROUND(I234*H234,2)</f>
        <v>0</v>
      </c>
      <c r="BL234" s="3" t="s">
        <v>414</v>
      </c>
      <c r="BM234" s="175" t="s">
        <v>994</v>
      </c>
    </row>
    <row r="235" s="152" customFormat="true" ht="22.95" hidden="false" customHeight="true" outlineLevel="0" collapsed="false">
      <c r="B235" s="153"/>
      <c r="D235" s="154" t="s">
        <v>81</v>
      </c>
      <c r="E235" s="162" t="s">
        <v>995</v>
      </c>
      <c r="F235" s="162" t="s">
        <v>996</v>
      </c>
      <c r="I235" s="156"/>
      <c r="J235" s="163" t="n">
        <f aca="false">BK235</f>
        <v>0</v>
      </c>
      <c r="L235" s="153"/>
      <c r="M235" s="157"/>
      <c r="P235" s="158" t="n">
        <f aca="false">SUM(P236:P240)</f>
        <v>0</v>
      </c>
      <c r="R235" s="158" t="n">
        <f aca="false">SUM(R236:R240)</f>
        <v>0</v>
      </c>
      <c r="T235" s="159" t="n">
        <f aca="false">SUM(T236:T240)</f>
        <v>0</v>
      </c>
      <c r="AR235" s="154" t="s">
        <v>91</v>
      </c>
      <c r="AT235" s="160" t="s">
        <v>81</v>
      </c>
      <c r="AU235" s="160" t="s">
        <v>89</v>
      </c>
      <c r="AY235" s="154" t="s">
        <v>308</v>
      </c>
      <c r="BK235" s="161" t="n">
        <f aca="false">SUM(BK236:BK240)</f>
        <v>0</v>
      </c>
    </row>
    <row r="236" s="22" customFormat="true" ht="24.15" hidden="false" customHeight="true" outlineLevel="0" collapsed="false">
      <c r="B236" s="23"/>
      <c r="C236" s="164" t="s">
        <v>496</v>
      </c>
      <c r="D236" s="164" t="s">
        <v>310</v>
      </c>
      <c r="E236" s="165" t="s">
        <v>997</v>
      </c>
      <c r="F236" s="166" t="s">
        <v>998</v>
      </c>
      <c r="G236" s="167" t="s">
        <v>478</v>
      </c>
      <c r="H236" s="168" t="n">
        <v>1</v>
      </c>
      <c r="I236" s="169"/>
      <c r="J236" s="170" t="n">
        <f aca="false">ROUND(I236*H236,2)</f>
        <v>0</v>
      </c>
      <c r="K236" s="166"/>
      <c r="L236" s="23"/>
      <c r="M236" s="171"/>
      <c r="N236" s="172" t="s">
        <v>47</v>
      </c>
      <c r="P236" s="173" t="n">
        <f aca="false">O236*H236</f>
        <v>0</v>
      </c>
      <c r="Q236" s="173" t="n">
        <v>0</v>
      </c>
      <c r="R236" s="173" t="n">
        <f aca="false">Q236*H236</f>
        <v>0</v>
      </c>
      <c r="S236" s="173" t="n">
        <v>0</v>
      </c>
      <c r="T236" s="174" t="n">
        <f aca="false">S236*H236</f>
        <v>0</v>
      </c>
      <c r="AR236" s="175" t="s">
        <v>414</v>
      </c>
      <c r="AT236" s="175" t="s">
        <v>310</v>
      </c>
      <c r="AU236" s="175" t="s">
        <v>91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414</v>
      </c>
      <c r="BM236" s="175" t="s">
        <v>999</v>
      </c>
    </row>
    <row r="237" s="22" customFormat="true" ht="24.15" hidden="false" customHeight="true" outlineLevel="0" collapsed="false">
      <c r="B237" s="23"/>
      <c r="C237" s="164" t="s">
        <v>500</v>
      </c>
      <c r="D237" s="164" t="s">
        <v>310</v>
      </c>
      <c r="E237" s="165" t="s">
        <v>1000</v>
      </c>
      <c r="F237" s="166" t="s">
        <v>1001</v>
      </c>
      <c r="G237" s="167" t="s">
        <v>478</v>
      </c>
      <c r="H237" s="168" t="n">
        <v>1</v>
      </c>
      <c r="I237" s="169"/>
      <c r="J237" s="170" t="n">
        <f aca="false">ROUND(I237*H237,2)</f>
        <v>0</v>
      </c>
      <c r="K237" s="166"/>
      <c r="L237" s="23"/>
      <c r="M237" s="171"/>
      <c r="N237" s="172" t="s">
        <v>47</v>
      </c>
      <c r="P237" s="173" t="n">
        <f aca="false">O237*H237</f>
        <v>0</v>
      </c>
      <c r="Q237" s="173" t="n">
        <v>0</v>
      </c>
      <c r="R237" s="173" t="n">
        <f aca="false">Q237*H237</f>
        <v>0</v>
      </c>
      <c r="S237" s="173" t="n">
        <v>0</v>
      </c>
      <c r="T237" s="174" t="n">
        <f aca="false">S237*H237</f>
        <v>0</v>
      </c>
      <c r="AR237" s="175" t="s">
        <v>414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414</v>
      </c>
      <c r="BM237" s="175" t="s">
        <v>1002</v>
      </c>
    </row>
    <row r="238" s="22" customFormat="true" ht="24.15" hidden="false" customHeight="true" outlineLevel="0" collapsed="false">
      <c r="B238" s="23"/>
      <c r="C238" s="164" t="s">
        <v>504</v>
      </c>
      <c r="D238" s="164" t="s">
        <v>310</v>
      </c>
      <c r="E238" s="165" t="s">
        <v>1003</v>
      </c>
      <c r="F238" s="166" t="s">
        <v>1004</v>
      </c>
      <c r="G238" s="167" t="s">
        <v>478</v>
      </c>
      <c r="H238" s="168" t="n">
        <v>1</v>
      </c>
      <c r="I238" s="169"/>
      <c r="J238" s="170" t="n">
        <f aca="false">ROUND(I238*H238,2)</f>
        <v>0</v>
      </c>
      <c r="K238" s="166"/>
      <c r="L238" s="23"/>
      <c r="M238" s="171"/>
      <c r="N238" s="172" t="s">
        <v>47</v>
      </c>
      <c r="P238" s="173" t="n">
        <f aca="false">O238*H238</f>
        <v>0</v>
      </c>
      <c r="Q238" s="173" t="n">
        <v>0</v>
      </c>
      <c r="R238" s="173" t="n">
        <f aca="false">Q238*H238</f>
        <v>0</v>
      </c>
      <c r="S238" s="173" t="n">
        <v>0</v>
      </c>
      <c r="T238" s="174" t="n">
        <f aca="false">S238*H238</f>
        <v>0</v>
      </c>
      <c r="AR238" s="175" t="s">
        <v>414</v>
      </c>
      <c r="AT238" s="175" t="s">
        <v>310</v>
      </c>
      <c r="AU238" s="175" t="s">
        <v>91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414</v>
      </c>
      <c r="BM238" s="175" t="s">
        <v>1005</v>
      </c>
    </row>
    <row r="239" s="22" customFormat="true" ht="24.15" hidden="false" customHeight="true" outlineLevel="0" collapsed="false">
      <c r="B239" s="23"/>
      <c r="C239" s="164" t="s">
        <v>508</v>
      </c>
      <c r="D239" s="164" t="s">
        <v>310</v>
      </c>
      <c r="E239" s="165" t="s">
        <v>1006</v>
      </c>
      <c r="F239" s="166" t="s">
        <v>1007</v>
      </c>
      <c r="G239" s="167" t="s">
        <v>478</v>
      </c>
      <c r="H239" s="168" t="n">
        <v>1</v>
      </c>
      <c r="I239" s="169"/>
      <c r="J239" s="170" t="n">
        <f aca="false">ROUND(I239*H239,2)</f>
        <v>0</v>
      </c>
      <c r="K239" s="166"/>
      <c r="L239" s="23"/>
      <c r="M239" s="171"/>
      <c r="N239" s="172" t="s">
        <v>47</v>
      </c>
      <c r="P239" s="173" t="n">
        <f aca="false">O239*H239</f>
        <v>0</v>
      </c>
      <c r="Q239" s="173" t="n">
        <v>0</v>
      </c>
      <c r="R239" s="173" t="n">
        <f aca="false">Q239*H239</f>
        <v>0</v>
      </c>
      <c r="S239" s="173" t="n">
        <v>0</v>
      </c>
      <c r="T239" s="174" t="n">
        <f aca="false">S239*H239</f>
        <v>0</v>
      </c>
      <c r="AR239" s="175" t="s">
        <v>414</v>
      </c>
      <c r="AT239" s="175" t="s">
        <v>310</v>
      </c>
      <c r="AU239" s="175" t="s">
        <v>91</v>
      </c>
      <c r="AY239" s="3" t="s">
        <v>308</v>
      </c>
      <c r="BE239" s="176" t="n">
        <f aca="false">IF(N239="základní",J239,0)</f>
        <v>0</v>
      </c>
      <c r="BF239" s="176" t="n">
        <f aca="false">IF(N239="snížená",J239,0)</f>
        <v>0</v>
      </c>
      <c r="BG239" s="176" t="n">
        <f aca="false">IF(N239="zákl. přenesená",J239,0)</f>
        <v>0</v>
      </c>
      <c r="BH239" s="176" t="n">
        <f aca="false">IF(N239="sníž. přenesená",J239,0)</f>
        <v>0</v>
      </c>
      <c r="BI239" s="176" t="n">
        <f aca="false">IF(N239="nulová",J239,0)</f>
        <v>0</v>
      </c>
      <c r="BJ239" s="3" t="s">
        <v>89</v>
      </c>
      <c r="BK239" s="176" t="n">
        <f aca="false">ROUND(I239*H239,2)</f>
        <v>0</v>
      </c>
      <c r="BL239" s="3" t="s">
        <v>414</v>
      </c>
      <c r="BM239" s="175" t="s">
        <v>1008</v>
      </c>
    </row>
    <row r="240" s="22" customFormat="true" ht="33" hidden="false" customHeight="true" outlineLevel="0" collapsed="false">
      <c r="B240" s="23"/>
      <c r="C240" s="164" t="s">
        <v>514</v>
      </c>
      <c r="D240" s="164" t="s">
        <v>310</v>
      </c>
      <c r="E240" s="165" t="s">
        <v>1009</v>
      </c>
      <c r="F240" s="166" t="s">
        <v>1010</v>
      </c>
      <c r="G240" s="167" t="s">
        <v>478</v>
      </c>
      <c r="H240" s="168" t="n">
        <v>2</v>
      </c>
      <c r="I240" s="169"/>
      <c r="J240" s="170" t="n">
        <f aca="false">ROUND(I240*H240,2)</f>
        <v>0</v>
      </c>
      <c r="K240" s="166"/>
      <c r="L240" s="23"/>
      <c r="M240" s="171"/>
      <c r="N240" s="172" t="s">
        <v>47</v>
      </c>
      <c r="P240" s="173" t="n">
        <f aca="false">O240*H240</f>
        <v>0</v>
      </c>
      <c r="Q240" s="173" t="n">
        <v>0</v>
      </c>
      <c r="R240" s="173" t="n">
        <f aca="false">Q240*H240</f>
        <v>0</v>
      </c>
      <c r="S240" s="173" t="n">
        <v>0</v>
      </c>
      <c r="T240" s="174" t="n">
        <f aca="false">S240*H240</f>
        <v>0</v>
      </c>
      <c r="AR240" s="175" t="s">
        <v>414</v>
      </c>
      <c r="AT240" s="175" t="s">
        <v>310</v>
      </c>
      <c r="AU240" s="175" t="s">
        <v>91</v>
      </c>
      <c r="AY240" s="3" t="s">
        <v>308</v>
      </c>
      <c r="BE240" s="176" t="n">
        <f aca="false">IF(N240="základní",J240,0)</f>
        <v>0</v>
      </c>
      <c r="BF240" s="176" t="n">
        <f aca="false">IF(N240="snížená",J240,0)</f>
        <v>0</v>
      </c>
      <c r="BG240" s="176" t="n">
        <f aca="false">IF(N240="zákl. přenesená",J240,0)</f>
        <v>0</v>
      </c>
      <c r="BH240" s="176" t="n">
        <f aca="false">IF(N240="sníž. přenesená",J240,0)</f>
        <v>0</v>
      </c>
      <c r="BI240" s="176" t="n">
        <f aca="false">IF(N240="nulová",J240,0)</f>
        <v>0</v>
      </c>
      <c r="BJ240" s="3" t="s">
        <v>89</v>
      </c>
      <c r="BK240" s="176" t="n">
        <f aca="false">ROUND(I240*H240,2)</f>
        <v>0</v>
      </c>
      <c r="BL240" s="3" t="s">
        <v>414</v>
      </c>
      <c r="BM240" s="175" t="s">
        <v>1011</v>
      </c>
    </row>
    <row r="241" s="152" customFormat="true" ht="22.95" hidden="false" customHeight="true" outlineLevel="0" collapsed="false">
      <c r="B241" s="153"/>
      <c r="D241" s="154" t="s">
        <v>81</v>
      </c>
      <c r="E241" s="162" t="s">
        <v>1012</v>
      </c>
      <c r="F241" s="162" t="s">
        <v>1013</v>
      </c>
      <c r="I241" s="156"/>
      <c r="J241" s="163" t="n">
        <f aca="false">BK241</f>
        <v>0</v>
      </c>
      <c r="L241" s="153"/>
      <c r="M241" s="157"/>
      <c r="P241" s="158" t="n">
        <f aca="false">SUM(P242:P246)</f>
        <v>0</v>
      </c>
      <c r="R241" s="158" t="n">
        <f aca="false">SUM(R242:R246)</f>
        <v>0.055387</v>
      </c>
      <c r="T241" s="159" t="n">
        <f aca="false">SUM(T242:T246)</f>
        <v>0</v>
      </c>
      <c r="AR241" s="154" t="s">
        <v>91</v>
      </c>
      <c r="AT241" s="160" t="s">
        <v>81</v>
      </c>
      <c r="AU241" s="160" t="s">
        <v>89</v>
      </c>
      <c r="AY241" s="154" t="s">
        <v>308</v>
      </c>
      <c r="BK241" s="161" t="n">
        <f aca="false">SUM(BK242:BK246)</f>
        <v>0</v>
      </c>
    </row>
    <row r="242" s="22" customFormat="true" ht="33" hidden="false" customHeight="true" outlineLevel="0" collapsed="false">
      <c r="B242" s="23"/>
      <c r="C242" s="164" t="s">
        <v>645</v>
      </c>
      <c r="D242" s="164" t="s">
        <v>310</v>
      </c>
      <c r="E242" s="165" t="s">
        <v>1014</v>
      </c>
      <c r="F242" s="166" t="s">
        <v>1015</v>
      </c>
      <c r="G242" s="167" t="s">
        <v>313</v>
      </c>
      <c r="H242" s="168" t="n">
        <v>57.1</v>
      </c>
      <c r="I242" s="169"/>
      <c r="J242" s="170" t="n">
        <f aca="false">ROUND(I242*H242,2)</f>
        <v>0</v>
      </c>
      <c r="K242" s="166" t="s">
        <v>314</v>
      </c>
      <c r="L242" s="23"/>
      <c r="M242" s="171"/>
      <c r="N242" s="172" t="s">
        <v>47</v>
      </c>
      <c r="P242" s="173" t="n">
        <f aca="false">O242*H242</f>
        <v>0</v>
      </c>
      <c r="Q242" s="173" t="n">
        <v>0.00097</v>
      </c>
      <c r="R242" s="173" t="n">
        <f aca="false">Q242*H242</f>
        <v>0.055387</v>
      </c>
      <c r="S242" s="173" t="n">
        <v>0</v>
      </c>
      <c r="T242" s="174" t="n">
        <f aca="false">S242*H242</f>
        <v>0</v>
      </c>
      <c r="AR242" s="175" t="s">
        <v>414</v>
      </c>
      <c r="AT242" s="175" t="s">
        <v>310</v>
      </c>
      <c r="AU242" s="175" t="s">
        <v>91</v>
      </c>
      <c r="AY242" s="3" t="s">
        <v>308</v>
      </c>
      <c r="BE242" s="176" t="n">
        <f aca="false">IF(N242="základní",J242,0)</f>
        <v>0</v>
      </c>
      <c r="BF242" s="176" t="n">
        <f aca="false">IF(N242="snížená",J242,0)</f>
        <v>0</v>
      </c>
      <c r="BG242" s="176" t="n">
        <f aca="false">IF(N242="zákl. přenesená",J242,0)</f>
        <v>0</v>
      </c>
      <c r="BH242" s="176" t="n">
        <f aca="false">IF(N242="sníž. přenesená",J242,0)</f>
        <v>0</v>
      </c>
      <c r="BI242" s="176" t="n">
        <f aca="false">IF(N242="nulová",J242,0)</f>
        <v>0</v>
      </c>
      <c r="BJ242" s="3" t="s">
        <v>89</v>
      </c>
      <c r="BK242" s="176" t="n">
        <f aca="false">ROUND(I242*H242,2)</f>
        <v>0</v>
      </c>
      <c r="BL242" s="3" t="s">
        <v>414</v>
      </c>
      <c r="BM242" s="175" t="s">
        <v>1016</v>
      </c>
    </row>
    <row r="243" s="177" customFormat="true" ht="10.2" hidden="false" customHeight="false" outlineLevel="0" collapsed="false">
      <c r="B243" s="178"/>
      <c r="D243" s="179" t="s">
        <v>317</v>
      </c>
      <c r="E243" s="180"/>
      <c r="F243" s="181" t="s">
        <v>318</v>
      </c>
      <c r="H243" s="180"/>
      <c r="I243" s="182"/>
      <c r="L243" s="178"/>
      <c r="M243" s="183"/>
      <c r="T243" s="184"/>
      <c r="AT243" s="180" t="s">
        <v>317</v>
      </c>
      <c r="AU243" s="180" t="s">
        <v>91</v>
      </c>
      <c r="AV243" s="177" t="s">
        <v>89</v>
      </c>
      <c r="AW243" s="177" t="s">
        <v>35</v>
      </c>
      <c r="AX243" s="177" t="s">
        <v>82</v>
      </c>
      <c r="AY243" s="180" t="s">
        <v>308</v>
      </c>
    </row>
    <row r="244" s="177" customFormat="true" ht="10.2" hidden="false" customHeight="false" outlineLevel="0" collapsed="false">
      <c r="B244" s="178"/>
      <c r="D244" s="179" t="s">
        <v>317</v>
      </c>
      <c r="E244" s="180"/>
      <c r="F244" s="181" t="s">
        <v>1017</v>
      </c>
      <c r="H244" s="180"/>
      <c r="I244" s="182"/>
      <c r="L244" s="178"/>
      <c r="M244" s="183"/>
      <c r="T244" s="184"/>
      <c r="AT244" s="180" t="s">
        <v>317</v>
      </c>
      <c r="AU244" s="180" t="s">
        <v>91</v>
      </c>
      <c r="AV244" s="177" t="s">
        <v>89</v>
      </c>
      <c r="AW244" s="177" t="s">
        <v>35</v>
      </c>
      <c r="AX244" s="177" t="s">
        <v>82</v>
      </c>
      <c r="AY244" s="180" t="s">
        <v>308</v>
      </c>
    </row>
    <row r="245" s="185" customFormat="true" ht="10.2" hidden="false" customHeight="false" outlineLevel="0" collapsed="false">
      <c r="B245" s="186"/>
      <c r="D245" s="179" t="s">
        <v>317</v>
      </c>
      <c r="E245" s="187"/>
      <c r="F245" s="188" t="s">
        <v>1018</v>
      </c>
      <c r="H245" s="189" t="n">
        <v>57.1</v>
      </c>
      <c r="I245" s="190"/>
      <c r="L245" s="186"/>
      <c r="M245" s="191"/>
      <c r="T245" s="192"/>
      <c r="AT245" s="187" t="s">
        <v>317</v>
      </c>
      <c r="AU245" s="187" t="s">
        <v>91</v>
      </c>
      <c r="AV245" s="185" t="s">
        <v>91</v>
      </c>
      <c r="AW245" s="185" t="s">
        <v>35</v>
      </c>
      <c r="AX245" s="185" t="s">
        <v>82</v>
      </c>
      <c r="AY245" s="187" t="s">
        <v>308</v>
      </c>
    </row>
    <row r="246" s="193" customFormat="true" ht="10.2" hidden="false" customHeight="false" outlineLevel="0" collapsed="false">
      <c r="B246" s="194"/>
      <c r="D246" s="179" t="s">
        <v>317</v>
      </c>
      <c r="E246" s="195"/>
      <c r="F246" s="196" t="s">
        <v>321</v>
      </c>
      <c r="H246" s="197" t="n">
        <v>57.1</v>
      </c>
      <c r="I246" s="198"/>
      <c r="L246" s="194"/>
      <c r="M246" s="199"/>
      <c r="T246" s="200"/>
      <c r="AT246" s="195" t="s">
        <v>317</v>
      </c>
      <c r="AU246" s="195" t="s">
        <v>91</v>
      </c>
      <c r="AV246" s="193" t="s">
        <v>315</v>
      </c>
      <c r="AW246" s="193" t="s">
        <v>35</v>
      </c>
      <c r="AX246" s="193" t="s">
        <v>89</v>
      </c>
      <c r="AY246" s="195" t="s">
        <v>308</v>
      </c>
    </row>
    <row r="247" s="22" customFormat="true" ht="49.95" hidden="false" customHeight="true" outlineLevel="0" collapsed="false">
      <c r="B247" s="23"/>
      <c r="E247" s="155" t="s">
        <v>518</v>
      </c>
      <c r="F247" s="155" t="s">
        <v>519</v>
      </c>
      <c r="J247" s="142" t="n">
        <f aca="false">BK247</f>
        <v>0</v>
      </c>
      <c r="L247" s="23"/>
      <c r="M247" s="211"/>
      <c r="T247" s="57"/>
      <c r="AT247" s="3" t="s">
        <v>81</v>
      </c>
      <c r="AU247" s="3" t="s">
        <v>82</v>
      </c>
      <c r="AY247" s="3" t="s">
        <v>520</v>
      </c>
      <c r="BK247" s="176" t="n">
        <f aca="false">SUM(BK248:BK252)</f>
        <v>0</v>
      </c>
    </row>
    <row r="248" s="22" customFormat="true" ht="16.35" hidden="false" customHeight="true" outlineLevel="0" collapsed="false">
      <c r="B248" s="23"/>
      <c r="C248" s="212"/>
      <c r="D248" s="213" t="s">
        <v>310</v>
      </c>
      <c r="E248" s="214"/>
      <c r="F248" s="215"/>
      <c r="G248" s="216"/>
      <c r="H248" s="217"/>
      <c r="I248" s="218"/>
      <c r="J248" s="219" t="n">
        <f aca="false">BK248</f>
        <v>0</v>
      </c>
      <c r="K248" s="220"/>
      <c r="L248" s="23"/>
      <c r="M248" s="221"/>
      <c r="N248" s="222" t="s">
        <v>47</v>
      </c>
      <c r="T248" s="57"/>
      <c r="AT248" s="3" t="s">
        <v>520</v>
      </c>
      <c r="AU248" s="3" t="s">
        <v>89</v>
      </c>
      <c r="AY248" s="3" t="s">
        <v>520</v>
      </c>
      <c r="BE248" s="176" t="n">
        <f aca="false">IF(N248="základní",J248,0)</f>
        <v>0</v>
      </c>
      <c r="BF248" s="176" t="n">
        <f aca="false">IF(N248="snížená",J248,0)</f>
        <v>0</v>
      </c>
      <c r="BG248" s="176" t="n">
        <f aca="false">IF(N248="zákl. přenesená",J248,0)</f>
        <v>0</v>
      </c>
      <c r="BH248" s="176" t="n">
        <f aca="false">IF(N248="sníž. přenesená",J248,0)</f>
        <v>0</v>
      </c>
      <c r="BI248" s="176" t="n">
        <f aca="false">IF(N248="nulová",J248,0)</f>
        <v>0</v>
      </c>
      <c r="BJ248" s="3" t="s">
        <v>89</v>
      </c>
      <c r="BK248" s="176" t="n">
        <f aca="false">I248*H248</f>
        <v>0</v>
      </c>
    </row>
    <row r="249" s="22" customFormat="true" ht="16.35" hidden="false" customHeight="true" outlineLevel="0" collapsed="false">
      <c r="B249" s="23"/>
      <c r="C249" s="212"/>
      <c r="D249" s="213" t="s">
        <v>310</v>
      </c>
      <c r="E249" s="214"/>
      <c r="F249" s="215"/>
      <c r="G249" s="216"/>
      <c r="H249" s="217"/>
      <c r="I249" s="218"/>
      <c r="J249" s="219" t="n">
        <f aca="false">BK249</f>
        <v>0</v>
      </c>
      <c r="K249" s="220"/>
      <c r="L249" s="23"/>
      <c r="M249" s="221"/>
      <c r="N249" s="222" t="s">
        <v>47</v>
      </c>
      <c r="T249" s="57"/>
      <c r="AT249" s="3" t="s">
        <v>520</v>
      </c>
      <c r="AU249" s="3" t="s">
        <v>89</v>
      </c>
      <c r="AY249" s="3" t="s">
        <v>520</v>
      </c>
      <c r="BE249" s="176" t="n">
        <f aca="false">IF(N249="základní",J249,0)</f>
        <v>0</v>
      </c>
      <c r="BF249" s="176" t="n">
        <f aca="false">IF(N249="snížená",J249,0)</f>
        <v>0</v>
      </c>
      <c r="BG249" s="176" t="n">
        <f aca="false">IF(N249="zákl. přenesená",J249,0)</f>
        <v>0</v>
      </c>
      <c r="BH249" s="176" t="n">
        <f aca="false">IF(N249="sníž. přenesená",J249,0)</f>
        <v>0</v>
      </c>
      <c r="BI249" s="176" t="n">
        <f aca="false">IF(N249="nulová",J249,0)</f>
        <v>0</v>
      </c>
      <c r="BJ249" s="3" t="s">
        <v>89</v>
      </c>
      <c r="BK249" s="176" t="n">
        <f aca="false">I249*H249</f>
        <v>0</v>
      </c>
    </row>
    <row r="250" s="22" customFormat="true" ht="16.35" hidden="false" customHeight="true" outlineLevel="0" collapsed="false">
      <c r="B250" s="23"/>
      <c r="C250" s="212"/>
      <c r="D250" s="213" t="s">
        <v>310</v>
      </c>
      <c r="E250" s="214"/>
      <c r="F250" s="215"/>
      <c r="G250" s="216"/>
      <c r="H250" s="217"/>
      <c r="I250" s="218"/>
      <c r="J250" s="219" t="n">
        <f aca="false">BK250</f>
        <v>0</v>
      </c>
      <c r="K250" s="220"/>
      <c r="L250" s="23"/>
      <c r="M250" s="221"/>
      <c r="N250" s="222" t="s">
        <v>47</v>
      </c>
      <c r="T250" s="57"/>
      <c r="AT250" s="3" t="s">
        <v>520</v>
      </c>
      <c r="AU250" s="3" t="s">
        <v>89</v>
      </c>
      <c r="AY250" s="3" t="s">
        <v>520</v>
      </c>
      <c r="BE250" s="176" t="n">
        <f aca="false">IF(N250="základní",J250,0)</f>
        <v>0</v>
      </c>
      <c r="BF250" s="176" t="n">
        <f aca="false">IF(N250="snížená",J250,0)</f>
        <v>0</v>
      </c>
      <c r="BG250" s="176" t="n">
        <f aca="false">IF(N250="zákl. přenesená",J250,0)</f>
        <v>0</v>
      </c>
      <c r="BH250" s="176" t="n">
        <f aca="false">IF(N250="sníž. přenesená",J250,0)</f>
        <v>0</v>
      </c>
      <c r="BI250" s="176" t="n">
        <f aca="false">IF(N250="nulová",J250,0)</f>
        <v>0</v>
      </c>
      <c r="BJ250" s="3" t="s">
        <v>89</v>
      </c>
      <c r="BK250" s="176" t="n">
        <f aca="false">I250*H250</f>
        <v>0</v>
      </c>
    </row>
    <row r="251" s="22" customFormat="true" ht="16.35" hidden="false" customHeight="true" outlineLevel="0" collapsed="false">
      <c r="B251" s="23"/>
      <c r="C251" s="212"/>
      <c r="D251" s="213" t="s">
        <v>310</v>
      </c>
      <c r="E251" s="214"/>
      <c r="F251" s="215"/>
      <c r="G251" s="216"/>
      <c r="H251" s="217"/>
      <c r="I251" s="218"/>
      <c r="J251" s="219" t="n">
        <f aca="false">BK251</f>
        <v>0</v>
      </c>
      <c r="K251" s="220"/>
      <c r="L251" s="23"/>
      <c r="M251" s="221"/>
      <c r="N251" s="222" t="s">
        <v>47</v>
      </c>
      <c r="T251" s="57"/>
      <c r="AT251" s="3" t="s">
        <v>520</v>
      </c>
      <c r="AU251" s="3" t="s">
        <v>89</v>
      </c>
      <c r="AY251" s="3" t="s">
        <v>520</v>
      </c>
      <c r="BE251" s="176" t="n">
        <f aca="false">IF(N251="základní",J251,0)</f>
        <v>0</v>
      </c>
      <c r="BF251" s="176" t="n">
        <f aca="false">IF(N251="snížená",J251,0)</f>
        <v>0</v>
      </c>
      <c r="BG251" s="176" t="n">
        <f aca="false">IF(N251="zákl. přenesená",J251,0)</f>
        <v>0</v>
      </c>
      <c r="BH251" s="176" t="n">
        <f aca="false">IF(N251="sníž. přenesená",J251,0)</f>
        <v>0</v>
      </c>
      <c r="BI251" s="176" t="n">
        <f aca="false">IF(N251="nulová",J251,0)</f>
        <v>0</v>
      </c>
      <c r="BJ251" s="3" t="s">
        <v>89</v>
      </c>
      <c r="BK251" s="176" t="n">
        <f aca="false">I251*H251</f>
        <v>0</v>
      </c>
    </row>
    <row r="252" s="22" customFormat="true" ht="16.35" hidden="false" customHeight="true" outlineLevel="0" collapsed="false">
      <c r="B252" s="23"/>
      <c r="C252" s="212"/>
      <c r="D252" s="213" t="s">
        <v>310</v>
      </c>
      <c r="E252" s="214"/>
      <c r="F252" s="215"/>
      <c r="G252" s="216"/>
      <c r="H252" s="217"/>
      <c r="I252" s="218"/>
      <c r="J252" s="219" t="n">
        <f aca="false">BK252</f>
        <v>0</v>
      </c>
      <c r="K252" s="220"/>
      <c r="L252" s="23"/>
      <c r="M252" s="221"/>
      <c r="N252" s="222" t="s">
        <v>47</v>
      </c>
      <c r="O252" s="223"/>
      <c r="P252" s="223"/>
      <c r="Q252" s="223"/>
      <c r="R252" s="223"/>
      <c r="S252" s="223"/>
      <c r="T252" s="224"/>
      <c r="AT252" s="3" t="s">
        <v>520</v>
      </c>
      <c r="AU252" s="3" t="s">
        <v>89</v>
      </c>
      <c r="AY252" s="3" t="s">
        <v>520</v>
      </c>
      <c r="BE252" s="176" t="n">
        <f aca="false">IF(N252="základní",J252,0)</f>
        <v>0</v>
      </c>
      <c r="BF252" s="176" t="n">
        <f aca="false">IF(N252="snížená",J252,0)</f>
        <v>0</v>
      </c>
      <c r="BG252" s="176" t="n">
        <f aca="false">IF(N252="zákl. přenesená",J252,0)</f>
        <v>0</v>
      </c>
      <c r="BH252" s="176" t="n">
        <f aca="false">IF(N252="sníž. přenesená",J252,0)</f>
        <v>0</v>
      </c>
      <c r="BI252" s="176" t="n">
        <f aca="false">IF(N252="nulová",J252,0)</f>
        <v>0</v>
      </c>
      <c r="BJ252" s="3" t="s">
        <v>89</v>
      </c>
      <c r="BK252" s="176" t="n">
        <f aca="false">I252*H252</f>
        <v>0</v>
      </c>
    </row>
    <row r="253" s="22" customFormat="true" ht="6.9" hidden="false" customHeight="true" outlineLevel="0" collapsed="false">
      <c r="B253" s="41"/>
      <c r="C253" s="42"/>
      <c r="D253" s="42"/>
      <c r="E253" s="42"/>
      <c r="F253" s="42"/>
      <c r="G253" s="42"/>
      <c r="H253" s="42"/>
      <c r="I253" s="42"/>
      <c r="J253" s="42"/>
      <c r="K253" s="42"/>
      <c r="L253" s="23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cc35" objects="true" scenarios="true"/>
  <autoFilter ref="C125:K252"/>
  <mergeCells count="9">
    <mergeCell ref="L2:V2"/>
    <mergeCell ref="E7:H7"/>
    <mergeCell ref="E9:H9"/>
    <mergeCell ref="E18:H18"/>
    <mergeCell ref="E27:H27"/>
    <mergeCell ref="E85:H85"/>
    <mergeCell ref="E87:H87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248:D25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48:N25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4"/>
  <sheetViews>
    <sheetView showFormulas="false" showGridLines="false" showRowColHeaders="true" showZeros="true" rightToLeft="false" tabSelected="false" showOutlineSymbols="true" defaultGridColor="true" view="normal" topLeftCell="A121" colorId="64" zoomScale="100" zoomScaleNormal="100" zoomScalePageLayoutView="100" workbookViewId="0">
      <selection pane="topLeft" activeCell="A121" activeCellId="0" sqref="A12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236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5618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5417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ROUND((ROUND((SUM(BE126:BE147)),  2) + SUM(BE149:BE153)), 2)</f>
        <v>0</v>
      </c>
      <c r="I35" s="119" t="n">
        <v>0.21</v>
      </c>
      <c r="J35" s="100" t="n">
        <f aca="false">ROUND((ROUND(((SUM(BE126:BE147))*I35),  2) + (SUM(BE149:BE153)*I35)),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ROUND((ROUND((SUM(BF126:BF147)),  2) + SUM(BF149:BF153)), 2)</f>
        <v>0</v>
      </c>
      <c r="I36" s="119" t="n">
        <v>0.15</v>
      </c>
      <c r="J36" s="100" t="n">
        <f aca="false">ROUND((ROUND(((SUM(BF126:BF147))*I36),  2) + (SUM(BF149:BF153)*I36)),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ROUND((ROUND((SUM(BG126:BG147)),  2) + SUM(BG149:BG153)),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ROUND((ROUND((SUM(BH126:BH147)),  2) + SUM(BH149:BH153)),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ROUND((ROUND((SUM(BI126:BI147)),  2) + SUM(BI149:BI153)),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5618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01 - VODP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1559</v>
      </c>
      <c r="E101" s="139"/>
      <c r="F101" s="139"/>
      <c r="G101" s="139"/>
      <c r="H101" s="139"/>
      <c r="I101" s="139"/>
      <c r="J101" s="140" t="n">
        <f aca="false">J131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J134</f>
        <v>0</v>
      </c>
      <c r="L102" s="137"/>
    </row>
    <row r="103" s="95" customFormat="true" ht="19.95" hidden="false" customHeight="true" outlineLevel="0" collapsed="false">
      <c r="B103" s="137"/>
      <c r="D103" s="138" t="s">
        <v>1561</v>
      </c>
      <c r="E103" s="139"/>
      <c r="F103" s="139"/>
      <c r="G103" s="139"/>
      <c r="H103" s="139"/>
      <c r="I103" s="139"/>
      <c r="J103" s="140" t="n">
        <f aca="false">J146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J148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5618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01 - VODP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P127+P148</f>
        <v>0</v>
      </c>
      <c r="Q126" s="55"/>
      <c r="R126" s="149" t="n">
        <f aca="false">R127+R148</f>
        <v>0</v>
      </c>
      <c r="S126" s="55"/>
      <c r="T126" s="150" t="n">
        <f aca="false">T127+T148</f>
        <v>0</v>
      </c>
      <c r="AT126" s="3" t="s">
        <v>81</v>
      </c>
      <c r="AU126" s="3" t="s">
        <v>286</v>
      </c>
      <c r="BK126" s="151" t="n">
        <f aca="false">BK127+BK148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P128+P131+P134+P146</f>
        <v>0</v>
      </c>
      <c r="R127" s="158" t="n">
        <f aca="false">R128+R131+R134+R146</f>
        <v>0</v>
      </c>
      <c r="T127" s="159" t="n">
        <f aca="false">T128+T131+T134+T146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BK128+BK131+BK134+BK146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536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SUM(P129:P130)</f>
        <v>0</v>
      </c>
      <c r="R128" s="158" t="n">
        <f aca="false">SUM(R129:R130)</f>
        <v>0</v>
      </c>
      <c r="T128" s="159" t="n">
        <f aca="false">SUM(T129:T130)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SUM(BK129:BK130)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4234</v>
      </c>
      <c r="F129" s="166" t="s">
        <v>4235</v>
      </c>
      <c r="G129" s="167" t="s">
        <v>494</v>
      </c>
      <c r="H129" s="168" t="n">
        <v>79.7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5619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4240</v>
      </c>
      <c r="F130" s="166" t="s">
        <v>4241</v>
      </c>
      <c r="G130" s="167" t="s">
        <v>494</v>
      </c>
      <c r="H130" s="168" t="n">
        <v>79.7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5620</v>
      </c>
    </row>
    <row r="131" s="152" customFormat="true" ht="22.95" hidden="false" customHeight="true" outlineLevel="0" collapsed="false">
      <c r="B131" s="153"/>
      <c r="D131" s="154" t="s">
        <v>81</v>
      </c>
      <c r="E131" s="162" t="s">
        <v>542</v>
      </c>
      <c r="F131" s="162" t="s">
        <v>1569</v>
      </c>
      <c r="I131" s="156"/>
      <c r="J131" s="163" t="n">
        <f aca="false">BK131</f>
        <v>0</v>
      </c>
      <c r="L131" s="153"/>
      <c r="M131" s="157"/>
      <c r="P131" s="158" t="n">
        <f aca="false">SUM(P132:P133)</f>
        <v>0</v>
      </c>
      <c r="R131" s="158" t="n">
        <f aca="false">SUM(R132:R133)</f>
        <v>0</v>
      </c>
      <c r="T131" s="159" t="n">
        <f aca="false">SUM(T132:T133)</f>
        <v>0</v>
      </c>
      <c r="AR131" s="154" t="s">
        <v>315</v>
      </c>
      <c r="AT131" s="160" t="s">
        <v>81</v>
      </c>
      <c r="AU131" s="160" t="s">
        <v>89</v>
      </c>
      <c r="AY131" s="154" t="s">
        <v>308</v>
      </c>
      <c r="BK131" s="161" t="n">
        <f aca="false">SUM(BK132:BK133)</f>
        <v>0</v>
      </c>
    </row>
    <row r="132" s="22" customFormat="true" ht="24.15" hidden="false" customHeight="true" outlineLevel="0" collapsed="false">
      <c r="B132" s="23"/>
      <c r="C132" s="164" t="s">
        <v>327</v>
      </c>
      <c r="D132" s="164" t="s">
        <v>310</v>
      </c>
      <c r="E132" s="165" t="s">
        <v>1570</v>
      </c>
      <c r="F132" s="166" t="s">
        <v>1571</v>
      </c>
      <c r="G132" s="167" t="s">
        <v>494</v>
      </c>
      <c r="H132" s="168" t="n">
        <v>79.7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5621</v>
      </c>
    </row>
    <row r="133" s="22" customFormat="true" ht="16.5" hidden="false" customHeight="true" outlineLevel="0" collapsed="false">
      <c r="B133" s="23"/>
      <c r="C133" s="164" t="s">
        <v>315</v>
      </c>
      <c r="D133" s="164" t="s">
        <v>310</v>
      </c>
      <c r="E133" s="165" t="s">
        <v>1573</v>
      </c>
      <c r="F133" s="166" t="s">
        <v>1574</v>
      </c>
      <c r="G133" s="167" t="s">
        <v>494</v>
      </c>
      <c r="H133" s="168" t="n">
        <v>79.7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5622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582</v>
      </c>
      <c r="F134" s="162" t="s">
        <v>1585</v>
      </c>
      <c r="I134" s="156"/>
      <c r="J134" s="163" t="n">
        <f aca="false">BK134</f>
        <v>0</v>
      </c>
      <c r="L134" s="153"/>
      <c r="M134" s="157"/>
      <c r="P134" s="158" t="n">
        <f aca="false">SUM(P135:P145)</f>
        <v>0</v>
      </c>
      <c r="R134" s="158" t="n">
        <f aca="false">SUM(R135:R145)</f>
        <v>0</v>
      </c>
      <c r="T134" s="159" t="n">
        <f aca="false">SUM(T135:T145)</f>
        <v>0</v>
      </c>
      <c r="AR134" s="154" t="s">
        <v>315</v>
      </c>
      <c r="AT134" s="160" t="s">
        <v>81</v>
      </c>
      <c r="AU134" s="160" t="s">
        <v>89</v>
      </c>
      <c r="AY134" s="154" t="s">
        <v>308</v>
      </c>
      <c r="BK134" s="161" t="n">
        <f aca="false">SUM(BK135:BK145)</f>
        <v>0</v>
      </c>
    </row>
    <row r="135" s="22" customFormat="true" ht="16.5" hidden="false" customHeight="true" outlineLevel="0" collapsed="false">
      <c r="B135" s="23"/>
      <c r="C135" s="164" t="s">
        <v>334</v>
      </c>
      <c r="D135" s="164" t="s">
        <v>310</v>
      </c>
      <c r="E135" s="165" t="s">
        <v>1586</v>
      </c>
      <c r="F135" s="166" t="s">
        <v>1587</v>
      </c>
      <c r="G135" s="167" t="s">
        <v>324</v>
      </c>
      <c r="H135" s="168" t="n">
        <v>62.2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5623</v>
      </c>
    </row>
    <row r="136" s="22" customFormat="true" ht="16.5" hidden="false" customHeight="true" outlineLevel="0" collapsed="false">
      <c r="B136" s="23"/>
      <c r="C136" s="164" t="s">
        <v>340</v>
      </c>
      <c r="D136" s="164" t="s">
        <v>310</v>
      </c>
      <c r="E136" s="165" t="s">
        <v>1589</v>
      </c>
      <c r="F136" s="166" t="s">
        <v>1590</v>
      </c>
      <c r="G136" s="167" t="s">
        <v>324</v>
      </c>
      <c r="H136" s="168" t="n">
        <v>62.2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5624</v>
      </c>
    </row>
    <row r="137" s="22" customFormat="true" ht="16.5" hidden="false" customHeight="true" outlineLevel="0" collapsed="false">
      <c r="B137" s="23"/>
      <c r="C137" s="164" t="s">
        <v>347</v>
      </c>
      <c r="D137" s="164" t="s">
        <v>310</v>
      </c>
      <c r="E137" s="165" t="s">
        <v>1592</v>
      </c>
      <c r="F137" s="166" t="s">
        <v>1593</v>
      </c>
      <c r="G137" s="167" t="s">
        <v>313</v>
      </c>
      <c r="H137" s="168" t="n">
        <v>207.1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5625</v>
      </c>
    </row>
    <row r="138" s="22" customFormat="true" ht="16.5" hidden="false" customHeight="true" outlineLevel="0" collapsed="false">
      <c r="B138" s="23"/>
      <c r="C138" s="164" t="s">
        <v>352</v>
      </c>
      <c r="D138" s="164" t="s">
        <v>310</v>
      </c>
      <c r="E138" s="165" t="s">
        <v>1595</v>
      </c>
      <c r="F138" s="166" t="s">
        <v>1596</v>
      </c>
      <c r="G138" s="167" t="s">
        <v>313</v>
      </c>
      <c r="H138" s="168" t="n">
        <v>207.1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5626</v>
      </c>
    </row>
    <row r="139" s="22" customFormat="true" ht="16.5" hidden="false" customHeight="true" outlineLevel="0" collapsed="false">
      <c r="B139" s="23"/>
      <c r="C139" s="164" t="s">
        <v>357</v>
      </c>
      <c r="D139" s="164" t="s">
        <v>310</v>
      </c>
      <c r="E139" s="165" t="s">
        <v>1598</v>
      </c>
      <c r="F139" s="166" t="s">
        <v>1599</v>
      </c>
      <c r="G139" s="167" t="s">
        <v>324</v>
      </c>
      <c r="H139" s="168" t="n">
        <v>62.2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5627</v>
      </c>
    </row>
    <row r="140" s="22" customFormat="true" ht="16.5" hidden="false" customHeight="true" outlineLevel="0" collapsed="false">
      <c r="B140" s="23"/>
      <c r="C140" s="164" t="s">
        <v>363</v>
      </c>
      <c r="D140" s="164" t="s">
        <v>310</v>
      </c>
      <c r="E140" s="165" t="s">
        <v>1601</v>
      </c>
      <c r="F140" s="166" t="s">
        <v>1602</v>
      </c>
      <c r="G140" s="167" t="s">
        <v>324</v>
      </c>
      <c r="H140" s="168" t="n">
        <v>37.5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5628</v>
      </c>
    </row>
    <row r="141" s="22" customFormat="true" ht="24.15" hidden="false" customHeight="true" outlineLevel="0" collapsed="false">
      <c r="B141" s="23"/>
      <c r="C141" s="164" t="s">
        <v>367</v>
      </c>
      <c r="D141" s="164" t="s">
        <v>310</v>
      </c>
      <c r="E141" s="165" t="s">
        <v>1604</v>
      </c>
      <c r="F141" s="166" t="s">
        <v>1605</v>
      </c>
      <c r="G141" s="167" t="s">
        <v>324</v>
      </c>
      <c r="H141" s="168" t="n">
        <v>19.9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5629</v>
      </c>
    </row>
    <row r="142" s="22" customFormat="true" ht="24.15" hidden="false" customHeight="true" outlineLevel="0" collapsed="false">
      <c r="B142" s="23"/>
      <c r="C142" s="164" t="s">
        <v>374</v>
      </c>
      <c r="D142" s="164" t="s">
        <v>310</v>
      </c>
      <c r="E142" s="165" t="s">
        <v>1607</v>
      </c>
      <c r="F142" s="166" t="s">
        <v>1608</v>
      </c>
      <c r="G142" s="167" t="s">
        <v>324</v>
      </c>
      <c r="H142" s="168" t="n">
        <v>4.8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5630</v>
      </c>
    </row>
    <row r="143" s="22" customFormat="true" ht="21.75" hidden="false" customHeight="true" outlineLevel="0" collapsed="false">
      <c r="B143" s="23"/>
      <c r="C143" s="164" t="s">
        <v>381</v>
      </c>
      <c r="D143" s="164" t="s">
        <v>310</v>
      </c>
      <c r="E143" s="165" t="s">
        <v>1610</v>
      </c>
      <c r="F143" s="166" t="s">
        <v>1611</v>
      </c>
      <c r="G143" s="167" t="s">
        <v>324</v>
      </c>
      <c r="H143" s="168" t="n">
        <v>24.7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5631</v>
      </c>
    </row>
    <row r="144" s="22" customFormat="true" ht="16.5" hidden="false" customHeight="true" outlineLevel="0" collapsed="false">
      <c r="B144" s="23"/>
      <c r="C144" s="164" t="s">
        <v>393</v>
      </c>
      <c r="D144" s="164" t="s">
        <v>310</v>
      </c>
      <c r="E144" s="165" t="s">
        <v>1613</v>
      </c>
      <c r="F144" s="166" t="s">
        <v>1614</v>
      </c>
      <c r="G144" s="167" t="s">
        <v>324</v>
      </c>
      <c r="H144" s="168" t="n">
        <v>24.7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5632</v>
      </c>
    </row>
    <row r="145" s="22" customFormat="true" ht="16.5" hidden="false" customHeight="true" outlineLevel="0" collapsed="false">
      <c r="B145" s="23"/>
      <c r="C145" s="164" t="s">
        <v>7</v>
      </c>
      <c r="D145" s="164" t="s">
        <v>310</v>
      </c>
      <c r="E145" s="165" t="s">
        <v>1616</v>
      </c>
      <c r="F145" s="166" t="s">
        <v>1617</v>
      </c>
      <c r="G145" s="167" t="s">
        <v>324</v>
      </c>
      <c r="H145" s="168" t="n">
        <v>24.7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5633</v>
      </c>
    </row>
    <row r="146" s="152" customFormat="true" ht="22.95" hidden="false" customHeight="true" outlineLevel="0" collapsed="false">
      <c r="B146" s="153"/>
      <c r="D146" s="154" t="s">
        <v>81</v>
      </c>
      <c r="E146" s="162" t="s">
        <v>611</v>
      </c>
      <c r="F146" s="162" t="s">
        <v>1619</v>
      </c>
      <c r="I146" s="156"/>
      <c r="J146" s="163" t="n">
        <f aca="false">BK146</f>
        <v>0</v>
      </c>
      <c r="L146" s="153"/>
      <c r="M146" s="157"/>
      <c r="P146" s="158" t="n">
        <f aca="false">P147</f>
        <v>0</v>
      </c>
      <c r="R146" s="158" t="n">
        <f aca="false">R147</f>
        <v>0</v>
      </c>
      <c r="T146" s="159" t="n">
        <f aca="false">T147</f>
        <v>0</v>
      </c>
      <c r="AR146" s="154" t="s">
        <v>315</v>
      </c>
      <c r="AT146" s="160" t="s">
        <v>81</v>
      </c>
      <c r="AU146" s="160" t="s">
        <v>89</v>
      </c>
      <c r="AY146" s="154" t="s">
        <v>308</v>
      </c>
      <c r="BK146" s="161" t="n">
        <f aca="false">BK147</f>
        <v>0</v>
      </c>
    </row>
    <row r="147" s="22" customFormat="true" ht="16.5" hidden="false" customHeight="true" outlineLevel="0" collapsed="false">
      <c r="B147" s="23"/>
      <c r="C147" s="164" t="s">
        <v>414</v>
      </c>
      <c r="D147" s="164" t="s">
        <v>310</v>
      </c>
      <c r="E147" s="165" t="s">
        <v>1626</v>
      </c>
      <c r="F147" s="166" t="s">
        <v>1627</v>
      </c>
      <c r="G147" s="167" t="s">
        <v>370</v>
      </c>
      <c r="H147" s="168" t="n">
        <v>42.2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5634</v>
      </c>
    </row>
    <row r="148" s="22" customFormat="true" ht="49.95" hidden="false" customHeight="true" outlineLevel="0" collapsed="false">
      <c r="B148" s="23"/>
      <c r="E148" s="155" t="s">
        <v>518</v>
      </c>
      <c r="F148" s="155" t="s">
        <v>519</v>
      </c>
      <c r="J148" s="142" t="n">
        <f aca="false">BK148</f>
        <v>0</v>
      </c>
      <c r="L148" s="23"/>
      <c r="M148" s="211"/>
      <c r="T148" s="57"/>
      <c r="AT148" s="3" t="s">
        <v>81</v>
      </c>
      <c r="AU148" s="3" t="s">
        <v>82</v>
      </c>
      <c r="AY148" s="3" t="s">
        <v>520</v>
      </c>
      <c r="BK148" s="176" t="n">
        <f aca="false">SUM(BK149:BK153)</f>
        <v>0</v>
      </c>
    </row>
    <row r="149" s="22" customFormat="true" ht="16.35" hidden="false" customHeight="true" outlineLevel="0" collapsed="false">
      <c r="B149" s="23"/>
      <c r="C149" s="212"/>
      <c r="D149" s="213" t="s">
        <v>310</v>
      </c>
      <c r="E149" s="214"/>
      <c r="F149" s="215"/>
      <c r="G149" s="216"/>
      <c r="H149" s="217"/>
      <c r="I149" s="218"/>
      <c r="J149" s="219" t="n">
        <f aca="false">BK149</f>
        <v>0</v>
      </c>
      <c r="K149" s="220"/>
      <c r="L149" s="23"/>
      <c r="M149" s="221"/>
      <c r="N149" s="222" t="s">
        <v>47</v>
      </c>
      <c r="T149" s="57"/>
      <c r="AT149" s="3" t="s">
        <v>520</v>
      </c>
      <c r="AU149" s="3" t="s">
        <v>89</v>
      </c>
      <c r="AY149" s="3" t="s">
        <v>520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I149*H149</f>
        <v>0</v>
      </c>
    </row>
    <row r="150" s="22" customFormat="true" ht="16.35" hidden="false" customHeight="true" outlineLevel="0" collapsed="false">
      <c r="B150" s="23"/>
      <c r="C150" s="212"/>
      <c r="D150" s="213" t="s">
        <v>310</v>
      </c>
      <c r="E150" s="214"/>
      <c r="F150" s="215"/>
      <c r="G150" s="216"/>
      <c r="H150" s="217"/>
      <c r="I150" s="218"/>
      <c r="J150" s="219" t="n">
        <f aca="false">BK150</f>
        <v>0</v>
      </c>
      <c r="K150" s="220"/>
      <c r="L150" s="23"/>
      <c r="M150" s="221"/>
      <c r="N150" s="222" t="s">
        <v>47</v>
      </c>
      <c r="T150" s="57"/>
      <c r="AT150" s="3" t="s">
        <v>520</v>
      </c>
      <c r="AU150" s="3" t="s">
        <v>89</v>
      </c>
      <c r="AY150" s="3" t="s">
        <v>520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I150*H150</f>
        <v>0</v>
      </c>
    </row>
    <row r="151" s="22" customFormat="true" ht="16.35" hidden="false" customHeight="true" outlineLevel="0" collapsed="false">
      <c r="B151" s="23"/>
      <c r="C151" s="212"/>
      <c r="D151" s="213" t="s">
        <v>310</v>
      </c>
      <c r="E151" s="214"/>
      <c r="F151" s="215"/>
      <c r="G151" s="216"/>
      <c r="H151" s="217"/>
      <c r="I151" s="218"/>
      <c r="J151" s="219" t="n">
        <f aca="false">BK151</f>
        <v>0</v>
      </c>
      <c r="K151" s="220"/>
      <c r="L151" s="23"/>
      <c r="M151" s="221"/>
      <c r="N151" s="222" t="s">
        <v>47</v>
      </c>
      <c r="T151" s="57"/>
      <c r="AT151" s="3" t="s">
        <v>520</v>
      </c>
      <c r="AU151" s="3" t="s">
        <v>89</v>
      </c>
      <c r="AY151" s="3" t="s">
        <v>520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I151*H151</f>
        <v>0</v>
      </c>
    </row>
    <row r="152" s="22" customFormat="true" ht="16.35" hidden="false" customHeight="true" outlineLevel="0" collapsed="false">
      <c r="B152" s="23"/>
      <c r="C152" s="212"/>
      <c r="D152" s="213" t="s">
        <v>310</v>
      </c>
      <c r="E152" s="214"/>
      <c r="F152" s="215"/>
      <c r="G152" s="216"/>
      <c r="H152" s="217"/>
      <c r="I152" s="218"/>
      <c r="J152" s="219" t="n">
        <f aca="false">BK152</f>
        <v>0</v>
      </c>
      <c r="K152" s="220"/>
      <c r="L152" s="23"/>
      <c r="M152" s="221"/>
      <c r="N152" s="222" t="s">
        <v>47</v>
      </c>
      <c r="T152" s="57"/>
      <c r="AT152" s="3" t="s">
        <v>520</v>
      </c>
      <c r="AU152" s="3" t="s">
        <v>89</v>
      </c>
      <c r="AY152" s="3" t="s">
        <v>520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I152*H152</f>
        <v>0</v>
      </c>
    </row>
    <row r="153" s="22" customFormat="true" ht="16.35" hidden="false" customHeight="true" outlineLevel="0" collapsed="false">
      <c r="B153" s="23"/>
      <c r="C153" s="212"/>
      <c r="D153" s="213" t="s">
        <v>310</v>
      </c>
      <c r="E153" s="214"/>
      <c r="F153" s="215"/>
      <c r="G153" s="216"/>
      <c r="H153" s="217"/>
      <c r="I153" s="218"/>
      <c r="J153" s="219" t="n">
        <f aca="false">BK153</f>
        <v>0</v>
      </c>
      <c r="K153" s="220"/>
      <c r="L153" s="23"/>
      <c r="M153" s="221"/>
      <c r="N153" s="222" t="s">
        <v>47</v>
      </c>
      <c r="O153" s="223"/>
      <c r="P153" s="223"/>
      <c r="Q153" s="223"/>
      <c r="R153" s="223"/>
      <c r="S153" s="223"/>
      <c r="T153" s="224"/>
      <c r="AT153" s="3" t="s">
        <v>520</v>
      </c>
      <c r="AU153" s="3" t="s">
        <v>89</v>
      </c>
      <c r="AY153" s="3" t="s">
        <v>520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I153*H153</f>
        <v>0</v>
      </c>
    </row>
    <row r="154" s="22" customFormat="true" ht="6.9" hidden="false" customHeight="true" outlineLevel="0" collapsed="false">
      <c r="B154" s="41"/>
      <c r="C154" s="42"/>
      <c r="D154" s="42"/>
      <c r="E154" s="42"/>
      <c r="F154" s="42"/>
      <c r="G154" s="42"/>
      <c r="H154" s="42"/>
      <c r="I154" s="42"/>
      <c r="J154" s="42"/>
      <c r="K154" s="42"/>
      <c r="L154" s="23"/>
    </row>
  </sheetData>
  <sheetProtection algorithmName="SHA-512" hashValue="Apy3x9VqNpSf+4/AOtuK12VWaGYi71zda8Z50Hy/2uuq8mCwjTwmuFtpRfywmozWEhhp8SdFxN6HGRweYROLbw==" saltValue="NKYb5tLHvalcadFZt18O/haQwWZ2tbJFDGjPwKfIk8uZS1mLZzaSVcyGjjxQoje+2xsEJZAs9HPpb9mGhED7mA==" spinCount="100000" sheet="true" objects="true" scenarios="true" formatColumns="false" formatRows="false" autoFilter="false"/>
  <autoFilter ref="C125:K153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49:D15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49:N15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8"/>
  <sheetViews>
    <sheetView showFormulas="false" showGridLines="false" showRowColHeaders="true" showZeros="true" rightToLeft="false" tabSelected="false" showOutlineSymbols="true" defaultGridColor="true" view="normal" topLeftCell="A112" colorId="64" zoomScale="100" zoomScaleNormal="100" zoomScalePageLayoutView="100" workbookViewId="0">
      <selection pane="topLeft" activeCell="A112" activeCellId="0" sqref="A112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238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5618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5635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ROUND(J125,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ROUND((ROUND((SUM(BE125:BE151)),  2) + SUM(BE153:BE157)), 2)</f>
        <v>0</v>
      </c>
      <c r="I35" s="119" t="n">
        <v>0.21</v>
      </c>
      <c r="J35" s="100" t="n">
        <f aca="false">ROUND((ROUND(((SUM(BE125:BE151))*I35),  2) + (SUM(BE153:BE157)*I35)),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ROUND((ROUND((SUM(BF125:BF151)),  2) + SUM(BF153:BF157)), 2)</f>
        <v>0</v>
      </c>
      <c r="I36" s="119" t="n">
        <v>0.15</v>
      </c>
      <c r="J36" s="100" t="n">
        <f aca="false">ROUND((ROUND(((SUM(BF125:BF151))*I36),  2) + (SUM(BF153:BF157)*I36)),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ROUND((ROUND((SUM(BG125:BG151)),  2) + SUM(BG153:BG157)),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ROUND((ROUND((SUM(BH125:BH151)),  2) + SUM(BH153:BH157)),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ROUND((ROUND((SUM(BI125:BI151)),  2) + SUM(BI153:BI157)),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5618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02 - ZTI KAN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J125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J126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J127</f>
        <v>0</v>
      </c>
      <c r="L100" s="137"/>
    </row>
    <row r="101" s="95" customFormat="true" ht="19.95" hidden="false" customHeight="true" outlineLevel="0" collapsed="false">
      <c r="B101" s="137"/>
      <c r="D101" s="138" t="s">
        <v>5636</v>
      </c>
      <c r="E101" s="139"/>
      <c r="F101" s="139"/>
      <c r="G101" s="139"/>
      <c r="H101" s="139"/>
      <c r="I101" s="139"/>
      <c r="J101" s="140" t="n">
        <f aca="false">J137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J143</f>
        <v>0</v>
      </c>
      <c r="L102" s="137"/>
    </row>
    <row r="103" s="132" customFormat="true" ht="21.75" hidden="false" customHeight="true" outlineLevel="0" collapsed="false">
      <c r="B103" s="133"/>
      <c r="D103" s="141" t="s">
        <v>292</v>
      </c>
      <c r="J103" s="142" t="n">
        <f aca="false">J152</f>
        <v>0</v>
      </c>
      <c r="L103" s="133"/>
    </row>
    <row r="104" s="22" customFormat="true" ht="21.75" hidden="false" customHeight="true" outlineLevel="0" collapsed="false">
      <c r="B104" s="23"/>
      <c r="L104" s="23"/>
    </row>
    <row r="105" s="22" customFormat="true" ht="6.9" hidden="false" customHeight="true" outlineLevel="0" collapsed="false"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23"/>
    </row>
    <row r="109" s="22" customFormat="true" ht="6.9" hidden="false" customHeight="true" outlineLevel="0" collapsed="false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3"/>
    </row>
    <row r="110" s="22" customFormat="true" ht="24.9" hidden="false" customHeight="true" outlineLevel="0" collapsed="false">
      <c r="B110" s="23"/>
      <c r="C110" s="7" t="s">
        <v>293</v>
      </c>
      <c r="L110" s="23"/>
    </row>
    <row r="111" s="22" customFormat="true" ht="6.9" hidden="false" customHeight="true" outlineLevel="0" collapsed="false">
      <c r="B111" s="23"/>
      <c r="L111" s="23"/>
    </row>
    <row r="112" s="22" customFormat="true" ht="12" hidden="false" customHeight="true" outlineLevel="0" collapsed="false">
      <c r="B112" s="23"/>
      <c r="C112" s="15" t="s">
        <v>15</v>
      </c>
      <c r="L112" s="23"/>
    </row>
    <row r="113" s="22" customFormat="true" ht="16.5" hidden="false" customHeight="true" outlineLevel="0" collapsed="false">
      <c r="B113" s="23"/>
      <c r="E113" s="109" t="str">
        <f aca="false">E7</f>
        <v>Koupaliště Rosice</v>
      </c>
      <c r="F113" s="109"/>
      <c r="G113" s="109"/>
      <c r="H113" s="109"/>
      <c r="L113" s="23"/>
    </row>
    <row r="114" customFormat="false" ht="12" hidden="false" customHeight="true" outlineLevel="0" collapsed="false">
      <c r="B114" s="6"/>
      <c r="C114" s="15" t="s">
        <v>278</v>
      </c>
      <c r="L114" s="6"/>
    </row>
    <row r="115" s="22" customFormat="true" ht="16.5" hidden="false" customHeight="true" outlineLevel="0" collapsed="false">
      <c r="B115" s="23"/>
      <c r="E115" s="109" t="s">
        <v>5618</v>
      </c>
      <c r="F115" s="109"/>
      <c r="G115" s="109"/>
      <c r="H115" s="109"/>
      <c r="L115" s="23"/>
    </row>
    <row r="116" s="22" customFormat="true" ht="12" hidden="false" customHeight="true" outlineLevel="0" collapsed="false">
      <c r="B116" s="23"/>
      <c r="C116" s="15" t="s">
        <v>280</v>
      </c>
      <c r="L116" s="23"/>
    </row>
    <row r="117" s="22" customFormat="true" ht="16.5" hidden="false" customHeight="true" outlineLevel="0" collapsed="false">
      <c r="B117" s="23"/>
      <c r="E117" s="110" t="str">
        <f aca="false">E11</f>
        <v>02 - ZTI KAN</v>
      </c>
      <c r="F117" s="110"/>
      <c r="G117" s="110"/>
      <c r="H117" s="110"/>
      <c r="L117" s="23"/>
    </row>
    <row r="118" s="22" customFormat="true" ht="6.9" hidden="false" customHeight="true" outlineLevel="0" collapsed="false">
      <c r="B118" s="23"/>
      <c r="L118" s="23"/>
    </row>
    <row r="119" s="22" customFormat="true" ht="12" hidden="false" customHeight="true" outlineLevel="0" collapsed="false">
      <c r="B119" s="23"/>
      <c r="C119" s="15" t="s">
        <v>19</v>
      </c>
      <c r="F119" s="16" t="str">
        <f aca="false">F14</f>
        <v>Rosice</v>
      </c>
      <c r="I119" s="15" t="s">
        <v>21</v>
      </c>
      <c r="J119" s="111" t="str">
        <f aca="false">IF(J14="","",J14)</f>
        <v>6. 9. 2021</v>
      </c>
      <c r="L119" s="23"/>
    </row>
    <row r="120" s="22" customFormat="true" ht="6.9" hidden="false" customHeight="true" outlineLevel="0" collapsed="false">
      <c r="B120" s="23"/>
      <c r="L120" s="23"/>
    </row>
    <row r="121" s="22" customFormat="true" ht="25.65" hidden="false" customHeight="true" outlineLevel="0" collapsed="false">
      <c r="B121" s="23"/>
      <c r="C121" s="15" t="s">
        <v>23</v>
      </c>
      <c r="F121" s="16" t="str">
        <f aca="false">E17</f>
        <v>Město Rosice</v>
      </c>
      <c r="I121" s="15" t="s">
        <v>31</v>
      </c>
      <c r="J121" s="128" t="str">
        <f aca="false">E23</f>
        <v>Ing. arch. Kristýna Shromáždilová</v>
      </c>
      <c r="L121" s="23"/>
    </row>
    <row r="122" s="22" customFormat="true" ht="25.65" hidden="false" customHeight="true" outlineLevel="0" collapsed="false">
      <c r="B122" s="23"/>
      <c r="C122" s="15" t="s">
        <v>29</v>
      </c>
      <c r="F122" s="16" t="str">
        <f aca="false">IF(E20="","",E20)</f>
        <v>Vyplň údaj</v>
      </c>
      <c r="I122" s="15" t="s">
        <v>36</v>
      </c>
      <c r="J122" s="128" t="str">
        <f aca="false">E26</f>
        <v>STAGA stavební agentura s.r.o.</v>
      </c>
      <c r="L122" s="23"/>
    </row>
    <row r="123" s="22" customFormat="true" ht="10.35" hidden="false" customHeight="true" outlineLevel="0" collapsed="false">
      <c r="B123" s="23"/>
      <c r="L123" s="23"/>
    </row>
    <row r="124" s="143" customFormat="true" ht="29.25" hidden="false" customHeight="true" outlineLevel="0" collapsed="false">
      <c r="B124" s="144"/>
      <c r="C124" s="145" t="s">
        <v>294</v>
      </c>
      <c r="D124" s="146" t="s">
        <v>67</v>
      </c>
      <c r="E124" s="146" t="s">
        <v>63</v>
      </c>
      <c r="F124" s="146" t="s">
        <v>64</v>
      </c>
      <c r="G124" s="146" t="s">
        <v>295</v>
      </c>
      <c r="H124" s="146" t="s">
        <v>296</v>
      </c>
      <c r="I124" s="146" t="s">
        <v>297</v>
      </c>
      <c r="J124" s="146" t="s">
        <v>284</v>
      </c>
      <c r="K124" s="147" t="s">
        <v>298</v>
      </c>
      <c r="L124" s="144"/>
      <c r="M124" s="64"/>
      <c r="N124" s="65" t="s">
        <v>46</v>
      </c>
      <c r="O124" s="65" t="s">
        <v>299</v>
      </c>
      <c r="P124" s="65" t="s">
        <v>300</v>
      </c>
      <c r="Q124" s="65" t="s">
        <v>301</v>
      </c>
      <c r="R124" s="65" t="s">
        <v>302</v>
      </c>
      <c r="S124" s="65" t="s">
        <v>303</v>
      </c>
      <c r="T124" s="66" t="s">
        <v>304</v>
      </c>
    </row>
    <row r="125" s="22" customFormat="true" ht="22.95" hidden="false" customHeight="true" outlineLevel="0" collapsed="false">
      <c r="B125" s="23"/>
      <c r="C125" s="70" t="s">
        <v>305</v>
      </c>
      <c r="J125" s="148" t="n">
        <f aca="false">BK125</f>
        <v>0</v>
      </c>
      <c r="L125" s="23"/>
      <c r="M125" s="67"/>
      <c r="N125" s="55"/>
      <c r="O125" s="55"/>
      <c r="P125" s="149" t="n">
        <f aca="false">P126+P152</f>
        <v>0</v>
      </c>
      <c r="Q125" s="55"/>
      <c r="R125" s="149" t="n">
        <f aca="false">R126+R152</f>
        <v>0</v>
      </c>
      <c r="S125" s="55"/>
      <c r="T125" s="150" t="n">
        <f aca="false">T126+T152</f>
        <v>0</v>
      </c>
      <c r="AT125" s="3" t="s">
        <v>81</v>
      </c>
      <c r="AU125" s="3" t="s">
        <v>286</v>
      </c>
      <c r="BK125" s="151" t="n">
        <f aca="false">BK126+BK152</f>
        <v>0</v>
      </c>
    </row>
    <row r="126" s="152" customFormat="true" ht="25.95" hidden="false" customHeight="true" outlineLevel="0" collapsed="false">
      <c r="B126" s="153"/>
      <c r="D126" s="154" t="s">
        <v>81</v>
      </c>
      <c r="E126" s="155" t="s">
        <v>534</v>
      </c>
      <c r="F126" s="155" t="s">
        <v>535</v>
      </c>
      <c r="I126" s="156"/>
      <c r="J126" s="142" t="n">
        <f aca="false">BK126</f>
        <v>0</v>
      </c>
      <c r="L126" s="153"/>
      <c r="M126" s="157"/>
      <c r="P126" s="158" t="n">
        <f aca="false">P127+P137+P143</f>
        <v>0</v>
      </c>
      <c r="R126" s="158" t="n">
        <f aca="false">R127+R137+R143</f>
        <v>0</v>
      </c>
      <c r="T126" s="159" t="n">
        <f aca="false">T127+T137+T143</f>
        <v>0</v>
      </c>
      <c r="AR126" s="154" t="s">
        <v>315</v>
      </c>
      <c r="AT126" s="160" t="s">
        <v>81</v>
      </c>
      <c r="AU126" s="160" t="s">
        <v>82</v>
      </c>
      <c r="AY126" s="154" t="s">
        <v>308</v>
      </c>
      <c r="BK126" s="161" t="n">
        <f aca="false">BK127+BK137+BK143</f>
        <v>0</v>
      </c>
    </row>
    <row r="127" s="152" customFormat="true" ht="22.95" hidden="false" customHeight="true" outlineLevel="0" collapsed="false">
      <c r="B127" s="153"/>
      <c r="D127" s="154" t="s">
        <v>81</v>
      </c>
      <c r="E127" s="162" t="s">
        <v>536</v>
      </c>
      <c r="F127" s="162" t="s">
        <v>1562</v>
      </c>
      <c r="I127" s="156"/>
      <c r="J127" s="163" t="n">
        <f aca="false">BK127</f>
        <v>0</v>
      </c>
      <c r="L127" s="153"/>
      <c r="M127" s="157"/>
      <c r="P127" s="158" t="n">
        <f aca="false">SUM(P128:P136)</f>
        <v>0</v>
      </c>
      <c r="R127" s="158" t="n">
        <f aca="false">SUM(R128:R136)</f>
        <v>0</v>
      </c>
      <c r="T127" s="159" t="n">
        <f aca="false">SUM(T128:T136)</f>
        <v>0</v>
      </c>
      <c r="AR127" s="154" t="s">
        <v>315</v>
      </c>
      <c r="AT127" s="160" t="s">
        <v>81</v>
      </c>
      <c r="AU127" s="160" t="s">
        <v>89</v>
      </c>
      <c r="AY127" s="154" t="s">
        <v>308</v>
      </c>
      <c r="BK127" s="161" t="n">
        <f aca="false">SUM(BK128:BK136)</f>
        <v>0</v>
      </c>
    </row>
    <row r="128" s="22" customFormat="true" ht="16.5" hidden="false" customHeight="true" outlineLevel="0" collapsed="false">
      <c r="B128" s="23"/>
      <c r="C128" s="164" t="s">
        <v>89</v>
      </c>
      <c r="D128" s="164" t="s">
        <v>310</v>
      </c>
      <c r="E128" s="165" t="s">
        <v>1726</v>
      </c>
      <c r="F128" s="166" t="s">
        <v>1727</v>
      </c>
      <c r="G128" s="167" t="s">
        <v>494</v>
      </c>
      <c r="H128" s="168" t="n">
        <v>11.1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5637</v>
      </c>
    </row>
    <row r="129" s="22" customFormat="true" ht="16.5" hidden="false" customHeight="true" outlineLevel="0" collapsed="false">
      <c r="B129" s="23"/>
      <c r="C129" s="164" t="s">
        <v>91</v>
      </c>
      <c r="D129" s="164" t="s">
        <v>310</v>
      </c>
      <c r="E129" s="165" t="s">
        <v>4448</v>
      </c>
      <c r="F129" s="166" t="s">
        <v>4449</v>
      </c>
      <c r="G129" s="167" t="s">
        <v>494</v>
      </c>
      <c r="H129" s="168" t="n">
        <v>76.9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5638</v>
      </c>
    </row>
    <row r="130" s="22" customFormat="true" ht="16.5" hidden="false" customHeight="true" outlineLevel="0" collapsed="false">
      <c r="B130" s="23"/>
      <c r="C130" s="164" t="s">
        <v>327</v>
      </c>
      <c r="D130" s="164" t="s">
        <v>310</v>
      </c>
      <c r="E130" s="165" t="s">
        <v>5639</v>
      </c>
      <c r="F130" s="166" t="s">
        <v>5640</v>
      </c>
      <c r="G130" s="167" t="s">
        <v>494</v>
      </c>
      <c r="H130" s="168" t="n">
        <v>284.9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5641</v>
      </c>
    </row>
    <row r="131" s="22" customFormat="true" ht="16.5" hidden="false" customHeight="true" outlineLevel="0" collapsed="false">
      <c r="B131" s="23"/>
      <c r="C131" s="164" t="s">
        <v>315</v>
      </c>
      <c r="D131" s="164" t="s">
        <v>310</v>
      </c>
      <c r="E131" s="165" t="s">
        <v>5642</v>
      </c>
      <c r="F131" s="166" t="s">
        <v>5643</v>
      </c>
      <c r="G131" s="167" t="s">
        <v>494</v>
      </c>
      <c r="H131" s="168" t="n">
        <v>87.7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5644</v>
      </c>
    </row>
    <row r="132" s="22" customFormat="true" ht="16.5" hidden="false" customHeight="true" outlineLevel="0" collapsed="false">
      <c r="B132" s="23"/>
      <c r="C132" s="164" t="s">
        <v>334</v>
      </c>
      <c r="D132" s="164" t="s">
        <v>310</v>
      </c>
      <c r="E132" s="165" t="s">
        <v>5645</v>
      </c>
      <c r="F132" s="166" t="s">
        <v>5646</v>
      </c>
      <c r="G132" s="167" t="s">
        <v>494</v>
      </c>
      <c r="H132" s="168" t="n">
        <v>3.5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5647</v>
      </c>
    </row>
    <row r="133" s="22" customFormat="true" ht="16.5" hidden="false" customHeight="true" outlineLevel="0" collapsed="false">
      <c r="B133" s="23"/>
      <c r="C133" s="164" t="s">
        <v>340</v>
      </c>
      <c r="D133" s="164" t="s">
        <v>310</v>
      </c>
      <c r="E133" s="165" t="s">
        <v>5648</v>
      </c>
      <c r="F133" s="166" t="s">
        <v>5649</v>
      </c>
      <c r="G133" s="167" t="s">
        <v>494</v>
      </c>
      <c r="H133" s="168" t="n">
        <v>6.4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5650</v>
      </c>
    </row>
    <row r="134" s="22" customFormat="true" ht="16.5" hidden="false" customHeight="true" outlineLevel="0" collapsed="false">
      <c r="B134" s="23"/>
      <c r="C134" s="164" t="s">
        <v>347</v>
      </c>
      <c r="D134" s="164" t="s">
        <v>310</v>
      </c>
      <c r="E134" s="165" t="s">
        <v>1735</v>
      </c>
      <c r="F134" s="166" t="s">
        <v>1736</v>
      </c>
      <c r="G134" s="167" t="s">
        <v>494</v>
      </c>
      <c r="H134" s="168" t="n">
        <v>11.1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5651</v>
      </c>
    </row>
    <row r="135" s="22" customFormat="true" ht="16.5" hidden="false" customHeight="true" outlineLevel="0" collapsed="false">
      <c r="B135" s="23"/>
      <c r="C135" s="164" t="s">
        <v>352</v>
      </c>
      <c r="D135" s="164" t="s">
        <v>310</v>
      </c>
      <c r="E135" s="165" t="s">
        <v>4457</v>
      </c>
      <c r="F135" s="166" t="s">
        <v>4458</v>
      </c>
      <c r="G135" s="167" t="s">
        <v>494</v>
      </c>
      <c r="H135" s="168" t="n">
        <v>76.9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5652</v>
      </c>
    </row>
    <row r="136" s="22" customFormat="true" ht="21.75" hidden="false" customHeight="true" outlineLevel="0" collapsed="false">
      <c r="B136" s="23"/>
      <c r="C136" s="164" t="s">
        <v>357</v>
      </c>
      <c r="D136" s="164" t="s">
        <v>310</v>
      </c>
      <c r="E136" s="165" t="s">
        <v>5653</v>
      </c>
      <c r="F136" s="166" t="s">
        <v>5654</v>
      </c>
      <c r="G136" s="167" t="s">
        <v>494</v>
      </c>
      <c r="H136" s="168" t="n">
        <v>382.5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5655</v>
      </c>
    </row>
    <row r="137" s="152" customFormat="true" ht="22.95" hidden="false" customHeight="true" outlineLevel="0" collapsed="false">
      <c r="B137" s="153"/>
      <c r="D137" s="154" t="s">
        <v>81</v>
      </c>
      <c r="E137" s="162" t="s">
        <v>542</v>
      </c>
      <c r="F137" s="162" t="s">
        <v>1698</v>
      </c>
      <c r="I137" s="156"/>
      <c r="J137" s="163" t="n">
        <f aca="false">BK137</f>
        <v>0</v>
      </c>
      <c r="L137" s="153"/>
      <c r="M137" s="157"/>
      <c r="P137" s="158" t="n">
        <f aca="false">SUM(P138:P142)</f>
        <v>0</v>
      </c>
      <c r="R137" s="158" t="n">
        <f aca="false">SUM(R138:R142)</f>
        <v>0</v>
      </c>
      <c r="T137" s="159" t="n">
        <f aca="false">SUM(T138:T142)</f>
        <v>0</v>
      </c>
      <c r="AR137" s="154" t="s">
        <v>315</v>
      </c>
      <c r="AT137" s="160" t="s">
        <v>81</v>
      </c>
      <c r="AU137" s="160" t="s">
        <v>89</v>
      </c>
      <c r="AY137" s="154" t="s">
        <v>308</v>
      </c>
      <c r="BK137" s="161" t="n">
        <f aca="false">SUM(BK138:BK142)</f>
        <v>0</v>
      </c>
    </row>
    <row r="138" s="22" customFormat="true" ht="21.75" hidden="false" customHeight="true" outlineLevel="0" collapsed="false">
      <c r="B138" s="23"/>
      <c r="C138" s="164" t="s">
        <v>363</v>
      </c>
      <c r="D138" s="164" t="s">
        <v>310</v>
      </c>
      <c r="E138" s="165" t="s">
        <v>1781</v>
      </c>
      <c r="F138" s="166" t="s">
        <v>1782</v>
      </c>
      <c r="G138" s="167" t="s">
        <v>494</v>
      </c>
      <c r="H138" s="168" t="n">
        <v>11.1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5656</v>
      </c>
    </row>
    <row r="139" s="22" customFormat="true" ht="16.5" hidden="false" customHeight="true" outlineLevel="0" collapsed="false">
      <c r="B139" s="23"/>
      <c r="C139" s="164" t="s">
        <v>367</v>
      </c>
      <c r="D139" s="164" t="s">
        <v>310</v>
      </c>
      <c r="E139" s="165" t="s">
        <v>4568</v>
      </c>
      <c r="F139" s="166" t="s">
        <v>4569</v>
      </c>
      <c r="G139" s="167" t="s">
        <v>494</v>
      </c>
      <c r="H139" s="168" t="n">
        <v>76.9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5657</v>
      </c>
    </row>
    <row r="140" s="22" customFormat="true" ht="16.5" hidden="false" customHeight="true" outlineLevel="0" collapsed="false">
      <c r="B140" s="23"/>
      <c r="C140" s="164" t="s">
        <v>374</v>
      </c>
      <c r="D140" s="164" t="s">
        <v>310</v>
      </c>
      <c r="E140" s="165" t="s">
        <v>1790</v>
      </c>
      <c r="F140" s="166" t="s">
        <v>1791</v>
      </c>
      <c r="G140" s="167" t="s">
        <v>1705</v>
      </c>
      <c r="H140" s="168" t="n">
        <v>0.8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5658</v>
      </c>
    </row>
    <row r="141" s="22" customFormat="true" ht="16.5" hidden="false" customHeight="true" outlineLevel="0" collapsed="false">
      <c r="B141" s="23"/>
      <c r="C141" s="164" t="s">
        <v>381</v>
      </c>
      <c r="D141" s="164" t="s">
        <v>310</v>
      </c>
      <c r="E141" s="165" t="s">
        <v>1793</v>
      </c>
      <c r="F141" s="166" t="s">
        <v>1794</v>
      </c>
      <c r="G141" s="167" t="s">
        <v>1705</v>
      </c>
      <c r="H141" s="168" t="n">
        <v>207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5659</v>
      </c>
    </row>
    <row r="142" s="22" customFormat="true" ht="16.5" hidden="false" customHeight="true" outlineLevel="0" collapsed="false">
      <c r="B142" s="23"/>
      <c r="C142" s="164" t="s">
        <v>393</v>
      </c>
      <c r="D142" s="164" t="s">
        <v>310</v>
      </c>
      <c r="E142" s="165" t="s">
        <v>5660</v>
      </c>
      <c r="F142" s="166" t="s">
        <v>5661</v>
      </c>
      <c r="G142" s="167" t="s">
        <v>494</v>
      </c>
      <c r="H142" s="168" t="n">
        <v>373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5662</v>
      </c>
    </row>
    <row r="143" s="152" customFormat="true" ht="22.95" hidden="false" customHeight="true" outlineLevel="0" collapsed="false">
      <c r="B143" s="153"/>
      <c r="D143" s="154" t="s">
        <v>81</v>
      </c>
      <c r="E143" s="162" t="s">
        <v>582</v>
      </c>
      <c r="F143" s="162" t="s">
        <v>1585</v>
      </c>
      <c r="I143" s="156"/>
      <c r="J143" s="163" t="n">
        <f aca="false">BK143</f>
        <v>0</v>
      </c>
      <c r="L143" s="153"/>
      <c r="M143" s="157"/>
      <c r="P143" s="158" t="n">
        <f aca="false">SUM(P144:P151)</f>
        <v>0</v>
      </c>
      <c r="R143" s="158" t="n">
        <f aca="false">SUM(R144:R151)</f>
        <v>0</v>
      </c>
      <c r="T143" s="159" t="n">
        <f aca="false">SUM(T144:T151)</f>
        <v>0</v>
      </c>
      <c r="AR143" s="154" t="s">
        <v>315</v>
      </c>
      <c r="AT143" s="160" t="s">
        <v>81</v>
      </c>
      <c r="AU143" s="160" t="s">
        <v>89</v>
      </c>
      <c r="AY143" s="154" t="s">
        <v>308</v>
      </c>
      <c r="BK143" s="161" t="n">
        <f aca="false">SUM(BK144:BK151)</f>
        <v>0</v>
      </c>
    </row>
    <row r="144" s="22" customFormat="true" ht="21.75" hidden="false" customHeight="true" outlineLevel="0" collapsed="false">
      <c r="B144" s="23"/>
      <c r="C144" s="164" t="s">
        <v>7</v>
      </c>
      <c r="D144" s="164" t="s">
        <v>310</v>
      </c>
      <c r="E144" s="165" t="s">
        <v>1796</v>
      </c>
      <c r="F144" s="166" t="s">
        <v>1797</v>
      </c>
      <c r="G144" s="167" t="s">
        <v>324</v>
      </c>
      <c r="H144" s="168" t="n">
        <v>333.7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5663</v>
      </c>
    </row>
    <row r="145" s="22" customFormat="true" ht="21.75" hidden="false" customHeight="true" outlineLevel="0" collapsed="false">
      <c r="B145" s="23"/>
      <c r="C145" s="164" t="s">
        <v>414</v>
      </c>
      <c r="D145" s="164" t="s">
        <v>310</v>
      </c>
      <c r="E145" s="165" t="s">
        <v>1799</v>
      </c>
      <c r="F145" s="166" t="s">
        <v>1800</v>
      </c>
      <c r="G145" s="167" t="s">
        <v>324</v>
      </c>
      <c r="H145" s="168" t="n">
        <v>153.2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5664</v>
      </c>
    </row>
    <row r="146" s="22" customFormat="true" ht="16.5" hidden="false" customHeight="true" outlineLevel="0" collapsed="false">
      <c r="B146" s="23"/>
      <c r="C146" s="164" t="s">
        <v>423</v>
      </c>
      <c r="D146" s="164" t="s">
        <v>310</v>
      </c>
      <c r="E146" s="165" t="s">
        <v>1802</v>
      </c>
      <c r="F146" s="166" t="s">
        <v>1803</v>
      </c>
      <c r="G146" s="167" t="s">
        <v>324</v>
      </c>
      <c r="H146" s="168" t="n">
        <v>153.2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5665</v>
      </c>
    </row>
    <row r="147" s="22" customFormat="true" ht="16.5" hidden="false" customHeight="true" outlineLevel="0" collapsed="false">
      <c r="B147" s="23"/>
      <c r="C147" s="164" t="s">
        <v>427</v>
      </c>
      <c r="D147" s="164" t="s">
        <v>310</v>
      </c>
      <c r="E147" s="165" t="s">
        <v>4596</v>
      </c>
      <c r="F147" s="166" t="s">
        <v>4597</v>
      </c>
      <c r="G147" s="167" t="s">
        <v>324</v>
      </c>
      <c r="H147" s="168" t="n">
        <v>180.5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5666</v>
      </c>
    </row>
    <row r="148" s="22" customFormat="true" ht="16.5" hidden="false" customHeight="true" outlineLevel="0" collapsed="false">
      <c r="B148" s="23"/>
      <c r="C148" s="164" t="s">
        <v>433</v>
      </c>
      <c r="D148" s="164" t="s">
        <v>310</v>
      </c>
      <c r="E148" s="165" t="s">
        <v>1805</v>
      </c>
      <c r="F148" s="166" t="s">
        <v>1806</v>
      </c>
      <c r="G148" s="167" t="s">
        <v>324</v>
      </c>
      <c r="H148" s="168" t="n">
        <v>153.2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5667</v>
      </c>
    </row>
    <row r="149" s="22" customFormat="true" ht="21.75" hidden="false" customHeight="true" outlineLevel="0" collapsed="false">
      <c r="B149" s="23"/>
      <c r="C149" s="164" t="s">
        <v>443</v>
      </c>
      <c r="D149" s="164" t="s">
        <v>310</v>
      </c>
      <c r="E149" s="165" t="s">
        <v>1610</v>
      </c>
      <c r="F149" s="166" t="s">
        <v>1611</v>
      </c>
      <c r="G149" s="167" t="s">
        <v>324</v>
      </c>
      <c r="H149" s="168" t="n">
        <v>153.2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5668</v>
      </c>
    </row>
    <row r="150" s="22" customFormat="true" ht="16.5" hidden="false" customHeight="true" outlineLevel="0" collapsed="false">
      <c r="B150" s="23"/>
      <c r="C150" s="164" t="s">
        <v>6</v>
      </c>
      <c r="D150" s="164" t="s">
        <v>310</v>
      </c>
      <c r="E150" s="165" t="s">
        <v>1613</v>
      </c>
      <c r="F150" s="166" t="s">
        <v>1614</v>
      </c>
      <c r="G150" s="167" t="s">
        <v>324</v>
      </c>
      <c r="H150" s="168" t="n">
        <v>153.2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5669</v>
      </c>
    </row>
    <row r="151" s="22" customFormat="true" ht="16.5" hidden="false" customHeight="true" outlineLevel="0" collapsed="false">
      <c r="B151" s="23"/>
      <c r="C151" s="164" t="s">
        <v>455</v>
      </c>
      <c r="D151" s="164" t="s">
        <v>310</v>
      </c>
      <c r="E151" s="165" t="s">
        <v>1616</v>
      </c>
      <c r="F151" s="166" t="s">
        <v>1617</v>
      </c>
      <c r="G151" s="167" t="s">
        <v>324</v>
      </c>
      <c r="H151" s="168" t="n">
        <v>153.2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5670</v>
      </c>
    </row>
    <row r="152" s="22" customFormat="true" ht="49.95" hidden="false" customHeight="true" outlineLevel="0" collapsed="false">
      <c r="B152" s="23"/>
      <c r="E152" s="155" t="s">
        <v>518</v>
      </c>
      <c r="F152" s="155" t="s">
        <v>519</v>
      </c>
      <c r="J152" s="142" t="n">
        <f aca="false">BK152</f>
        <v>0</v>
      </c>
      <c r="L152" s="23"/>
      <c r="M152" s="211"/>
      <c r="T152" s="57"/>
      <c r="AT152" s="3" t="s">
        <v>81</v>
      </c>
      <c r="AU152" s="3" t="s">
        <v>82</v>
      </c>
      <c r="AY152" s="3" t="s">
        <v>520</v>
      </c>
      <c r="BK152" s="176" t="n">
        <f aca="false">SUM(BK153:BK157)</f>
        <v>0</v>
      </c>
    </row>
    <row r="153" s="22" customFormat="true" ht="16.35" hidden="false" customHeight="true" outlineLevel="0" collapsed="false">
      <c r="B153" s="23"/>
      <c r="C153" s="212"/>
      <c r="D153" s="213" t="s">
        <v>310</v>
      </c>
      <c r="E153" s="214"/>
      <c r="F153" s="215"/>
      <c r="G153" s="216"/>
      <c r="H153" s="217"/>
      <c r="I153" s="218"/>
      <c r="J153" s="219" t="n">
        <f aca="false">BK153</f>
        <v>0</v>
      </c>
      <c r="K153" s="220"/>
      <c r="L153" s="23"/>
      <c r="M153" s="221"/>
      <c r="N153" s="222" t="s">
        <v>47</v>
      </c>
      <c r="T153" s="57"/>
      <c r="AT153" s="3" t="s">
        <v>520</v>
      </c>
      <c r="AU153" s="3" t="s">
        <v>89</v>
      </c>
      <c r="AY153" s="3" t="s">
        <v>520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I153*H153</f>
        <v>0</v>
      </c>
    </row>
    <row r="154" s="22" customFormat="true" ht="16.35" hidden="false" customHeight="true" outlineLevel="0" collapsed="false">
      <c r="B154" s="23"/>
      <c r="C154" s="212"/>
      <c r="D154" s="213" t="s">
        <v>310</v>
      </c>
      <c r="E154" s="214"/>
      <c r="F154" s="215"/>
      <c r="G154" s="216"/>
      <c r="H154" s="217"/>
      <c r="I154" s="218"/>
      <c r="J154" s="219" t="n">
        <f aca="false">BK154</f>
        <v>0</v>
      </c>
      <c r="K154" s="220"/>
      <c r="L154" s="23"/>
      <c r="M154" s="221"/>
      <c r="N154" s="222" t="s">
        <v>47</v>
      </c>
      <c r="T154" s="57"/>
      <c r="AT154" s="3" t="s">
        <v>520</v>
      </c>
      <c r="AU154" s="3" t="s">
        <v>89</v>
      </c>
      <c r="AY154" s="3" t="s">
        <v>520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I154*H154</f>
        <v>0</v>
      </c>
    </row>
    <row r="155" s="22" customFormat="true" ht="16.35" hidden="false" customHeight="true" outlineLevel="0" collapsed="false">
      <c r="B155" s="23"/>
      <c r="C155" s="212"/>
      <c r="D155" s="213" t="s">
        <v>310</v>
      </c>
      <c r="E155" s="214"/>
      <c r="F155" s="215"/>
      <c r="G155" s="216"/>
      <c r="H155" s="217"/>
      <c r="I155" s="218"/>
      <c r="J155" s="219" t="n">
        <f aca="false">BK155</f>
        <v>0</v>
      </c>
      <c r="K155" s="220"/>
      <c r="L155" s="23"/>
      <c r="M155" s="221"/>
      <c r="N155" s="222" t="s">
        <v>47</v>
      </c>
      <c r="T155" s="57"/>
      <c r="AT155" s="3" t="s">
        <v>520</v>
      </c>
      <c r="AU155" s="3" t="s">
        <v>89</v>
      </c>
      <c r="AY155" s="3" t="s">
        <v>520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I155*H155</f>
        <v>0</v>
      </c>
    </row>
    <row r="156" s="22" customFormat="true" ht="16.35" hidden="false" customHeight="true" outlineLevel="0" collapsed="false">
      <c r="B156" s="23"/>
      <c r="C156" s="212"/>
      <c r="D156" s="213" t="s">
        <v>310</v>
      </c>
      <c r="E156" s="214"/>
      <c r="F156" s="215"/>
      <c r="G156" s="216"/>
      <c r="H156" s="217"/>
      <c r="I156" s="218"/>
      <c r="J156" s="219" t="n">
        <f aca="false">BK156</f>
        <v>0</v>
      </c>
      <c r="K156" s="220"/>
      <c r="L156" s="23"/>
      <c r="M156" s="221"/>
      <c r="N156" s="222" t="s">
        <v>47</v>
      </c>
      <c r="T156" s="57"/>
      <c r="AT156" s="3" t="s">
        <v>520</v>
      </c>
      <c r="AU156" s="3" t="s">
        <v>89</v>
      </c>
      <c r="AY156" s="3" t="s">
        <v>520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I156*H156</f>
        <v>0</v>
      </c>
    </row>
    <row r="157" s="22" customFormat="true" ht="16.35" hidden="false" customHeight="true" outlineLevel="0" collapsed="false">
      <c r="B157" s="23"/>
      <c r="C157" s="212"/>
      <c r="D157" s="213" t="s">
        <v>310</v>
      </c>
      <c r="E157" s="214"/>
      <c r="F157" s="215"/>
      <c r="G157" s="216"/>
      <c r="H157" s="217"/>
      <c r="I157" s="218"/>
      <c r="J157" s="219" t="n">
        <f aca="false">BK157</f>
        <v>0</v>
      </c>
      <c r="K157" s="220"/>
      <c r="L157" s="23"/>
      <c r="M157" s="221"/>
      <c r="N157" s="222" t="s">
        <v>47</v>
      </c>
      <c r="O157" s="223"/>
      <c r="P157" s="223"/>
      <c r="Q157" s="223"/>
      <c r="R157" s="223"/>
      <c r="S157" s="223"/>
      <c r="T157" s="224"/>
      <c r="AT157" s="3" t="s">
        <v>520</v>
      </c>
      <c r="AU157" s="3" t="s">
        <v>89</v>
      </c>
      <c r="AY157" s="3" t="s">
        <v>520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I157*H157</f>
        <v>0</v>
      </c>
    </row>
    <row r="158" s="22" customFormat="true" ht="6.9" hidden="false" customHeight="true" outlineLevel="0" collapsed="false">
      <c r="B158" s="41"/>
      <c r="C158" s="42"/>
      <c r="D158" s="42"/>
      <c r="E158" s="42"/>
      <c r="F158" s="42"/>
      <c r="G158" s="42"/>
      <c r="H158" s="42"/>
      <c r="I158" s="42"/>
      <c r="J158" s="42"/>
      <c r="K158" s="42"/>
      <c r="L158" s="23"/>
    </row>
  </sheetData>
  <sheetProtection algorithmName="SHA-512" hashValue="ynlEdBmoANRysSFlOYQHcG5rESJz524KutQJoKBBqL4kTSn1QIsYIIU0jOeurI04ocDgUWzpd5OJMFDw9y10oA==" saltValue="TvLv0hflsiiNOHreMCyZzmgr/Dik4eDKrWGHY/K2u5mMa9VOC1GYIDzb/KiYa+gPCJh4xN99/T5mrhb6Wf/qCw==" spinCount="100000" sheet="true" objects="true" scenarios="true" formatColumns="false" formatRows="false" autoFilter="false"/>
  <autoFilter ref="C124:K157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</mergeCells>
  <dataValidations count="2">
    <dataValidation allowBlank="true" error="Povoleny jsou hodnoty K, M." operator="between" showDropDown="false" showErrorMessage="true" showInputMessage="true" sqref="D153:D158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3:N158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239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5618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5671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ROUND(J124,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ROUND((ROUND((SUM(BE124:BE143)),  2) + SUM(BE145:BE149)), 2)</f>
        <v>0</v>
      </c>
      <c r="I35" s="119" t="n">
        <v>0.21</v>
      </c>
      <c r="J35" s="100" t="n">
        <f aca="false">ROUND((ROUND(((SUM(BE124:BE143))*I35),  2) + (SUM(BE145:BE149)*I35)),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ROUND((ROUND((SUM(BF124:BF143)),  2) + SUM(BF145:BF149)), 2)</f>
        <v>0</v>
      </c>
      <c r="I36" s="119" t="n">
        <v>0.15</v>
      </c>
      <c r="J36" s="100" t="n">
        <f aca="false">ROUND((ROUND(((SUM(BF124:BF143))*I36),  2) + (SUM(BF145:BF149)*I36)),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ROUND((ROUND((SUM(BG124:BG143)),  2) + SUM(BG145:BG149)),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ROUND((ROUND((SUM(BH124:BH143)),  2) + SUM(BH145:BH149)),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ROUND((ROUND((SUM(BI124:BI143)),  2) + SUM(BI145:BI149)),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5618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03 - NÁDRŽE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J124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J125</f>
        <v>0</v>
      </c>
      <c r="L99" s="133"/>
    </row>
    <row r="100" s="95" customFormat="true" ht="19.95" hidden="false" customHeight="true" outlineLevel="0" collapsed="false">
      <c r="B100" s="137"/>
      <c r="D100" s="138" t="s">
        <v>5672</v>
      </c>
      <c r="E100" s="139"/>
      <c r="F100" s="139"/>
      <c r="G100" s="139"/>
      <c r="H100" s="139"/>
      <c r="I100" s="139"/>
      <c r="J100" s="140" t="n">
        <f aca="false">J126</f>
        <v>0</v>
      </c>
      <c r="L100" s="137"/>
    </row>
    <row r="101" s="95" customFormat="true" ht="19.95" hidden="false" customHeight="true" outlineLevel="0" collapsed="false">
      <c r="B101" s="137"/>
      <c r="D101" s="138" t="s">
        <v>5673</v>
      </c>
      <c r="E101" s="139"/>
      <c r="F101" s="139"/>
      <c r="G101" s="139"/>
      <c r="H101" s="139"/>
      <c r="I101" s="139"/>
      <c r="J101" s="140" t="n">
        <f aca="false">J133</f>
        <v>0</v>
      </c>
      <c r="L101" s="137"/>
    </row>
    <row r="102" s="132" customFormat="true" ht="21.75" hidden="false" customHeight="true" outlineLevel="0" collapsed="false">
      <c r="B102" s="133"/>
      <c r="D102" s="141" t="s">
        <v>292</v>
      </c>
      <c r="J102" s="142" t="n">
        <f aca="false">J144</f>
        <v>0</v>
      </c>
      <c r="L102" s="133"/>
    </row>
    <row r="103" s="22" customFormat="true" ht="21.75" hidden="false" customHeight="true" outlineLevel="0" collapsed="false">
      <c r="B103" s="23"/>
      <c r="L103" s="23"/>
    </row>
    <row r="104" s="22" customFormat="true" ht="6.9" hidden="false" customHeight="true" outlineLevel="0" collapsed="false"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23"/>
    </row>
    <row r="108" s="22" customFormat="true" ht="6.9" hidden="false" customHeight="true" outlineLevel="0" collapsed="false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3"/>
    </row>
    <row r="109" s="22" customFormat="true" ht="24.9" hidden="false" customHeight="true" outlineLevel="0" collapsed="false">
      <c r="B109" s="23"/>
      <c r="C109" s="7" t="s">
        <v>293</v>
      </c>
      <c r="L109" s="23"/>
    </row>
    <row r="110" s="22" customFormat="true" ht="6.9" hidden="false" customHeight="true" outlineLevel="0" collapsed="false">
      <c r="B110" s="23"/>
      <c r="L110" s="23"/>
    </row>
    <row r="111" s="22" customFormat="true" ht="12" hidden="false" customHeight="true" outlineLevel="0" collapsed="false">
      <c r="B111" s="23"/>
      <c r="C111" s="15" t="s">
        <v>15</v>
      </c>
      <c r="L111" s="23"/>
    </row>
    <row r="112" s="22" customFormat="true" ht="16.5" hidden="false" customHeight="true" outlineLevel="0" collapsed="false">
      <c r="B112" s="23"/>
      <c r="E112" s="109" t="str">
        <f aca="false">E7</f>
        <v>Koupaliště Rosice</v>
      </c>
      <c r="F112" s="109"/>
      <c r="G112" s="109"/>
      <c r="H112" s="109"/>
      <c r="L112" s="23"/>
    </row>
    <row r="113" customFormat="false" ht="12" hidden="false" customHeight="true" outlineLevel="0" collapsed="false">
      <c r="B113" s="6"/>
      <c r="C113" s="15" t="s">
        <v>278</v>
      </c>
      <c r="L113" s="6"/>
    </row>
    <row r="114" s="22" customFormat="true" ht="16.5" hidden="false" customHeight="true" outlineLevel="0" collapsed="false">
      <c r="B114" s="23"/>
      <c r="E114" s="109" t="s">
        <v>5618</v>
      </c>
      <c r="F114" s="109"/>
      <c r="G114" s="109"/>
      <c r="H114" s="109"/>
      <c r="L114" s="23"/>
    </row>
    <row r="115" s="22" customFormat="true" ht="12" hidden="false" customHeight="true" outlineLevel="0" collapsed="false">
      <c r="B115" s="23"/>
      <c r="C115" s="15" t="s">
        <v>280</v>
      </c>
      <c r="L115" s="23"/>
    </row>
    <row r="116" s="22" customFormat="true" ht="16.5" hidden="false" customHeight="true" outlineLevel="0" collapsed="false">
      <c r="B116" s="23"/>
      <c r="E116" s="110" t="str">
        <f aca="false">E11</f>
        <v>03 - NÁDRŽE</v>
      </c>
      <c r="F116" s="110"/>
      <c r="G116" s="110"/>
      <c r="H116" s="110"/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19</v>
      </c>
      <c r="F118" s="16" t="str">
        <f aca="false">F14</f>
        <v>Rosice</v>
      </c>
      <c r="I118" s="15" t="s">
        <v>21</v>
      </c>
      <c r="J118" s="111" t="str">
        <f aca="false">IF(J14="","",J14)</f>
        <v>6. 9. 2021</v>
      </c>
      <c r="L118" s="23"/>
    </row>
    <row r="119" s="22" customFormat="true" ht="6.9" hidden="false" customHeight="true" outlineLevel="0" collapsed="false">
      <c r="B119" s="23"/>
      <c r="L119" s="23"/>
    </row>
    <row r="120" s="22" customFormat="true" ht="25.65" hidden="false" customHeight="true" outlineLevel="0" collapsed="false">
      <c r="B120" s="23"/>
      <c r="C120" s="15" t="s">
        <v>23</v>
      </c>
      <c r="F120" s="16" t="str">
        <f aca="false">E17</f>
        <v>Město Rosice</v>
      </c>
      <c r="I120" s="15" t="s">
        <v>31</v>
      </c>
      <c r="J120" s="128" t="str">
        <f aca="false">E23</f>
        <v>Ing. arch. Kristýna Shromáždilová</v>
      </c>
      <c r="L120" s="23"/>
    </row>
    <row r="121" s="22" customFormat="true" ht="25.65" hidden="false" customHeight="true" outlineLevel="0" collapsed="false">
      <c r="B121" s="23"/>
      <c r="C121" s="15" t="s">
        <v>29</v>
      </c>
      <c r="F121" s="16" t="str">
        <f aca="false">IF(E20="","",E20)</f>
        <v>Vyplň údaj</v>
      </c>
      <c r="I121" s="15" t="s">
        <v>36</v>
      </c>
      <c r="J121" s="128" t="str">
        <f aca="false">E26</f>
        <v>STAGA stavební agentura s.r.o.</v>
      </c>
      <c r="L121" s="23"/>
    </row>
    <row r="122" s="22" customFormat="true" ht="10.35" hidden="false" customHeight="true" outlineLevel="0" collapsed="false">
      <c r="B122" s="23"/>
      <c r="L122" s="23"/>
    </row>
    <row r="123" s="143" customFormat="true" ht="29.25" hidden="false" customHeight="true" outlineLevel="0" collapsed="false">
      <c r="B123" s="144"/>
      <c r="C123" s="145" t="s">
        <v>294</v>
      </c>
      <c r="D123" s="146" t="s">
        <v>67</v>
      </c>
      <c r="E123" s="146" t="s">
        <v>63</v>
      </c>
      <c r="F123" s="146" t="s">
        <v>64</v>
      </c>
      <c r="G123" s="146" t="s">
        <v>295</v>
      </c>
      <c r="H123" s="146" t="s">
        <v>296</v>
      </c>
      <c r="I123" s="146" t="s">
        <v>297</v>
      </c>
      <c r="J123" s="146" t="s">
        <v>284</v>
      </c>
      <c r="K123" s="147" t="s">
        <v>298</v>
      </c>
      <c r="L123" s="144"/>
      <c r="M123" s="64"/>
      <c r="N123" s="65" t="s">
        <v>46</v>
      </c>
      <c r="O123" s="65" t="s">
        <v>299</v>
      </c>
      <c r="P123" s="65" t="s">
        <v>300</v>
      </c>
      <c r="Q123" s="65" t="s">
        <v>301</v>
      </c>
      <c r="R123" s="65" t="s">
        <v>302</v>
      </c>
      <c r="S123" s="65" t="s">
        <v>303</v>
      </c>
      <c r="T123" s="66" t="s">
        <v>304</v>
      </c>
    </row>
    <row r="124" s="22" customFormat="true" ht="22.95" hidden="false" customHeight="true" outlineLevel="0" collapsed="false">
      <c r="B124" s="23"/>
      <c r="C124" s="70" t="s">
        <v>305</v>
      </c>
      <c r="J124" s="148" t="n">
        <f aca="false">BK124</f>
        <v>0</v>
      </c>
      <c r="L124" s="23"/>
      <c r="M124" s="67"/>
      <c r="N124" s="55"/>
      <c r="O124" s="55"/>
      <c r="P124" s="149" t="n">
        <f aca="false">P125+P144</f>
        <v>0</v>
      </c>
      <c r="Q124" s="55"/>
      <c r="R124" s="149" t="n">
        <f aca="false">R125+R144</f>
        <v>0</v>
      </c>
      <c r="S124" s="55"/>
      <c r="T124" s="150" t="n">
        <f aca="false">T125+T144</f>
        <v>0</v>
      </c>
      <c r="AT124" s="3" t="s">
        <v>81</v>
      </c>
      <c r="AU124" s="3" t="s">
        <v>286</v>
      </c>
      <c r="BK124" s="151" t="n">
        <f aca="false">BK125+BK144</f>
        <v>0</v>
      </c>
    </row>
    <row r="125" s="152" customFormat="true" ht="25.95" hidden="false" customHeight="true" outlineLevel="0" collapsed="false">
      <c r="B125" s="153"/>
      <c r="D125" s="154" t="s">
        <v>81</v>
      </c>
      <c r="E125" s="155" t="s">
        <v>534</v>
      </c>
      <c r="F125" s="155" t="s">
        <v>535</v>
      </c>
      <c r="I125" s="156"/>
      <c r="J125" s="142" t="n">
        <f aca="false">BK125</f>
        <v>0</v>
      </c>
      <c r="L125" s="153"/>
      <c r="M125" s="157"/>
      <c r="P125" s="158" t="n">
        <f aca="false">P126+P133</f>
        <v>0</v>
      </c>
      <c r="R125" s="158" t="n">
        <f aca="false">R126+R133</f>
        <v>0</v>
      </c>
      <c r="T125" s="159" t="n">
        <f aca="false">T126+T133</f>
        <v>0</v>
      </c>
      <c r="AR125" s="154" t="s">
        <v>315</v>
      </c>
      <c r="AT125" s="160" t="s">
        <v>81</v>
      </c>
      <c r="AU125" s="160" t="s">
        <v>82</v>
      </c>
      <c r="AY125" s="154" t="s">
        <v>308</v>
      </c>
      <c r="BK125" s="161" t="n">
        <f aca="false">BK126+BK133</f>
        <v>0</v>
      </c>
    </row>
    <row r="126" s="152" customFormat="true" ht="22.95" hidden="false" customHeight="true" outlineLevel="0" collapsed="false">
      <c r="B126" s="153"/>
      <c r="D126" s="154" t="s">
        <v>81</v>
      </c>
      <c r="E126" s="162" t="s">
        <v>536</v>
      </c>
      <c r="F126" s="162" t="s">
        <v>5580</v>
      </c>
      <c r="I126" s="156"/>
      <c r="J126" s="163" t="n">
        <f aca="false">BK126</f>
        <v>0</v>
      </c>
      <c r="L126" s="153"/>
      <c r="M126" s="157"/>
      <c r="P126" s="158" t="n">
        <f aca="false">SUM(P127:P132)</f>
        <v>0</v>
      </c>
      <c r="R126" s="158" t="n">
        <f aca="false">SUM(R127:R132)</f>
        <v>0</v>
      </c>
      <c r="T126" s="159" t="n">
        <f aca="false">SUM(T127:T132)</f>
        <v>0</v>
      </c>
      <c r="AR126" s="154" t="s">
        <v>315</v>
      </c>
      <c r="AT126" s="160" t="s">
        <v>81</v>
      </c>
      <c r="AU126" s="160" t="s">
        <v>89</v>
      </c>
      <c r="AY126" s="154" t="s">
        <v>308</v>
      </c>
      <c r="BK126" s="161" t="n">
        <f aca="false">SUM(BK127:BK132)</f>
        <v>0</v>
      </c>
    </row>
    <row r="127" s="22" customFormat="true" ht="21.75" hidden="false" customHeight="true" outlineLevel="0" collapsed="false">
      <c r="B127" s="23"/>
      <c r="C127" s="164" t="s">
        <v>89</v>
      </c>
      <c r="D127" s="164" t="s">
        <v>310</v>
      </c>
      <c r="E127" s="165" t="s">
        <v>5674</v>
      </c>
      <c r="F127" s="166" t="s">
        <v>5675</v>
      </c>
      <c r="G127" s="167" t="s">
        <v>607</v>
      </c>
      <c r="H127" s="168" t="n">
        <v>2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540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540</v>
      </c>
      <c r="BM127" s="175" t="s">
        <v>5676</v>
      </c>
    </row>
    <row r="128" s="22" customFormat="true" ht="16.5" hidden="false" customHeight="true" outlineLevel="0" collapsed="false">
      <c r="B128" s="23"/>
      <c r="C128" s="164" t="s">
        <v>91</v>
      </c>
      <c r="D128" s="164" t="s">
        <v>310</v>
      </c>
      <c r="E128" s="165" t="s">
        <v>5677</v>
      </c>
      <c r="F128" s="166" t="s">
        <v>5678</v>
      </c>
      <c r="G128" s="167" t="s">
        <v>607</v>
      </c>
      <c r="H128" s="168" t="n">
        <v>2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5679</v>
      </c>
    </row>
    <row r="129" s="22" customFormat="true" ht="16.5" hidden="false" customHeight="true" outlineLevel="0" collapsed="false">
      <c r="B129" s="23"/>
      <c r="C129" s="164" t="s">
        <v>327</v>
      </c>
      <c r="D129" s="164" t="s">
        <v>310</v>
      </c>
      <c r="E129" s="165" t="s">
        <v>5680</v>
      </c>
      <c r="F129" s="166" t="s">
        <v>5681</v>
      </c>
      <c r="G129" s="167" t="s">
        <v>607</v>
      </c>
      <c r="H129" s="168" t="n">
        <v>2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5682</v>
      </c>
    </row>
    <row r="130" s="22" customFormat="true" ht="24.15" hidden="false" customHeight="true" outlineLevel="0" collapsed="false">
      <c r="B130" s="23"/>
      <c r="C130" s="164" t="s">
        <v>315</v>
      </c>
      <c r="D130" s="164" t="s">
        <v>310</v>
      </c>
      <c r="E130" s="165" t="s">
        <v>5683</v>
      </c>
      <c r="F130" s="166" t="s">
        <v>5684</v>
      </c>
      <c r="G130" s="167" t="s">
        <v>607</v>
      </c>
      <c r="H130" s="168" t="n">
        <v>2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5685</v>
      </c>
    </row>
    <row r="131" s="22" customFormat="true" ht="16.5" hidden="false" customHeight="true" outlineLevel="0" collapsed="false">
      <c r="B131" s="23"/>
      <c r="C131" s="164" t="s">
        <v>334</v>
      </c>
      <c r="D131" s="164" t="s">
        <v>310</v>
      </c>
      <c r="E131" s="165" t="s">
        <v>5686</v>
      </c>
      <c r="F131" s="166" t="s">
        <v>5687</v>
      </c>
      <c r="G131" s="167" t="s">
        <v>607</v>
      </c>
      <c r="H131" s="168" t="n">
        <v>2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5688</v>
      </c>
    </row>
    <row r="132" s="22" customFormat="true" ht="16.5" hidden="false" customHeight="true" outlineLevel="0" collapsed="false">
      <c r="B132" s="23"/>
      <c r="C132" s="164" t="s">
        <v>340</v>
      </c>
      <c r="D132" s="164" t="s">
        <v>310</v>
      </c>
      <c r="E132" s="165" t="s">
        <v>5587</v>
      </c>
      <c r="F132" s="166" t="s">
        <v>5588</v>
      </c>
      <c r="G132" s="167" t="s">
        <v>324</v>
      </c>
      <c r="H132" s="168" t="n">
        <v>0.1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5689</v>
      </c>
    </row>
    <row r="133" s="152" customFormat="true" ht="22.95" hidden="false" customHeight="true" outlineLevel="0" collapsed="false">
      <c r="B133" s="153"/>
      <c r="D133" s="154" t="s">
        <v>81</v>
      </c>
      <c r="E133" s="162" t="s">
        <v>542</v>
      </c>
      <c r="F133" s="162" t="s">
        <v>1585</v>
      </c>
      <c r="I133" s="156"/>
      <c r="J133" s="163" t="n">
        <f aca="false">BK133</f>
        <v>0</v>
      </c>
      <c r="L133" s="153"/>
      <c r="M133" s="157"/>
      <c r="P133" s="158" t="n">
        <f aca="false">SUM(P134:P143)</f>
        <v>0</v>
      </c>
      <c r="R133" s="158" t="n">
        <f aca="false">SUM(R134:R143)</f>
        <v>0</v>
      </c>
      <c r="T133" s="159" t="n">
        <f aca="false">SUM(T134:T143)</f>
        <v>0</v>
      </c>
      <c r="AR133" s="154" t="s">
        <v>315</v>
      </c>
      <c r="AT133" s="160" t="s">
        <v>81</v>
      </c>
      <c r="AU133" s="160" t="s">
        <v>89</v>
      </c>
      <c r="AY133" s="154" t="s">
        <v>308</v>
      </c>
      <c r="BK133" s="161" t="n">
        <f aca="false">SUM(BK134:BK143)</f>
        <v>0</v>
      </c>
    </row>
    <row r="134" s="22" customFormat="true" ht="21.75" hidden="false" customHeight="true" outlineLevel="0" collapsed="false">
      <c r="B134" s="23"/>
      <c r="C134" s="164" t="s">
        <v>347</v>
      </c>
      <c r="D134" s="164" t="s">
        <v>310</v>
      </c>
      <c r="E134" s="165" t="s">
        <v>5593</v>
      </c>
      <c r="F134" s="166" t="s">
        <v>5594</v>
      </c>
      <c r="G134" s="167" t="s">
        <v>324</v>
      </c>
      <c r="H134" s="168" t="n">
        <v>11.1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5690</v>
      </c>
    </row>
    <row r="135" s="22" customFormat="true" ht="16.5" hidden="false" customHeight="true" outlineLevel="0" collapsed="false">
      <c r="B135" s="23"/>
      <c r="C135" s="164" t="s">
        <v>352</v>
      </c>
      <c r="D135" s="164" t="s">
        <v>310</v>
      </c>
      <c r="E135" s="165" t="s">
        <v>5596</v>
      </c>
      <c r="F135" s="166" t="s">
        <v>5597</v>
      </c>
      <c r="G135" s="167" t="s">
        <v>313</v>
      </c>
      <c r="H135" s="168" t="n">
        <v>3.5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5691</v>
      </c>
    </row>
    <row r="136" s="22" customFormat="true" ht="16.5" hidden="false" customHeight="true" outlineLevel="0" collapsed="false">
      <c r="B136" s="23"/>
      <c r="C136" s="164" t="s">
        <v>357</v>
      </c>
      <c r="D136" s="164" t="s">
        <v>310</v>
      </c>
      <c r="E136" s="165" t="s">
        <v>5599</v>
      </c>
      <c r="F136" s="166" t="s">
        <v>5600</v>
      </c>
      <c r="G136" s="167" t="s">
        <v>313</v>
      </c>
      <c r="H136" s="168" t="n">
        <v>3.5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5692</v>
      </c>
    </row>
    <row r="137" s="22" customFormat="true" ht="21.75" hidden="false" customHeight="true" outlineLevel="0" collapsed="false">
      <c r="B137" s="23"/>
      <c r="C137" s="164" t="s">
        <v>363</v>
      </c>
      <c r="D137" s="164" t="s">
        <v>310</v>
      </c>
      <c r="E137" s="165" t="s">
        <v>1610</v>
      </c>
      <c r="F137" s="166" t="s">
        <v>1611</v>
      </c>
      <c r="G137" s="167" t="s">
        <v>324</v>
      </c>
      <c r="H137" s="168" t="n">
        <v>9.2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5693</v>
      </c>
    </row>
    <row r="138" s="22" customFormat="true" ht="21.75" hidden="false" customHeight="true" outlineLevel="0" collapsed="false">
      <c r="B138" s="23"/>
      <c r="C138" s="164" t="s">
        <v>367</v>
      </c>
      <c r="D138" s="164" t="s">
        <v>310</v>
      </c>
      <c r="E138" s="165" t="s">
        <v>5603</v>
      </c>
      <c r="F138" s="166" t="s">
        <v>1800</v>
      </c>
      <c r="G138" s="167" t="s">
        <v>324</v>
      </c>
      <c r="H138" s="168" t="n">
        <v>11.1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5694</v>
      </c>
    </row>
    <row r="139" s="22" customFormat="true" ht="16.5" hidden="false" customHeight="true" outlineLevel="0" collapsed="false">
      <c r="B139" s="23"/>
      <c r="C139" s="164" t="s">
        <v>374</v>
      </c>
      <c r="D139" s="164" t="s">
        <v>310</v>
      </c>
      <c r="E139" s="165" t="s">
        <v>5605</v>
      </c>
      <c r="F139" s="166" t="s">
        <v>5606</v>
      </c>
      <c r="G139" s="167" t="s">
        <v>313</v>
      </c>
      <c r="H139" s="168" t="n">
        <v>11.1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5695</v>
      </c>
    </row>
    <row r="140" s="22" customFormat="true" ht="21.75" hidden="false" customHeight="true" outlineLevel="0" collapsed="false">
      <c r="B140" s="23"/>
      <c r="C140" s="164" t="s">
        <v>381</v>
      </c>
      <c r="D140" s="164" t="s">
        <v>310</v>
      </c>
      <c r="E140" s="165" t="s">
        <v>5608</v>
      </c>
      <c r="F140" s="166" t="s">
        <v>5609</v>
      </c>
      <c r="G140" s="167" t="s">
        <v>324</v>
      </c>
      <c r="H140" s="168" t="n">
        <v>11.1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5696</v>
      </c>
    </row>
    <row r="141" s="22" customFormat="true" ht="16.5" hidden="false" customHeight="true" outlineLevel="0" collapsed="false">
      <c r="B141" s="23"/>
      <c r="C141" s="164" t="s">
        <v>393</v>
      </c>
      <c r="D141" s="164" t="s">
        <v>310</v>
      </c>
      <c r="E141" s="165" t="s">
        <v>1601</v>
      </c>
      <c r="F141" s="166" t="s">
        <v>1602</v>
      </c>
      <c r="G141" s="167" t="s">
        <v>324</v>
      </c>
      <c r="H141" s="168" t="n">
        <v>1.9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5697</v>
      </c>
    </row>
    <row r="142" s="22" customFormat="true" ht="21.75" hidden="false" customHeight="true" outlineLevel="0" collapsed="false">
      <c r="B142" s="23"/>
      <c r="C142" s="164" t="s">
        <v>7</v>
      </c>
      <c r="D142" s="164" t="s">
        <v>310</v>
      </c>
      <c r="E142" s="165" t="s">
        <v>5612</v>
      </c>
      <c r="F142" s="166" t="s">
        <v>5613</v>
      </c>
      <c r="G142" s="167" t="s">
        <v>324</v>
      </c>
      <c r="H142" s="168" t="n">
        <v>9.2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5698</v>
      </c>
    </row>
    <row r="143" s="22" customFormat="true" ht="16.5" hidden="false" customHeight="true" outlineLevel="0" collapsed="false">
      <c r="B143" s="23"/>
      <c r="C143" s="164" t="s">
        <v>414</v>
      </c>
      <c r="D143" s="164" t="s">
        <v>310</v>
      </c>
      <c r="E143" s="165" t="s">
        <v>5615</v>
      </c>
      <c r="F143" s="166" t="s">
        <v>5616</v>
      </c>
      <c r="G143" s="167" t="s">
        <v>324</v>
      </c>
      <c r="H143" s="168" t="n">
        <v>9.2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5699</v>
      </c>
    </row>
    <row r="144" s="22" customFormat="true" ht="49.95" hidden="false" customHeight="true" outlineLevel="0" collapsed="false">
      <c r="B144" s="23"/>
      <c r="E144" s="155" t="s">
        <v>518</v>
      </c>
      <c r="F144" s="155" t="s">
        <v>519</v>
      </c>
      <c r="J144" s="142" t="n">
        <f aca="false">BK144</f>
        <v>0</v>
      </c>
      <c r="L144" s="23"/>
      <c r="M144" s="211"/>
      <c r="T144" s="57"/>
      <c r="AT144" s="3" t="s">
        <v>81</v>
      </c>
      <c r="AU144" s="3" t="s">
        <v>82</v>
      </c>
      <c r="AY144" s="3" t="s">
        <v>520</v>
      </c>
      <c r="BK144" s="176" t="n">
        <f aca="false">SUM(BK145:BK149)</f>
        <v>0</v>
      </c>
    </row>
    <row r="145" s="22" customFormat="true" ht="16.35" hidden="false" customHeight="true" outlineLevel="0" collapsed="false">
      <c r="B145" s="23"/>
      <c r="C145" s="212"/>
      <c r="D145" s="213" t="s">
        <v>310</v>
      </c>
      <c r="E145" s="214"/>
      <c r="F145" s="215"/>
      <c r="G145" s="216"/>
      <c r="H145" s="217"/>
      <c r="I145" s="218"/>
      <c r="J145" s="219" t="n">
        <f aca="false">BK145</f>
        <v>0</v>
      </c>
      <c r="K145" s="220"/>
      <c r="L145" s="23"/>
      <c r="M145" s="221"/>
      <c r="N145" s="222" t="s">
        <v>47</v>
      </c>
      <c r="T145" s="57"/>
      <c r="AT145" s="3" t="s">
        <v>520</v>
      </c>
      <c r="AU145" s="3" t="s">
        <v>89</v>
      </c>
      <c r="AY145" s="3" t="s">
        <v>520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I145*H145</f>
        <v>0</v>
      </c>
    </row>
    <row r="146" s="22" customFormat="true" ht="16.35" hidden="false" customHeight="true" outlineLevel="0" collapsed="false">
      <c r="B146" s="23"/>
      <c r="C146" s="212"/>
      <c r="D146" s="213" t="s">
        <v>310</v>
      </c>
      <c r="E146" s="214"/>
      <c r="F146" s="215"/>
      <c r="G146" s="216"/>
      <c r="H146" s="217"/>
      <c r="I146" s="218"/>
      <c r="J146" s="219" t="n">
        <f aca="false">BK146</f>
        <v>0</v>
      </c>
      <c r="K146" s="220"/>
      <c r="L146" s="23"/>
      <c r="M146" s="221"/>
      <c r="N146" s="222" t="s">
        <v>47</v>
      </c>
      <c r="T146" s="57"/>
      <c r="AT146" s="3" t="s">
        <v>520</v>
      </c>
      <c r="AU146" s="3" t="s">
        <v>89</v>
      </c>
      <c r="AY146" s="3" t="s">
        <v>520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I146*H146</f>
        <v>0</v>
      </c>
    </row>
    <row r="147" s="22" customFormat="true" ht="16.35" hidden="false" customHeight="true" outlineLevel="0" collapsed="false">
      <c r="B147" s="23"/>
      <c r="C147" s="212"/>
      <c r="D147" s="213" t="s">
        <v>310</v>
      </c>
      <c r="E147" s="214"/>
      <c r="F147" s="215"/>
      <c r="G147" s="216"/>
      <c r="H147" s="217"/>
      <c r="I147" s="218"/>
      <c r="J147" s="219" t="n">
        <f aca="false">BK147</f>
        <v>0</v>
      </c>
      <c r="K147" s="220"/>
      <c r="L147" s="23"/>
      <c r="M147" s="221"/>
      <c r="N147" s="222" t="s">
        <v>47</v>
      </c>
      <c r="T147" s="57"/>
      <c r="AT147" s="3" t="s">
        <v>520</v>
      </c>
      <c r="AU147" s="3" t="s">
        <v>89</v>
      </c>
      <c r="AY147" s="3" t="s">
        <v>520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I147*H147</f>
        <v>0</v>
      </c>
    </row>
    <row r="148" s="22" customFormat="true" ht="16.35" hidden="false" customHeight="true" outlineLevel="0" collapsed="false">
      <c r="B148" s="23"/>
      <c r="C148" s="212"/>
      <c r="D148" s="213" t="s">
        <v>310</v>
      </c>
      <c r="E148" s="214"/>
      <c r="F148" s="215"/>
      <c r="G148" s="216"/>
      <c r="H148" s="217"/>
      <c r="I148" s="218"/>
      <c r="J148" s="219" t="n">
        <f aca="false">BK148</f>
        <v>0</v>
      </c>
      <c r="K148" s="220"/>
      <c r="L148" s="23"/>
      <c r="M148" s="221"/>
      <c r="N148" s="222" t="s">
        <v>47</v>
      </c>
      <c r="T148" s="57"/>
      <c r="AT148" s="3" t="s">
        <v>520</v>
      </c>
      <c r="AU148" s="3" t="s">
        <v>89</v>
      </c>
      <c r="AY148" s="3" t="s">
        <v>520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I148*H148</f>
        <v>0</v>
      </c>
    </row>
    <row r="149" s="22" customFormat="true" ht="16.35" hidden="false" customHeight="true" outlineLevel="0" collapsed="false">
      <c r="B149" s="23"/>
      <c r="C149" s="212"/>
      <c r="D149" s="213" t="s">
        <v>310</v>
      </c>
      <c r="E149" s="214"/>
      <c r="F149" s="215"/>
      <c r="G149" s="216"/>
      <c r="H149" s="217"/>
      <c r="I149" s="218"/>
      <c r="J149" s="219" t="n">
        <f aca="false">BK149</f>
        <v>0</v>
      </c>
      <c r="K149" s="220"/>
      <c r="L149" s="23"/>
      <c r="M149" s="221"/>
      <c r="N149" s="222" t="s">
        <v>47</v>
      </c>
      <c r="O149" s="223"/>
      <c r="P149" s="223"/>
      <c r="Q149" s="223"/>
      <c r="R149" s="223"/>
      <c r="S149" s="223"/>
      <c r="T149" s="224"/>
      <c r="AT149" s="3" t="s">
        <v>520</v>
      </c>
      <c r="AU149" s="3" t="s">
        <v>89</v>
      </c>
      <c r="AY149" s="3" t="s">
        <v>520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I149*H149</f>
        <v>0</v>
      </c>
    </row>
    <row r="150" s="22" customFormat="true" ht="6.9" hidden="false" customHeight="true" outlineLevel="0" collapsed="false">
      <c r="B150" s="41"/>
      <c r="C150" s="42"/>
      <c r="D150" s="42"/>
      <c r="E150" s="42"/>
      <c r="F150" s="42"/>
      <c r="G150" s="42"/>
      <c r="H150" s="42"/>
      <c r="I150" s="42"/>
      <c r="J150" s="42"/>
      <c r="K150" s="42"/>
      <c r="L150" s="23"/>
    </row>
  </sheetData>
  <sheetProtection algorithmName="SHA-512" hashValue="mS2hMK5h/+bqv2jRsz6ym7LZOlRTlRqj6EdT7yQHULoPKEHaF9wCmSTGwqShgSlUMvBcIFNUp2JbUsDVyWHP6A==" saltValue="m8ZFxW90XW1NRMwfbgJDmvA8thzOwDZx7EiNCWyXHCw8vZin689ylgXB6rIf8Ba5U2Y3CLuFXQal3hmB+tS8ZQ==" spinCount="100000" sheet="true" objects="true" scenarios="true" formatColumns="false" formatRows="false" autoFilter="false"/>
  <autoFilter ref="C123:K149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</mergeCells>
  <dataValidations count="2">
    <dataValidation allowBlank="true" error="Povoleny jsou hodnoty K, M." operator="between" showDropDown="false" showErrorMessage="true" showInputMessage="true" sqref="D145:D15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45:N15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48"/>
  <sheetViews>
    <sheetView showFormulas="false" showGridLines="false" showRowColHeaders="true" showZeros="true" rightToLeft="false" tabSelected="false" showOutlineSymbols="true" defaultGridColor="true" view="normal" topLeftCell="A91" colorId="64" zoomScale="100" zoomScaleNormal="100" zoomScalePageLayoutView="100" workbookViewId="0">
      <selection pane="topLeft" activeCell="A91" activeCellId="0" sqref="A9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241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5618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5700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ROUND(J123,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ROUND((ROUND((SUM(BE123:BE141)),  2) + SUM(BE143:BE147)), 2)</f>
        <v>0</v>
      </c>
      <c r="I35" s="119" t="n">
        <v>0.21</v>
      </c>
      <c r="J35" s="100" t="n">
        <f aca="false">ROUND((ROUND(((SUM(BE123:BE141))*I35),  2) + (SUM(BE143:BE147)*I35)),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ROUND((ROUND((SUM(BF123:BF141)),  2) + SUM(BF143:BF147)), 2)</f>
        <v>0</v>
      </c>
      <c r="I36" s="119" t="n">
        <v>0.15</v>
      </c>
      <c r="J36" s="100" t="n">
        <f aca="false">ROUND((ROUND(((SUM(BF123:BF141))*I36),  2) + (SUM(BF143:BF147)*I36)),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ROUND((ROUND((SUM(BG123:BG141)),  2) + SUM(BG143:BG147)),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ROUND((ROUND((SUM(BH123:BH141)),  2) + SUM(BH143:BH147)),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ROUND((ROUND((SUM(BI123:BI141)),  2) + SUM(BI143:BI147)),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5618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04 - ŠACHTY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J123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J124</f>
        <v>0</v>
      </c>
      <c r="L99" s="133"/>
    </row>
    <row r="100" s="95" customFormat="true" ht="19.95" hidden="false" customHeight="true" outlineLevel="0" collapsed="false">
      <c r="B100" s="137"/>
      <c r="D100" s="138" t="s">
        <v>5701</v>
      </c>
      <c r="E100" s="139"/>
      <c r="F100" s="139"/>
      <c r="G100" s="139"/>
      <c r="H100" s="139"/>
      <c r="I100" s="139"/>
      <c r="J100" s="140" t="n">
        <f aca="false">J125</f>
        <v>0</v>
      </c>
      <c r="L100" s="137"/>
    </row>
    <row r="101" s="132" customFormat="true" ht="21.75" hidden="false" customHeight="true" outlineLevel="0" collapsed="false">
      <c r="B101" s="133"/>
      <c r="D101" s="141" t="s">
        <v>292</v>
      </c>
      <c r="J101" s="142" t="n">
        <f aca="false">J142</f>
        <v>0</v>
      </c>
      <c r="L101" s="133"/>
    </row>
    <row r="102" s="22" customFormat="true" ht="21.75" hidden="false" customHeight="true" outlineLevel="0" collapsed="false">
      <c r="B102" s="23"/>
      <c r="L102" s="23"/>
    </row>
    <row r="103" s="22" customFormat="true" ht="6.9" hidden="false" customHeight="true" outlineLevel="0" collapsed="false"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23"/>
    </row>
    <row r="107" s="22" customFormat="true" ht="6.9" hidden="false" customHeight="true" outlineLevel="0" collapsed="false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3"/>
    </row>
    <row r="108" s="22" customFormat="true" ht="24.9" hidden="false" customHeight="true" outlineLevel="0" collapsed="false">
      <c r="B108" s="23"/>
      <c r="C108" s="7" t="s">
        <v>293</v>
      </c>
      <c r="L108" s="23"/>
    </row>
    <row r="109" s="22" customFormat="true" ht="6.9" hidden="false" customHeight="true" outlineLevel="0" collapsed="false">
      <c r="B109" s="23"/>
      <c r="L109" s="23"/>
    </row>
    <row r="110" s="22" customFormat="true" ht="12" hidden="false" customHeight="true" outlineLevel="0" collapsed="false">
      <c r="B110" s="23"/>
      <c r="C110" s="15" t="s">
        <v>15</v>
      </c>
      <c r="L110" s="23"/>
    </row>
    <row r="111" s="22" customFormat="true" ht="16.5" hidden="false" customHeight="true" outlineLevel="0" collapsed="false">
      <c r="B111" s="23"/>
      <c r="E111" s="109" t="str">
        <f aca="false">E7</f>
        <v>Koupaliště Rosice</v>
      </c>
      <c r="F111" s="109"/>
      <c r="G111" s="109"/>
      <c r="H111" s="109"/>
      <c r="L111" s="23"/>
    </row>
    <row r="112" customFormat="false" ht="12" hidden="false" customHeight="true" outlineLevel="0" collapsed="false">
      <c r="B112" s="6"/>
      <c r="C112" s="15" t="s">
        <v>278</v>
      </c>
      <c r="L112" s="6"/>
    </row>
    <row r="113" s="22" customFormat="true" ht="16.5" hidden="false" customHeight="true" outlineLevel="0" collapsed="false">
      <c r="B113" s="23"/>
      <c r="E113" s="109" t="s">
        <v>5618</v>
      </c>
      <c r="F113" s="109"/>
      <c r="G113" s="109"/>
      <c r="H113" s="109"/>
      <c r="L113" s="23"/>
    </row>
    <row r="114" s="22" customFormat="true" ht="12" hidden="false" customHeight="true" outlineLevel="0" collapsed="false">
      <c r="B114" s="23"/>
      <c r="C114" s="15" t="s">
        <v>280</v>
      </c>
      <c r="L114" s="23"/>
    </row>
    <row r="115" s="22" customFormat="true" ht="16.5" hidden="false" customHeight="true" outlineLevel="0" collapsed="false">
      <c r="B115" s="23"/>
      <c r="E115" s="110" t="str">
        <f aca="false">E11</f>
        <v>04 - ŠACHTY</v>
      </c>
      <c r="F115" s="110"/>
      <c r="G115" s="110"/>
      <c r="H115" s="110"/>
      <c r="L115" s="23"/>
    </row>
    <row r="116" s="22" customFormat="true" ht="6.9" hidden="false" customHeight="true" outlineLevel="0" collapsed="false">
      <c r="B116" s="23"/>
      <c r="L116" s="23"/>
    </row>
    <row r="117" s="22" customFormat="true" ht="12" hidden="false" customHeight="true" outlineLevel="0" collapsed="false">
      <c r="B117" s="23"/>
      <c r="C117" s="15" t="s">
        <v>19</v>
      </c>
      <c r="F117" s="16" t="str">
        <f aca="false">F14</f>
        <v>Rosice</v>
      </c>
      <c r="I117" s="15" t="s">
        <v>21</v>
      </c>
      <c r="J117" s="111" t="str">
        <f aca="false">IF(J14="","",J14)</f>
        <v>6. 9. 2021</v>
      </c>
      <c r="L117" s="23"/>
    </row>
    <row r="118" s="22" customFormat="true" ht="6.9" hidden="false" customHeight="true" outlineLevel="0" collapsed="false">
      <c r="B118" s="23"/>
      <c r="L118" s="23"/>
    </row>
    <row r="119" s="22" customFormat="true" ht="25.65" hidden="false" customHeight="true" outlineLevel="0" collapsed="false">
      <c r="B119" s="23"/>
      <c r="C119" s="15" t="s">
        <v>23</v>
      </c>
      <c r="F119" s="16" t="str">
        <f aca="false">E17</f>
        <v>Město Rosice</v>
      </c>
      <c r="I119" s="15" t="s">
        <v>31</v>
      </c>
      <c r="J119" s="128" t="str">
        <f aca="false">E23</f>
        <v>Ing. arch. Kristýna Shromáždilová</v>
      </c>
      <c r="L119" s="23"/>
    </row>
    <row r="120" s="22" customFormat="true" ht="25.65" hidden="false" customHeight="true" outlineLevel="0" collapsed="false">
      <c r="B120" s="23"/>
      <c r="C120" s="15" t="s">
        <v>29</v>
      </c>
      <c r="F120" s="16" t="str">
        <f aca="false">IF(E20="","",E20)</f>
        <v>Vyplň údaj</v>
      </c>
      <c r="I120" s="15" t="s">
        <v>36</v>
      </c>
      <c r="J120" s="128" t="str">
        <f aca="false">E26</f>
        <v>STAGA stavební agentura s.r.o.</v>
      </c>
      <c r="L120" s="23"/>
    </row>
    <row r="121" s="22" customFormat="true" ht="10.35" hidden="false" customHeight="true" outlineLevel="0" collapsed="false">
      <c r="B121" s="23"/>
      <c r="L121" s="23"/>
    </row>
    <row r="122" s="143" customFormat="true" ht="29.25" hidden="false" customHeight="true" outlineLevel="0" collapsed="false">
      <c r="B122" s="144"/>
      <c r="C122" s="145" t="s">
        <v>294</v>
      </c>
      <c r="D122" s="146" t="s">
        <v>67</v>
      </c>
      <c r="E122" s="146" t="s">
        <v>63</v>
      </c>
      <c r="F122" s="146" t="s">
        <v>64</v>
      </c>
      <c r="G122" s="146" t="s">
        <v>295</v>
      </c>
      <c r="H122" s="146" t="s">
        <v>296</v>
      </c>
      <c r="I122" s="146" t="s">
        <v>297</v>
      </c>
      <c r="J122" s="146" t="s">
        <v>284</v>
      </c>
      <c r="K122" s="147" t="s">
        <v>298</v>
      </c>
      <c r="L122" s="144"/>
      <c r="M122" s="64"/>
      <c r="N122" s="65" t="s">
        <v>46</v>
      </c>
      <c r="O122" s="65" t="s">
        <v>299</v>
      </c>
      <c r="P122" s="65" t="s">
        <v>300</v>
      </c>
      <c r="Q122" s="65" t="s">
        <v>301</v>
      </c>
      <c r="R122" s="65" t="s">
        <v>302</v>
      </c>
      <c r="S122" s="65" t="s">
        <v>303</v>
      </c>
      <c r="T122" s="66" t="s">
        <v>304</v>
      </c>
    </row>
    <row r="123" s="22" customFormat="true" ht="22.95" hidden="false" customHeight="true" outlineLevel="0" collapsed="false">
      <c r="B123" s="23"/>
      <c r="C123" s="70" t="s">
        <v>305</v>
      </c>
      <c r="J123" s="148" t="n">
        <f aca="false">BK123</f>
        <v>0</v>
      </c>
      <c r="L123" s="23"/>
      <c r="M123" s="67"/>
      <c r="N123" s="55"/>
      <c r="O123" s="55"/>
      <c r="P123" s="149" t="n">
        <f aca="false">P124+P142</f>
        <v>0</v>
      </c>
      <c r="Q123" s="55"/>
      <c r="R123" s="149" t="n">
        <f aca="false">R124+R142</f>
        <v>0</v>
      </c>
      <c r="S123" s="55"/>
      <c r="T123" s="150" t="n">
        <f aca="false">T124+T142</f>
        <v>0</v>
      </c>
      <c r="AT123" s="3" t="s">
        <v>81</v>
      </c>
      <c r="AU123" s="3" t="s">
        <v>286</v>
      </c>
      <c r="BK123" s="151" t="n">
        <f aca="false">BK124+BK142</f>
        <v>0</v>
      </c>
    </row>
    <row r="124" s="152" customFormat="true" ht="25.95" hidden="false" customHeight="true" outlineLevel="0" collapsed="false">
      <c r="B124" s="153"/>
      <c r="D124" s="154" t="s">
        <v>81</v>
      </c>
      <c r="E124" s="155" t="s">
        <v>534</v>
      </c>
      <c r="F124" s="155" t="s">
        <v>535</v>
      </c>
      <c r="I124" s="156"/>
      <c r="J124" s="142" t="n">
        <f aca="false">BK124</f>
        <v>0</v>
      </c>
      <c r="L124" s="153"/>
      <c r="M124" s="157"/>
      <c r="P124" s="158" t="n">
        <f aca="false">P125</f>
        <v>0</v>
      </c>
      <c r="R124" s="158" t="n">
        <f aca="false">R125</f>
        <v>0</v>
      </c>
      <c r="T124" s="159" t="n">
        <f aca="false">T125</f>
        <v>0</v>
      </c>
      <c r="AR124" s="154" t="s">
        <v>315</v>
      </c>
      <c r="AT124" s="160" t="s">
        <v>81</v>
      </c>
      <c r="AU124" s="160" t="s">
        <v>82</v>
      </c>
      <c r="AY124" s="154" t="s">
        <v>308</v>
      </c>
      <c r="BK124" s="161" t="n">
        <f aca="false">BK125</f>
        <v>0</v>
      </c>
    </row>
    <row r="125" s="152" customFormat="true" ht="22.95" hidden="false" customHeight="true" outlineLevel="0" collapsed="false">
      <c r="B125" s="153"/>
      <c r="D125" s="154" t="s">
        <v>81</v>
      </c>
      <c r="E125" s="162" t="s">
        <v>536</v>
      </c>
      <c r="F125" s="162" t="s">
        <v>240</v>
      </c>
      <c r="I125" s="156"/>
      <c r="J125" s="163" t="n">
        <f aca="false">BK125</f>
        <v>0</v>
      </c>
      <c r="L125" s="153"/>
      <c r="M125" s="157"/>
      <c r="P125" s="158" t="n">
        <f aca="false">SUM(P126:P141)</f>
        <v>0</v>
      </c>
      <c r="R125" s="158" t="n">
        <f aca="false">SUM(R126:R141)</f>
        <v>0</v>
      </c>
      <c r="T125" s="159" t="n">
        <f aca="false">SUM(T126:T141)</f>
        <v>0</v>
      </c>
      <c r="AR125" s="154" t="s">
        <v>315</v>
      </c>
      <c r="AT125" s="160" t="s">
        <v>81</v>
      </c>
      <c r="AU125" s="160" t="s">
        <v>89</v>
      </c>
      <c r="AY125" s="154" t="s">
        <v>308</v>
      </c>
      <c r="BK125" s="161" t="n">
        <f aca="false">SUM(BK126:BK141)</f>
        <v>0</v>
      </c>
    </row>
    <row r="126" s="22" customFormat="true" ht="16.5" hidden="false" customHeight="true" outlineLevel="0" collapsed="false">
      <c r="B126" s="23"/>
      <c r="C126" s="164" t="s">
        <v>89</v>
      </c>
      <c r="D126" s="164" t="s">
        <v>310</v>
      </c>
      <c r="E126" s="165" t="s">
        <v>5702</v>
      </c>
      <c r="F126" s="166" t="s">
        <v>5703</v>
      </c>
      <c r="G126" s="167" t="s">
        <v>607</v>
      </c>
      <c r="H126" s="168" t="n">
        <v>20</v>
      </c>
      <c r="I126" s="169"/>
      <c r="J126" s="170" t="n">
        <f aca="false">ROUND(I126*H126,2)</f>
        <v>0</v>
      </c>
      <c r="K126" s="166"/>
      <c r="L126" s="23"/>
      <c r="M126" s="171"/>
      <c r="N126" s="172" t="s">
        <v>47</v>
      </c>
      <c r="P126" s="173" t="n">
        <f aca="false">O126*H126</f>
        <v>0</v>
      </c>
      <c r="Q126" s="173" t="n">
        <v>0</v>
      </c>
      <c r="R126" s="173" t="n">
        <f aca="false">Q126*H126</f>
        <v>0</v>
      </c>
      <c r="S126" s="173" t="n">
        <v>0</v>
      </c>
      <c r="T126" s="174" t="n">
        <f aca="false">S126*H126</f>
        <v>0</v>
      </c>
      <c r="AR126" s="175" t="s">
        <v>540</v>
      </c>
      <c r="AT126" s="175" t="s">
        <v>310</v>
      </c>
      <c r="AU126" s="175" t="s">
        <v>91</v>
      </c>
      <c r="AY126" s="3" t="s">
        <v>308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ROUND(I126*H126,2)</f>
        <v>0</v>
      </c>
      <c r="BL126" s="3" t="s">
        <v>540</v>
      </c>
      <c r="BM126" s="175" t="s">
        <v>5704</v>
      </c>
    </row>
    <row r="127" s="22" customFormat="true" ht="16.5" hidden="false" customHeight="true" outlineLevel="0" collapsed="false">
      <c r="B127" s="23"/>
      <c r="C127" s="164" t="s">
        <v>91</v>
      </c>
      <c r="D127" s="164" t="s">
        <v>310</v>
      </c>
      <c r="E127" s="165" t="s">
        <v>5705</v>
      </c>
      <c r="F127" s="166" t="s">
        <v>5706</v>
      </c>
      <c r="G127" s="167" t="s">
        <v>607</v>
      </c>
      <c r="H127" s="168" t="n">
        <v>9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540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540</v>
      </c>
      <c r="BM127" s="175" t="s">
        <v>5707</v>
      </c>
    </row>
    <row r="128" s="22" customFormat="true" ht="16.5" hidden="false" customHeight="true" outlineLevel="0" collapsed="false">
      <c r="B128" s="23"/>
      <c r="C128" s="164" t="s">
        <v>327</v>
      </c>
      <c r="D128" s="164" t="s">
        <v>310</v>
      </c>
      <c r="E128" s="165" t="s">
        <v>5708</v>
      </c>
      <c r="F128" s="166" t="s">
        <v>5709</v>
      </c>
      <c r="G128" s="167" t="s">
        <v>607</v>
      </c>
      <c r="H128" s="168" t="n">
        <v>2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5710</v>
      </c>
    </row>
    <row r="129" s="22" customFormat="true" ht="16.5" hidden="false" customHeight="true" outlineLevel="0" collapsed="false">
      <c r="B129" s="23"/>
      <c r="C129" s="164" t="s">
        <v>315</v>
      </c>
      <c r="D129" s="164" t="s">
        <v>310</v>
      </c>
      <c r="E129" s="165" t="s">
        <v>5711</v>
      </c>
      <c r="F129" s="166" t="s">
        <v>5712</v>
      </c>
      <c r="G129" s="167" t="s">
        <v>607</v>
      </c>
      <c r="H129" s="168" t="n">
        <v>3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5713</v>
      </c>
    </row>
    <row r="130" s="22" customFormat="true" ht="16.5" hidden="false" customHeight="true" outlineLevel="0" collapsed="false">
      <c r="B130" s="23"/>
      <c r="C130" s="164" t="s">
        <v>334</v>
      </c>
      <c r="D130" s="164" t="s">
        <v>310</v>
      </c>
      <c r="E130" s="165" t="s">
        <v>5714</v>
      </c>
      <c r="F130" s="166" t="s">
        <v>5715</v>
      </c>
      <c r="G130" s="167" t="s">
        <v>607</v>
      </c>
      <c r="H130" s="168" t="n">
        <v>4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5716</v>
      </c>
    </row>
    <row r="131" s="22" customFormat="true" ht="16.5" hidden="false" customHeight="true" outlineLevel="0" collapsed="false">
      <c r="B131" s="23"/>
      <c r="C131" s="164" t="s">
        <v>340</v>
      </c>
      <c r="D131" s="164" t="s">
        <v>310</v>
      </c>
      <c r="E131" s="165" t="s">
        <v>5717</v>
      </c>
      <c r="F131" s="166" t="s">
        <v>5718</v>
      </c>
      <c r="G131" s="167" t="s">
        <v>607</v>
      </c>
      <c r="H131" s="168" t="n">
        <v>1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5719</v>
      </c>
    </row>
    <row r="132" s="22" customFormat="true" ht="16.5" hidden="false" customHeight="true" outlineLevel="0" collapsed="false">
      <c r="B132" s="23"/>
      <c r="C132" s="164" t="s">
        <v>347</v>
      </c>
      <c r="D132" s="164" t="s">
        <v>310</v>
      </c>
      <c r="E132" s="165" t="s">
        <v>5720</v>
      </c>
      <c r="F132" s="166" t="s">
        <v>5721</v>
      </c>
      <c r="G132" s="167" t="s">
        <v>607</v>
      </c>
      <c r="H132" s="168" t="n">
        <v>1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5722</v>
      </c>
    </row>
    <row r="133" s="22" customFormat="true" ht="16.5" hidden="false" customHeight="true" outlineLevel="0" collapsed="false">
      <c r="B133" s="23"/>
      <c r="C133" s="164" t="s">
        <v>352</v>
      </c>
      <c r="D133" s="164" t="s">
        <v>310</v>
      </c>
      <c r="E133" s="165" t="s">
        <v>5723</v>
      </c>
      <c r="F133" s="166" t="s">
        <v>5724</v>
      </c>
      <c r="G133" s="167" t="s">
        <v>607</v>
      </c>
      <c r="H133" s="168" t="n">
        <v>2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5725</v>
      </c>
    </row>
    <row r="134" s="22" customFormat="true" ht="16.5" hidden="false" customHeight="true" outlineLevel="0" collapsed="false">
      <c r="B134" s="23"/>
      <c r="C134" s="164" t="s">
        <v>357</v>
      </c>
      <c r="D134" s="164" t="s">
        <v>310</v>
      </c>
      <c r="E134" s="165" t="s">
        <v>5726</v>
      </c>
      <c r="F134" s="166" t="s">
        <v>5727</v>
      </c>
      <c r="G134" s="167" t="s">
        <v>607</v>
      </c>
      <c r="H134" s="168" t="n">
        <v>1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5728</v>
      </c>
    </row>
    <row r="135" s="22" customFormat="true" ht="16.5" hidden="false" customHeight="true" outlineLevel="0" collapsed="false">
      <c r="B135" s="23"/>
      <c r="C135" s="164" t="s">
        <v>363</v>
      </c>
      <c r="D135" s="164" t="s">
        <v>310</v>
      </c>
      <c r="E135" s="165" t="s">
        <v>5729</v>
      </c>
      <c r="F135" s="166" t="s">
        <v>5730</v>
      </c>
      <c r="G135" s="167" t="s">
        <v>607</v>
      </c>
      <c r="H135" s="168" t="n">
        <v>1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5731</v>
      </c>
    </row>
    <row r="136" s="22" customFormat="true" ht="16.5" hidden="false" customHeight="true" outlineLevel="0" collapsed="false">
      <c r="B136" s="23"/>
      <c r="C136" s="164" t="s">
        <v>367</v>
      </c>
      <c r="D136" s="164" t="s">
        <v>310</v>
      </c>
      <c r="E136" s="165" t="s">
        <v>5732</v>
      </c>
      <c r="F136" s="166" t="s">
        <v>5733</v>
      </c>
      <c r="G136" s="167" t="s">
        <v>607</v>
      </c>
      <c r="H136" s="168" t="n">
        <v>2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5734</v>
      </c>
    </row>
    <row r="137" s="22" customFormat="true" ht="16.5" hidden="false" customHeight="true" outlineLevel="0" collapsed="false">
      <c r="B137" s="23"/>
      <c r="C137" s="164" t="s">
        <v>374</v>
      </c>
      <c r="D137" s="164" t="s">
        <v>310</v>
      </c>
      <c r="E137" s="165" t="s">
        <v>5735</v>
      </c>
      <c r="F137" s="166" t="s">
        <v>5736</v>
      </c>
      <c r="G137" s="167" t="s">
        <v>607</v>
      </c>
      <c r="H137" s="168" t="n">
        <v>1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5737</v>
      </c>
    </row>
    <row r="138" s="22" customFormat="true" ht="16.5" hidden="false" customHeight="true" outlineLevel="0" collapsed="false">
      <c r="B138" s="23"/>
      <c r="C138" s="164" t="s">
        <v>381</v>
      </c>
      <c r="D138" s="164" t="s">
        <v>310</v>
      </c>
      <c r="E138" s="165" t="s">
        <v>5738</v>
      </c>
      <c r="F138" s="166" t="s">
        <v>5739</v>
      </c>
      <c r="G138" s="167" t="s">
        <v>607</v>
      </c>
      <c r="H138" s="168" t="n">
        <v>19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5740</v>
      </c>
    </row>
    <row r="139" s="22" customFormat="true" ht="16.5" hidden="false" customHeight="true" outlineLevel="0" collapsed="false">
      <c r="B139" s="23"/>
      <c r="C139" s="164" t="s">
        <v>393</v>
      </c>
      <c r="D139" s="164" t="s">
        <v>310</v>
      </c>
      <c r="E139" s="165" t="s">
        <v>5741</v>
      </c>
      <c r="F139" s="166" t="s">
        <v>5742</v>
      </c>
      <c r="G139" s="167" t="s">
        <v>607</v>
      </c>
      <c r="H139" s="168" t="n">
        <v>1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5743</v>
      </c>
    </row>
    <row r="140" s="22" customFormat="true" ht="16.5" hidden="false" customHeight="true" outlineLevel="0" collapsed="false">
      <c r="B140" s="23"/>
      <c r="C140" s="164" t="s">
        <v>7</v>
      </c>
      <c r="D140" s="164" t="s">
        <v>310</v>
      </c>
      <c r="E140" s="165" t="s">
        <v>5744</v>
      </c>
      <c r="F140" s="166" t="s">
        <v>5745</v>
      </c>
      <c r="G140" s="167" t="s">
        <v>607</v>
      </c>
      <c r="H140" s="168" t="n">
        <v>1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5746</v>
      </c>
    </row>
    <row r="141" s="22" customFormat="true" ht="16.5" hidden="false" customHeight="true" outlineLevel="0" collapsed="false">
      <c r="B141" s="23"/>
      <c r="C141" s="164" t="s">
        <v>414</v>
      </c>
      <c r="D141" s="164" t="s">
        <v>310</v>
      </c>
      <c r="E141" s="165" t="s">
        <v>5747</v>
      </c>
      <c r="F141" s="166" t="s">
        <v>5748</v>
      </c>
      <c r="G141" s="167" t="s">
        <v>607</v>
      </c>
      <c r="H141" s="168" t="n">
        <v>1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5749</v>
      </c>
    </row>
    <row r="142" s="22" customFormat="true" ht="49.95" hidden="false" customHeight="true" outlineLevel="0" collapsed="false">
      <c r="B142" s="23"/>
      <c r="E142" s="155" t="s">
        <v>518</v>
      </c>
      <c r="F142" s="155" t="s">
        <v>519</v>
      </c>
      <c r="J142" s="142" t="n">
        <f aca="false">BK142</f>
        <v>0</v>
      </c>
      <c r="L142" s="23"/>
      <c r="M142" s="211"/>
      <c r="T142" s="57"/>
      <c r="AT142" s="3" t="s">
        <v>81</v>
      </c>
      <c r="AU142" s="3" t="s">
        <v>82</v>
      </c>
      <c r="AY142" s="3" t="s">
        <v>520</v>
      </c>
      <c r="BK142" s="176" t="n">
        <f aca="false">SUM(BK143:BK147)</f>
        <v>0</v>
      </c>
    </row>
    <row r="143" s="22" customFormat="true" ht="16.35" hidden="false" customHeight="true" outlineLevel="0" collapsed="false">
      <c r="B143" s="23"/>
      <c r="C143" s="212"/>
      <c r="D143" s="213" t="s">
        <v>310</v>
      </c>
      <c r="E143" s="214"/>
      <c r="F143" s="215"/>
      <c r="G143" s="216"/>
      <c r="H143" s="217"/>
      <c r="I143" s="218"/>
      <c r="J143" s="219" t="n">
        <f aca="false">BK143</f>
        <v>0</v>
      </c>
      <c r="K143" s="220"/>
      <c r="L143" s="23"/>
      <c r="M143" s="221"/>
      <c r="N143" s="222" t="s">
        <v>47</v>
      </c>
      <c r="T143" s="57"/>
      <c r="AT143" s="3" t="s">
        <v>520</v>
      </c>
      <c r="AU143" s="3" t="s">
        <v>89</v>
      </c>
      <c r="AY143" s="3" t="s">
        <v>520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I143*H143</f>
        <v>0</v>
      </c>
    </row>
    <row r="144" s="22" customFormat="true" ht="16.35" hidden="false" customHeight="true" outlineLevel="0" collapsed="false">
      <c r="B144" s="23"/>
      <c r="C144" s="212"/>
      <c r="D144" s="213" t="s">
        <v>310</v>
      </c>
      <c r="E144" s="214"/>
      <c r="F144" s="215"/>
      <c r="G144" s="216"/>
      <c r="H144" s="217"/>
      <c r="I144" s="218"/>
      <c r="J144" s="219" t="n">
        <f aca="false">BK144</f>
        <v>0</v>
      </c>
      <c r="K144" s="220"/>
      <c r="L144" s="23"/>
      <c r="M144" s="221"/>
      <c r="N144" s="222" t="s">
        <v>47</v>
      </c>
      <c r="T144" s="57"/>
      <c r="AT144" s="3" t="s">
        <v>520</v>
      </c>
      <c r="AU144" s="3" t="s">
        <v>89</v>
      </c>
      <c r="AY144" s="3" t="s">
        <v>520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I144*H144</f>
        <v>0</v>
      </c>
    </row>
    <row r="145" s="22" customFormat="true" ht="16.35" hidden="false" customHeight="true" outlineLevel="0" collapsed="false">
      <c r="B145" s="23"/>
      <c r="C145" s="212"/>
      <c r="D145" s="213" t="s">
        <v>310</v>
      </c>
      <c r="E145" s="214"/>
      <c r="F145" s="215"/>
      <c r="G145" s="216"/>
      <c r="H145" s="217"/>
      <c r="I145" s="218"/>
      <c r="J145" s="219" t="n">
        <f aca="false">BK145</f>
        <v>0</v>
      </c>
      <c r="K145" s="220"/>
      <c r="L145" s="23"/>
      <c r="M145" s="221"/>
      <c r="N145" s="222" t="s">
        <v>47</v>
      </c>
      <c r="T145" s="57"/>
      <c r="AT145" s="3" t="s">
        <v>520</v>
      </c>
      <c r="AU145" s="3" t="s">
        <v>89</v>
      </c>
      <c r="AY145" s="3" t="s">
        <v>520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I145*H145</f>
        <v>0</v>
      </c>
    </row>
    <row r="146" s="22" customFormat="true" ht="16.35" hidden="false" customHeight="true" outlineLevel="0" collapsed="false">
      <c r="B146" s="23"/>
      <c r="C146" s="212"/>
      <c r="D146" s="213" t="s">
        <v>310</v>
      </c>
      <c r="E146" s="214"/>
      <c r="F146" s="215"/>
      <c r="G146" s="216"/>
      <c r="H146" s="217"/>
      <c r="I146" s="218"/>
      <c r="J146" s="219" t="n">
        <f aca="false">BK146</f>
        <v>0</v>
      </c>
      <c r="K146" s="220"/>
      <c r="L146" s="23"/>
      <c r="M146" s="221"/>
      <c r="N146" s="222" t="s">
        <v>47</v>
      </c>
      <c r="T146" s="57"/>
      <c r="AT146" s="3" t="s">
        <v>520</v>
      </c>
      <c r="AU146" s="3" t="s">
        <v>89</v>
      </c>
      <c r="AY146" s="3" t="s">
        <v>520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I146*H146</f>
        <v>0</v>
      </c>
    </row>
    <row r="147" s="22" customFormat="true" ht="16.35" hidden="false" customHeight="true" outlineLevel="0" collapsed="false">
      <c r="B147" s="23"/>
      <c r="C147" s="212"/>
      <c r="D147" s="213" t="s">
        <v>310</v>
      </c>
      <c r="E147" s="214"/>
      <c r="F147" s="215"/>
      <c r="G147" s="216"/>
      <c r="H147" s="217"/>
      <c r="I147" s="218"/>
      <c r="J147" s="219" t="n">
        <f aca="false">BK147</f>
        <v>0</v>
      </c>
      <c r="K147" s="220"/>
      <c r="L147" s="23"/>
      <c r="M147" s="221"/>
      <c r="N147" s="222" t="s">
        <v>47</v>
      </c>
      <c r="O147" s="223"/>
      <c r="P147" s="223"/>
      <c r="Q147" s="223"/>
      <c r="R147" s="223"/>
      <c r="S147" s="223"/>
      <c r="T147" s="224"/>
      <c r="AT147" s="3" t="s">
        <v>520</v>
      </c>
      <c r="AU147" s="3" t="s">
        <v>89</v>
      </c>
      <c r="AY147" s="3" t="s">
        <v>520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I147*H147</f>
        <v>0</v>
      </c>
    </row>
    <row r="148" s="22" customFormat="true" ht="6.9" hidden="false" customHeight="true" outlineLevel="0" collapsed="false">
      <c r="B148" s="41"/>
      <c r="C148" s="42"/>
      <c r="D148" s="42"/>
      <c r="E148" s="42"/>
      <c r="F148" s="42"/>
      <c r="G148" s="42"/>
      <c r="H148" s="42"/>
      <c r="I148" s="42"/>
      <c r="J148" s="42"/>
      <c r="K148" s="42"/>
      <c r="L148" s="23"/>
    </row>
  </sheetData>
  <sheetProtection algorithmName="SHA-512" hashValue="Ju+QyGg5rzQPQchUxCC+s7n4nxnNDtTInMwQPMPh/BsDevYghd1t3AXyUPVHymydXWcxsQmzStZtmWBpeN/N3w==" saltValue="OBpMW4bFIuUMcx+PUq5lCG2wuyuZOAZzSLeEoZl1Cs4u0CGbwel5RaAx3Xovqk+qlM6CHFSblc+RbO0TcpgoxQ==" spinCount="100000" sheet="true" objects="true" scenarios="true" formatColumns="false" formatRows="false" autoFilter="false"/>
  <autoFilter ref="C122:K147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</mergeCells>
  <dataValidations count="2">
    <dataValidation allowBlank="true" error="Povoleny jsou hodnoty K, M." operator="between" showDropDown="false" showErrorMessage="true" showInputMessage="true" sqref="D143:D148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43:N148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4"/>
  <sheetViews>
    <sheetView showFormulas="false" showGridLines="false" showRowColHeaders="true" showZeros="true" rightToLeft="false" tabSelected="false" showOutlineSymbols="true" defaultGridColor="true" view="normal" topLeftCell="A124" colorId="64" zoomScale="100" zoomScaleNormal="100" zoomScalePageLayoutView="100" workbookViewId="0">
      <selection pane="topLeft" activeCell="A124" activeCellId="0" sqref="A124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245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5750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5417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ROUND((ROUND((SUM(BE126:BE147)),  2) + SUM(BE149:BE153)), 2)</f>
        <v>0</v>
      </c>
      <c r="I35" s="119" t="n">
        <v>0.21</v>
      </c>
      <c r="J35" s="100" t="n">
        <f aca="false">ROUND((ROUND(((SUM(BE126:BE147))*I35),  2) + (SUM(BE149:BE153)*I35)),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ROUND((ROUND((SUM(BF126:BF147)),  2) + SUM(BF149:BF153)), 2)</f>
        <v>0</v>
      </c>
      <c r="I36" s="119" t="n">
        <v>0.15</v>
      </c>
      <c r="J36" s="100" t="n">
        <f aca="false">ROUND((ROUND(((SUM(BF126:BF147))*I36),  2) + (SUM(BF149:BF153)*I36)),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ROUND((ROUND((SUM(BG126:BG147)),  2) + SUM(BG149:BG153)),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ROUND((ROUND((SUM(BH126:BH147)),  2) + SUM(BH149:BH153)),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ROUND((ROUND((SUM(BI126:BI147)),  2) + SUM(BI149:BI153)),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5750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01 - VODP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1559</v>
      </c>
      <c r="E101" s="139"/>
      <c r="F101" s="139"/>
      <c r="G101" s="139"/>
      <c r="H101" s="139"/>
      <c r="I101" s="139"/>
      <c r="J101" s="140" t="n">
        <f aca="false">J131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J134</f>
        <v>0</v>
      </c>
      <c r="L102" s="137"/>
    </row>
    <row r="103" s="95" customFormat="true" ht="19.95" hidden="false" customHeight="true" outlineLevel="0" collapsed="false">
      <c r="B103" s="137"/>
      <c r="D103" s="138" t="s">
        <v>1561</v>
      </c>
      <c r="E103" s="139"/>
      <c r="F103" s="139"/>
      <c r="G103" s="139"/>
      <c r="H103" s="139"/>
      <c r="I103" s="139"/>
      <c r="J103" s="140" t="n">
        <f aca="false">J146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J148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5750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01 - VODP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P127+P148</f>
        <v>0</v>
      </c>
      <c r="Q126" s="55"/>
      <c r="R126" s="149" t="n">
        <f aca="false">R127+R148</f>
        <v>0</v>
      </c>
      <c r="S126" s="55"/>
      <c r="T126" s="150" t="n">
        <f aca="false">T127+T148</f>
        <v>0</v>
      </c>
      <c r="AT126" s="3" t="s">
        <v>81</v>
      </c>
      <c r="AU126" s="3" t="s">
        <v>286</v>
      </c>
      <c r="BK126" s="151" t="n">
        <f aca="false">BK127+BK148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P128+P131+P134+P146</f>
        <v>0</v>
      </c>
      <c r="R127" s="158" t="n">
        <f aca="false">R128+R131+R134+R146</f>
        <v>0</v>
      </c>
      <c r="T127" s="159" t="n">
        <f aca="false">T128+T131+T134+T146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BK128+BK131+BK134+BK146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536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SUM(P129:P130)</f>
        <v>0</v>
      </c>
      <c r="R128" s="158" t="n">
        <f aca="false">SUM(R129:R130)</f>
        <v>0</v>
      </c>
      <c r="T128" s="159" t="n">
        <f aca="false">SUM(T129:T130)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SUM(BK129:BK130)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4234</v>
      </c>
      <c r="F129" s="166" t="s">
        <v>4235</v>
      </c>
      <c r="G129" s="167" t="s">
        <v>494</v>
      </c>
      <c r="H129" s="168" t="n">
        <v>70.7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5751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4240</v>
      </c>
      <c r="F130" s="166" t="s">
        <v>4241</v>
      </c>
      <c r="G130" s="167" t="s">
        <v>494</v>
      </c>
      <c r="H130" s="168" t="n">
        <v>70.7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5752</v>
      </c>
    </row>
    <row r="131" s="152" customFormat="true" ht="22.95" hidden="false" customHeight="true" outlineLevel="0" collapsed="false">
      <c r="B131" s="153"/>
      <c r="D131" s="154" t="s">
        <v>81</v>
      </c>
      <c r="E131" s="162" t="s">
        <v>542</v>
      </c>
      <c r="F131" s="162" t="s">
        <v>1569</v>
      </c>
      <c r="I131" s="156"/>
      <c r="J131" s="163" t="n">
        <f aca="false">BK131</f>
        <v>0</v>
      </c>
      <c r="L131" s="153"/>
      <c r="M131" s="157"/>
      <c r="P131" s="158" t="n">
        <f aca="false">SUM(P132:P133)</f>
        <v>0</v>
      </c>
      <c r="R131" s="158" t="n">
        <f aca="false">SUM(R132:R133)</f>
        <v>0</v>
      </c>
      <c r="T131" s="159" t="n">
        <f aca="false">SUM(T132:T133)</f>
        <v>0</v>
      </c>
      <c r="AR131" s="154" t="s">
        <v>315</v>
      </c>
      <c r="AT131" s="160" t="s">
        <v>81</v>
      </c>
      <c r="AU131" s="160" t="s">
        <v>89</v>
      </c>
      <c r="AY131" s="154" t="s">
        <v>308</v>
      </c>
      <c r="BK131" s="161" t="n">
        <f aca="false">SUM(BK132:BK133)</f>
        <v>0</v>
      </c>
    </row>
    <row r="132" s="22" customFormat="true" ht="24.15" hidden="false" customHeight="true" outlineLevel="0" collapsed="false">
      <c r="B132" s="23"/>
      <c r="C132" s="164" t="s">
        <v>327</v>
      </c>
      <c r="D132" s="164" t="s">
        <v>310</v>
      </c>
      <c r="E132" s="165" t="s">
        <v>1570</v>
      </c>
      <c r="F132" s="166" t="s">
        <v>1571</v>
      </c>
      <c r="G132" s="167" t="s">
        <v>494</v>
      </c>
      <c r="H132" s="168" t="n">
        <v>70.7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5753</v>
      </c>
    </row>
    <row r="133" s="22" customFormat="true" ht="16.5" hidden="false" customHeight="true" outlineLevel="0" collapsed="false">
      <c r="B133" s="23"/>
      <c r="C133" s="164" t="s">
        <v>315</v>
      </c>
      <c r="D133" s="164" t="s">
        <v>310</v>
      </c>
      <c r="E133" s="165" t="s">
        <v>1573</v>
      </c>
      <c r="F133" s="166" t="s">
        <v>1574</v>
      </c>
      <c r="G133" s="167" t="s">
        <v>494</v>
      </c>
      <c r="H133" s="168" t="n">
        <v>70.7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5754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582</v>
      </c>
      <c r="F134" s="162" t="s">
        <v>1585</v>
      </c>
      <c r="I134" s="156"/>
      <c r="J134" s="163" t="n">
        <f aca="false">BK134</f>
        <v>0</v>
      </c>
      <c r="L134" s="153"/>
      <c r="M134" s="157"/>
      <c r="P134" s="158" t="n">
        <f aca="false">SUM(P135:P145)</f>
        <v>0</v>
      </c>
      <c r="R134" s="158" t="n">
        <f aca="false">SUM(R135:R145)</f>
        <v>0</v>
      </c>
      <c r="T134" s="159" t="n">
        <f aca="false">SUM(T135:T145)</f>
        <v>0</v>
      </c>
      <c r="AR134" s="154" t="s">
        <v>315</v>
      </c>
      <c r="AT134" s="160" t="s">
        <v>81</v>
      </c>
      <c r="AU134" s="160" t="s">
        <v>89</v>
      </c>
      <c r="AY134" s="154" t="s">
        <v>308</v>
      </c>
      <c r="BK134" s="161" t="n">
        <f aca="false">SUM(BK135:BK145)</f>
        <v>0</v>
      </c>
    </row>
    <row r="135" s="22" customFormat="true" ht="16.5" hidden="false" customHeight="true" outlineLevel="0" collapsed="false">
      <c r="B135" s="23"/>
      <c r="C135" s="164" t="s">
        <v>334</v>
      </c>
      <c r="D135" s="164" t="s">
        <v>310</v>
      </c>
      <c r="E135" s="165" t="s">
        <v>1586</v>
      </c>
      <c r="F135" s="166" t="s">
        <v>1587</v>
      </c>
      <c r="G135" s="167" t="s">
        <v>324</v>
      </c>
      <c r="H135" s="168" t="n">
        <v>55.2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5755</v>
      </c>
    </row>
    <row r="136" s="22" customFormat="true" ht="16.5" hidden="false" customHeight="true" outlineLevel="0" collapsed="false">
      <c r="B136" s="23"/>
      <c r="C136" s="164" t="s">
        <v>340</v>
      </c>
      <c r="D136" s="164" t="s">
        <v>310</v>
      </c>
      <c r="E136" s="165" t="s">
        <v>1589</v>
      </c>
      <c r="F136" s="166" t="s">
        <v>1590</v>
      </c>
      <c r="G136" s="167" t="s">
        <v>324</v>
      </c>
      <c r="H136" s="168" t="n">
        <v>55.2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5756</v>
      </c>
    </row>
    <row r="137" s="22" customFormat="true" ht="16.5" hidden="false" customHeight="true" outlineLevel="0" collapsed="false">
      <c r="B137" s="23"/>
      <c r="C137" s="164" t="s">
        <v>347</v>
      </c>
      <c r="D137" s="164" t="s">
        <v>310</v>
      </c>
      <c r="E137" s="165" t="s">
        <v>1592</v>
      </c>
      <c r="F137" s="166" t="s">
        <v>1593</v>
      </c>
      <c r="G137" s="167" t="s">
        <v>313</v>
      </c>
      <c r="H137" s="168" t="n">
        <v>185.6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5757</v>
      </c>
    </row>
    <row r="138" s="22" customFormat="true" ht="16.5" hidden="false" customHeight="true" outlineLevel="0" collapsed="false">
      <c r="B138" s="23"/>
      <c r="C138" s="164" t="s">
        <v>352</v>
      </c>
      <c r="D138" s="164" t="s">
        <v>310</v>
      </c>
      <c r="E138" s="165" t="s">
        <v>1595</v>
      </c>
      <c r="F138" s="166" t="s">
        <v>1596</v>
      </c>
      <c r="G138" s="167" t="s">
        <v>313</v>
      </c>
      <c r="H138" s="168" t="n">
        <v>185.6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5758</v>
      </c>
    </row>
    <row r="139" s="22" customFormat="true" ht="16.5" hidden="false" customHeight="true" outlineLevel="0" collapsed="false">
      <c r="B139" s="23"/>
      <c r="C139" s="164" t="s">
        <v>357</v>
      </c>
      <c r="D139" s="164" t="s">
        <v>310</v>
      </c>
      <c r="E139" s="165" t="s">
        <v>1598</v>
      </c>
      <c r="F139" s="166" t="s">
        <v>1599</v>
      </c>
      <c r="G139" s="167" t="s">
        <v>324</v>
      </c>
      <c r="H139" s="168" t="n">
        <v>55.2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5759</v>
      </c>
    </row>
    <row r="140" s="22" customFormat="true" ht="16.5" hidden="false" customHeight="true" outlineLevel="0" collapsed="false">
      <c r="B140" s="23"/>
      <c r="C140" s="164" t="s">
        <v>363</v>
      </c>
      <c r="D140" s="164" t="s">
        <v>310</v>
      </c>
      <c r="E140" s="165" t="s">
        <v>1601</v>
      </c>
      <c r="F140" s="166" t="s">
        <v>1602</v>
      </c>
      <c r="G140" s="167" t="s">
        <v>324</v>
      </c>
      <c r="H140" s="168" t="n">
        <v>33.3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5760</v>
      </c>
    </row>
    <row r="141" s="22" customFormat="true" ht="24.15" hidden="false" customHeight="true" outlineLevel="0" collapsed="false">
      <c r="B141" s="23"/>
      <c r="C141" s="164" t="s">
        <v>367</v>
      </c>
      <c r="D141" s="164" t="s">
        <v>310</v>
      </c>
      <c r="E141" s="165" t="s">
        <v>1604</v>
      </c>
      <c r="F141" s="166" t="s">
        <v>1605</v>
      </c>
      <c r="G141" s="167" t="s">
        <v>324</v>
      </c>
      <c r="H141" s="168" t="n">
        <v>17.6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5761</v>
      </c>
    </row>
    <row r="142" s="22" customFormat="true" ht="24.15" hidden="false" customHeight="true" outlineLevel="0" collapsed="false">
      <c r="B142" s="23"/>
      <c r="C142" s="164" t="s">
        <v>374</v>
      </c>
      <c r="D142" s="164" t="s">
        <v>310</v>
      </c>
      <c r="E142" s="165" t="s">
        <v>1607</v>
      </c>
      <c r="F142" s="166" t="s">
        <v>1608</v>
      </c>
      <c r="G142" s="167" t="s">
        <v>324</v>
      </c>
      <c r="H142" s="168" t="n">
        <v>4.2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5762</v>
      </c>
    </row>
    <row r="143" s="22" customFormat="true" ht="21.75" hidden="false" customHeight="true" outlineLevel="0" collapsed="false">
      <c r="B143" s="23"/>
      <c r="C143" s="164" t="s">
        <v>381</v>
      </c>
      <c r="D143" s="164" t="s">
        <v>310</v>
      </c>
      <c r="E143" s="165" t="s">
        <v>1610</v>
      </c>
      <c r="F143" s="166" t="s">
        <v>1611</v>
      </c>
      <c r="G143" s="167" t="s">
        <v>324</v>
      </c>
      <c r="H143" s="168" t="n">
        <v>21.9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5763</v>
      </c>
    </row>
    <row r="144" s="22" customFormat="true" ht="16.5" hidden="false" customHeight="true" outlineLevel="0" collapsed="false">
      <c r="B144" s="23"/>
      <c r="C144" s="164" t="s">
        <v>393</v>
      </c>
      <c r="D144" s="164" t="s">
        <v>310</v>
      </c>
      <c r="E144" s="165" t="s">
        <v>1613</v>
      </c>
      <c r="F144" s="166" t="s">
        <v>1614</v>
      </c>
      <c r="G144" s="167" t="s">
        <v>324</v>
      </c>
      <c r="H144" s="168" t="n">
        <v>21.9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5764</v>
      </c>
    </row>
    <row r="145" s="22" customFormat="true" ht="16.5" hidden="false" customHeight="true" outlineLevel="0" collapsed="false">
      <c r="B145" s="23"/>
      <c r="C145" s="164" t="s">
        <v>7</v>
      </c>
      <c r="D145" s="164" t="s">
        <v>310</v>
      </c>
      <c r="E145" s="165" t="s">
        <v>1616</v>
      </c>
      <c r="F145" s="166" t="s">
        <v>1617</v>
      </c>
      <c r="G145" s="167" t="s">
        <v>324</v>
      </c>
      <c r="H145" s="168" t="n">
        <v>21.9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5765</v>
      </c>
    </row>
    <row r="146" s="152" customFormat="true" ht="22.95" hidden="false" customHeight="true" outlineLevel="0" collapsed="false">
      <c r="B146" s="153"/>
      <c r="D146" s="154" t="s">
        <v>81</v>
      </c>
      <c r="E146" s="162" t="s">
        <v>611</v>
      </c>
      <c r="F146" s="162" t="s">
        <v>1619</v>
      </c>
      <c r="I146" s="156"/>
      <c r="J146" s="163" t="n">
        <f aca="false">BK146</f>
        <v>0</v>
      </c>
      <c r="L146" s="153"/>
      <c r="M146" s="157"/>
      <c r="P146" s="158" t="n">
        <f aca="false">P147</f>
        <v>0</v>
      </c>
      <c r="R146" s="158" t="n">
        <f aca="false">R147</f>
        <v>0</v>
      </c>
      <c r="T146" s="159" t="n">
        <f aca="false">T147</f>
        <v>0</v>
      </c>
      <c r="AR146" s="154" t="s">
        <v>315</v>
      </c>
      <c r="AT146" s="160" t="s">
        <v>81</v>
      </c>
      <c r="AU146" s="160" t="s">
        <v>89</v>
      </c>
      <c r="AY146" s="154" t="s">
        <v>308</v>
      </c>
      <c r="BK146" s="161" t="n">
        <f aca="false">BK147</f>
        <v>0</v>
      </c>
    </row>
    <row r="147" s="22" customFormat="true" ht="16.5" hidden="false" customHeight="true" outlineLevel="0" collapsed="false">
      <c r="B147" s="23"/>
      <c r="C147" s="164" t="s">
        <v>414</v>
      </c>
      <c r="D147" s="164" t="s">
        <v>310</v>
      </c>
      <c r="E147" s="165" t="s">
        <v>1626</v>
      </c>
      <c r="F147" s="166" t="s">
        <v>1627</v>
      </c>
      <c r="G147" s="167" t="s">
        <v>370</v>
      </c>
      <c r="H147" s="168" t="n">
        <v>37.4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5766</v>
      </c>
    </row>
    <row r="148" s="22" customFormat="true" ht="49.95" hidden="false" customHeight="true" outlineLevel="0" collapsed="false">
      <c r="B148" s="23"/>
      <c r="E148" s="155" t="s">
        <v>518</v>
      </c>
      <c r="F148" s="155" t="s">
        <v>519</v>
      </c>
      <c r="J148" s="142" t="n">
        <f aca="false">BK148</f>
        <v>0</v>
      </c>
      <c r="L148" s="23"/>
      <c r="M148" s="211"/>
      <c r="T148" s="57"/>
      <c r="AT148" s="3" t="s">
        <v>81</v>
      </c>
      <c r="AU148" s="3" t="s">
        <v>82</v>
      </c>
      <c r="AY148" s="3" t="s">
        <v>520</v>
      </c>
      <c r="BK148" s="176" t="n">
        <f aca="false">SUM(BK149:BK153)</f>
        <v>0</v>
      </c>
    </row>
    <row r="149" s="22" customFormat="true" ht="16.35" hidden="false" customHeight="true" outlineLevel="0" collapsed="false">
      <c r="B149" s="23"/>
      <c r="C149" s="212"/>
      <c r="D149" s="213" t="s">
        <v>310</v>
      </c>
      <c r="E149" s="214"/>
      <c r="F149" s="215"/>
      <c r="G149" s="216"/>
      <c r="H149" s="217"/>
      <c r="I149" s="218"/>
      <c r="J149" s="219" t="n">
        <f aca="false">BK149</f>
        <v>0</v>
      </c>
      <c r="K149" s="220"/>
      <c r="L149" s="23"/>
      <c r="M149" s="221"/>
      <c r="N149" s="222" t="s">
        <v>47</v>
      </c>
      <c r="T149" s="57"/>
      <c r="AT149" s="3" t="s">
        <v>520</v>
      </c>
      <c r="AU149" s="3" t="s">
        <v>89</v>
      </c>
      <c r="AY149" s="3" t="s">
        <v>520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I149*H149</f>
        <v>0</v>
      </c>
    </row>
    <row r="150" s="22" customFormat="true" ht="16.35" hidden="false" customHeight="true" outlineLevel="0" collapsed="false">
      <c r="B150" s="23"/>
      <c r="C150" s="212"/>
      <c r="D150" s="213" t="s">
        <v>310</v>
      </c>
      <c r="E150" s="214"/>
      <c r="F150" s="215"/>
      <c r="G150" s="216"/>
      <c r="H150" s="217"/>
      <c r="I150" s="218"/>
      <c r="J150" s="219" t="n">
        <f aca="false">BK150</f>
        <v>0</v>
      </c>
      <c r="K150" s="220"/>
      <c r="L150" s="23"/>
      <c r="M150" s="221"/>
      <c r="N150" s="222" t="s">
        <v>47</v>
      </c>
      <c r="T150" s="57"/>
      <c r="AT150" s="3" t="s">
        <v>520</v>
      </c>
      <c r="AU150" s="3" t="s">
        <v>89</v>
      </c>
      <c r="AY150" s="3" t="s">
        <v>520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I150*H150</f>
        <v>0</v>
      </c>
    </row>
    <row r="151" s="22" customFormat="true" ht="16.35" hidden="false" customHeight="true" outlineLevel="0" collapsed="false">
      <c r="B151" s="23"/>
      <c r="C151" s="212"/>
      <c r="D151" s="213" t="s">
        <v>310</v>
      </c>
      <c r="E151" s="214"/>
      <c r="F151" s="215"/>
      <c r="G151" s="216"/>
      <c r="H151" s="217"/>
      <c r="I151" s="218"/>
      <c r="J151" s="219" t="n">
        <f aca="false">BK151</f>
        <v>0</v>
      </c>
      <c r="K151" s="220"/>
      <c r="L151" s="23"/>
      <c r="M151" s="221"/>
      <c r="N151" s="222" t="s">
        <v>47</v>
      </c>
      <c r="T151" s="57"/>
      <c r="AT151" s="3" t="s">
        <v>520</v>
      </c>
      <c r="AU151" s="3" t="s">
        <v>89</v>
      </c>
      <c r="AY151" s="3" t="s">
        <v>520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I151*H151</f>
        <v>0</v>
      </c>
    </row>
    <row r="152" s="22" customFormat="true" ht="16.35" hidden="false" customHeight="true" outlineLevel="0" collapsed="false">
      <c r="B152" s="23"/>
      <c r="C152" s="212"/>
      <c r="D152" s="213" t="s">
        <v>310</v>
      </c>
      <c r="E152" s="214"/>
      <c r="F152" s="215"/>
      <c r="G152" s="216"/>
      <c r="H152" s="217"/>
      <c r="I152" s="218"/>
      <c r="J152" s="219" t="n">
        <f aca="false">BK152</f>
        <v>0</v>
      </c>
      <c r="K152" s="220"/>
      <c r="L152" s="23"/>
      <c r="M152" s="221"/>
      <c r="N152" s="222" t="s">
        <v>47</v>
      </c>
      <c r="T152" s="57"/>
      <c r="AT152" s="3" t="s">
        <v>520</v>
      </c>
      <c r="AU152" s="3" t="s">
        <v>89</v>
      </c>
      <c r="AY152" s="3" t="s">
        <v>520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I152*H152</f>
        <v>0</v>
      </c>
    </row>
    <row r="153" s="22" customFormat="true" ht="16.35" hidden="false" customHeight="true" outlineLevel="0" collapsed="false">
      <c r="B153" s="23"/>
      <c r="C153" s="212"/>
      <c r="D153" s="213" t="s">
        <v>310</v>
      </c>
      <c r="E153" s="214"/>
      <c r="F153" s="215"/>
      <c r="G153" s="216"/>
      <c r="H153" s="217"/>
      <c r="I153" s="218"/>
      <c r="J153" s="219" t="n">
        <f aca="false">BK153</f>
        <v>0</v>
      </c>
      <c r="K153" s="220"/>
      <c r="L153" s="23"/>
      <c r="M153" s="221"/>
      <c r="N153" s="222" t="s">
        <v>47</v>
      </c>
      <c r="O153" s="223"/>
      <c r="P153" s="223"/>
      <c r="Q153" s="223"/>
      <c r="R153" s="223"/>
      <c r="S153" s="223"/>
      <c r="T153" s="224"/>
      <c r="AT153" s="3" t="s">
        <v>520</v>
      </c>
      <c r="AU153" s="3" t="s">
        <v>89</v>
      </c>
      <c r="AY153" s="3" t="s">
        <v>520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I153*H153</f>
        <v>0</v>
      </c>
    </row>
    <row r="154" s="22" customFormat="true" ht="6.9" hidden="false" customHeight="true" outlineLevel="0" collapsed="false">
      <c r="B154" s="41"/>
      <c r="C154" s="42"/>
      <c r="D154" s="42"/>
      <c r="E154" s="42"/>
      <c r="F154" s="42"/>
      <c r="G154" s="42"/>
      <c r="H154" s="42"/>
      <c r="I154" s="42"/>
      <c r="J154" s="42"/>
      <c r="K154" s="42"/>
      <c r="L154" s="23"/>
    </row>
  </sheetData>
  <sheetProtection algorithmName="SHA-512" hashValue="nOtNFlA8v7+4B5yyLBoaMizZjNPuFk+RB4nIWSa0rmG4FFCvFxJD9XRy0xQj789y4xYkDHcvpCSjkVg0wl3Kgw==" saltValue="I4E0e9KFfquw3/hHfweSa1FCPf66yjBKuA2QpltZs9MWH0hgw3ANUss1OSUubZCOqEaK+9bY2kijZVPUj6uDIA==" spinCount="100000" sheet="true" objects="true" scenarios="true" formatColumns="false" formatRows="false" autoFilter="false"/>
  <autoFilter ref="C125:K153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49:D15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49:N15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79"/>
  <sheetViews>
    <sheetView showFormulas="false" showGridLines="false" showRowColHeaders="true" showZeros="true" rightToLeft="false" tabSelected="false" showOutlineSymbols="true" defaultGridColor="true" view="normal" topLeftCell="A121" colorId="64" zoomScale="100" zoomScaleNormal="100" zoomScalePageLayoutView="100" workbookViewId="0">
      <selection pane="topLeft" activeCell="A121" activeCellId="0" sqref="A12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246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5750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5635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ROUND((ROUND((SUM(BE126:BE172)),  2) + SUM(BE174:BE178)), 2)</f>
        <v>0</v>
      </c>
      <c r="I35" s="119" t="n">
        <v>0.21</v>
      </c>
      <c r="J35" s="100" t="n">
        <f aca="false">ROUND((ROUND(((SUM(BE126:BE172))*I35),  2) + (SUM(BE174:BE178)*I35)),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ROUND((ROUND((SUM(BF126:BF172)),  2) + SUM(BF174:BF178)), 2)</f>
        <v>0</v>
      </c>
      <c r="I36" s="119" t="n">
        <v>0.15</v>
      </c>
      <c r="J36" s="100" t="n">
        <f aca="false">ROUND((ROUND(((SUM(BF126:BF172))*I36),  2) + (SUM(BF174:BF178)*I36)),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ROUND((ROUND((SUM(BG126:BG172)),  2) + SUM(BG174:BG178)),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ROUND((ROUND((SUM(BH126:BH172)),  2) + SUM(BH174:BH178)),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ROUND((ROUND((SUM(BI126:BI172)),  2) + SUM(BI174:BI178)),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5750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02 - ZTI KAN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5767</v>
      </c>
      <c r="E101" s="139"/>
      <c r="F101" s="139"/>
      <c r="G101" s="139"/>
      <c r="H101" s="139"/>
      <c r="I101" s="139"/>
      <c r="J101" s="140" t="n">
        <f aca="false">J143</f>
        <v>0</v>
      </c>
      <c r="L101" s="137"/>
    </row>
    <row r="102" s="95" customFormat="true" ht="19.95" hidden="false" customHeight="true" outlineLevel="0" collapsed="false">
      <c r="B102" s="137"/>
      <c r="D102" s="138" t="s">
        <v>1709</v>
      </c>
      <c r="E102" s="139"/>
      <c r="F102" s="139"/>
      <c r="G102" s="139"/>
      <c r="H102" s="139"/>
      <c r="I102" s="139"/>
      <c r="J102" s="140" t="n">
        <f aca="false">J158</f>
        <v>0</v>
      </c>
      <c r="L102" s="137"/>
    </row>
    <row r="103" s="95" customFormat="true" ht="19.95" hidden="false" customHeight="true" outlineLevel="0" collapsed="false">
      <c r="B103" s="137"/>
      <c r="D103" s="138" t="s">
        <v>1710</v>
      </c>
      <c r="E103" s="139"/>
      <c r="F103" s="139"/>
      <c r="G103" s="139"/>
      <c r="H103" s="139"/>
      <c r="I103" s="139"/>
      <c r="J103" s="140" t="n">
        <f aca="false">J164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J173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5750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02 - ZTI KAN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P127+P173</f>
        <v>0</v>
      </c>
      <c r="Q126" s="55"/>
      <c r="R126" s="149" t="n">
        <f aca="false">R127+R173</f>
        <v>0</v>
      </c>
      <c r="S126" s="55"/>
      <c r="T126" s="150" t="n">
        <f aca="false">T127+T173</f>
        <v>0</v>
      </c>
      <c r="AT126" s="3" t="s">
        <v>81</v>
      </c>
      <c r="AU126" s="3" t="s">
        <v>286</v>
      </c>
      <c r="BK126" s="151" t="n">
        <f aca="false">BK127+BK173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P128+P143+P158+P164</f>
        <v>0</v>
      </c>
      <c r="R127" s="158" t="n">
        <f aca="false">R128+R143+R158+R164</f>
        <v>0</v>
      </c>
      <c r="T127" s="159" t="n">
        <f aca="false">T128+T143+T158+T164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BK128+BK143+BK158+BK164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536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SUM(P129:P142)</f>
        <v>0</v>
      </c>
      <c r="R128" s="158" t="n">
        <f aca="false">SUM(R129:R142)</f>
        <v>0</v>
      </c>
      <c r="T128" s="159" t="n">
        <f aca="false">SUM(T129:T142)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SUM(BK129:BK142)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1717</v>
      </c>
      <c r="F129" s="166" t="s">
        <v>1718</v>
      </c>
      <c r="G129" s="167" t="s">
        <v>494</v>
      </c>
      <c r="H129" s="168" t="n">
        <v>0.4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5768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1720</v>
      </c>
      <c r="F130" s="166" t="s">
        <v>1721</v>
      </c>
      <c r="G130" s="167" t="s">
        <v>494</v>
      </c>
      <c r="H130" s="168" t="n">
        <v>1.5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5769</v>
      </c>
    </row>
    <row r="131" s="22" customFormat="true" ht="16.5" hidden="false" customHeight="true" outlineLevel="0" collapsed="false">
      <c r="B131" s="23"/>
      <c r="C131" s="164" t="s">
        <v>327</v>
      </c>
      <c r="D131" s="164" t="s">
        <v>310</v>
      </c>
      <c r="E131" s="165" t="s">
        <v>1723</v>
      </c>
      <c r="F131" s="166" t="s">
        <v>1724</v>
      </c>
      <c r="G131" s="167" t="s">
        <v>494</v>
      </c>
      <c r="H131" s="168" t="n">
        <v>2.6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5770</v>
      </c>
    </row>
    <row r="132" s="22" customFormat="true" ht="16.5" hidden="false" customHeight="true" outlineLevel="0" collapsed="false">
      <c r="B132" s="23"/>
      <c r="C132" s="164" t="s">
        <v>315</v>
      </c>
      <c r="D132" s="164" t="s">
        <v>310</v>
      </c>
      <c r="E132" s="165" t="s">
        <v>5771</v>
      </c>
      <c r="F132" s="166" t="s">
        <v>5772</v>
      </c>
      <c r="G132" s="167" t="s">
        <v>494</v>
      </c>
      <c r="H132" s="168" t="n">
        <v>1.1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5773</v>
      </c>
    </row>
    <row r="133" s="22" customFormat="true" ht="16.5" hidden="false" customHeight="true" outlineLevel="0" collapsed="false">
      <c r="B133" s="23"/>
      <c r="C133" s="164" t="s">
        <v>334</v>
      </c>
      <c r="D133" s="164" t="s">
        <v>310</v>
      </c>
      <c r="E133" s="165" t="s">
        <v>4444</v>
      </c>
      <c r="F133" s="166" t="s">
        <v>4445</v>
      </c>
      <c r="G133" s="167" t="s">
        <v>494</v>
      </c>
      <c r="H133" s="168" t="n">
        <v>6.9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5774</v>
      </c>
    </row>
    <row r="134" s="22" customFormat="true" ht="16.5" hidden="false" customHeight="true" outlineLevel="0" collapsed="false">
      <c r="B134" s="23"/>
      <c r="C134" s="164" t="s">
        <v>340</v>
      </c>
      <c r="D134" s="164" t="s">
        <v>310</v>
      </c>
      <c r="E134" s="165" t="s">
        <v>1726</v>
      </c>
      <c r="F134" s="166" t="s">
        <v>1727</v>
      </c>
      <c r="G134" s="167" t="s">
        <v>494</v>
      </c>
      <c r="H134" s="168" t="n">
        <v>2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5775</v>
      </c>
    </row>
    <row r="135" s="22" customFormat="true" ht="16.5" hidden="false" customHeight="true" outlineLevel="0" collapsed="false">
      <c r="B135" s="23"/>
      <c r="C135" s="164" t="s">
        <v>347</v>
      </c>
      <c r="D135" s="164" t="s">
        <v>310</v>
      </c>
      <c r="E135" s="165" t="s">
        <v>4448</v>
      </c>
      <c r="F135" s="166" t="s">
        <v>4449</v>
      </c>
      <c r="G135" s="167" t="s">
        <v>494</v>
      </c>
      <c r="H135" s="168" t="n">
        <v>126.1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5776</v>
      </c>
    </row>
    <row r="136" s="22" customFormat="true" ht="16.5" hidden="false" customHeight="true" outlineLevel="0" collapsed="false">
      <c r="B136" s="23"/>
      <c r="C136" s="164" t="s">
        <v>352</v>
      </c>
      <c r="D136" s="164" t="s">
        <v>310</v>
      </c>
      <c r="E136" s="165" t="s">
        <v>5639</v>
      </c>
      <c r="F136" s="166" t="s">
        <v>5640</v>
      </c>
      <c r="G136" s="167" t="s">
        <v>494</v>
      </c>
      <c r="H136" s="168" t="n">
        <v>32.4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5777</v>
      </c>
    </row>
    <row r="137" s="22" customFormat="true" ht="24.15" hidden="false" customHeight="true" outlineLevel="0" collapsed="false">
      <c r="B137" s="23"/>
      <c r="C137" s="164" t="s">
        <v>357</v>
      </c>
      <c r="D137" s="164" t="s">
        <v>310</v>
      </c>
      <c r="E137" s="165" t="s">
        <v>1732</v>
      </c>
      <c r="F137" s="166" t="s">
        <v>1733</v>
      </c>
      <c r="G137" s="167" t="s">
        <v>494</v>
      </c>
      <c r="H137" s="168" t="n">
        <v>4.1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5778</v>
      </c>
    </row>
    <row r="138" s="22" customFormat="true" ht="24.15" hidden="false" customHeight="true" outlineLevel="0" collapsed="false">
      <c r="B138" s="23"/>
      <c r="C138" s="164" t="s">
        <v>363</v>
      </c>
      <c r="D138" s="164" t="s">
        <v>310</v>
      </c>
      <c r="E138" s="165" t="s">
        <v>5779</v>
      </c>
      <c r="F138" s="166" t="s">
        <v>5780</v>
      </c>
      <c r="G138" s="167" t="s">
        <v>494</v>
      </c>
      <c r="H138" s="168" t="n">
        <v>1.1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5781</v>
      </c>
    </row>
    <row r="139" s="22" customFormat="true" ht="16.5" hidden="false" customHeight="true" outlineLevel="0" collapsed="false">
      <c r="B139" s="23"/>
      <c r="C139" s="164" t="s">
        <v>367</v>
      </c>
      <c r="D139" s="164" t="s">
        <v>310</v>
      </c>
      <c r="E139" s="165" t="s">
        <v>4453</v>
      </c>
      <c r="F139" s="166" t="s">
        <v>4454</v>
      </c>
      <c r="G139" s="167" t="s">
        <v>494</v>
      </c>
      <c r="H139" s="168" t="n">
        <v>6.9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5782</v>
      </c>
    </row>
    <row r="140" s="22" customFormat="true" ht="16.5" hidden="false" customHeight="true" outlineLevel="0" collapsed="false">
      <c r="B140" s="23"/>
      <c r="C140" s="164" t="s">
        <v>374</v>
      </c>
      <c r="D140" s="164" t="s">
        <v>310</v>
      </c>
      <c r="E140" s="165" t="s">
        <v>1735</v>
      </c>
      <c r="F140" s="166" t="s">
        <v>1736</v>
      </c>
      <c r="G140" s="167" t="s">
        <v>494</v>
      </c>
      <c r="H140" s="168" t="n">
        <v>2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5783</v>
      </c>
    </row>
    <row r="141" s="22" customFormat="true" ht="16.5" hidden="false" customHeight="true" outlineLevel="0" collapsed="false">
      <c r="B141" s="23"/>
      <c r="C141" s="164" t="s">
        <v>381</v>
      </c>
      <c r="D141" s="164" t="s">
        <v>310</v>
      </c>
      <c r="E141" s="165" t="s">
        <v>4457</v>
      </c>
      <c r="F141" s="166" t="s">
        <v>4458</v>
      </c>
      <c r="G141" s="167" t="s">
        <v>494</v>
      </c>
      <c r="H141" s="168" t="n">
        <v>126.1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5784</v>
      </c>
    </row>
    <row r="142" s="22" customFormat="true" ht="21.75" hidden="false" customHeight="true" outlineLevel="0" collapsed="false">
      <c r="B142" s="23"/>
      <c r="C142" s="164" t="s">
        <v>393</v>
      </c>
      <c r="D142" s="164" t="s">
        <v>310</v>
      </c>
      <c r="E142" s="165" t="s">
        <v>5653</v>
      </c>
      <c r="F142" s="166" t="s">
        <v>5654</v>
      </c>
      <c r="G142" s="167" t="s">
        <v>494</v>
      </c>
      <c r="H142" s="168" t="n">
        <v>32.4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5785</v>
      </c>
    </row>
    <row r="143" s="152" customFormat="true" ht="22.95" hidden="false" customHeight="true" outlineLevel="0" collapsed="false">
      <c r="B143" s="153"/>
      <c r="D143" s="154" t="s">
        <v>81</v>
      </c>
      <c r="E143" s="162" t="s">
        <v>542</v>
      </c>
      <c r="F143" s="162" t="s">
        <v>5786</v>
      </c>
      <c r="I143" s="156"/>
      <c r="J143" s="163" t="n">
        <f aca="false">BK143</f>
        <v>0</v>
      </c>
      <c r="L143" s="153"/>
      <c r="M143" s="157"/>
      <c r="P143" s="158" t="n">
        <f aca="false">SUM(P144:P157)</f>
        <v>0</v>
      </c>
      <c r="R143" s="158" t="n">
        <f aca="false">SUM(R144:R157)</f>
        <v>0</v>
      </c>
      <c r="T143" s="159" t="n">
        <f aca="false">SUM(T144:T157)</f>
        <v>0</v>
      </c>
      <c r="AR143" s="154" t="s">
        <v>315</v>
      </c>
      <c r="AT143" s="160" t="s">
        <v>81</v>
      </c>
      <c r="AU143" s="160" t="s">
        <v>89</v>
      </c>
      <c r="AY143" s="154" t="s">
        <v>308</v>
      </c>
      <c r="BK143" s="161" t="n">
        <f aca="false">SUM(BK144:BK157)</f>
        <v>0</v>
      </c>
    </row>
    <row r="144" s="22" customFormat="true" ht="16.5" hidden="false" customHeight="true" outlineLevel="0" collapsed="false">
      <c r="B144" s="23"/>
      <c r="C144" s="164" t="s">
        <v>7</v>
      </c>
      <c r="D144" s="164" t="s">
        <v>310</v>
      </c>
      <c r="E144" s="165" t="s">
        <v>5787</v>
      </c>
      <c r="F144" s="166" t="s">
        <v>4522</v>
      </c>
      <c r="G144" s="167" t="s">
        <v>607</v>
      </c>
      <c r="H144" s="168" t="n">
        <v>1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5788</v>
      </c>
    </row>
    <row r="145" s="22" customFormat="true" ht="16.5" hidden="false" customHeight="true" outlineLevel="0" collapsed="false">
      <c r="B145" s="23"/>
      <c r="C145" s="164" t="s">
        <v>414</v>
      </c>
      <c r="D145" s="164" t="s">
        <v>310</v>
      </c>
      <c r="E145" s="165" t="s">
        <v>5789</v>
      </c>
      <c r="F145" s="166" t="s">
        <v>1770</v>
      </c>
      <c r="G145" s="167" t="s">
        <v>607</v>
      </c>
      <c r="H145" s="168" t="n">
        <v>2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5790</v>
      </c>
    </row>
    <row r="146" s="22" customFormat="true" ht="16.5" hidden="false" customHeight="true" outlineLevel="0" collapsed="false">
      <c r="B146" s="23"/>
      <c r="C146" s="164" t="s">
        <v>423</v>
      </c>
      <c r="D146" s="164" t="s">
        <v>310</v>
      </c>
      <c r="E146" s="165" t="s">
        <v>5791</v>
      </c>
      <c r="F146" s="166" t="s">
        <v>5792</v>
      </c>
      <c r="G146" s="167" t="s">
        <v>607</v>
      </c>
      <c r="H146" s="168" t="n">
        <v>7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5793</v>
      </c>
    </row>
    <row r="147" s="22" customFormat="true" ht="16.5" hidden="false" customHeight="true" outlineLevel="0" collapsed="false">
      <c r="B147" s="23"/>
      <c r="C147" s="164" t="s">
        <v>427</v>
      </c>
      <c r="D147" s="164" t="s">
        <v>310</v>
      </c>
      <c r="E147" s="165" t="s">
        <v>5794</v>
      </c>
      <c r="F147" s="166" t="s">
        <v>4532</v>
      </c>
      <c r="G147" s="167" t="s">
        <v>607</v>
      </c>
      <c r="H147" s="168" t="n">
        <v>4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5795</v>
      </c>
    </row>
    <row r="148" s="22" customFormat="true" ht="16.5" hidden="false" customHeight="true" outlineLevel="0" collapsed="false">
      <c r="B148" s="23"/>
      <c r="C148" s="164" t="s">
        <v>433</v>
      </c>
      <c r="D148" s="164" t="s">
        <v>310</v>
      </c>
      <c r="E148" s="165" t="s">
        <v>5796</v>
      </c>
      <c r="F148" s="166" t="s">
        <v>1776</v>
      </c>
      <c r="G148" s="167" t="s">
        <v>607</v>
      </c>
      <c r="H148" s="168" t="n">
        <v>5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5797</v>
      </c>
    </row>
    <row r="149" s="22" customFormat="true" ht="16.5" hidden="false" customHeight="true" outlineLevel="0" collapsed="false">
      <c r="B149" s="23"/>
      <c r="C149" s="164" t="s">
        <v>443</v>
      </c>
      <c r="D149" s="164" t="s">
        <v>310</v>
      </c>
      <c r="E149" s="165" t="s">
        <v>5798</v>
      </c>
      <c r="F149" s="166" t="s">
        <v>5799</v>
      </c>
      <c r="G149" s="167" t="s">
        <v>607</v>
      </c>
      <c r="H149" s="168" t="n">
        <v>1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5800</v>
      </c>
    </row>
    <row r="150" s="22" customFormat="true" ht="16.5" hidden="false" customHeight="true" outlineLevel="0" collapsed="false">
      <c r="B150" s="23"/>
      <c r="C150" s="164" t="s">
        <v>6</v>
      </c>
      <c r="D150" s="164" t="s">
        <v>310</v>
      </c>
      <c r="E150" s="165" t="s">
        <v>5801</v>
      </c>
      <c r="F150" s="166" t="s">
        <v>4542</v>
      </c>
      <c r="G150" s="167" t="s">
        <v>607</v>
      </c>
      <c r="H150" s="168" t="n">
        <v>26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5802</v>
      </c>
    </row>
    <row r="151" s="22" customFormat="true" ht="16.5" hidden="false" customHeight="true" outlineLevel="0" collapsed="false">
      <c r="B151" s="23"/>
      <c r="C151" s="164" t="s">
        <v>455</v>
      </c>
      <c r="D151" s="164" t="s">
        <v>310</v>
      </c>
      <c r="E151" s="165" t="s">
        <v>5803</v>
      </c>
      <c r="F151" s="166" t="s">
        <v>5804</v>
      </c>
      <c r="G151" s="167" t="s">
        <v>607</v>
      </c>
      <c r="H151" s="168" t="n">
        <v>2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5805</v>
      </c>
    </row>
    <row r="152" s="22" customFormat="true" ht="16.5" hidden="false" customHeight="true" outlineLevel="0" collapsed="false">
      <c r="B152" s="23"/>
      <c r="C152" s="164" t="s">
        <v>461</v>
      </c>
      <c r="D152" s="164" t="s">
        <v>310</v>
      </c>
      <c r="E152" s="165" t="s">
        <v>5806</v>
      </c>
      <c r="F152" s="166" t="s">
        <v>4549</v>
      </c>
      <c r="G152" s="167" t="s">
        <v>607</v>
      </c>
      <c r="H152" s="168" t="n">
        <v>1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5807</v>
      </c>
    </row>
    <row r="153" s="22" customFormat="true" ht="16.5" hidden="false" customHeight="true" outlineLevel="0" collapsed="false">
      <c r="B153" s="23"/>
      <c r="C153" s="164" t="s">
        <v>471</v>
      </c>
      <c r="D153" s="164" t="s">
        <v>310</v>
      </c>
      <c r="E153" s="165" t="s">
        <v>5808</v>
      </c>
      <c r="F153" s="166" t="s">
        <v>4552</v>
      </c>
      <c r="G153" s="167" t="s">
        <v>607</v>
      </c>
      <c r="H153" s="168" t="n">
        <v>3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5809</v>
      </c>
    </row>
    <row r="154" s="22" customFormat="true" ht="16.5" hidden="false" customHeight="true" outlineLevel="0" collapsed="false">
      <c r="B154" s="23"/>
      <c r="C154" s="164" t="s">
        <v>475</v>
      </c>
      <c r="D154" s="164" t="s">
        <v>310</v>
      </c>
      <c r="E154" s="165" t="s">
        <v>5810</v>
      </c>
      <c r="F154" s="166" t="s">
        <v>5811</v>
      </c>
      <c r="G154" s="167" t="s">
        <v>607</v>
      </c>
      <c r="H154" s="168" t="n">
        <v>1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5812</v>
      </c>
    </row>
    <row r="155" s="22" customFormat="true" ht="16.5" hidden="false" customHeight="true" outlineLevel="0" collapsed="false">
      <c r="B155" s="23"/>
      <c r="C155" s="164" t="s">
        <v>481</v>
      </c>
      <c r="D155" s="164" t="s">
        <v>310</v>
      </c>
      <c r="E155" s="165" t="s">
        <v>5813</v>
      </c>
      <c r="F155" s="166" t="s">
        <v>5814</v>
      </c>
      <c r="G155" s="167" t="s">
        <v>607</v>
      </c>
      <c r="H155" s="168" t="n">
        <v>1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5815</v>
      </c>
    </row>
    <row r="156" s="22" customFormat="true" ht="16.5" hidden="false" customHeight="true" outlineLevel="0" collapsed="false">
      <c r="B156" s="23"/>
      <c r="C156" s="164" t="s">
        <v>486</v>
      </c>
      <c r="D156" s="164" t="s">
        <v>310</v>
      </c>
      <c r="E156" s="165" t="s">
        <v>5816</v>
      </c>
      <c r="F156" s="166" t="s">
        <v>5817</v>
      </c>
      <c r="G156" s="167" t="s">
        <v>607</v>
      </c>
      <c r="H156" s="168" t="n">
        <v>1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5818</v>
      </c>
    </row>
    <row r="157" s="22" customFormat="true" ht="16.5" hidden="false" customHeight="true" outlineLevel="0" collapsed="false">
      <c r="B157" s="23"/>
      <c r="C157" s="164" t="s">
        <v>491</v>
      </c>
      <c r="D157" s="164" t="s">
        <v>310</v>
      </c>
      <c r="E157" s="165" t="s">
        <v>5819</v>
      </c>
      <c r="F157" s="166" t="s">
        <v>5820</v>
      </c>
      <c r="G157" s="167" t="s">
        <v>607</v>
      </c>
      <c r="H157" s="168" t="n">
        <v>4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5821</v>
      </c>
    </row>
    <row r="158" s="152" customFormat="true" ht="22.95" hidden="false" customHeight="true" outlineLevel="0" collapsed="false">
      <c r="B158" s="153"/>
      <c r="D158" s="154" t="s">
        <v>81</v>
      </c>
      <c r="E158" s="162" t="s">
        <v>582</v>
      </c>
      <c r="F158" s="162" t="s">
        <v>1698</v>
      </c>
      <c r="I158" s="156"/>
      <c r="J158" s="163" t="n">
        <f aca="false">BK158</f>
        <v>0</v>
      </c>
      <c r="L158" s="153"/>
      <c r="M158" s="157"/>
      <c r="P158" s="158" t="n">
        <f aca="false">SUM(P159:P163)</f>
        <v>0</v>
      </c>
      <c r="R158" s="158" t="n">
        <f aca="false">SUM(R159:R163)</f>
        <v>0</v>
      </c>
      <c r="T158" s="159" t="n">
        <f aca="false">SUM(T159:T163)</f>
        <v>0</v>
      </c>
      <c r="AR158" s="154" t="s">
        <v>315</v>
      </c>
      <c r="AT158" s="160" t="s">
        <v>81</v>
      </c>
      <c r="AU158" s="160" t="s">
        <v>89</v>
      </c>
      <c r="AY158" s="154" t="s">
        <v>308</v>
      </c>
      <c r="BK158" s="161" t="n">
        <f aca="false">SUM(BK159:BK163)</f>
        <v>0</v>
      </c>
    </row>
    <row r="159" s="22" customFormat="true" ht="21.75" hidden="false" customHeight="true" outlineLevel="0" collapsed="false">
      <c r="B159" s="23"/>
      <c r="C159" s="164" t="s">
        <v>496</v>
      </c>
      <c r="D159" s="164" t="s">
        <v>310</v>
      </c>
      <c r="E159" s="165" t="s">
        <v>1781</v>
      </c>
      <c r="F159" s="166" t="s">
        <v>1782</v>
      </c>
      <c r="G159" s="167" t="s">
        <v>494</v>
      </c>
      <c r="H159" s="168" t="n">
        <v>14.5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5822</v>
      </c>
    </row>
    <row r="160" s="22" customFormat="true" ht="16.5" hidden="false" customHeight="true" outlineLevel="0" collapsed="false">
      <c r="B160" s="23"/>
      <c r="C160" s="164" t="s">
        <v>500</v>
      </c>
      <c r="D160" s="164" t="s">
        <v>310</v>
      </c>
      <c r="E160" s="165" t="s">
        <v>4568</v>
      </c>
      <c r="F160" s="166" t="s">
        <v>4569</v>
      </c>
      <c r="G160" s="167" t="s">
        <v>494</v>
      </c>
      <c r="H160" s="168" t="n">
        <v>126.1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5823</v>
      </c>
    </row>
    <row r="161" s="22" customFormat="true" ht="16.5" hidden="false" customHeight="true" outlineLevel="0" collapsed="false">
      <c r="B161" s="23"/>
      <c r="C161" s="164" t="s">
        <v>504</v>
      </c>
      <c r="D161" s="164" t="s">
        <v>310</v>
      </c>
      <c r="E161" s="165" t="s">
        <v>1790</v>
      </c>
      <c r="F161" s="166" t="s">
        <v>1791</v>
      </c>
      <c r="G161" s="167" t="s">
        <v>1705</v>
      </c>
      <c r="H161" s="168" t="n">
        <v>1.3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5824</v>
      </c>
    </row>
    <row r="162" s="22" customFormat="true" ht="16.5" hidden="false" customHeight="true" outlineLevel="0" collapsed="false">
      <c r="B162" s="23"/>
      <c r="C162" s="164" t="s">
        <v>508</v>
      </c>
      <c r="D162" s="164" t="s">
        <v>310</v>
      </c>
      <c r="E162" s="165" t="s">
        <v>1793</v>
      </c>
      <c r="F162" s="166" t="s">
        <v>1794</v>
      </c>
      <c r="G162" s="167" t="s">
        <v>1705</v>
      </c>
      <c r="H162" s="168" t="n">
        <v>92.4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5825</v>
      </c>
    </row>
    <row r="163" s="22" customFormat="true" ht="16.5" hidden="false" customHeight="true" outlineLevel="0" collapsed="false">
      <c r="B163" s="23"/>
      <c r="C163" s="164" t="s">
        <v>514</v>
      </c>
      <c r="D163" s="164" t="s">
        <v>310</v>
      </c>
      <c r="E163" s="165" t="s">
        <v>5660</v>
      </c>
      <c r="F163" s="166" t="s">
        <v>5661</v>
      </c>
      <c r="G163" s="167" t="s">
        <v>494</v>
      </c>
      <c r="H163" s="168" t="n">
        <v>167.4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5826</v>
      </c>
    </row>
    <row r="164" s="152" customFormat="true" ht="22.95" hidden="false" customHeight="true" outlineLevel="0" collapsed="false">
      <c r="B164" s="153"/>
      <c r="D164" s="154" t="s">
        <v>81</v>
      </c>
      <c r="E164" s="162" t="s">
        <v>611</v>
      </c>
      <c r="F164" s="162" t="s">
        <v>1585</v>
      </c>
      <c r="I164" s="156"/>
      <c r="J164" s="163" t="n">
        <f aca="false">BK164</f>
        <v>0</v>
      </c>
      <c r="L164" s="153"/>
      <c r="M164" s="157"/>
      <c r="P164" s="158" t="n">
        <f aca="false">SUM(P165:P172)</f>
        <v>0</v>
      </c>
      <c r="R164" s="158" t="n">
        <f aca="false">SUM(R165:R172)</f>
        <v>0</v>
      </c>
      <c r="T164" s="159" t="n">
        <f aca="false">SUM(T165:T172)</f>
        <v>0</v>
      </c>
      <c r="AR164" s="154" t="s">
        <v>315</v>
      </c>
      <c r="AT164" s="160" t="s">
        <v>81</v>
      </c>
      <c r="AU164" s="160" t="s">
        <v>89</v>
      </c>
      <c r="AY164" s="154" t="s">
        <v>308</v>
      </c>
      <c r="BK164" s="161" t="n">
        <f aca="false">SUM(BK165:BK172)</f>
        <v>0</v>
      </c>
    </row>
    <row r="165" s="22" customFormat="true" ht="21.75" hidden="false" customHeight="true" outlineLevel="0" collapsed="false">
      <c r="B165" s="23"/>
      <c r="C165" s="164" t="s">
        <v>645</v>
      </c>
      <c r="D165" s="164" t="s">
        <v>310</v>
      </c>
      <c r="E165" s="165" t="s">
        <v>1796</v>
      </c>
      <c r="F165" s="166" t="s">
        <v>1797</v>
      </c>
      <c r="G165" s="167" t="s">
        <v>324</v>
      </c>
      <c r="H165" s="168" t="n">
        <v>70.4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5827</v>
      </c>
    </row>
    <row r="166" s="22" customFormat="true" ht="21.75" hidden="false" customHeight="true" outlineLevel="0" collapsed="false">
      <c r="B166" s="23"/>
      <c r="C166" s="164" t="s">
        <v>649</v>
      </c>
      <c r="D166" s="164" t="s">
        <v>310</v>
      </c>
      <c r="E166" s="165" t="s">
        <v>1799</v>
      </c>
      <c r="F166" s="166" t="s">
        <v>1800</v>
      </c>
      <c r="G166" s="167" t="s">
        <v>324</v>
      </c>
      <c r="H166" s="168" t="n">
        <v>54.3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5828</v>
      </c>
    </row>
    <row r="167" s="22" customFormat="true" ht="16.5" hidden="false" customHeight="true" outlineLevel="0" collapsed="false">
      <c r="B167" s="23"/>
      <c r="C167" s="164" t="s">
        <v>653</v>
      </c>
      <c r="D167" s="164" t="s">
        <v>310</v>
      </c>
      <c r="E167" s="165" t="s">
        <v>1802</v>
      </c>
      <c r="F167" s="166" t="s">
        <v>1803</v>
      </c>
      <c r="G167" s="167" t="s">
        <v>324</v>
      </c>
      <c r="H167" s="168" t="n">
        <v>54.3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5829</v>
      </c>
    </row>
    <row r="168" s="22" customFormat="true" ht="16.5" hidden="false" customHeight="true" outlineLevel="0" collapsed="false">
      <c r="B168" s="23"/>
      <c r="C168" s="164" t="s">
        <v>657</v>
      </c>
      <c r="D168" s="164" t="s">
        <v>310</v>
      </c>
      <c r="E168" s="165" t="s">
        <v>4596</v>
      </c>
      <c r="F168" s="166" t="s">
        <v>4597</v>
      </c>
      <c r="G168" s="167" t="s">
        <v>324</v>
      </c>
      <c r="H168" s="168" t="n">
        <v>16.1</v>
      </c>
      <c r="I168" s="169"/>
      <c r="J168" s="170" t="n">
        <f aca="false">ROUND(I168*H168,2)</f>
        <v>0</v>
      </c>
      <c r="K168" s="166"/>
      <c r="L168" s="23"/>
      <c r="M168" s="171"/>
      <c r="N168" s="172" t="s">
        <v>47</v>
      </c>
      <c r="P168" s="173" t="n">
        <f aca="false">O168*H168</f>
        <v>0</v>
      </c>
      <c r="Q168" s="173" t="n">
        <v>0</v>
      </c>
      <c r="R168" s="173" t="n">
        <f aca="false">Q168*H168</f>
        <v>0</v>
      </c>
      <c r="S168" s="173" t="n">
        <v>0</v>
      </c>
      <c r="T168" s="174" t="n">
        <f aca="false">S168*H168</f>
        <v>0</v>
      </c>
      <c r="AR168" s="175" t="s">
        <v>540</v>
      </c>
      <c r="AT168" s="175" t="s">
        <v>310</v>
      </c>
      <c r="AU168" s="175" t="s">
        <v>91</v>
      </c>
      <c r="AY168" s="3" t="s">
        <v>308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ROUND(I168*H168,2)</f>
        <v>0</v>
      </c>
      <c r="BL168" s="3" t="s">
        <v>540</v>
      </c>
      <c r="BM168" s="175" t="s">
        <v>5830</v>
      </c>
    </row>
    <row r="169" s="22" customFormat="true" ht="16.5" hidden="false" customHeight="true" outlineLevel="0" collapsed="false">
      <c r="B169" s="23"/>
      <c r="C169" s="164" t="s">
        <v>661</v>
      </c>
      <c r="D169" s="164" t="s">
        <v>310</v>
      </c>
      <c r="E169" s="165" t="s">
        <v>1805</v>
      </c>
      <c r="F169" s="166" t="s">
        <v>1806</v>
      </c>
      <c r="G169" s="167" t="s">
        <v>324</v>
      </c>
      <c r="H169" s="168" t="n">
        <v>54.3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5831</v>
      </c>
    </row>
    <row r="170" s="22" customFormat="true" ht="21.75" hidden="false" customHeight="true" outlineLevel="0" collapsed="false">
      <c r="B170" s="23"/>
      <c r="C170" s="164" t="s">
        <v>663</v>
      </c>
      <c r="D170" s="164" t="s">
        <v>310</v>
      </c>
      <c r="E170" s="165" t="s">
        <v>1610</v>
      </c>
      <c r="F170" s="166" t="s">
        <v>1611</v>
      </c>
      <c r="G170" s="167" t="s">
        <v>324</v>
      </c>
      <c r="H170" s="168" t="n">
        <v>54.3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5832</v>
      </c>
    </row>
    <row r="171" s="22" customFormat="true" ht="16.5" hidden="false" customHeight="true" outlineLevel="0" collapsed="false">
      <c r="B171" s="23"/>
      <c r="C171" s="164" t="s">
        <v>665</v>
      </c>
      <c r="D171" s="164" t="s">
        <v>310</v>
      </c>
      <c r="E171" s="165" t="s">
        <v>1613</v>
      </c>
      <c r="F171" s="166" t="s">
        <v>1614</v>
      </c>
      <c r="G171" s="167" t="s">
        <v>324</v>
      </c>
      <c r="H171" s="168" t="n">
        <v>54.3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5833</v>
      </c>
    </row>
    <row r="172" s="22" customFormat="true" ht="16.5" hidden="false" customHeight="true" outlineLevel="0" collapsed="false">
      <c r="B172" s="23"/>
      <c r="C172" s="164" t="s">
        <v>667</v>
      </c>
      <c r="D172" s="164" t="s">
        <v>310</v>
      </c>
      <c r="E172" s="165" t="s">
        <v>1616</v>
      </c>
      <c r="F172" s="166" t="s">
        <v>1617</v>
      </c>
      <c r="G172" s="167" t="s">
        <v>324</v>
      </c>
      <c r="H172" s="168" t="n">
        <v>54.3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5834</v>
      </c>
    </row>
    <row r="173" s="22" customFormat="true" ht="49.95" hidden="false" customHeight="true" outlineLevel="0" collapsed="false">
      <c r="B173" s="23"/>
      <c r="E173" s="155" t="s">
        <v>518</v>
      </c>
      <c r="F173" s="155" t="s">
        <v>519</v>
      </c>
      <c r="J173" s="142" t="n">
        <f aca="false">BK173</f>
        <v>0</v>
      </c>
      <c r="L173" s="23"/>
      <c r="M173" s="211"/>
      <c r="T173" s="57"/>
      <c r="AT173" s="3" t="s">
        <v>81</v>
      </c>
      <c r="AU173" s="3" t="s">
        <v>82</v>
      </c>
      <c r="AY173" s="3" t="s">
        <v>520</v>
      </c>
      <c r="BK173" s="176" t="n">
        <f aca="false">SUM(BK174:BK178)</f>
        <v>0</v>
      </c>
    </row>
    <row r="174" s="22" customFormat="true" ht="16.35" hidden="false" customHeight="true" outlineLevel="0" collapsed="false">
      <c r="B174" s="23"/>
      <c r="C174" s="212"/>
      <c r="D174" s="213" t="s">
        <v>310</v>
      </c>
      <c r="E174" s="214"/>
      <c r="F174" s="215"/>
      <c r="G174" s="216"/>
      <c r="H174" s="217"/>
      <c r="I174" s="218"/>
      <c r="J174" s="219" t="n">
        <f aca="false">BK174</f>
        <v>0</v>
      </c>
      <c r="K174" s="220"/>
      <c r="L174" s="23"/>
      <c r="M174" s="221"/>
      <c r="N174" s="222" t="s">
        <v>47</v>
      </c>
      <c r="T174" s="57"/>
      <c r="AT174" s="3" t="s">
        <v>520</v>
      </c>
      <c r="AU174" s="3" t="s">
        <v>89</v>
      </c>
      <c r="AY174" s="3" t="s">
        <v>520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I174*H174</f>
        <v>0</v>
      </c>
    </row>
    <row r="175" s="22" customFormat="true" ht="16.35" hidden="false" customHeight="true" outlineLevel="0" collapsed="false">
      <c r="B175" s="23"/>
      <c r="C175" s="212"/>
      <c r="D175" s="213" t="s">
        <v>310</v>
      </c>
      <c r="E175" s="214"/>
      <c r="F175" s="215"/>
      <c r="G175" s="216"/>
      <c r="H175" s="217"/>
      <c r="I175" s="218"/>
      <c r="J175" s="219" t="n">
        <f aca="false">BK175</f>
        <v>0</v>
      </c>
      <c r="K175" s="220"/>
      <c r="L175" s="23"/>
      <c r="M175" s="221"/>
      <c r="N175" s="222" t="s">
        <v>47</v>
      </c>
      <c r="T175" s="57"/>
      <c r="AT175" s="3" t="s">
        <v>520</v>
      </c>
      <c r="AU175" s="3" t="s">
        <v>89</v>
      </c>
      <c r="AY175" s="3" t="s">
        <v>520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I175*H175</f>
        <v>0</v>
      </c>
    </row>
    <row r="176" s="22" customFormat="true" ht="16.35" hidden="false" customHeight="true" outlineLevel="0" collapsed="false">
      <c r="B176" s="23"/>
      <c r="C176" s="212"/>
      <c r="D176" s="213" t="s">
        <v>310</v>
      </c>
      <c r="E176" s="214"/>
      <c r="F176" s="215"/>
      <c r="G176" s="216"/>
      <c r="H176" s="217"/>
      <c r="I176" s="218"/>
      <c r="J176" s="219" t="n">
        <f aca="false">BK176</f>
        <v>0</v>
      </c>
      <c r="K176" s="220"/>
      <c r="L176" s="23"/>
      <c r="M176" s="221"/>
      <c r="N176" s="222" t="s">
        <v>47</v>
      </c>
      <c r="T176" s="57"/>
      <c r="AT176" s="3" t="s">
        <v>520</v>
      </c>
      <c r="AU176" s="3" t="s">
        <v>89</v>
      </c>
      <c r="AY176" s="3" t="s">
        <v>520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I176*H176</f>
        <v>0</v>
      </c>
    </row>
    <row r="177" s="22" customFormat="true" ht="16.35" hidden="false" customHeight="true" outlineLevel="0" collapsed="false">
      <c r="B177" s="23"/>
      <c r="C177" s="212"/>
      <c r="D177" s="213" t="s">
        <v>310</v>
      </c>
      <c r="E177" s="214"/>
      <c r="F177" s="215"/>
      <c r="G177" s="216"/>
      <c r="H177" s="217"/>
      <c r="I177" s="218"/>
      <c r="J177" s="219" t="n">
        <f aca="false">BK177</f>
        <v>0</v>
      </c>
      <c r="K177" s="220"/>
      <c r="L177" s="23"/>
      <c r="M177" s="221"/>
      <c r="N177" s="222" t="s">
        <v>47</v>
      </c>
      <c r="T177" s="57"/>
      <c r="AT177" s="3" t="s">
        <v>520</v>
      </c>
      <c r="AU177" s="3" t="s">
        <v>89</v>
      </c>
      <c r="AY177" s="3" t="s">
        <v>520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I177*H177</f>
        <v>0</v>
      </c>
    </row>
    <row r="178" s="22" customFormat="true" ht="16.35" hidden="false" customHeight="true" outlineLevel="0" collapsed="false">
      <c r="B178" s="23"/>
      <c r="C178" s="212"/>
      <c r="D178" s="213" t="s">
        <v>310</v>
      </c>
      <c r="E178" s="214"/>
      <c r="F178" s="215"/>
      <c r="G178" s="216"/>
      <c r="H178" s="217"/>
      <c r="I178" s="218"/>
      <c r="J178" s="219" t="n">
        <f aca="false">BK178</f>
        <v>0</v>
      </c>
      <c r="K178" s="220"/>
      <c r="L178" s="23"/>
      <c r="M178" s="221"/>
      <c r="N178" s="222" t="s">
        <v>47</v>
      </c>
      <c r="O178" s="223"/>
      <c r="P178" s="223"/>
      <c r="Q178" s="223"/>
      <c r="R178" s="223"/>
      <c r="S178" s="223"/>
      <c r="T178" s="224"/>
      <c r="AT178" s="3" t="s">
        <v>520</v>
      </c>
      <c r="AU178" s="3" t="s">
        <v>89</v>
      </c>
      <c r="AY178" s="3" t="s">
        <v>520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I178*H178</f>
        <v>0</v>
      </c>
    </row>
    <row r="179" s="22" customFormat="true" ht="6.9" hidden="false" customHeight="true" outlineLevel="0" collapsed="false">
      <c r="B179" s="41"/>
      <c r="C179" s="42"/>
      <c r="D179" s="42"/>
      <c r="E179" s="42"/>
      <c r="F179" s="42"/>
      <c r="G179" s="42"/>
      <c r="H179" s="42"/>
      <c r="I179" s="42"/>
      <c r="J179" s="42"/>
      <c r="K179" s="42"/>
      <c r="L179" s="23"/>
    </row>
  </sheetData>
  <sheetProtection algorithmName="SHA-512" hashValue="SDwvnuzGRS9KnYBkanuIZirnU4/Wpw1Ga5cO7LnTElKs7tft0WfzqEkITnjn6OhM8c9cKnP9xhU1INl9V7bH9A==" saltValue="Hrt98LDxlf+k31kV+nR8anSwZzyFnlYMyPqBCEcavxxfDzvUyw5jw/Q7gaCPi/TD2ZAK7B08Sk/LsvuIUUiiBA==" spinCount="100000" sheet="true" objects="true" scenarios="true" formatColumns="false" formatRows="false" autoFilter="false"/>
  <autoFilter ref="C125:K178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74:D179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74:N179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1"/>
  <sheetViews>
    <sheetView showFormulas="false" showGridLines="false" showRowColHeaders="true" showZeros="true" rightToLeft="false" tabSelected="false" showOutlineSymbols="true" defaultGridColor="true" view="normal" topLeftCell="A100" colorId="64" zoomScale="100" zoomScaleNormal="100" zoomScalePageLayoutView="100" workbookViewId="0">
      <selection pane="topLeft" activeCell="A100" activeCellId="0" sqref="A100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247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5750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5671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ROUND(J125,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ROUND((ROUND((SUM(BE125:BE144)),  2) + SUM(BE146:BE150)), 2)</f>
        <v>0</v>
      </c>
      <c r="I35" s="119" t="n">
        <v>0.21</v>
      </c>
      <c r="J35" s="100" t="n">
        <f aca="false">ROUND((ROUND(((SUM(BE125:BE144))*I35),  2) + (SUM(BE146:BE150)*I35)),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ROUND((ROUND((SUM(BF125:BF144)),  2) + SUM(BF146:BF150)), 2)</f>
        <v>0</v>
      </c>
      <c r="I36" s="119" t="n">
        <v>0.15</v>
      </c>
      <c r="J36" s="100" t="n">
        <f aca="false">ROUND((ROUND(((SUM(BF125:BF144))*I36),  2) + (SUM(BF146:BF150)*I36)),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ROUND((ROUND((SUM(BG125:BG144)),  2) + SUM(BG146:BG150)),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ROUND((ROUND((SUM(BH125:BH144)),  2) + SUM(BH146:BH150)),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ROUND((ROUND((SUM(BI125:BI144)),  2) + SUM(BI146:BI150)),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5750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03 - NÁDRŽE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J125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J126</f>
        <v>0</v>
      </c>
      <c r="L99" s="133"/>
    </row>
    <row r="100" s="95" customFormat="true" ht="19.95" hidden="false" customHeight="true" outlineLevel="0" collapsed="false">
      <c r="B100" s="137"/>
      <c r="D100" s="138" t="s">
        <v>5555</v>
      </c>
      <c r="E100" s="139"/>
      <c r="F100" s="139"/>
      <c r="G100" s="139"/>
      <c r="H100" s="139"/>
      <c r="I100" s="139"/>
      <c r="J100" s="140" t="n">
        <f aca="false">J127</f>
        <v>0</v>
      </c>
      <c r="L100" s="137"/>
    </row>
    <row r="101" s="95" customFormat="true" ht="19.95" hidden="false" customHeight="true" outlineLevel="0" collapsed="false">
      <c r="B101" s="137"/>
      <c r="D101" s="138" t="s">
        <v>5556</v>
      </c>
      <c r="E101" s="139"/>
      <c r="F101" s="139"/>
      <c r="G101" s="139"/>
      <c r="H101" s="139"/>
      <c r="I101" s="139"/>
      <c r="J101" s="140" t="n">
        <f aca="false">J130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J134</f>
        <v>0</v>
      </c>
      <c r="L102" s="137"/>
    </row>
    <row r="103" s="132" customFormat="true" ht="21.75" hidden="false" customHeight="true" outlineLevel="0" collapsed="false">
      <c r="B103" s="133"/>
      <c r="D103" s="141" t="s">
        <v>292</v>
      </c>
      <c r="J103" s="142" t="n">
        <f aca="false">J145</f>
        <v>0</v>
      </c>
      <c r="L103" s="133"/>
    </row>
    <row r="104" s="22" customFormat="true" ht="21.75" hidden="false" customHeight="true" outlineLevel="0" collapsed="false">
      <c r="B104" s="23"/>
      <c r="L104" s="23"/>
    </row>
    <row r="105" s="22" customFormat="true" ht="6.9" hidden="false" customHeight="true" outlineLevel="0" collapsed="false"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23"/>
    </row>
    <row r="109" s="22" customFormat="true" ht="6.9" hidden="false" customHeight="true" outlineLevel="0" collapsed="false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3"/>
    </row>
    <row r="110" s="22" customFormat="true" ht="24.9" hidden="false" customHeight="true" outlineLevel="0" collapsed="false">
      <c r="B110" s="23"/>
      <c r="C110" s="7" t="s">
        <v>293</v>
      </c>
      <c r="L110" s="23"/>
    </row>
    <row r="111" s="22" customFormat="true" ht="6.9" hidden="false" customHeight="true" outlineLevel="0" collapsed="false">
      <c r="B111" s="23"/>
      <c r="L111" s="23"/>
    </row>
    <row r="112" s="22" customFormat="true" ht="12" hidden="false" customHeight="true" outlineLevel="0" collapsed="false">
      <c r="B112" s="23"/>
      <c r="C112" s="15" t="s">
        <v>15</v>
      </c>
      <c r="L112" s="23"/>
    </row>
    <row r="113" s="22" customFormat="true" ht="16.5" hidden="false" customHeight="true" outlineLevel="0" collapsed="false">
      <c r="B113" s="23"/>
      <c r="E113" s="109" t="str">
        <f aca="false">E7</f>
        <v>Koupaliště Rosice</v>
      </c>
      <c r="F113" s="109"/>
      <c r="G113" s="109"/>
      <c r="H113" s="109"/>
      <c r="L113" s="23"/>
    </row>
    <row r="114" customFormat="false" ht="12" hidden="false" customHeight="true" outlineLevel="0" collapsed="false">
      <c r="B114" s="6"/>
      <c r="C114" s="15" t="s">
        <v>278</v>
      </c>
      <c r="L114" s="6"/>
    </row>
    <row r="115" s="22" customFormat="true" ht="16.5" hidden="false" customHeight="true" outlineLevel="0" collapsed="false">
      <c r="B115" s="23"/>
      <c r="E115" s="109" t="s">
        <v>5750</v>
      </c>
      <c r="F115" s="109"/>
      <c r="G115" s="109"/>
      <c r="H115" s="109"/>
      <c r="L115" s="23"/>
    </row>
    <row r="116" s="22" customFormat="true" ht="12" hidden="false" customHeight="true" outlineLevel="0" collapsed="false">
      <c r="B116" s="23"/>
      <c r="C116" s="15" t="s">
        <v>280</v>
      </c>
      <c r="L116" s="23"/>
    </row>
    <row r="117" s="22" customFormat="true" ht="16.5" hidden="false" customHeight="true" outlineLevel="0" collapsed="false">
      <c r="B117" s="23"/>
      <c r="E117" s="110" t="str">
        <f aca="false">E11</f>
        <v>03 - NÁDRŽE</v>
      </c>
      <c r="F117" s="110"/>
      <c r="G117" s="110"/>
      <c r="H117" s="110"/>
      <c r="L117" s="23"/>
    </row>
    <row r="118" s="22" customFormat="true" ht="6.9" hidden="false" customHeight="true" outlineLevel="0" collapsed="false">
      <c r="B118" s="23"/>
      <c r="L118" s="23"/>
    </row>
    <row r="119" s="22" customFormat="true" ht="12" hidden="false" customHeight="true" outlineLevel="0" collapsed="false">
      <c r="B119" s="23"/>
      <c r="C119" s="15" t="s">
        <v>19</v>
      </c>
      <c r="F119" s="16" t="str">
        <f aca="false">F14</f>
        <v>Rosice</v>
      </c>
      <c r="I119" s="15" t="s">
        <v>21</v>
      </c>
      <c r="J119" s="111" t="str">
        <f aca="false">IF(J14="","",J14)</f>
        <v>6. 9. 2021</v>
      </c>
      <c r="L119" s="23"/>
    </row>
    <row r="120" s="22" customFormat="true" ht="6.9" hidden="false" customHeight="true" outlineLevel="0" collapsed="false">
      <c r="B120" s="23"/>
      <c r="L120" s="23"/>
    </row>
    <row r="121" s="22" customFormat="true" ht="25.65" hidden="false" customHeight="true" outlineLevel="0" collapsed="false">
      <c r="B121" s="23"/>
      <c r="C121" s="15" t="s">
        <v>23</v>
      </c>
      <c r="F121" s="16" t="str">
        <f aca="false">E17</f>
        <v>Město Rosice</v>
      </c>
      <c r="I121" s="15" t="s">
        <v>31</v>
      </c>
      <c r="J121" s="128" t="str">
        <f aca="false">E23</f>
        <v>Ing. arch. Kristýna Shromáždilová</v>
      </c>
      <c r="L121" s="23"/>
    </row>
    <row r="122" s="22" customFormat="true" ht="25.65" hidden="false" customHeight="true" outlineLevel="0" collapsed="false">
      <c r="B122" s="23"/>
      <c r="C122" s="15" t="s">
        <v>29</v>
      </c>
      <c r="F122" s="16" t="str">
        <f aca="false">IF(E20="","",E20)</f>
        <v>Vyplň údaj</v>
      </c>
      <c r="I122" s="15" t="s">
        <v>36</v>
      </c>
      <c r="J122" s="128" t="str">
        <f aca="false">E26</f>
        <v>STAGA stavební agentura s.r.o.</v>
      </c>
      <c r="L122" s="23"/>
    </row>
    <row r="123" s="22" customFormat="true" ht="10.35" hidden="false" customHeight="true" outlineLevel="0" collapsed="false">
      <c r="B123" s="23"/>
      <c r="L123" s="23"/>
    </row>
    <row r="124" s="143" customFormat="true" ht="29.25" hidden="false" customHeight="true" outlineLevel="0" collapsed="false">
      <c r="B124" s="144"/>
      <c r="C124" s="145" t="s">
        <v>294</v>
      </c>
      <c r="D124" s="146" t="s">
        <v>67</v>
      </c>
      <c r="E124" s="146" t="s">
        <v>63</v>
      </c>
      <c r="F124" s="146" t="s">
        <v>64</v>
      </c>
      <c r="G124" s="146" t="s">
        <v>295</v>
      </c>
      <c r="H124" s="146" t="s">
        <v>296</v>
      </c>
      <c r="I124" s="146" t="s">
        <v>297</v>
      </c>
      <c r="J124" s="146" t="s">
        <v>284</v>
      </c>
      <c r="K124" s="147" t="s">
        <v>298</v>
      </c>
      <c r="L124" s="144"/>
      <c r="M124" s="64"/>
      <c r="N124" s="65" t="s">
        <v>46</v>
      </c>
      <c r="O124" s="65" t="s">
        <v>299</v>
      </c>
      <c r="P124" s="65" t="s">
        <v>300</v>
      </c>
      <c r="Q124" s="65" t="s">
        <v>301</v>
      </c>
      <c r="R124" s="65" t="s">
        <v>302</v>
      </c>
      <c r="S124" s="65" t="s">
        <v>303</v>
      </c>
      <c r="T124" s="66" t="s">
        <v>304</v>
      </c>
    </row>
    <row r="125" s="22" customFormat="true" ht="22.95" hidden="false" customHeight="true" outlineLevel="0" collapsed="false">
      <c r="B125" s="23"/>
      <c r="C125" s="70" t="s">
        <v>305</v>
      </c>
      <c r="J125" s="148" t="n">
        <f aca="false">BK125</f>
        <v>0</v>
      </c>
      <c r="L125" s="23"/>
      <c r="M125" s="67"/>
      <c r="N125" s="55"/>
      <c r="O125" s="55"/>
      <c r="P125" s="149" t="n">
        <f aca="false">P126+P145</f>
        <v>0</v>
      </c>
      <c r="Q125" s="55"/>
      <c r="R125" s="149" t="n">
        <f aca="false">R126+R145</f>
        <v>0</v>
      </c>
      <c r="S125" s="55"/>
      <c r="T125" s="150" t="n">
        <f aca="false">T126+T145</f>
        <v>0</v>
      </c>
      <c r="AT125" s="3" t="s">
        <v>81</v>
      </c>
      <c r="AU125" s="3" t="s">
        <v>286</v>
      </c>
      <c r="BK125" s="151" t="n">
        <f aca="false">BK126+BK145</f>
        <v>0</v>
      </c>
    </row>
    <row r="126" s="152" customFormat="true" ht="25.95" hidden="false" customHeight="true" outlineLevel="0" collapsed="false">
      <c r="B126" s="153"/>
      <c r="D126" s="154" t="s">
        <v>81</v>
      </c>
      <c r="E126" s="155" t="s">
        <v>534</v>
      </c>
      <c r="F126" s="155" t="s">
        <v>535</v>
      </c>
      <c r="I126" s="156"/>
      <c r="J126" s="142" t="n">
        <f aca="false">BK126</f>
        <v>0</v>
      </c>
      <c r="L126" s="153"/>
      <c r="M126" s="157"/>
      <c r="P126" s="158" t="n">
        <f aca="false">P127+P130+P134</f>
        <v>0</v>
      </c>
      <c r="R126" s="158" t="n">
        <f aca="false">R127+R130+R134</f>
        <v>0</v>
      </c>
      <c r="T126" s="159" t="n">
        <f aca="false">T127+T130+T134</f>
        <v>0</v>
      </c>
      <c r="AR126" s="154" t="s">
        <v>315</v>
      </c>
      <c r="AT126" s="160" t="s">
        <v>81</v>
      </c>
      <c r="AU126" s="160" t="s">
        <v>82</v>
      </c>
      <c r="AY126" s="154" t="s">
        <v>308</v>
      </c>
      <c r="BK126" s="161" t="n">
        <f aca="false">BK127+BK130+BK134</f>
        <v>0</v>
      </c>
    </row>
    <row r="127" s="152" customFormat="true" ht="22.95" hidden="false" customHeight="true" outlineLevel="0" collapsed="false">
      <c r="B127" s="153"/>
      <c r="D127" s="154" t="s">
        <v>81</v>
      </c>
      <c r="E127" s="162" t="s">
        <v>536</v>
      </c>
      <c r="F127" s="162" t="s">
        <v>5557</v>
      </c>
      <c r="I127" s="156"/>
      <c r="J127" s="163" t="n">
        <f aca="false">BK127</f>
        <v>0</v>
      </c>
      <c r="L127" s="153"/>
      <c r="M127" s="157"/>
      <c r="P127" s="158" t="n">
        <f aca="false">SUM(P128:P129)</f>
        <v>0</v>
      </c>
      <c r="R127" s="158" t="n">
        <f aca="false">SUM(R128:R129)</f>
        <v>0</v>
      </c>
      <c r="T127" s="159" t="n">
        <f aca="false">SUM(T128:T129)</f>
        <v>0</v>
      </c>
      <c r="AR127" s="154" t="s">
        <v>315</v>
      </c>
      <c r="AT127" s="160" t="s">
        <v>81</v>
      </c>
      <c r="AU127" s="160" t="s">
        <v>89</v>
      </c>
      <c r="AY127" s="154" t="s">
        <v>308</v>
      </c>
      <c r="BK127" s="161" t="n">
        <f aca="false">SUM(BK128:BK129)</f>
        <v>0</v>
      </c>
    </row>
    <row r="128" s="22" customFormat="true" ht="16.5" hidden="false" customHeight="true" outlineLevel="0" collapsed="false">
      <c r="B128" s="23"/>
      <c r="C128" s="164" t="s">
        <v>89</v>
      </c>
      <c r="D128" s="164" t="s">
        <v>310</v>
      </c>
      <c r="E128" s="165" t="s">
        <v>5835</v>
      </c>
      <c r="F128" s="166" t="s">
        <v>5836</v>
      </c>
      <c r="G128" s="167" t="s">
        <v>607</v>
      </c>
      <c r="H128" s="168" t="n">
        <v>1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5837</v>
      </c>
    </row>
    <row r="129" s="22" customFormat="true" ht="16.5" hidden="false" customHeight="true" outlineLevel="0" collapsed="false">
      <c r="B129" s="23"/>
      <c r="C129" s="164" t="s">
        <v>91</v>
      </c>
      <c r="D129" s="164" t="s">
        <v>310</v>
      </c>
      <c r="E129" s="165" t="s">
        <v>5573</v>
      </c>
      <c r="F129" s="166" t="s">
        <v>5574</v>
      </c>
      <c r="G129" s="167" t="s">
        <v>5575</v>
      </c>
      <c r="H129" s="168" t="n">
        <v>1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5838</v>
      </c>
    </row>
    <row r="130" s="152" customFormat="true" ht="22.95" hidden="false" customHeight="true" outlineLevel="0" collapsed="false">
      <c r="B130" s="153"/>
      <c r="D130" s="154" t="s">
        <v>81</v>
      </c>
      <c r="E130" s="162" t="s">
        <v>542</v>
      </c>
      <c r="F130" s="162" t="s">
        <v>5580</v>
      </c>
      <c r="I130" s="156"/>
      <c r="J130" s="163" t="n">
        <f aca="false">BK130</f>
        <v>0</v>
      </c>
      <c r="L130" s="153"/>
      <c r="M130" s="157"/>
      <c r="P130" s="158" t="n">
        <f aca="false">SUM(P131:P133)</f>
        <v>0</v>
      </c>
      <c r="R130" s="158" t="n">
        <f aca="false">SUM(R131:R133)</f>
        <v>0</v>
      </c>
      <c r="T130" s="159" t="n">
        <f aca="false">SUM(T131:T133)</f>
        <v>0</v>
      </c>
      <c r="AR130" s="154" t="s">
        <v>315</v>
      </c>
      <c r="AT130" s="160" t="s">
        <v>81</v>
      </c>
      <c r="AU130" s="160" t="s">
        <v>89</v>
      </c>
      <c r="AY130" s="154" t="s">
        <v>308</v>
      </c>
      <c r="BK130" s="161" t="n">
        <f aca="false">SUM(BK131:BK133)</f>
        <v>0</v>
      </c>
    </row>
    <row r="131" s="22" customFormat="true" ht="24.15" hidden="false" customHeight="true" outlineLevel="0" collapsed="false">
      <c r="B131" s="23"/>
      <c r="C131" s="164" t="s">
        <v>327</v>
      </c>
      <c r="D131" s="164" t="s">
        <v>310</v>
      </c>
      <c r="E131" s="165" t="s">
        <v>5581</v>
      </c>
      <c r="F131" s="166" t="s">
        <v>5582</v>
      </c>
      <c r="G131" s="167" t="s">
        <v>607</v>
      </c>
      <c r="H131" s="168" t="n">
        <v>1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5839</v>
      </c>
    </row>
    <row r="132" s="22" customFormat="true" ht="16.5" hidden="false" customHeight="true" outlineLevel="0" collapsed="false">
      <c r="B132" s="23"/>
      <c r="C132" s="164" t="s">
        <v>315</v>
      </c>
      <c r="D132" s="164" t="s">
        <v>310</v>
      </c>
      <c r="E132" s="165" t="s">
        <v>5587</v>
      </c>
      <c r="F132" s="166" t="s">
        <v>5588</v>
      </c>
      <c r="G132" s="167" t="s">
        <v>324</v>
      </c>
      <c r="H132" s="168" t="n">
        <v>0.7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5840</v>
      </c>
    </row>
    <row r="133" s="22" customFormat="true" ht="16.5" hidden="false" customHeight="true" outlineLevel="0" collapsed="false">
      <c r="B133" s="23"/>
      <c r="C133" s="164" t="s">
        <v>334</v>
      </c>
      <c r="D133" s="164" t="s">
        <v>310</v>
      </c>
      <c r="E133" s="165" t="s">
        <v>5590</v>
      </c>
      <c r="F133" s="166" t="s">
        <v>5591</v>
      </c>
      <c r="G133" s="167" t="s">
        <v>324</v>
      </c>
      <c r="H133" s="168" t="n">
        <v>9.7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5841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582</v>
      </c>
      <c r="F134" s="162" t="s">
        <v>1585</v>
      </c>
      <c r="I134" s="156"/>
      <c r="J134" s="163" t="n">
        <f aca="false">BK134</f>
        <v>0</v>
      </c>
      <c r="L134" s="153"/>
      <c r="M134" s="157"/>
      <c r="P134" s="158" t="n">
        <f aca="false">SUM(P135:P144)</f>
        <v>0</v>
      </c>
      <c r="R134" s="158" t="n">
        <f aca="false">SUM(R135:R144)</f>
        <v>0</v>
      </c>
      <c r="T134" s="159" t="n">
        <f aca="false">SUM(T135:T144)</f>
        <v>0</v>
      </c>
      <c r="AR134" s="154" t="s">
        <v>315</v>
      </c>
      <c r="AT134" s="160" t="s">
        <v>81</v>
      </c>
      <c r="AU134" s="160" t="s">
        <v>89</v>
      </c>
      <c r="AY134" s="154" t="s">
        <v>308</v>
      </c>
      <c r="BK134" s="161" t="n">
        <f aca="false">SUM(BK135:BK144)</f>
        <v>0</v>
      </c>
    </row>
    <row r="135" s="22" customFormat="true" ht="21.75" hidden="false" customHeight="true" outlineLevel="0" collapsed="false">
      <c r="B135" s="23"/>
      <c r="C135" s="164" t="s">
        <v>340</v>
      </c>
      <c r="D135" s="164" t="s">
        <v>310</v>
      </c>
      <c r="E135" s="165" t="s">
        <v>5593</v>
      </c>
      <c r="F135" s="166" t="s">
        <v>5594</v>
      </c>
      <c r="G135" s="167" t="s">
        <v>324</v>
      </c>
      <c r="H135" s="168" t="n">
        <v>42.8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5842</v>
      </c>
    </row>
    <row r="136" s="22" customFormat="true" ht="16.5" hidden="false" customHeight="true" outlineLevel="0" collapsed="false">
      <c r="B136" s="23"/>
      <c r="C136" s="164" t="s">
        <v>347</v>
      </c>
      <c r="D136" s="164" t="s">
        <v>310</v>
      </c>
      <c r="E136" s="165" t="s">
        <v>5596</v>
      </c>
      <c r="F136" s="166" t="s">
        <v>5597</v>
      </c>
      <c r="G136" s="167" t="s">
        <v>313</v>
      </c>
      <c r="H136" s="168" t="n">
        <v>13.6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5843</v>
      </c>
    </row>
    <row r="137" s="22" customFormat="true" ht="16.5" hidden="false" customHeight="true" outlineLevel="0" collapsed="false">
      <c r="B137" s="23"/>
      <c r="C137" s="164" t="s">
        <v>352</v>
      </c>
      <c r="D137" s="164" t="s">
        <v>310</v>
      </c>
      <c r="E137" s="165" t="s">
        <v>5599</v>
      </c>
      <c r="F137" s="166" t="s">
        <v>5600</v>
      </c>
      <c r="G137" s="167" t="s">
        <v>313</v>
      </c>
      <c r="H137" s="168" t="n">
        <v>13.6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5844</v>
      </c>
    </row>
    <row r="138" s="22" customFormat="true" ht="21.75" hidden="false" customHeight="true" outlineLevel="0" collapsed="false">
      <c r="B138" s="23"/>
      <c r="C138" s="164" t="s">
        <v>357</v>
      </c>
      <c r="D138" s="164" t="s">
        <v>310</v>
      </c>
      <c r="E138" s="165" t="s">
        <v>1610</v>
      </c>
      <c r="F138" s="166" t="s">
        <v>1611</v>
      </c>
      <c r="G138" s="167" t="s">
        <v>324</v>
      </c>
      <c r="H138" s="168" t="n">
        <v>32.9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5845</v>
      </c>
    </row>
    <row r="139" s="22" customFormat="true" ht="21.75" hidden="false" customHeight="true" outlineLevel="0" collapsed="false">
      <c r="B139" s="23"/>
      <c r="C139" s="164" t="s">
        <v>363</v>
      </c>
      <c r="D139" s="164" t="s">
        <v>310</v>
      </c>
      <c r="E139" s="165" t="s">
        <v>5603</v>
      </c>
      <c r="F139" s="166" t="s">
        <v>1800</v>
      </c>
      <c r="G139" s="167" t="s">
        <v>324</v>
      </c>
      <c r="H139" s="168" t="n">
        <v>42.8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5846</v>
      </c>
    </row>
    <row r="140" s="22" customFormat="true" ht="16.5" hidden="false" customHeight="true" outlineLevel="0" collapsed="false">
      <c r="B140" s="23"/>
      <c r="C140" s="164" t="s">
        <v>367</v>
      </c>
      <c r="D140" s="164" t="s">
        <v>310</v>
      </c>
      <c r="E140" s="165" t="s">
        <v>5605</v>
      </c>
      <c r="F140" s="166" t="s">
        <v>5606</v>
      </c>
      <c r="G140" s="167" t="s">
        <v>313</v>
      </c>
      <c r="H140" s="168" t="n">
        <v>42.8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5847</v>
      </c>
    </row>
    <row r="141" s="22" customFormat="true" ht="21.75" hidden="false" customHeight="true" outlineLevel="0" collapsed="false">
      <c r="B141" s="23"/>
      <c r="C141" s="164" t="s">
        <v>374</v>
      </c>
      <c r="D141" s="164" t="s">
        <v>310</v>
      </c>
      <c r="E141" s="165" t="s">
        <v>5608</v>
      </c>
      <c r="F141" s="166" t="s">
        <v>5609</v>
      </c>
      <c r="G141" s="167" t="s">
        <v>324</v>
      </c>
      <c r="H141" s="168" t="n">
        <v>42.8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5848</v>
      </c>
    </row>
    <row r="142" s="22" customFormat="true" ht="16.5" hidden="false" customHeight="true" outlineLevel="0" collapsed="false">
      <c r="B142" s="23"/>
      <c r="C142" s="164" t="s">
        <v>381</v>
      </c>
      <c r="D142" s="164" t="s">
        <v>310</v>
      </c>
      <c r="E142" s="165" t="s">
        <v>1601</v>
      </c>
      <c r="F142" s="166" t="s">
        <v>1602</v>
      </c>
      <c r="G142" s="167" t="s">
        <v>324</v>
      </c>
      <c r="H142" s="168" t="n">
        <v>9.9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5849</v>
      </c>
    </row>
    <row r="143" s="22" customFormat="true" ht="21.75" hidden="false" customHeight="true" outlineLevel="0" collapsed="false">
      <c r="B143" s="23"/>
      <c r="C143" s="164" t="s">
        <v>393</v>
      </c>
      <c r="D143" s="164" t="s">
        <v>310</v>
      </c>
      <c r="E143" s="165" t="s">
        <v>5612</v>
      </c>
      <c r="F143" s="166" t="s">
        <v>5613</v>
      </c>
      <c r="G143" s="167" t="s">
        <v>324</v>
      </c>
      <c r="H143" s="168" t="n">
        <v>32.9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5850</v>
      </c>
    </row>
    <row r="144" s="22" customFormat="true" ht="16.5" hidden="false" customHeight="true" outlineLevel="0" collapsed="false">
      <c r="B144" s="23"/>
      <c r="C144" s="164" t="s">
        <v>7</v>
      </c>
      <c r="D144" s="164" t="s">
        <v>310</v>
      </c>
      <c r="E144" s="165" t="s">
        <v>5615</v>
      </c>
      <c r="F144" s="166" t="s">
        <v>5616</v>
      </c>
      <c r="G144" s="167" t="s">
        <v>324</v>
      </c>
      <c r="H144" s="168" t="n">
        <v>32.9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5851</v>
      </c>
    </row>
    <row r="145" s="22" customFormat="true" ht="49.95" hidden="false" customHeight="true" outlineLevel="0" collapsed="false">
      <c r="B145" s="23"/>
      <c r="E145" s="155" t="s">
        <v>518</v>
      </c>
      <c r="F145" s="155" t="s">
        <v>519</v>
      </c>
      <c r="J145" s="142" t="n">
        <f aca="false">BK145</f>
        <v>0</v>
      </c>
      <c r="L145" s="23"/>
      <c r="M145" s="211"/>
      <c r="T145" s="57"/>
      <c r="AT145" s="3" t="s">
        <v>81</v>
      </c>
      <c r="AU145" s="3" t="s">
        <v>82</v>
      </c>
      <c r="AY145" s="3" t="s">
        <v>520</v>
      </c>
      <c r="BK145" s="176" t="n">
        <f aca="false">SUM(BK146:BK150)</f>
        <v>0</v>
      </c>
    </row>
    <row r="146" s="22" customFormat="true" ht="16.35" hidden="false" customHeight="true" outlineLevel="0" collapsed="false">
      <c r="B146" s="23"/>
      <c r="C146" s="212"/>
      <c r="D146" s="213" t="s">
        <v>310</v>
      </c>
      <c r="E146" s="214"/>
      <c r="F146" s="215"/>
      <c r="G146" s="216"/>
      <c r="H146" s="217"/>
      <c r="I146" s="218"/>
      <c r="J146" s="219" t="n">
        <f aca="false">BK146</f>
        <v>0</v>
      </c>
      <c r="K146" s="220"/>
      <c r="L146" s="23"/>
      <c r="M146" s="221"/>
      <c r="N146" s="222" t="s">
        <v>47</v>
      </c>
      <c r="T146" s="57"/>
      <c r="AT146" s="3" t="s">
        <v>520</v>
      </c>
      <c r="AU146" s="3" t="s">
        <v>89</v>
      </c>
      <c r="AY146" s="3" t="s">
        <v>520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I146*H146</f>
        <v>0</v>
      </c>
    </row>
    <row r="147" s="22" customFormat="true" ht="16.35" hidden="false" customHeight="true" outlineLevel="0" collapsed="false">
      <c r="B147" s="23"/>
      <c r="C147" s="212"/>
      <c r="D147" s="213" t="s">
        <v>310</v>
      </c>
      <c r="E147" s="214"/>
      <c r="F147" s="215"/>
      <c r="G147" s="216"/>
      <c r="H147" s="217"/>
      <c r="I147" s="218"/>
      <c r="J147" s="219" t="n">
        <f aca="false">BK147</f>
        <v>0</v>
      </c>
      <c r="K147" s="220"/>
      <c r="L147" s="23"/>
      <c r="M147" s="221"/>
      <c r="N147" s="222" t="s">
        <v>47</v>
      </c>
      <c r="T147" s="57"/>
      <c r="AT147" s="3" t="s">
        <v>520</v>
      </c>
      <c r="AU147" s="3" t="s">
        <v>89</v>
      </c>
      <c r="AY147" s="3" t="s">
        <v>520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I147*H147</f>
        <v>0</v>
      </c>
    </row>
    <row r="148" s="22" customFormat="true" ht="16.35" hidden="false" customHeight="true" outlineLevel="0" collapsed="false">
      <c r="B148" s="23"/>
      <c r="C148" s="212"/>
      <c r="D148" s="213" t="s">
        <v>310</v>
      </c>
      <c r="E148" s="214"/>
      <c r="F148" s="215"/>
      <c r="G148" s="216"/>
      <c r="H148" s="217"/>
      <c r="I148" s="218"/>
      <c r="J148" s="219" t="n">
        <f aca="false">BK148</f>
        <v>0</v>
      </c>
      <c r="K148" s="220"/>
      <c r="L148" s="23"/>
      <c r="M148" s="221"/>
      <c r="N148" s="222" t="s">
        <v>47</v>
      </c>
      <c r="T148" s="57"/>
      <c r="AT148" s="3" t="s">
        <v>520</v>
      </c>
      <c r="AU148" s="3" t="s">
        <v>89</v>
      </c>
      <c r="AY148" s="3" t="s">
        <v>520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I148*H148</f>
        <v>0</v>
      </c>
    </row>
    <row r="149" s="22" customFormat="true" ht="16.35" hidden="false" customHeight="true" outlineLevel="0" collapsed="false">
      <c r="B149" s="23"/>
      <c r="C149" s="212"/>
      <c r="D149" s="213" t="s">
        <v>310</v>
      </c>
      <c r="E149" s="214"/>
      <c r="F149" s="215"/>
      <c r="G149" s="216"/>
      <c r="H149" s="217"/>
      <c r="I149" s="218"/>
      <c r="J149" s="219" t="n">
        <f aca="false">BK149</f>
        <v>0</v>
      </c>
      <c r="K149" s="220"/>
      <c r="L149" s="23"/>
      <c r="M149" s="221"/>
      <c r="N149" s="222" t="s">
        <v>47</v>
      </c>
      <c r="T149" s="57"/>
      <c r="AT149" s="3" t="s">
        <v>520</v>
      </c>
      <c r="AU149" s="3" t="s">
        <v>89</v>
      </c>
      <c r="AY149" s="3" t="s">
        <v>520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I149*H149</f>
        <v>0</v>
      </c>
    </row>
    <row r="150" s="22" customFormat="true" ht="16.35" hidden="false" customHeight="true" outlineLevel="0" collapsed="false">
      <c r="B150" s="23"/>
      <c r="C150" s="212"/>
      <c r="D150" s="213" t="s">
        <v>310</v>
      </c>
      <c r="E150" s="214"/>
      <c r="F150" s="215"/>
      <c r="G150" s="216"/>
      <c r="H150" s="217"/>
      <c r="I150" s="218"/>
      <c r="J150" s="219" t="n">
        <f aca="false">BK150</f>
        <v>0</v>
      </c>
      <c r="K150" s="220"/>
      <c r="L150" s="23"/>
      <c r="M150" s="221"/>
      <c r="N150" s="222" t="s">
        <v>47</v>
      </c>
      <c r="O150" s="223"/>
      <c r="P150" s="223"/>
      <c r="Q150" s="223"/>
      <c r="R150" s="223"/>
      <c r="S150" s="223"/>
      <c r="T150" s="224"/>
      <c r="AT150" s="3" t="s">
        <v>520</v>
      </c>
      <c r="AU150" s="3" t="s">
        <v>89</v>
      </c>
      <c r="AY150" s="3" t="s">
        <v>520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I150*H150</f>
        <v>0</v>
      </c>
    </row>
    <row r="151" s="22" customFormat="true" ht="6.9" hidden="false" customHeight="true" outlineLevel="0" collapsed="false">
      <c r="B151" s="41"/>
      <c r="C151" s="42"/>
      <c r="D151" s="42"/>
      <c r="E151" s="42"/>
      <c r="F151" s="42"/>
      <c r="G151" s="42"/>
      <c r="H151" s="42"/>
      <c r="I151" s="42"/>
      <c r="J151" s="42"/>
      <c r="K151" s="42"/>
      <c r="L151" s="23"/>
    </row>
  </sheetData>
  <sheetProtection algorithmName="SHA-512" hashValue="8q10QXpV4LXf2qkV9ysBhVDYJq/5jqohCspj/NJJTHzeCVwUbvcQwp+L3smY/N2LaHqXcqVtT/kzSb2jELhZnQ==" saltValue="RshbzsWyka04hUDdaH4VdiDTEVs82pQycI1hOutkH1zouSO/2Jlu4/NJ7/ZwVX6Xbf2wlXBUG/enL08ZZyZYfQ==" spinCount="100000" sheet="true" objects="true" scenarios="true" formatColumns="false" formatRows="false" autoFilter="false"/>
  <autoFilter ref="C124:K150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</mergeCells>
  <dataValidations count="2">
    <dataValidation allowBlank="true" error="Povoleny jsou hodnoty K, M." operator="between" showDropDown="false" showErrorMessage="true" showInputMessage="true" sqref="D146:D151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46:N151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40"/>
  <sheetViews>
    <sheetView showFormulas="false" showGridLines="false" showRowColHeaders="true" showZeros="true" rightToLeft="false" tabSelected="false" showOutlineSymbols="true" defaultGridColor="true" view="normal" topLeftCell="A88" colorId="64" zoomScale="100" zoomScaleNormal="100" zoomScalePageLayoutView="100" workbookViewId="0">
      <selection pane="topLeft" activeCell="A88" activeCellId="0" sqref="A88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248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5750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5700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ROUND(J123,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ROUND((ROUND((SUM(BE123:BE133)),  2) + SUM(BE135:BE139)), 2)</f>
        <v>0</v>
      </c>
      <c r="I35" s="119" t="n">
        <v>0.21</v>
      </c>
      <c r="J35" s="100" t="n">
        <f aca="false">ROUND((ROUND(((SUM(BE123:BE133))*I35),  2) + (SUM(BE135:BE139)*I35)),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ROUND((ROUND((SUM(BF123:BF133)),  2) + SUM(BF135:BF139)), 2)</f>
        <v>0</v>
      </c>
      <c r="I36" s="119" t="n">
        <v>0.15</v>
      </c>
      <c r="J36" s="100" t="n">
        <f aca="false">ROUND((ROUND(((SUM(BF123:BF133))*I36),  2) + (SUM(BF135:BF139)*I36)),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ROUND((ROUND((SUM(BG123:BG133)),  2) + SUM(BG135:BG139)),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ROUND((ROUND((SUM(BH123:BH133)),  2) + SUM(BH135:BH139)),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ROUND((ROUND((SUM(BI123:BI133)),  2) + SUM(BI135:BI139)),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5750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04 - ŠACHTY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J123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J124</f>
        <v>0</v>
      </c>
      <c r="L99" s="133"/>
    </row>
    <row r="100" s="95" customFormat="true" ht="19.95" hidden="false" customHeight="true" outlineLevel="0" collapsed="false">
      <c r="B100" s="137"/>
      <c r="D100" s="138" t="s">
        <v>5701</v>
      </c>
      <c r="E100" s="139"/>
      <c r="F100" s="139"/>
      <c r="G100" s="139"/>
      <c r="H100" s="139"/>
      <c r="I100" s="139"/>
      <c r="J100" s="140" t="n">
        <f aca="false">J125</f>
        <v>0</v>
      </c>
      <c r="L100" s="137"/>
    </row>
    <row r="101" s="132" customFormat="true" ht="21.75" hidden="false" customHeight="true" outlineLevel="0" collapsed="false">
      <c r="B101" s="133"/>
      <c r="D101" s="141" t="s">
        <v>292</v>
      </c>
      <c r="J101" s="142" t="n">
        <f aca="false">J134</f>
        <v>0</v>
      </c>
      <c r="L101" s="133"/>
    </row>
    <row r="102" s="22" customFormat="true" ht="21.75" hidden="false" customHeight="true" outlineLevel="0" collapsed="false">
      <c r="B102" s="23"/>
      <c r="L102" s="23"/>
    </row>
    <row r="103" s="22" customFormat="true" ht="6.9" hidden="false" customHeight="true" outlineLevel="0" collapsed="false"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23"/>
    </row>
    <row r="107" s="22" customFormat="true" ht="6.9" hidden="false" customHeight="true" outlineLevel="0" collapsed="false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3"/>
    </row>
    <row r="108" s="22" customFormat="true" ht="24.9" hidden="false" customHeight="true" outlineLevel="0" collapsed="false">
      <c r="B108" s="23"/>
      <c r="C108" s="7" t="s">
        <v>293</v>
      </c>
      <c r="L108" s="23"/>
    </row>
    <row r="109" s="22" customFormat="true" ht="6.9" hidden="false" customHeight="true" outlineLevel="0" collapsed="false">
      <c r="B109" s="23"/>
      <c r="L109" s="23"/>
    </row>
    <row r="110" s="22" customFormat="true" ht="12" hidden="false" customHeight="true" outlineLevel="0" collapsed="false">
      <c r="B110" s="23"/>
      <c r="C110" s="15" t="s">
        <v>15</v>
      </c>
      <c r="L110" s="23"/>
    </row>
    <row r="111" s="22" customFormat="true" ht="16.5" hidden="false" customHeight="true" outlineLevel="0" collapsed="false">
      <c r="B111" s="23"/>
      <c r="E111" s="109" t="str">
        <f aca="false">E7</f>
        <v>Koupaliště Rosice</v>
      </c>
      <c r="F111" s="109"/>
      <c r="G111" s="109"/>
      <c r="H111" s="109"/>
      <c r="L111" s="23"/>
    </row>
    <row r="112" customFormat="false" ht="12" hidden="false" customHeight="true" outlineLevel="0" collapsed="false">
      <c r="B112" s="6"/>
      <c r="C112" s="15" t="s">
        <v>278</v>
      </c>
      <c r="L112" s="6"/>
    </row>
    <row r="113" s="22" customFormat="true" ht="16.5" hidden="false" customHeight="true" outlineLevel="0" collapsed="false">
      <c r="B113" s="23"/>
      <c r="E113" s="109" t="s">
        <v>5750</v>
      </c>
      <c r="F113" s="109"/>
      <c r="G113" s="109"/>
      <c r="H113" s="109"/>
      <c r="L113" s="23"/>
    </row>
    <row r="114" s="22" customFormat="true" ht="12" hidden="false" customHeight="true" outlineLevel="0" collapsed="false">
      <c r="B114" s="23"/>
      <c r="C114" s="15" t="s">
        <v>280</v>
      </c>
      <c r="L114" s="23"/>
    </row>
    <row r="115" s="22" customFormat="true" ht="16.5" hidden="false" customHeight="true" outlineLevel="0" collapsed="false">
      <c r="B115" s="23"/>
      <c r="E115" s="110" t="str">
        <f aca="false">E11</f>
        <v>04 - ŠACHTY</v>
      </c>
      <c r="F115" s="110"/>
      <c r="G115" s="110"/>
      <c r="H115" s="110"/>
      <c r="L115" s="23"/>
    </row>
    <row r="116" s="22" customFormat="true" ht="6.9" hidden="false" customHeight="true" outlineLevel="0" collapsed="false">
      <c r="B116" s="23"/>
      <c r="L116" s="23"/>
    </row>
    <row r="117" s="22" customFormat="true" ht="12" hidden="false" customHeight="true" outlineLevel="0" collapsed="false">
      <c r="B117" s="23"/>
      <c r="C117" s="15" t="s">
        <v>19</v>
      </c>
      <c r="F117" s="16" t="str">
        <f aca="false">F14</f>
        <v>Rosice</v>
      </c>
      <c r="I117" s="15" t="s">
        <v>21</v>
      </c>
      <c r="J117" s="111" t="str">
        <f aca="false">IF(J14="","",J14)</f>
        <v>6. 9. 2021</v>
      </c>
      <c r="L117" s="23"/>
    </row>
    <row r="118" s="22" customFormat="true" ht="6.9" hidden="false" customHeight="true" outlineLevel="0" collapsed="false">
      <c r="B118" s="23"/>
      <c r="L118" s="23"/>
    </row>
    <row r="119" s="22" customFormat="true" ht="25.65" hidden="false" customHeight="true" outlineLevel="0" collapsed="false">
      <c r="B119" s="23"/>
      <c r="C119" s="15" t="s">
        <v>23</v>
      </c>
      <c r="F119" s="16" t="str">
        <f aca="false">E17</f>
        <v>Město Rosice</v>
      </c>
      <c r="I119" s="15" t="s">
        <v>31</v>
      </c>
      <c r="J119" s="128" t="str">
        <f aca="false">E23</f>
        <v>Ing. arch. Kristýna Shromáždilová</v>
      </c>
      <c r="L119" s="23"/>
    </row>
    <row r="120" s="22" customFormat="true" ht="25.65" hidden="false" customHeight="true" outlineLevel="0" collapsed="false">
      <c r="B120" s="23"/>
      <c r="C120" s="15" t="s">
        <v>29</v>
      </c>
      <c r="F120" s="16" t="str">
        <f aca="false">IF(E20="","",E20)</f>
        <v>Vyplň údaj</v>
      </c>
      <c r="I120" s="15" t="s">
        <v>36</v>
      </c>
      <c r="J120" s="128" t="str">
        <f aca="false">E26</f>
        <v>STAGA stavební agentura s.r.o.</v>
      </c>
      <c r="L120" s="23"/>
    </row>
    <row r="121" s="22" customFormat="true" ht="10.35" hidden="false" customHeight="true" outlineLevel="0" collapsed="false">
      <c r="B121" s="23"/>
      <c r="L121" s="23"/>
    </row>
    <row r="122" s="143" customFormat="true" ht="29.25" hidden="false" customHeight="true" outlineLevel="0" collapsed="false">
      <c r="B122" s="144"/>
      <c r="C122" s="145" t="s">
        <v>294</v>
      </c>
      <c r="D122" s="146" t="s">
        <v>67</v>
      </c>
      <c r="E122" s="146" t="s">
        <v>63</v>
      </c>
      <c r="F122" s="146" t="s">
        <v>64</v>
      </c>
      <c r="G122" s="146" t="s">
        <v>295</v>
      </c>
      <c r="H122" s="146" t="s">
        <v>296</v>
      </c>
      <c r="I122" s="146" t="s">
        <v>297</v>
      </c>
      <c r="J122" s="146" t="s">
        <v>284</v>
      </c>
      <c r="K122" s="147" t="s">
        <v>298</v>
      </c>
      <c r="L122" s="144"/>
      <c r="M122" s="64"/>
      <c r="N122" s="65" t="s">
        <v>46</v>
      </c>
      <c r="O122" s="65" t="s">
        <v>299</v>
      </c>
      <c r="P122" s="65" t="s">
        <v>300</v>
      </c>
      <c r="Q122" s="65" t="s">
        <v>301</v>
      </c>
      <c r="R122" s="65" t="s">
        <v>302</v>
      </c>
      <c r="S122" s="65" t="s">
        <v>303</v>
      </c>
      <c r="T122" s="66" t="s">
        <v>304</v>
      </c>
    </row>
    <row r="123" s="22" customFormat="true" ht="22.95" hidden="false" customHeight="true" outlineLevel="0" collapsed="false">
      <c r="B123" s="23"/>
      <c r="C123" s="70" t="s">
        <v>305</v>
      </c>
      <c r="J123" s="148" t="n">
        <f aca="false">BK123</f>
        <v>0</v>
      </c>
      <c r="L123" s="23"/>
      <c r="M123" s="67"/>
      <c r="N123" s="55"/>
      <c r="O123" s="55"/>
      <c r="P123" s="149" t="n">
        <f aca="false">P124+P134</f>
        <v>0</v>
      </c>
      <c r="Q123" s="55"/>
      <c r="R123" s="149" t="n">
        <f aca="false">R124+R134</f>
        <v>0</v>
      </c>
      <c r="S123" s="55"/>
      <c r="T123" s="150" t="n">
        <f aca="false">T124+T134</f>
        <v>0</v>
      </c>
      <c r="AT123" s="3" t="s">
        <v>81</v>
      </c>
      <c r="AU123" s="3" t="s">
        <v>286</v>
      </c>
      <c r="BK123" s="151" t="n">
        <f aca="false">BK124+BK134</f>
        <v>0</v>
      </c>
    </row>
    <row r="124" s="152" customFormat="true" ht="25.95" hidden="false" customHeight="true" outlineLevel="0" collapsed="false">
      <c r="B124" s="153"/>
      <c r="D124" s="154" t="s">
        <v>81</v>
      </c>
      <c r="E124" s="155" t="s">
        <v>534</v>
      </c>
      <c r="F124" s="155" t="s">
        <v>535</v>
      </c>
      <c r="I124" s="156"/>
      <c r="J124" s="142" t="n">
        <f aca="false">BK124</f>
        <v>0</v>
      </c>
      <c r="L124" s="153"/>
      <c r="M124" s="157"/>
      <c r="P124" s="158" t="n">
        <f aca="false">P125</f>
        <v>0</v>
      </c>
      <c r="R124" s="158" t="n">
        <f aca="false">R125</f>
        <v>0</v>
      </c>
      <c r="T124" s="159" t="n">
        <f aca="false">T125</f>
        <v>0</v>
      </c>
      <c r="AR124" s="154" t="s">
        <v>315</v>
      </c>
      <c r="AT124" s="160" t="s">
        <v>81</v>
      </c>
      <c r="AU124" s="160" t="s">
        <v>82</v>
      </c>
      <c r="AY124" s="154" t="s">
        <v>308</v>
      </c>
      <c r="BK124" s="161" t="n">
        <f aca="false">BK125</f>
        <v>0</v>
      </c>
    </row>
    <row r="125" s="152" customFormat="true" ht="22.95" hidden="false" customHeight="true" outlineLevel="0" collapsed="false">
      <c r="B125" s="153"/>
      <c r="D125" s="154" t="s">
        <v>81</v>
      </c>
      <c r="E125" s="162" t="s">
        <v>536</v>
      </c>
      <c r="F125" s="162" t="s">
        <v>240</v>
      </c>
      <c r="I125" s="156"/>
      <c r="J125" s="163" t="n">
        <f aca="false">BK125</f>
        <v>0</v>
      </c>
      <c r="L125" s="153"/>
      <c r="M125" s="157"/>
      <c r="P125" s="158" t="n">
        <f aca="false">SUM(P126:P133)</f>
        <v>0</v>
      </c>
      <c r="R125" s="158" t="n">
        <f aca="false">SUM(R126:R133)</f>
        <v>0</v>
      </c>
      <c r="T125" s="159" t="n">
        <f aca="false">SUM(T126:T133)</f>
        <v>0</v>
      </c>
      <c r="AR125" s="154" t="s">
        <v>315</v>
      </c>
      <c r="AT125" s="160" t="s">
        <v>81</v>
      </c>
      <c r="AU125" s="160" t="s">
        <v>89</v>
      </c>
      <c r="AY125" s="154" t="s">
        <v>308</v>
      </c>
      <c r="BK125" s="161" t="n">
        <f aca="false">SUM(BK126:BK133)</f>
        <v>0</v>
      </c>
    </row>
    <row r="126" s="22" customFormat="true" ht="16.5" hidden="false" customHeight="true" outlineLevel="0" collapsed="false">
      <c r="B126" s="23"/>
      <c r="C126" s="164" t="s">
        <v>89</v>
      </c>
      <c r="D126" s="164" t="s">
        <v>310</v>
      </c>
      <c r="E126" s="165" t="s">
        <v>5852</v>
      </c>
      <c r="F126" s="166" t="s">
        <v>5853</v>
      </c>
      <c r="G126" s="167" t="s">
        <v>607</v>
      </c>
      <c r="H126" s="168" t="n">
        <v>2</v>
      </c>
      <c r="I126" s="169"/>
      <c r="J126" s="170" t="n">
        <f aca="false">ROUND(I126*H126,2)</f>
        <v>0</v>
      </c>
      <c r="K126" s="166"/>
      <c r="L126" s="23"/>
      <c r="M126" s="171"/>
      <c r="N126" s="172" t="s">
        <v>47</v>
      </c>
      <c r="P126" s="173" t="n">
        <f aca="false">O126*H126</f>
        <v>0</v>
      </c>
      <c r="Q126" s="173" t="n">
        <v>0</v>
      </c>
      <c r="R126" s="173" t="n">
        <f aca="false">Q126*H126</f>
        <v>0</v>
      </c>
      <c r="S126" s="173" t="n">
        <v>0</v>
      </c>
      <c r="T126" s="174" t="n">
        <f aca="false">S126*H126</f>
        <v>0</v>
      </c>
      <c r="AR126" s="175" t="s">
        <v>540</v>
      </c>
      <c r="AT126" s="175" t="s">
        <v>310</v>
      </c>
      <c r="AU126" s="175" t="s">
        <v>91</v>
      </c>
      <c r="AY126" s="3" t="s">
        <v>308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ROUND(I126*H126,2)</f>
        <v>0</v>
      </c>
      <c r="BL126" s="3" t="s">
        <v>540</v>
      </c>
      <c r="BM126" s="175" t="s">
        <v>5854</v>
      </c>
    </row>
    <row r="127" s="22" customFormat="true" ht="16.5" hidden="false" customHeight="true" outlineLevel="0" collapsed="false">
      <c r="B127" s="23"/>
      <c r="C127" s="164" t="s">
        <v>91</v>
      </c>
      <c r="D127" s="164" t="s">
        <v>310</v>
      </c>
      <c r="E127" s="165" t="s">
        <v>5855</v>
      </c>
      <c r="F127" s="166" t="s">
        <v>5856</v>
      </c>
      <c r="G127" s="167" t="s">
        <v>607</v>
      </c>
      <c r="H127" s="168" t="n">
        <v>2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540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540</v>
      </c>
      <c r="BM127" s="175" t="s">
        <v>5857</v>
      </c>
    </row>
    <row r="128" s="22" customFormat="true" ht="16.5" hidden="false" customHeight="true" outlineLevel="0" collapsed="false">
      <c r="B128" s="23"/>
      <c r="C128" s="164" t="s">
        <v>327</v>
      </c>
      <c r="D128" s="164" t="s">
        <v>310</v>
      </c>
      <c r="E128" s="165" t="s">
        <v>5858</v>
      </c>
      <c r="F128" s="166" t="s">
        <v>5859</v>
      </c>
      <c r="G128" s="167" t="s">
        <v>607</v>
      </c>
      <c r="H128" s="168" t="n">
        <v>2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5860</v>
      </c>
    </row>
    <row r="129" s="22" customFormat="true" ht="16.5" hidden="false" customHeight="true" outlineLevel="0" collapsed="false">
      <c r="B129" s="23"/>
      <c r="C129" s="164" t="s">
        <v>315</v>
      </c>
      <c r="D129" s="164" t="s">
        <v>310</v>
      </c>
      <c r="E129" s="165" t="s">
        <v>5861</v>
      </c>
      <c r="F129" s="166" t="s">
        <v>5862</v>
      </c>
      <c r="G129" s="167" t="s">
        <v>607</v>
      </c>
      <c r="H129" s="168" t="n">
        <v>2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5863</v>
      </c>
    </row>
    <row r="130" s="22" customFormat="true" ht="16.5" hidden="false" customHeight="true" outlineLevel="0" collapsed="false">
      <c r="B130" s="23"/>
      <c r="C130" s="164" t="s">
        <v>334</v>
      </c>
      <c r="D130" s="164" t="s">
        <v>310</v>
      </c>
      <c r="E130" s="165" t="s">
        <v>5702</v>
      </c>
      <c r="F130" s="166" t="s">
        <v>5703</v>
      </c>
      <c r="G130" s="167" t="s">
        <v>607</v>
      </c>
      <c r="H130" s="168" t="n">
        <v>3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5864</v>
      </c>
    </row>
    <row r="131" s="22" customFormat="true" ht="16.5" hidden="false" customHeight="true" outlineLevel="0" collapsed="false">
      <c r="B131" s="23"/>
      <c r="C131" s="164" t="s">
        <v>340</v>
      </c>
      <c r="D131" s="164" t="s">
        <v>310</v>
      </c>
      <c r="E131" s="165" t="s">
        <v>5714</v>
      </c>
      <c r="F131" s="166" t="s">
        <v>5715</v>
      </c>
      <c r="G131" s="167" t="s">
        <v>607</v>
      </c>
      <c r="H131" s="168" t="n">
        <v>2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5865</v>
      </c>
    </row>
    <row r="132" s="22" customFormat="true" ht="16.5" hidden="false" customHeight="true" outlineLevel="0" collapsed="false">
      <c r="B132" s="23"/>
      <c r="C132" s="164" t="s">
        <v>347</v>
      </c>
      <c r="D132" s="164" t="s">
        <v>310</v>
      </c>
      <c r="E132" s="165" t="s">
        <v>5717</v>
      </c>
      <c r="F132" s="166" t="s">
        <v>5718</v>
      </c>
      <c r="G132" s="167" t="s">
        <v>607</v>
      </c>
      <c r="H132" s="168" t="n">
        <v>3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5866</v>
      </c>
    </row>
    <row r="133" s="22" customFormat="true" ht="16.5" hidden="false" customHeight="true" outlineLevel="0" collapsed="false">
      <c r="B133" s="23"/>
      <c r="C133" s="164" t="s">
        <v>352</v>
      </c>
      <c r="D133" s="164" t="s">
        <v>310</v>
      </c>
      <c r="E133" s="165" t="s">
        <v>5738</v>
      </c>
      <c r="F133" s="166" t="s">
        <v>5739</v>
      </c>
      <c r="G133" s="167" t="s">
        <v>607</v>
      </c>
      <c r="H133" s="168" t="n">
        <v>5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5867</v>
      </c>
    </row>
    <row r="134" s="22" customFormat="true" ht="49.95" hidden="false" customHeight="true" outlineLevel="0" collapsed="false">
      <c r="B134" s="23"/>
      <c r="E134" s="155" t="s">
        <v>518</v>
      </c>
      <c r="F134" s="155" t="s">
        <v>519</v>
      </c>
      <c r="J134" s="142" t="n">
        <f aca="false">BK134</f>
        <v>0</v>
      </c>
      <c r="L134" s="23"/>
      <c r="M134" s="211"/>
      <c r="T134" s="57"/>
      <c r="AT134" s="3" t="s">
        <v>81</v>
      </c>
      <c r="AU134" s="3" t="s">
        <v>82</v>
      </c>
      <c r="AY134" s="3" t="s">
        <v>520</v>
      </c>
      <c r="BK134" s="176" t="n">
        <f aca="false">SUM(BK135:BK139)</f>
        <v>0</v>
      </c>
    </row>
    <row r="135" s="22" customFormat="true" ht="16.35" hidden="false" customHeight="true" outlineLevel="0" collapsed="false">
      <c r="B135" s="23"/>
      <c r="C135" s="212"/>
      <c r="D135" s="213" t="s">
        <v>310</v>
      </c>
      <c r="E135" s="214"/>
      <c r="F135" s="215"/>
      <c r="G135" s="216"/>
      <c r="H135" s="217"/>
      <c r="I135" s="218"/>
      <c r="J135" s="219" t="n">
        <f aca="false">BK135</f>
        <v>0</v>
      </c>
      <c r="K135" s="220"/>
      <c r="L135" s="23"/>
      <c r="M135" s="221"/>
      <c r="N135" s="222" t="s">
        <v>47</v>
      </c>
      <c r="T135" s="57"/>
      <c r="AT135" s="3" t="s">
        <v>520</v>
      </c>
      <c r="AU135" s="3" t="s">
        <v>89</v>
      </c>
      <c r="AY135" s="3" t="s">
        <v>520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I135*H135</f>
        <v>0</v>
      </c>
    </row>
    <row r="136" s="22" customFormat="true" ht="16.35" hidden="false" customHeight="true" outlineLevel="0" collapsed="false">
      <c r="B136" s="23"/>
      <c r="C136" s="212"/>
      <c r="D136" s="213" t="s">
        <v>310</v>
      </c>
      <c r="E136" s="214"/>
      <c r="F136" s="215"/>
      <c r="G136" s="216"/>
      <c r="H136" s="217"/>
      <c r="I136" s="218"/>
      <c r="J136" s="219" t="n">
        <f aca="false">BK136</f>
        <v>0</v>
      </c>
      <c r="K136" s="220"/>
      <c r="L136" s="23"/>
      <c r="M136" s="221"/>
      <c r="N136" s="222" t="s">
        <v>47</v>
      </c>
      <c r="T136" s="57"/>
      <c r="AT136" s="3" t="s">
        <v>520</v>
      </c>
      <c r="AU136" s="3" t="s">
        <v>89</v>
      </c>
      <c r="AY136" s="3" t="s">
        <v>520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I136*H136</f>
        <v>0</v>
      </c>
    </row>
    <row r="137" s="22" customFormat="true" ht="16.35" hidden="false" customHeight="true" outlineLevel="0" collapsed="false">
      <c r="B137" s="23"/>
      <c r="C137" s="212"/>
      <c r="D137" s="213" t="s">
        <v>310</v>
      </c>
      <c r="E137" s="214"/>
      <c r="F137" s="215"/>
      <c r="G137" s="216"/>
      <c r="H137" s="217"/>
      <c r="I137" s="218"/>
      <c r="J137" s="219" t="n">
        <f aca="false">BK137</f>
        <v>0</v>
      </c>
      <c r="K137" s="220"/>
      <c r="L137" s="23"/>
      <c r="M137" s="221"/>
      <c r="N137" s="222" t="s">
        <v>47</v>
      </c>
      <c r="T137" s="57"/>
      <c r="AT137" s="3" t="s">
        <v>520</v>
      </c>
      <c r="AU137" s="3" t="s">
        <v>89</v>
      </c>
      <c r="AY137" s="3" t="s">
        <v>520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I137*H137</f>
        <v>0</v>
      </c>
    </row>
    <row r="138" s="22" customFormat="true" ht="16.35" hidden="false" customHeight="true" outlineLevel="0" collapsed="false">
      <c r="B138" s="23"/>
      <c r="C138" s="212"/>
      <c r="D138" s="213" t="s">
        <v>310</v>
      </c>
      <c r="E138" s="214"/>
      <c r="F138" s="215"/>
      <c r="G138" s="216"/>
      <c r="H138" s="217"/>
      <c r="I138" s="218"/>
      <c r="J138" s="219" t="n">
        <f aca="false">BK138</f>
        <v>0</v>
      </c>
      <c r="K138" s="220"/>
      <c r="L138" s="23"/>
      <c r="M138" s="221"/>
      <c r="N138" s="222" t="s">
        <v>47</v>
      </c>
      <c r="T138" s="57"/>
      <c r="AT138" s="3" t="s">
        <v>520</v>
      </c>
      <c r="AU138" s="3" t="s">
        <v>89</v>
      </c>
      <c r="AY138" s="3" t="s">
        <v>520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I138*H138</f>
        <v>0</v>
      </c>
    </row>
    <row r="139" s="22" customFormat="true" ht="16.35" hidden="false" customHeight="true" outlineLevel="0" collapsed="false">
      <c r="B139" s="23"/>
      <c r="C139" s="212"/>
      <c r="D139" s="213" t="s">
        <v>310</v>
      </c>
      <c r="E139" s="214"/>
      <c r="F139" s="215"/>
      <c r="G139" s="216"/>
      <c r="H139" s="217"/>
      <c r="I139" s="218"/>
      <c r="J139" s="219" t="n">
        <f aca="false">BK139</f>
        <v>0</v>
      </c>
      <c r="K139" s="220"/>
      <c r="L139" s="23"/>
      <c r="M139" s="221"/>
      <c r="N139" s="222" t="s">
        <v>47</v>
      </c>
      <c r="O139" s="223"/>
      <c r="P139" s="223"/>
      <c r="Q139" s="223"/>
      <c r="R139" s="223"/>
      <c r="S139" s="223"/>
      <c r="T139" s="224"/>
      <c r="AT139" s="3" t="s">
        <v>520</v>
      </c>
      <c r="AU139" s="3" t="s">
        <v>89</v>
      </c>
      <c r="AY139" s="3" t="s">
        <v>520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I139*H139</f>
        <v>0</v>
      </c>
    </row>
    <row r="140" s="22" customFormat="true" ht="6.9" hidden="false" customHeight="true" outlineLevel="0" collapsed="false">
      <c r="B140" s="41"/>
      <c r="C140" s="42"/>
      <c r="D140" s="42"/>
      <c r="E140" s="42"/>
      <c r="F140" s="42"/>
      <c r="G140" s="42"/>
      <c r="H140" s="42"/>
      <c r="I140" s="42"/>
      <c r="J140" s="42"/>
      <c r="K140" s="42"/>
      <c r="L140" s="23"/>
    </row>
  </sheetData>
  <sheetProtection algorithmName="SHA-512" hashValue="lerRXHYjbYmI7qWkRikmwJ5XPCNetdj5cn0dHXjosPzXNWBR5N2oQcY0mspdWGIHO7gMTCg6aJMxRZxqonUyNw==" saltValue="7aFKXhZBxpkB+kRYEc8M0OdvKI5WYmRwJlo+GMiJgUWAFZPM3CMrKFClttBO1wIxwrFVN2gUyhdC4JN1UU7YBA==" spinCount="100000" sheet="true" objects="true" scenarios="true" formatColumns="false" formatRows="false" autoFilter="false"/>
  <autoFilter ref="C122:K139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</mergeCells>
  <dataValidations count="2">
    <dataValidation allowBlank="true" error="Povoleny jsou hodnoty K, M." operator="between" showDropDown="false" showErrorMessage="true" showInputMessage="true" sqref="D135:D14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35:N14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47"/>
  <sheetViews>
    <sheetView showFormulas="false" showGridLines="false" showRowColHeaders="true" showZeros="true" rightToLeft="false" tabSelected="false" showOutlineSymbols="true" defaultGridColor="true" view="normal" topLeftCell="A100" colorId="64" zoomScale="100" zoomScaleNormal="100" zoomScalePageLayoutView="100" workbookViewId="0">
      <selection pane="topLeft" activeCell="A100" activeCellId="0" sqref="A100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253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5868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5869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ROUND(J125,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ROUND((ROUND((SUM(BE125:BE140)),  2) + SUM(BE142:BE146)), 2)</f>
        <v>0</v>
      </c>
      <c r="I35" s="119" t="n">
        <v>0.21</v>
      </c>
      <c r="J35" s="100" t="n">
        <f aca="false">ROUND((ROUND(((SUM(BE125:BE140))*I35),  2) + (SUM(BE142:BE146)*I35)),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ROUND((ROUND((SUM(BF125:BF140)),  2) + SUM(BF142:BF146)), 2)</f>
        <v>0</v>
      </c>
      <c r="I36" s="119" t="n">
        <v>0.15</v>
      </c>
      <c r="J36" s="100" t="n">
        <f aca="false">ROUND((ROUND(((SUM(BF125:BF140))*I36),  2) + (SUM(BF142:BF146)*I36)),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ROUND((ROUND((SUM(BG125:BG140)),  2) + SUM(BG142:BG146)),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ROUND((ROUND((SUM(BH125:BH140)),  2) + SUM(BH142:BH146)),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ROUND((ROUND((SUM(BI125:BI140)),  2) + SUM(BI142:BI146)),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5868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01 - ODVODNĚNÍ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J125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J126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J127</f>
        <v>0</v>
      </c>
      <c r="L100" s="137"/>
    </row>
    <row r="101" s="95" customFormat="true" ht="19.95" hidden="false" customHeight="true" outlineLevel="0" collapsed="false">
      <c r="B101" s="137"/>
      <c r="D101" s="138" t="s">
        <v>5636</v>
      </c>
      <c r="E101" s="139"/>
      <c r="F101" s="139"/>
      <c r="G101" s="139"/>
      <c r="H101" s="139"/>
      <c r="I101" s="139"/>
      <c r="J101" s="140" t="n">
        <f aca="false">J130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J132</f>
        <v>0</v>
      </c>
      <c r="L102" s="137"/>
    </row>
    <row r="103" s="132" customFormat="true" ht="21.75" hidden="false" customHeight="true" outlineLevel="0" collapsed="false">
      <c r="B103" s="133"/>
      <c r="D103" s="141" t="s">
        <v>292</v>
      </c>
      <c r="J103" s="142" t="n">
        <f aca="false">J141</f>
        <v>0</v>
      </c>
      <c r="L103" s="133"/>
    </row>
    <row r="104" s="22" customFormat="true" ht="21.75" hidden="false" customHeight="true" outlineLevel="0" collapsed="false">
      <c r="B104" s="23"/>
      <c r="L104" s="23"/>
    </row>
    <row r="105" s="22" customFormat="true" ht="6.9" hidden="false" customHeight="true" outlineLevel="0" collapsed="false"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23"/>
    </row>
    <row r="109" s="22" customFormat="true" ht="6.9" hidden="false" customHeight="true" outlineLevel="0" collapsed="false"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23"/>
    </row>
    <row r="110" s="22" customFormat="true" ht="24.9" hidden="false" customHeight="true" outlineLevel="0" collapsed="false">
      <c r="B110" s="23"/>
      <c r="C110" s="7" t="s">
        <v>293</v>
      </c>
      <c r="L110" s="23"/>
    </row>
    <row r="111" s="22" customFormat="true" ht="6.9" hidden="false" customHeight="true" outlineLevel="0" collapsed="false">
      <c r="B111" s="23"/>
      <c r="L111" s="23"/>
    </row>
    <row r="112" s="22" customFormat="true" ht="12" hidden="false" customHeight="true" outlineLevel="0" collapsed="false">
      <c r="B112" s="23"/>
      <c r="C112" s="15" t="s">
        <v>15</v>
      </c>
      <c r="L112" s="23"/>
    </row>
    <row r="113" s="22" customFormat="true" ht="16.5" hidden="false" customHeight="true" outlineLevel="0" collapsed="false">
      <c r="B113" s="23"/>
      <c r="E113" s="109" t="str">
        <f aca="false">E7</f>
        <v>Koupaliště Rosice</v>
      </c>
      <c r="F113" s="109"/>
      <c r="G113" s="109"/>
      <c r="H113" s="109"/>
      <c r="L113" s="23"/>
    </row>
    <row r="114" customFormat="false" ht="12" hidden="false" customHeight="true" outlineLevel="0" collapsed="false">
      <c r="B114" s="6"/>
      <c r="C114" s="15" t="s">
        <v>278</v>
      </c>
      <c r="L114" s="6"/>
    </row>
    <row r="115" s="22" customFormat="true" ht="16.5" hidden="false" customHeight="true" outlineLevel="0" collapsed="false">
      <c r="B115" s="23"/>
      <c r="E115" s="109" t="s">
        <v>5868</v>
      </c>
      <c r="F115" s="109"/>
      <c r="G115" s="109"/>
      <c r="H115" s="109"/>
      <c r="L115" s="23"/>
    </row>
    <row r="116" s="22" customFormat="true" ht="12" hidden="false" customHeight="true" outlineLevel="0" collapsed="false">
      <c r="B116" s="23"/>
      <c r="C116" s="15" t="s">
        <v>280</v>
      </c>
      <c r="L116" s="23"/>
    </row>
    <row r="117" s="22" customFormat="true" ht="16.5" hidden="false" customHeight="true" outlineLevel="0" collapsed="false">
      <c r="B117" s="23"/>
      <c r="E117" s="110" t="str">
        <f aca="false">E11</f>
        <v>01 - ODVODNĚNÍ</v>
      </c>
      <c r="F117" s="110"/>
      <c r="G117" s="110"/>
      <c r="H117" s="110"/>
      <c r="L117" s="23"/>
    </row>
    <row r="118" s="22" customFormat="true" ht="6.9" hidden="false" customHeight="true" outlineLevel="0" collapsed="false">
      <c r="B118" s="23"/>
      <c r="L118" s="23"/>
    </row>
    <row r="119" s="22" customFormat="true" ht="12" hidden="false" customHeight="true" outlineLevel="0" collapsed="false">
      <c r="B119" s="23"/>
      <c r="C119" s="15" t="s">
        <v>19</v>
      </c>
      <c r="F119" s="16" t="str">
        <f aca="false">F14</f>
        <v>Rosice</v>
      </c>
      <c r="I119" s="15" t="s">
        <v>21</v>
      </c>
      <c r="J119" s="111" t="str">
        <f aca="false">IF(J14="","",J14)</f>
        <v>6. 9. 2021</v>
      </c>
      <c r="L119" s="23"/>
    </row>
    <row r="120" s="22" customFormat="true" ht="6.9" hidden="false" customHeight="true" outlineLevel="0" collapsed="false">
      <c r="B120" s="23"/>
      <c r="L120" s="23"/>
    </row>
    <row r="121" s="22" customFormat="true" ht="25.65" hidden="false" customHeight="true" outlineLevel="0" collapsed="false">
      <c r="B121" s="23"/>
      <c r="C121" s="15" t="s">
        <v>23</v>
      </c>
      <c r="F121" s="16" t="str">
        <f aca="false">E17</f>
        <v>Město Rosice</v>
      </c>
      <c r="I121" s="15" t="s">
        <v>31</v>
      </c>
      <c r="J121" s="128" t="str">
        <f aca="false">E23</f>
        <v>Ing. arch. Kristýna Shromáždilová</v>
      </c>
      <c r="L121" s="23"/>
    </row>
    <row r="122" s="22" customFormat="true" ht="25.65" hidden="false" customHeight="true" outlineLevel="0" collapsed="false">
      <c r="B122" s="23"/>
      <c r="C122" s="15" t="s">
        <v>29</v>
      </c>
      <c r="F122" s="16" t="str">
        <f aca="false">IF(E20="","",E20)</f>
        <v>Vyplň údaj</v>
      </c>
      <c r="I122" s="15" t="s">
        <v>36</v>
      </c>
      <c r="J122" s="128" t="str">
        <f aca="false">E26</f>
        <v>STAGA stavební agentura s.r.o.</v>
      </c>
      <c r="L122" s="23"/>
    </row>
    <row r="123" s="22" customFormat="true" ht="10.35" hidden="false" customHeight="true" outlineLevel="0" collapsed="false">
      <c r="B123" s="23"/>
      <c r="L123" s="23"/>
    </row>
    <row r="124" s="143" customFormat="true" ht="29.25" hidden="false" customHeight="true" outlineLevel="0" collapsed="false">
      <c r="B124" s="144"/>
      <c r="C124" s="145" t="s">
        <v>294</v>
      </c>
      <c r="D124" s="146" t="s">
        <v>67</v>
      </c>
      <c r="E124" s="146" t="s">
        <v>63</v>
      </c>
      <c r="F124" s="146" t="s">
        <v>64</v>
      </c>
      <c r="G124" s="146" t="s">
        <v>295</v>
      </c>
      <c r="H124" s="146" t="s">
        <v>296</v>
      </c>
      <c r="I124" s="146" t="s">
        <v>297</v>
      </c>
      <c r="J124" s="146" t="s">
        <v>284</v>
      </c>
      <c r="K124" s="147" t="s">
        <v>298</v>
      </c>
      <c r="L124" s="144"/>
      <c r="M124" s="64"/>
      <c r="N124" s="65" t="s">
        <v>46</v>
      </c>
      <c r="O124" s="65" t="s">
        <v>299</v>
      </c>
      <c r="P124" s="65" t="s">
        <v>300</v>
      </c>
      <c r="Q124" s="65" t="s">
        <v>301</v>
      </c>
      <c r="R124" s="65" t="s">
        <v>302</v>
      </c>
      <c r="S124" s="65" t="s">
        <v>303</v>
      </c>
      <c r="T124" s="66" t="s">
        <v>304</v>
      </c>
    </row>
    <row r="125" s="22" customFormat="true" ht="22.95" hidden="false" customHeight="true" outlineLevel="0" collapsed="false">
      <c r="B125" s="23"/>
      <c r="C125" s="70" t="s">
        <v>305</v>
      </c>
      <c r="J125" s="148" t="n">
        <f aca="false">BK125</f>
        <v>0</v>
      </c>
      <c r="L125" s="23"/>
      <c r="M125" s="67"/>
      <c r="N125" s="55"/>
      <c r="O125" s="55"/>
      <c r="P125" s="149" t="n">
        <f aca="false">P126+P141</f>
        <v>0</v>
      </c>
      <c r="Q125" s="55"/>
      <c r="R125" s="149" t="n">
        <f aca="false">R126+R141</f>
        <v>0</v>
      </c>
      <c r="S125" s="55"/>
      <c r="T125" s="150" t="n">
        <f aca="false">T126+T141</f>
        <v>0</v>
      </c>
      <c r="AT125" s="3" t="s">
        <v>81</v>
      </c>
      <c r="AU125" s="3" t="s">
        <v>286</v>
      </c>
      <c r="BK125" s="151" t="n">
        <f aca="false">BK126+BK141</f>
        <v>0</v>
      </c>
    </row>
    <row r="126" s="152" customFormat="true" ht="25.95" hidden="false" customHeight="true" outlineLevel="0" collapsed="false">
      <c r="B126" s="153"/>
      <c r="D126" s="154" t="s">
        <v>81</v>
      </c>
      <c r="E126" s="155" t="s">
        <v>534</v>
      </c>
      <c r="F126" s="155" t="s">
        <v>535</v>
      </c>
      <c r="I126" s="156"/>
      <c r="J126" s="142" t="n">
        <f aca="false">BK126</f>
        <v>0</v>
      </c>
      <c r="L126" s="153"/>
      <c r="M126" s="157"/>
      <c r="P126" s="158" t="n">
        <f aca="false">P127+P130+P132</f>
        <v>0</v>
      </c>
      <c r="R126" s="158" t="n">
        <f aca="false">R127+R130+R132</f>
        <v>0</v>
      </c>
      <c r="T126" s="159" t="n">
        <f aca="false">T127+T130+T132</f>
        <v>0</v>
      </c>
      <c r="AR126" s="154" t="s">
        <v>315</v>
      </c>
      <c r="AT126" s="160" t="s">
        <v>81</v>
      </c>
      <c r="AU126" s="160" t="s">
        <v>82</v>
      </c>
      <c r="AY126" s="154" t="s">
        <v>308</v>
      </c>
      <c r="BK126" s="161" t="n">
        <f aca="false">BK127+BK130+BK132</f>
        <v>0</v>
      </c>
    </row>
    <row r="127" s="152" customFormat="true" ht="22.95" hidden="false" customHeight="true" outlineLevel="0" collapsed="false">
      <c r="B127" s="153"/>
      <c r="D127" s="154" t="s">
        <v>81</v>
      </c>
      <c r="E127" s="162" t="s">
        <v>536</v>
      </c>
      <c r="F127" s="162" t="s">
        <v>1562</v>
      </c>
      <c r="I127" s="156"/>
      <c r="J127" s="163" t="n">
        <f aca="false">BK127</f>
        <v>0</v>
      </c>
      <c r="L127" s="153"/>
      <c r="M127" s="157"/>
      <c r="P127" s="158" t="n">
        <f aca="false">SUM(P128:P129)</f>
        <v>0</v>
      </c>
      <c r="R127" s="158" t="n">
        <f aca="false">SUM(R128:R129)</f>
        <v>0</v>
      </c>
      <c r="T127" s="159" t="n">
        <f aca="false">SUM(T128:T129)</f>
        <v>0</v>
      </c>
      <c r="AR127" s="154" t="s">
        <v>315</v>
      </c>
      <c r="AT127" s="160" t="s">
        <v>81</v>
      </c>
      <c r="AU127" s="160" t="s">
        <v>89</v>
      </c>
      <c r="AY127" s="154" t="s">
        <v>308</v>
      </c>
      <c r="BK127" s="161" t="n">
        <f aca="false">SUM(BK128:BK129)</f>
        <v>0</v>
      </c>
    </row>
    <row r="128" s="22" customFormat="true" ht="16.5" hidden="false" customHeight="true" outlineLevel="0" collapsed="false">
      <c r="B128" s="23"/>
      <c r="C128" s="164" t="s">
        <v>89</v>
      </c>
      <c r="D128" s="164" t="s">
        <v>310</v>
      </c>
      <c r="E128" s="165" t="s">
        <v>5645</v>
      </c>
      <c r="F128" s="166" t="s">
        <v>5646</v>
      </c>
      <c r="G128" s="167" t="s">
        <v>494</v>
      </c>
      <c r="H128" s="168" t="n">
        <v>63.1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5870</v>
      </c>
    </row>
    <row r="129" s="22" customFormat="true" ht="21.75" hidden="false" customHeight="true" outlineLevel="0" collapsed="false">
      <c r="B129" s="23"/>
      <c r="C129" s="164" t="s">
        <v>91</v>
      </c>
      <c r="D129" s="164" t="s">
        <v>310</v>
      </c>
      <c r="E129" s="165" t="s">
        <v>5653</v>
      </c>
      <c r="F129" s="166" t="s">
        <v>5654</v>
      </c>
      <c r="G129" s="167" t="s">
        <v>494</v>
      </c>
      <c r="H129" s="168" t="n">
        <v>63.1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5871</v>
      </c>
    </row>
    <row r="130" s="152" customFormat="true" ht="22.95" hidden="false" customHeight="true" outlineLevel="0" collapsed="false">
      <c r="B130" s="153"/>
      <c r="D130" s="154" t="s">
        <v>81</v>
      </c>
      <c r="E130" s="162" t="s">
        <v>542</v>
      </c>
      <c r="F130" s="162" t="s">
        <v>1698</v>
      </c>
      <c r="I130" s="156"/>
      <c r="J130" s="163" t="n">
        <f aca="false">BK130</f>
        <v>0</v>
      </c>
      <c r="L130" s="153"/>
      <c r="M130" s="157"/>
      <c r="P130" s="158" t="n">
        <f aca="false">P131</f>
        <v>0</v>
      </c>
      <c r="R130" s="158" t="n">
        <f aca="false">R131</f>
        <v>0</v>
      </c>
      <c r="T130" s="159" t="n">
        <f aca="false">T131</f>
        <v>0</v>
      </c>
      <c r="AR130" s="154" t="s">
        <v>315</v>
      </c>
      <c r="AT130" s="160" t="s">
        <v>81</v>
      </c>
      <c r="AU130" s="160" t="s">
        <v>89</v>
      </c>
      <c r="AY130" s="154" t="s">
        <v>308</v>
      </c>
      <c r="BK130" s="161" t="n">
        <f aca="false">BK131</f>
        <v>0</v>
      </c>
    </row>
    <row r="131" s="22" customFormat="true" ht="16.5" hidden="false" customHeight="true" outlineLevel="0" collapsed="false">
      <c r="B131" s="23"/>
      <c r="C131" s="164" t="s">
        <v>327</v>
      </c>
      <c r="D131" s="164" t="s">
        <v>310</v>
      </c>
      <c r="E131" s="165" t="s">
        <v>1793</v>
      </c>
      <c r="F131" s="166" t="s">
        <v>1794</v>
      </c>
      <c r="G131" s="167" t="s">
        <v>1705</v>
      </c>
      <c r="H131" s="168" t="n">
        <v>34.8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5872</v>
      </c>
    </row>
    <row r="132" s="152" customFormat="true" ht="22.95" hidden="false" customHeight="true" outlineLevel="0" collapsed="false">
      <c r="B132" s="153"/>
      <c r="D132" s="154" t="s">
        <v>81</v>
      </c>
      <c r="E132" s="162" t="s">
        <v>582</v>
      </c>
      <c r="F132" s="162" t="s">
        <v>1585</v>
      </c>
      <c r="I132" s="156"/>
      <c r="J132" s="163" t="n">
        <f aca="false">BK132</f>
        <v>0</v>
      </c>
      <c r="L132" s="153"/>
      <c r="M132" s="157"/>
      <c r="P132" s="158" t="n">
        <f aca="false">SUM(P133:P140)</f>
        <v>0</v>
      </c>
      <c r="R132" s="158" t="n">
        <f aca="false">SUM(R133:R140)</f>
        <v>0</v>
      </c>
      <c r="T132" s="159" t="n">
        <f aca="false">SUM(T133:T140)</f>
        <v>0</v>
      </c>
      <c r="AR132" s="154" t="s">
        <v>315</v>
      </c>
      <c r="AT132" s="160" t="s">
        <v>81</v>
      </c>
      <c r="AU132" s="160" t="s">
        <v>89</v>
      </c>
      <c r="AY132" s="154" t="s">
        <v>308</v>
      </c>
      <c r="BK132" s="161" t="n">
        <f aca="false">SUM(BK133:BK140)</f>
        <v>0</v>
      </c>
    </row>
    <row r="133" s="22" customFormat="true" ht="21.75" hidden="false" customHeight="true" outlineLevel="0" collapsed="false">
      <c r="B133" s="23"/>
      <c r="C133" s="164" t="s">
        <v>315</v>
      </c>
      <c r="D133" s="164" t="s">
        <v>310</v>
      </c>
      <c r="E133" s="165" t="s">
        <v>1796</v>
      </c>
      <c r="F133" s="166" t="s">
        <v>1797</v>
      </c>
      <c r="G133" s="167" t="s">
        <v>324</v>
      </c>
      <c r="H133" s="168" t="n">
        <v>59.1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5873</v>
      </c>
    </row>
    <row r="134" s="22" customFormat="true" ht="21.75" hidden="false" customHeight="true" outlineLevel="0" collapsed="false">
      <c r="B134" s="23"/>
      <c r="C134" s="164" t="s">
        <v>334</v>
      </c>
      <c r="D134" s="164" t="s">
        <v>310</v>
      </c>
      <c r="E134" s="165" t="s">
        <v>1799</v>
      </c>
      <c r="F134" s="166" t="s">
        <v>1800</v>
      </c>
      <c r="G134" s="167" t="s">
        <v>324</v>
      </c>
      <c r="H134" s="168" t="n">
        <v>20.5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5874</v>
      </c>
    </row>
    <row r="135" s="22" customFormat="true" ht="16.5" hidden="false" customHeight="true" outlineLevel="0" collapsed="false">
      <c r="B135" s="23"/>
      <c r="C135" s="164" t="s">
        <v>340</v>
      </c>
      <c r="D135" s="164" t="s">
        <v>310</v>
      </c>
      <c r="E135" s="165" t="s">
        <v>1802</v>
      </c>
      <c r="F135" s="166" t="s">
        <v>1803</v>
      </c>
      <c r="G135" s="167" t="s">
        <v>324</v>
      </c>
      <c r="H135" s="168" t="n">
        <v>20.5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5875</v>
      </c>
    </row>
    <row r="136" s="22" customFormat="true" ht="16.5" hidden="false" customHeight="true" outlineLevel="0" collapsed="false">
      <c r="B136" s="23"/>
      <c r="C136" s="164" t="s">
        <v>347</v>
      </c>
      <c r="D136" s="164" t="s">
        <v>310</v>
      </c>
      <c r="E136" s="165" t="s">
        <v>4596</v>
      </c>
      <c r="F136" s="166" t="s">
        <v>4597</v>
      </c>
      <c r="G136" s="167" t="s">
        <v>324</v>
      </c>
      <c r="H136" s="168" t="n">
        <v>38.6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5876</v>
      </c>
    </row>
    <row r="137" s="22" customFormat="true" ht="16.5" hidden="false" customHeight="true" outlineLevel="0" collapsed="false">
      <c r="B137" s="23"/>
      <c r="C137" s="164" t="s">
        <v>352</v>
      </c>
      <c r="D137" s="164" t="s">
        <v>310</v>
      </c>
      <c r="E137" s="165" t="s">
        <v>1805</v>
      </c>
      <c r="F137" s="166" t="s">
        <v>1806</v>
      </c>
      <c r="G137" s="167" t="s">
        <v>324</v>
      </c>
      <c r="H137" s="168" t="n">
        <v>20.5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5877</v>
      </c>
    </row>
    <row r="138" s="22" customFormat="true" ht="21.75" hidden="false" customHeight="true" outlineLevel="0" collapsed="false">
      <c r="B138" s="23"/>
      <c r="C138" s="164" t="s">
        <v>357</v>
      </c>
      <c r="D138" s="164" t="s">
        <v>310</v>
      </c>
      <c r="E138" s="165" t="s">
        <v>1610</v>
      </c>
      <c r="F138" s="166" t="s">
        <v>1611</v>
      </c>
      <c r="G138" s="167" t="s">
        <v>324</v>
      </c>
      <c r="H138" s="168" t="n">
        <v>20.5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5878</v>
      </c>
    </row>
    <row r="139" s="22" customFormat="true" ht="16.5" hidden="false" customHeight="true" outlineLevel="0" collapsed="false">
      <c r="B139" s="23"/>
      <c r="C139" s="164" t="s">
        <v>363</v>
      </c>
      <c r="D139" s="164" t="s">
        <v>310</v>
      </c>
      <c r="E139" s="165" t="s">
        <v>1613</v>
      </c>
      <c r="F139" s="166" t="s">
        <v>1614</v>
      </c>
      <c r="G139" s="167" t="s">
        <v>324</v>
      </c>
      <c r="H139" s="168" t="n">
        <v>20.5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5879</v>
      </c>
    </row>
    <row r="140" s="22" customFormat="true" ht="16.5" hidden="false" customHeight="true" outlineLevel="0" collapsed="false">
      <c r="B140" s="23"/>
      <c r="C140" s="164" t="s">
        <v>367</v>
      </c>
      <c r="D140" s="164" t="s">
        <v>310</v>
      </c>
      <c r="E140" s="165" t="s">
        <v>1616</v>
      </c>
      <c r="F140" s="166" t="s">
        <v>1617</v>
      </c>
      <c r="G140" s="167" t="s">
        <v>324</v>
      </c>
      <c r="H140" s="168" t="n">
        <v>20.5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5880</v>
      </c>
    </row>
    <row r="141" s="22" customFormat="true" ht="49.95" hidden="false" customHeight="true" outlineLevel="0" collapsed="false">
      <c r="B141" s="23"/>
      <c r="E141" s="155" t="s">
        <v>518</v>
      </c>
      <c r="F141" s="155" t="s">
        <v>519</v>
      </c>
      <c r="J141" s="142" t="n">
        <f aca="false">BK141</f>
        <v>0</v>
      </c>
      <c r="L141" s="23"/>
      <c r="M141" s="211"/>
      <c r="T141" s="57"/>
      <c r="AT141" s="3" t="s">
        <v>81</v>
      </c>
      <c r="AU141" s="3" t="s">
        <v>82</v>
      </c>
      <c r="AY141" s="3" t="s">
        <v>520</v>
      </c>
      <c r="BK141" s="176" t="n">
        <f aca="false">SUM(BK142:BK146)</f>
        <v>0</v>
      </c>
    </row>
    <row r="142" s="22" customFormat="true" ht="16.35" hidden="false" customHeight="true" outlineLevel="0" collapsed="false">
      <c r="B142" s="23"/>
      <c r="C142" s="212"/>
      <c r="D142" s="213" t="s">
        <v>310</v>
      </c>
      <c r="E142" s="214"/>
      <c r="F142" s="215"/>
      <c r="G142" s="216"/>
      <c r="H142" s="217"/>
      <c r="I142" s="218"/>
      <c r="J142" s="219" t="n">
        <f aca="false">BK142</f>
        <v>0</v>
      </c>
      <c r="K142" s="220"/>
      <c r="L142" s="23"/>
      <c r="M142" s="221"/>
      <c r="N142" s="222" t="s">
        <v>47</v>
      </c>
      <c r="T142" s="57"/>
      <c r="AT142" s="3" t="s">
        <v>520</v>
      </c>
      <c r="AU142" s="3" t="s">
        <v>89</v>
      </c>
      <c r="AY142" s="3" t="s">
        <v>520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I142*H142</f>
        <v>0</v>
      </c>
    </row>
    <row r="143" s="22" customFormat="true" ht="16.35" hidden="false" customHeight="true" outlineLevel="0" collapsed="false">
      <c r="B143" s="23"/>
      <c r="C143" s="212"/>
      <c r="D143" s="213" t="s">
        <v>310</v>
      </c>
      <c r="E143" s="214"/>
      <c r="F143" s="215"/>
      <c r="G143" s="216"/>
      <c r="H143" s="217"/>
      <c r="I143" s="218"/>
      <c r="J143" s="219" t="n">
        <f aca="false">BK143</f>
        <v>0</v>
      </c>
      <c r="K143" s="220"/>
      <c r="L143" s="23"/>
      <c r="M143" s="221"/>
      <c r="N143" s="222" t="s">
        <v>47</v>
      </c>
      <c r="T143" s="57"/>
      <c r="AT143" s="3" t="s">
        <v>520</v>
      </c>
      <c r="AU143" s="3" t="s">
        <v>89</v>
      </c>
      <c r="AY143" s="3" t="s">
        <v>520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I143*H143</f>
        <v>0</v>
      </c>
    </row>
    <row r="144" s="22" customFormat="true" ht="16.35" hidden="false" customHeight="true" outlineLevel="0" collapsed="false">
      <c r="B144" s="23"/>
      <c r="C144" s="212"/>
      <c r="D144" s="213" t="s">
        <v>310</v>
      </c>
      <c r="E144" s="214"/>
      <c r="F144" s="215"/>
      <c r="G144" s="216"/>
      <c r="H144" s="217"/>
      <c r="I144" s="218"/>
      <c r="J144" s="219" t="n">
        <f aca="false">BK144</f>
        <v>0</v>
      </c>
      <c r="K144" s="220"/>
      <c r="L144" s="23"/>
      <c r="M144" s="221"/>
      <c r="N144" s="222" t="s">
        <v>47</v>
      </c>
      <c r="T144" s="57"/>
      <c r="AT144" s="3" t="s">
        <v>520</v>
      </c>
      <c r="AU144" s="3" t="s">
        <v>89</v>
      </c>
      <c r="AY144" s="3" t="s">
        <v>520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I144*H144</f>
        <v>0</v>
      </c>
    </row>
    <row r="145" s="22" customFormat="true" ht="16.35" hidden="false" customHeight="true" outlineLevel="0" collapsed="false">
      <c r="B145" s="23"/>
      <c r="C145" s="212"/>
      <c r="D145" s="213" t="s">
        <v>310</v>
      </c>
      <c r="E145" s="214"/>
      <c r="F145" s="215"/>
      <c r="G145" s="216"/>
      <c r="H145" s="217"/>
      <c r="I145" s="218"/>
      <c r="J145" s="219" t="n">
        <f aca="false">BK145</f>
        <v>0</v>
      </c>
      <c r="K145" s="220"/>
      <c r="L145" s="23"/>
      <c r="M145" s="221"/>
      <c r="N145" s="222" t="s">
        <v>47</v>
      </c>
      <c r="T145" s="57"/>
      <c r="AT145" s="3" t="s">
        <v>520</v>
      </c>
      <c r="AU145" s="3" t="s">
        <v>89</v>
      </c>
      <c r="AY145" s="3" t="s">
        <v>520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I145*H145</f>
        <v>0</v>
      </c>
    </row>
    <row r="146" s="22" customFormat="true" ht="16.35" hidden="false" customHeight="true" outlineLevel="0" collapsed="false">
      <c r="B146" s="23"/>
      <c r="C146" s="212"/>
      <c r="D146" s="213" t="s">
        <v>310</v>
      </c>
      <c r="E146" s="214"/>
      <c r="F146" s="215"/>
      <c r="G146" s="216"/>
      <c r="H146" s="217"/>
      <c r="I146" s="218"/>
      <c r="J146" s="219" t="n">
        <f aca="false">BK146</f>
        <v>0</v>
      </c>
      <c r="K146" s="220"/>
      <c r="L146" s="23"/>
      <c r="M146" s="221"/>
      <c r="N146" s="222" t="s">
        <v>47</v>
      </c>
      <c r="O146" s="223"/>
      <c r="P146" s="223"/>
      <c r="Q146" s="223"/>
      <c r="R146" s="223"/>
      <c r="S146" s="223"/>
      <c r="T146" s="224"/>
      <c r="AT146" s="3" t="s">
        <v>520</v>
      </c>
      <c r="AU146" s="3" t="s">
        <v>89</v>
      </c>
      <c r="AY146" s="3" t="s">
        <v>520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I146*H146</f>
        <v>0</v>
      </c>
    </row>
    <row r="147" s="22" customFormat="true" ht="6.9" hidden="false" customHeight="true" outlineLevel="0" collapsed="false">
      <c r="B147" s="41"/>
      <c r="C147" s="42"/>
      <c r="D147" s="42"/>
      <c r="E147" s="42"/>
      <c r="F147" s="42"/>
      <c r="G147" s="42"/>
      <c r="H147" s="42"/>
      <c r="I147" s="42"/>
      <c r="J147" s="42"/>
      <c r="K147" s="42"/>
      <c r="L147" s="23"/>
    </row>
  </sheetData>
  <sheetProtection algorithmName="SHA-512" hashValue="Qc24U2VOHqlHWCFwatlXHl0T9FVJo2/tsUSLk28HlnfeFgz1zxkHLxKu4DhvGYVGojeDVxYCnk1EKYBvLQg6Bw==" saltValue="/8JO18JNEV1KwR80XSt9YXVb4nGC5YOIfv+EWX4Os+nYQGQcpG89IdIXWEs1jDo4HclN46mkryqaSH8y6intrQ==" spinCount="100000" sheet="true" objects="true" scenarios="true" formatColumns="false" formatRows="false" autoFilter="false"/>
  <autoFilter ref="C124:K146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</mergeCells>
  <dataValidations count="2">
    <dataValidation allowBlank="true" error="Povoleny jsou hodnoty K, M." operator="between" showDropDown="false" showErrorMessage="true" showInputMessage="true" sqref="D142:D147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42:N147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0"/>
  <sheetViews>
    <sheetView showFormulas="false" showGridLines="false" showRowColHeaders="true" showZeros="true" rightToLeft="false" tabSelected="false" showOutlineSymbols="true" defaultGridColor="true" view="normal" topLeftCell="A103" colorId="64" zoomScale="100" zoomScaleNormal="100" zoomScalePageLayoutView="100" workbookViewId="0">
      <selection pane="topLeft" activeCell="A103" activeCellId="0" sqref="A103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255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5868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5881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ROUND(J124,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ROUND((ROUND((SUM(BE124:BE143)),  2) + SUM(BE145:BE149)), 2)</f>
        <v>0</v>
      </c>
      <c r="I35" s="119" t="n">
        <v>0.21</v>
      </c>
      <c r="J35" s="100" t="n">
        <f aca="false">ROUND((ROUND(((SUM(BE124:BE143))*I35),  2) + (SUM(BE145:BE149)*I35)),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ROUND((ROUND((SUM(BF124:BF143)),  2) + SUM(BF145:BF149)), 2)</f>
        <v>0</v>
      </c>
      <c r="I36" s="119" t="n">
        <v>0.15</v>
      </c>
      <c r="J36" s="100" t="n">
        <f aca="false">ROUND((ROUND(((SUM(BF124:BF143))*I36),  2) + (SUM(BF145:BF149)*I36)),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ROUND((ROUND((SUM(BG124:BG143)),  2) + SUM(BG145:BG149)),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ROUND((ROUND((SUM(BH124:BH143)),  2) + SUM(BH145:BH149)),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ROUND((ROUND((SUM(BI124:BI143)),  2) + SUM(BI145:BI149)),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5868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02 - PRŮLEH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J124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J125</f>
        <v>0</v>
      </c>
      <c r="L99" s="133"/>
    </row>
    <row r="100" s="95" customFormat="true" ht="19.95" hidden="false" customHeight="true" outlineLevel="0" collapsed="false">
      <c r="B100" s="137"/>
      <c r="D100" s="138" t="s">
        <v>5882</v>
      </c>
      <c r="E100" s="139"/>
      <c r="F100" s="139"/>
      <c r="G100" s="139"/>
      <c r="H100" s="139"/>
      <c r="I100" s="139"/>
      <c r="J100" s="140" t="n">
        <f aca="false">J126</f>
        <v>0</v>
      </c>
      <c r="L100" s="137"/>
    </row>
    <row r="101" s="95" customFormat="true" ht="19.95" hidden="false" customHeight="true" outlineLevel="0" collapsed="false">
      <c r="B101" s="137"/>
      <c r="D101" s="138" t="s">
        <v>5673</v>
      </c>
      <c r="E101" s="139"/>
      <c r="F101" s="139"/>
      <c r="G101" s="139"/>
      <c r="H101" s="139"/>
      <c r="I101" s="139"/>
      <c r="J101" s="140" t="n">
        <f aca="false">J135</f>
        <v>0</v>
      </c>
      <c r="L101" s="137"/>
    </row>
    <row r="102" s="132" customFormat="true" ht="21.75" hidden="false" customHeight="true" outlineLevel="0" collapsed="false">
      <c r="B102" s="133"/>
      <c r="D102" s="141" t="s">
        <v>292</v>
      </c>
      <c r="J102" s="142" t="n">
        <f aca="false">J144</f>
        <v>0</v>
      </c>
      <c r="L102" s="133"/>
    </row>
    <row r="103" s="22" customFormat="true" ht="21.75" hidden="false" customHeight="true" outlineLevel="0" collapsed="false">
      <c r="B103" s="23"/>
      <c r="L103" s="23"/>
    </row>
    <row r="104" s="22" customFormat="true" ht="6.9" hidden="false" customHeight="true" outlineLevel="0" collapsed="false"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23"/>
    </row>
    <row r="108" s="22" customFormat="true" ht="6.9" hidden="false" customHeight="true" outlineLevel="0" collapsed="false">
      <c r="B108" s="43"/>
      <c r="C108" s="44"/>
      <c r="D108" s="44"/>
      <c r="E108" s="44"/>
      <c r="F108" s="44"/>
      <c r="G108" s="44"/>
      <c r="H108" s="44"/>
      <c r="I108" s="44"/>
      <c r="J108" s="44"/>
      <c r="K108" s="44"/>
      <c r="L108" s="23"/>
    </row>
    <row r="109" s="22" customFormat="true" ht="24.9" hidden="false" customHeight="true" outlineLevel="0" collapsed="false">
      <c r="B109" s="23"/>
      <c r="C109" s="7" t="s">
        <v>293</v>
      </c>
      <c r="L109" s="23"/>
    </row>
    <row r="110" s="22" customFormat="true" ht="6.9" hidden="false" customHeight="true" outlineLevel="0" collapsed="false">
      <c r="B110" s="23"/>
      <c r="L110" s="23"/>
    </row>
    <row r="111" s="22" customFormat="true" ht="12" hidden="false" customHeight="true" outlineLevel="0" collapsed="false">
      <c r="B111" s="23"/>
      <c r="C111" s="15" t="s">
        <v>15</v>
      </c>
      <c r="L111" s="23"/>
    </row>
    <row r="112" s="22" customFormat="true" ht="16.5" hidden="false" customHeight="true" outlineLevel="0" collapsed="false">
      <c r="B112" s="23"/>
      <c r="E112" s="109" t="str">
        <f aca="false">E7</f>
        <v>Koupaliště Rosice</v>
      </c>
      <c r="F112" s="109"/>
      <c r="G112" s="109"/>
      <c r="H112" s="109"/>
      <c r="L112" s="23"/>
    </row>
    <row r="113" customFormat="false" ht="12" hidden="false" customHeight="true" outlineLevel="0" collapsed="false">
      <c r="B113" s="6"/>
      <c r="C113" s="15" t="s">
        <v>278</v>
      </c>
      <c r="L113" s="6"/>
    </row>
    <row r="114" s="22" customFormat="true" ht="16.5" hidden="false" customHeight="true" outlineLevel="0" collapsed="false">
      <c r="B114" s="23"/>
      <c r="E114" s="109" t="s">
        <v>5868</v>
      </c>
      <c r="F114" s="109"/>
      <c r="G114" s="109"/>
      <c r="H114" s="109"/>
      <c r="L114" s="23"/>
    </row>
    <row r="115" s="22" customFormat="true" ht="12" hidden="false" customHeight="true" outlineLevel="0" collapsed="false">
      <c r="B115" s="23"/>
      <c r="C115" s="15" t="s">
        <v>280</v>
      </c>
      <c r="L115" s="23"/>
    </row>
    <row r="116" s="22" customFormat="true" ht="16.5" hidden="false" customHeight="true" outlineLevel="0" collapsed="false">
      <c r="B116" s="23"/>
      <c r="E116" s="110" t="str">
        <f aca="false">E11</f>
        <v>02 - PRŮLEH</v>
      </c>
      <c r="F116" s="110"/>
      <c r="G116" s="110"/>
      <c r="H116" s="110"/>
      <c r="L116" s="23"/>
    </row>
    <row r="117" s="22" customFormat="true" ht="6.9" hidden="false" customHeight="true" outlineLevel="0" collapsed="false">
      <c r="B117" s="23"/>
      <c r="L117" s="23"/>
    </row>
    <row r="118" s="22" customFormat="true" ht="12" hidden="false" customHeight="true" outlineLevel="0" collapsed="false">
      <c r="B118" s="23"/>
      <c r="C118" s="15" t="s">
        <v>19</v>
      </c>
      <c r="F118" s="16" t="str">
        <f aca="false">F14</f>
        <v>Rosice</v>
      </c>
      <c r="I118" s="15" t="s">
        <v>21</v>
      </c>
      <c r="J118" s="111" t="str">
        <f aca="false">IF(J14="","",J14)</f>
        <v>6. 9. 2021</v>
      </c>
      <c r="L118" s="23"/>
    </row>
    <row r="119" s="22" customFormat="true" ht="6.9" hidden="false" customHeight="true" outlineLevel="0" collapsed="false">
      <c r="B119" s="23"/>
      <c r="L119" s="23"/>
    </row>
    <row r="120" s="22" customFormat="true" ht="25.65" hidden="false" customHeight="true" outlineLevel="0" collapsed="false">
      <c r="B120" s="23"/>
      <c r="C120" s="15" t="s">
        <v>23</v>
      </c>
      <c r="F120" s="16" t="str">
        <f aca="false">E17</f>
        <v>Město Rosice</v>
      </c>
      <c r="I120" s="15" t="s">
        <v>31</v>
      </c>
      <c r="J120" s="128" t="str">
        <f aca="false">E23</f>
        <v>Ing. arch. Kristýna Shromáždilová</v>
      </c>
      <c r="L120" s="23"/>
    </row>
    <row r="121" s="22" customFormat="true" ht="25.65" hidden="false" customHeight="true" outlineLevel="0" collapsed="false">
      <c r="B121" s="23"/>
      <c r="C121" s="15" t="s">
        <v>29</v>
      </c>
      <c r="F121" s="16" t="str">
        <f aca="false">IF(E20="","",E20)</f>
        <v>Vyplň údaj</v>
      </c>
      <c r="I121" s="15" t="s">
        <v>36</v>
      </c>
      <c r="J121" s="128" t="str">
        <f aca="false">E26</f>
        <v>STAGA stavební agentura s.r.o.</v>
      </c>
      <c r="L121" s="23"/>
    </row>
    <row r="122" s="22" customFormat="true" ht="10.35" hidden="false" customHeight="true" outlineLevel="0" collapsed="false">
      <c r="B122" s="23"/>
      <c r="L122" s="23"/>
    </row>
    <row r="123" s="143" customFormat="true" ht="29.25" hidden="false" customHeight="true" outlineLevel="0" collapsed="false">
      <c r="B123" s="144"/>
      <c r="C123" s="145" t="s">
        <v>294</v>
      </c>
      <c r="D123" s="146" t="s">
        <v>67</v>
      </c>
      <c r="E123" s="146" t="s">
        <v>63</v>
      </c>
      <c r="F123" s="146" t="s">
        <v>64</v>
      </c>
      <c r="G123" s="146" t="s">
        <v>295</v>
      </c>
      <c r="H123" s="146" t="s">
        <v>296</v>
      </c>
      <c r="I123" s="146" t="s">
        <v>297</v>
      </c>
      <c r="J123" s="146" t="s">
        <v>284</v>
      </c>
      <c r="K123" s="147" t="s">
        <v>298</v>
      </c>
      <c r="L123" s="144"/>
      <c r="M123" s="64"/>
      <c r="N123" s="65" t="s">
        <v>46</v>
      </c>
      <c r="O123" s="65" t="s">
        <v>299</v>
      </c>
      <c r="P123" s="65" t="s">
        <v>300</v>
      </c>
      <c r="Q123" s="65" t="s">
        <v>301</v>
      </c>
      <c r="R123" s="65" t="s">
        <v>302</v>
      </c>
      <c r="S123" s="65" t="s">
        <v>303</v>
      </c>
      <c r="T123" s="66" t="s">
        <v>304</v>
      </c>
    </row>
    <row r="124" s="22" customFormat="true" ht="22.95" hidden="false" customHeight="true" outlineLevel="0" collapsed="false">
      <c r="B124" s="23"/>
      <c r="C124" s="70" t="s">
        <v>305</v>
      </c>
      <c r="J124" s="148" t="n">
        <f aca="false">BK124</f>
        <v>0</v>
      </c>
      <c r="L124" s="23"/>
      <c r="M124" s="67"/>
      <c r="N124" s="55"/>
      <c r="O124" s="55"/>
      <c r="P124" s="149" t="n">
        <f aca="false">P125+P144</f>
        <v>0</v>
      </c>
      <c r="Q124" s="55"/>
      <c r="R124" s="149" t="n">
        <f aca="false">R125+R144</f>
        <v>0</v>
      </c>
      <c r="S124" s="55"/>
      <c r="T124" s="150" t="n">
        <f aca="false">T125+T144</f>
        <v>0</v>
      </c>
      <c r="AT124" s="3" t="s">
        <v>81</v>
      </c>
      <c r="AU124" s="3" t="s">
        <v>286</v>
      </c>
      <c r="BK124" s="151" t="n">
        <f aca="false">BK125+BK144</f>
        <v>0</v>
      </c>
    </row>
    <row r="125" s="152" customFormat="true" ht="25.95" hidden="false" customHeight="true" outlineLevel="0" collapsed="false">
      <c r="B125" s="153"/>
      <c r="D125" s="154" t="s">
        <v>81</v>
      </c>
      <c r="E125" s="155" t="s">
        <v>534</v>
      </c>
      <c r="F125" s="155" t="s">
        <v>535</v>
      </c>
      <c r="I125" s="156"/>
      <c r="J125" s="142" t="n">
        <f aca="false">BK125</f>
        <v>0</v>
      </c>
      <c r="L125" s="153"/>
      <c r="M125" s="157"/>
      <c r="P125" s="158" t="n">
        <f aca="false">P126+P135</f>
        <v>0</v>
      </c>
      <c r="R125" s="158" t="n">
        <f aca="false">R126+R135</f>
        <v>0</v>
      </c>
      <c r="T125" s="159" t="n">
        <f aca="false">T126+T135</f>
        <v>0</v>
      </c>
      <c r="AR125" s="154" t="s">
        <v>315</v>
      </c>
      <c r="AT125" s="160" t="s">
        <v>81</v>
      </c>
      <c r="AU125" s="160" t="s">
        <v>82</v>
      </c>
      <c r="AY125" s="154" t="s">
        <v>308</v>
      </c>
      <c r="BK125" s="161" t="n">
        <f aca="false">BK126+BK135</f>
        <v>0</v>
      </c>
    </row>
    <row r="126" s="152" customFormat="true" ht="22.95" hidden="false" customHeight="true" outlineLevel="0" collapsed="false">
      <c r="B126" s="153"/>
      <c r="D126" s="154" t="s">
        <v>81</v>
      </c>
      <c r="E126" s="162" t="s">
        <v>536</v>
      </c>
      <c r="F126" s="162" t="s">
        <v>254</v>
      </c>
      <c r="I126" s="156"/>
      <c r="J126" s="163" t="n">
        <f aca="false">BK126</f>
        <v>0</v>
      </c>
      <c r="L126" s="153"/>
      <c r="M126" s="157"/>
      <c r="P126" s="158" t="n">
        <f aca="false">SUM(P127:P134)</f>
        <v>0</v>
      </c>
      <c r="R126" s="158" t="n">
        <f aca="false">SUM(R127:R134)</f>
        <v>0</v>
      </c>
      <c r="T126" s="159" t="n">
        <f aca="false">SUM(T127:T134)</f>
        <v>0</v>
      </c>
      <c r="AR126" s="154" t="s">
        <v>315</v>
      </c>
      <c r="AT126" s="160" t="s">
        <v>81</v>
      </c>
      <c r="AU126" s="160" t="s">
        <v>89</v>
      </c>
      <c r="AY126" s="154" t="s">
        <v>308</v>
      </c>
      <c r="BK126" s="161" t="n">
        <f aca="false">SUM(BK127:BK134)</f>
        <v>0</v>
      </c>
    </row>
    <row r="127" s="22" customFormat="true" ht="16.5" hidden="false" customHeight="true" outlineLevel="0" collapsed="false">
      <c r="B127" s="23"/>
      <c r="C127" s="164" t="s">
        <v>89</v>
      </c>
      <c r="D127" s="164" t="s">
        <v>310</v>
      </c>
      <c r="E127" s="165" t="s">
        <v>5883</v>
      </c>
      <c r="F127" s="166" t="s">
        <v>5884</v>
      </c>
      <c r="G127" s="167" t="s">
        <v>324</v>
      </c>
      <c r="H127" s="168" t="n">
        <v>40.7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540</v>
      </c>
      <c r="AT127" s="175" t="s">
        <v>310</v>
      </c>
      <c r="AU127" s="175" t="s">
        <v>91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540</v>
      </c>
      <c r="BM127" s="175" t="s">
        <v>5885</v>
      </c>
    </row>
    <row r="128" s="22" customFormat="true" ht="16.5" hidden="false" customHeight="true" outlineLevel="0" collapsed="false">
      <c r="B128" s="23"/>
      <c r="C128" s="164" t="s">
        <v>91</v>
      </c>
      <c r="D128" s="164" t="s">
        <v>310</v>
      </c>
      <c r="E128" s="165" t="s">
        <v>5886</v>
      </c>
      <c r="F128" s="166" t="s">
        <v>5887</v>
      </c>
      <c r="G128" s="167" t="s">
        <v>313</v>
      </c>
      <c r="H128" s="168" t="n">
        <v>458.4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540</v>
      </c>
      <c r="AT128" s="175" t="s">
        <v>310</v>
      </c>
      <c r="AU128" s="175" t="s">
        <v>91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540</v>
      </c>
      <c r="BM128" s="175" t="s">
        <v>5888</v>
      </c>
    </row>
    <row r="129" s="22" customFormat="true" ht="16.5" hidden="false" customHeight="true" outlineLevel="0" collapsed="false">
      <c r="B129" s="23"/>
      <c r="C129" s="164" t="s">
        <v>327</v>
      </c>
      <c r="D129" s="164" t="s">
        <v>310</v>
      </c>
      <c r="E129" s="165" t="s">
        <v>5889</v>
      </c>
      <c r="F129" s="166" t="s">
        <v>5890</v>
      </c>
      <c r="G129" s="167" t="s">
        <v>313</v>
      </c>
      <c r="H129" s="168" t="n">
        <v>162.7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5891</v>
      </c>
    </row>
    <row r="130" s="22" customFormat="true" ht="16.5" hidden="false" customHeight="true" outlineLevel="0" collapsed="false">
      <c r="B130" s="23"/>
      <c r="C130" s="164" t="s">
        <v>315</v>
      </c>
      <c r="D130" s="164" t="s">
        <v>310</v>
      </c>
      <c r="E130" s="165" t="s">
        <v>5892</v>
      </c>
      <c r="F130" s="166" t="s">
        <v>5893</v>
      </c>
      <c r="G130" s="167" t="s">
        <v>494</v>
      </c>
      <c r="H130" s="168" t="n">
        <v>162.7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5894</v>
      </c>
    </row>
    <row r="131" s="22" customFormat="true" ht="16.5" hidden="false" customHeight="true" outlineLevel="0" collapsed="false">
      <c r="B131" s="23"/>
      <c r="C131" s="164" t="s">
        <v>334</v>
      </c>
      <c r="D131" s="164" t="s">
        <v>310</v>
      </c>
      <c r="E131" s="165" t="s">
        <v>5886</v>
      </c>
      <c r="F131" s="166" t="s">
        <v>5887</v>
      </c>
      <c r="G131" s="167" t="s">
        <v>313</v>
      </c>
      <c r="H131" s="168" t="n">
        <v>458.4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5895</v>
      </c>
    </row>
    <row r="132" s="22" customFormat="true" ht="16.5" hidden="false" customHeight="true" outlineLevel="0" collapsed="false">
      <c r="B132" s="23"/>
      <c r="C132" s="164" t="s">
        <v>340</v>
      </c>
      <c r="D132" s="164" t="s">
        <v>310</v>
      </c>
      <c r="E132" s="165" t="s">
        <v>5896</v>
      </c>
      <c r="F132" s="166" t="s">
        <v>5897</v>
      </c>
      <c r="G132" s="167" t="s">
        <v>324</v>
      </c>
      <c r="H132" s="168" t="n">
        <v>0.3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5898</v>
      </c>
    </row>
    <row r="133" s="22" customFormat="true" ht="16.5" hidden="false" customHeight="true" outlineLevel="0" collapsed="false">
      <c r="B133" s="23"/>
      <c r="C133" s="164" t="s">
        <v>347</v>
      </c>
      <c r="D133" s="164" t="s">
        <v>310</v>
      </c>
      <c r="E133" s="165" t="s">
        <v>5899</v>
      </c>
      <c r="F133" s="166" t="s">
        <v>5900</v>
      </c>
      <c r="G133" s="167" t="s">
        <v>607</v>
      </c>
      <c r="H133" s="168" t="n">
        <v>1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5901</v>
      </c>
    </row>
    <row r="134" s="22" customFormat="true" ht="16.5" hidden="false" customHeight="true" outlineLevel="0" collapsed="false">
      <c r="B134" s="23"/>
      <c r="C134" s="164" t="s">
        <v>352</v>
      </c>
      <c r="D134" s="164" t="s">
        <v>310</v>
      </c>
      <c r="E134" s="165" t="s">
        <v>5902</v>
      </c>
      <c r="F134" s="166" t="s">
        <v>5903</v>
      </c>
      <c r="G134" s="167" t="s">
        <v>324</v>
      </c>
      <c r="H134" s="168" t="n">
        <v>1.8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5904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542</v>
      </c>
      <c r="F135" s="162" t="s">
        <v>1585</v>
      </c>
      <c r="I135" s="156"/>
      <c r="J135" s="163" t="n">
        <f aca="false">BK135</f>
        <v>0</v>
      </c>
      <c r="L135" s="153"/>
      <c r="M135" s="157"/>
      <c r="P135" s="158" t="n">
        <f aca="false">SUM(P136:P143)</f>
        <v>0</v>
      </c>
      <c r="R135" s="158" t="n">
        <f aca="false">SUM(R136:R143)</f>
        <v>0</v>
      </c>
      <c r="T135" s="159" t="n">
        <f aca="false">SUM(T136:T143)</f>
        <v>0</v>
      </c>
      <c r="AR135" s="154" t="s">
        <v>315</v>
      </c>
      <c r="AT135" s="160" t="s">
        <v>81</v>
      </c>
      <c r="AU135" s="160" t="s">
        <v>89</v>
      </c>
      <c r="AY135" s="154" t="s">
        <v>308</v>
      </c>
      <c r="BK135" s="161" t="n">
        <f aca="false">SUM(BK136:BK143)</f>
        <v>0</v>
      </c>
    </row>
    <row r="136" s="22" customFormat="true" ht="16.5" hidden="false" customHeight="true" outlineLevel="0" collapsed="false">
      <c r="B136" s="23"/>
      <c r="C136" s="164" t="s">
        <v>357</v>
      </c>
      <c r="D136" s="164" t="s">
        <v>310</v>
      </c>
      <c r="E136" s="165" t="s">
        <v>1586</v>
      </c>
      <c r="F136" s="166" t="s">
        <v>1587</v>
      </c>
      <c r="G136" s="167" t="s">
        <v>324</v>
      </c>
      <c r="H136" s="168" t="n">
        <v>48.8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5905</v>
      </c>
    </row>
    <row r="137" s="22" customFormat="true" ht="16.5" hidden="false" customHeight="true" outlineLevel="0" collapsed="false">
      <c r="B137" s="23"/>
      <c r="C137" s="164" t="s">
        <v>363</v>
      </c>
      <c r="D137" s="164" t="s">
        <v>310</v>
      </c>
      <c r="E137" s="165" t="s">
        <v>1589</v>
      </c>
      <c r="F137" s="166" t="s">
        <v>1590</v>
      </c>
      <c r="G137" s="167" t="s">
        <v>324</v>
      </c>
      <c r="H137" s="168" t="n">
        <v>48.8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5906</v>
      </c>
    </row>
    <row r="138" s="22" customFormat="true" ht="16.5" hidden="false" customHeight="true" outlineLevel="0" collapsed="false">
      <c r="B138" s="23"/>
      <c r="C138" s="164" t="s">
        <v>367</v>
      </c>
      <c r="D138" s="164" t="s">
        <v>310</v>
      </c>
      <c r="E138" s="165" t="s">
        <v>1598</v>
      </c>
      <c r="F138" s="166" t="s">
        <v>1599</v>
      </c>
      <c r="G138" s="167" t="s">
        <v>324</v>
      </c>
      <c r="H138" s="168" t="n">
        <v>48.8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5907</v>
      </c>
    </row>
    <row r="139" s="22" customFormat="true" ht="16.5" hidden="false" customHeight="true" outlineLevel="0" collapsed="false">
      <c r="B139" s="23"/>
      <c r="C139" s="164" t="s">
        <v>374</v>
      </c>
      <c r="D139" s="164" t="s">
        <v>310</v>
      </c>
      <c r="E139" s="165" t="s">
        <v>1601</v>
      </c>
      <c r="F139" s="166" t="s">
        <v>1602</v>
      </c>
      <c r="G139" s="167" t="s">
        <v>324</v>
      </c>
      <c r="H139" s="168" t="n">
        <v>27.5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5908</v>
      </c>
    </row>
    <row r="140" s="22" customFormat="true" ht="24.15" hidden="false" customHeight="true" outlineLevel="0" collapsed="false">
      <c r="B140" s="23"/>
      <c r="C140" s="164" t="s">
        <v>381</v>
      </c>
      <c r="D140" s="164" t="s">
        <v>310</v>
      </c>
      <c r="E140" s="165" t="s">
        <v>1604</v>
      </c>
      <c r="F140" s="166" t="s">
        <v>1605</v>
      </c>
      <c r="G140" s="167" t="s">
        <v>324</v>
      </c>
      <c r="H140" s="168" t="n">
        <v>21.4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5909</v>
      </c>
    </row>
    <row r="141" s="22" customFormat="true" ht="21.75" hidden="false" customHeight="true" outlineLevel="0" collapsed="false">
      <c r="B141" s="23"/>
      <c r="C141" s="164" t="s">
        <v>393</v>
      </c>
      <c r="D141" s="164" t="s">
        <v>310</v>
      </c>
      <c r="E141" s="165" t="s">
        <v>1610</v>
      </c>
      <c r="F141" s="166" t="s">
        <v>1611</v>
      </c>
      <c r="G141" s="167" t="s">
        <v>324</v>
      </c>
      <c r="H141" s="168" t="n">
        <v>21.4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5910</v>
      </c>
    </row>
    <row r="142" s="22" customFormat="true" ht="16.5" hidden="false" customHeight="true" outlineLevel="0" collapsed="false">
      <c r="B142" s="23"/>
      <c r="C142" s="164" t="s">
        <v>7</v>
      </c>
      <c r="D142" s="164" t="s">
        <v>310</v>
      </c>
      <c r="E142" s="165" t="s">
        <v>1613</v>
      </c>
      <c r="F142" s="166" t="s">
        <v>1614</v>
      </c>
      <c r="G142" s="167" t="s">
        <v>324</v>
      </c>
      <c r="H142" s="168" t="n">
        <v>21.4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5911</v>
      </c>
    </row>
    <row r="143" s="22" customFormat="true" ht="16.5" hidden="false" customHeight="true" outlineLevel="0" collapsed="false">
      <c r="B143" s="23"/>
      <c r="C143" s="164" t="s">
        <v>414</v>
      </c>
      <c r="D143" s="164" t="s">
        <v>310</v>
      </c>
      <c r="E143" s="165" t="s">
        <v>1616</v>
      </c>
      <c r="F143" s="166" t="s">
        <v>1617</v>
      </c>
      <c r="G143" s="167" t="s">
        <v>324</v>
      </c>
      <c r="H143" s="168" t="n">
        <v>21.4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5912</v>
      </c>
    </row>
    <row r="144" s="22" customFormat="true" ht="49.95" hidden="false" customHeight="true" outlineLevel="0" collapsed="false">
      <c r="B144" s="23"/>
      <c r="E144" s="155" t="s">
        <v>518</v>
      </c>
      <c r="F144" s="155" t="s">
        <v>519</v>
      </c>
      <c r="J144" s="142" t="n">
        <f aca="false">BK144</f>
        <v>0</v>
      </c>
      <c r="L144" s="23"/>
      <c r="M144" s="211"/>
      <c r="T144" s="57"/>
      <c r="AT144" s="3" t="s">
        <v>81</v>
      </c>
      <c r="AU144" s="3" t="s">
        <v>82</v>
      </c>
      <c r="AY144" s="3" t="s">
        <v>520</v>
      </c>
      <c r="BK144" s="176" t="n">
        <f aca="false">SUM(BK145:BK149)</f>
        <v>0</v>
      </c>
    </row>
    <row r="145" s="22" customFormat="true" ht="16.35" hidden="false" customHeight="true" outlineLevel="0" collapsed="false">
      <c r="B145" s="23"/>
      <c r="C145" s="212"/>
      <c r="D145" s="213" t="s">
        <v>310</v>
      </c>
      <c r="E145" s="214"/>
      <c r="F145" s="215"/>
      <c r="G145" s="216"/>
      <c r="H145" s="217"/>
      <c r="I145" s="218"/>
      <c r="J145" s="219" t="n">
        <f aca="false">BK145</f>
        <v>0</v>
      </c>
      <c r="K145" s="220"/>
      <c r="L145" s="23"/>
      <c r="M145" s="221"/>
      <c r="N145" s="222" t="s">
        <v>47</v>
      </c>
      <c r="T145" s="57"/>
      <c r="AT145" s="3" t="s">
        <v>520</v>
      </c>
      <c r="AU145" s="3" t="s">
        <v>89</v>
      </c>
      <c r="AY145" s="3" t="s">
        <v>520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I145*H145</f>
        <v>0</v>
      </c>
    </row>
    <row r="146" s="22" customFormat="true" ht="16.35" hidden="false" customHeight="true" outlineLevel="0" collapsed="false">
      <c r="B146" s="23"/>
      <c r="C146" s="212"/>
      <c r="D146" s="213" t="s">
        <v>310</v>
      </c>
      <c r="E146" s="214"/>
      <c r="F146" s="215"/>
      <c r="G146" s="216"/>
      <c r="H146" s="217"/>
      <c r="I146" s="218"/>
      <c r="J146" s="219" t="n">
        <f aca="false">BK146</f>
        <v>0</v>
      </c>
      <c r="K146" s="220"/>
      <c r="L146" s="23"/>
      <c r="M146" s="221"/>
      <c r="N146" s="222" t="s">
        <v>47</v>
      </c>
      <c r="T146" s="57"/>
      <c r="AT146" s="3" t="s">
        <v>520</v>
      </c>
      <c r="AU146" s="3" t="s">
        <v>89</v>
      </c>
      <c r="AY146" s="3" t="s">
        <v>520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I146*H146</f>
        <v>0</v>
      </c>
    </row>
    <row r="147" s="22" customFormat="true" ht="16.35" hidden="false" customHeight="true" outlineLevel="0" collapsed="false">
      <c r="B147" s="23"/>
      <c r="C147" s="212"/>
      <c r="D147" s="213" t="s">
        <v>310</v>
      </c>
      <c r="E147" s="214"/>
      <c r="F147" s="215"/>
      <c r="G147" s="216"/>
      <c r="H147" s="217"/>
      <c r="I147" s="218"/>
      <c r="J147" s="219" t="n">
        <f aca="false">BK147</f>
        <v>0</v>
      </c>
      <c r="K147" s="220"/>
      <c r="L147" s="23"/>
      <c r="M147" s="221"/>
      <c r="N147" s="222" t="s">
        <v>47</v>
      </c>
      <c r="T147" s="57"/>
      <c r="AT147" s="3" t="s">
        <v>520</v>
      </c>
      <c r="AU147" s="3" t="s">
        <v>89</v>
      </c>
      <c r="AY147" s="3" t="s">
        <v>520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I147*H147</f>
        <v>0</v>
      </c>
    </row>
    <row r="148" s="22" customFormat="true" ht="16.35" hidden="false" customHeight="true" outlineLevel="0" collapsed="false">
      <c r="B148" s="23"/>
      <c r="C148" s="212"/>
      <c r="D148" s="213" t="s">
        <v>310</v>
      </c>
      <c r="E148" s="214"/>
      <c r="F148" s="215"/>
      <c r="G148" s="216"/>
      <c r="H148" s="217"/>
      <c r="I148" s="218"/>
      <c r="J148" s="219" t="n">
        <f aca="false">BK148</f>
        <v>0</v>
      </c>
      <c r="K148" s="220"/>
      <c r="L148" s="23"/>
      <c r="M148" s="221"/>
      <c r="N148" s="222" t="s">
        <v>47</v>
      </c>
      <c r="T148" s="57"/>
      <c r="AT148" s="3" t="s">
        <v>520</v>
      </c>
      <c r="AU148" s="3" t="s">
        <v>89</v>
      </c>
      <c r="AY148" s="3" t="s">
        <v>520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I148*H148</f>
        <v>0</v>
      </c>
    </row>
    <row r="149" s="22" customFormat="true" ht="16.35" hidden="false" customHeight="true" outlineLevel="0" collapsed="false">
      <c r="B149" s="23"/>
      <c r="C149" s="212"/>
      <c r="D149" s="213" t="s">
        <v>310</v>
      </c>
      <c r="E149" s="214"/>
      <c r="F149" s="215"/>
      <c r="G149" s="216"/>
      <c r="H149" s="217"/>
      <c r="I149" s="218"/>
      <c r="J149" s="219" t="n">
        <f aca="false">BK149</f>
        <v>0</v>
      </c>
      <c r="K149" s="220"/>
      <c r="L149" s="23"/>
      <c r="M149" s="221"/>
      <c r="N149" s="222" t="s">
        <v>47</v>
      </c>
      <c r="O149" s="223"/>
      <c r="P149" s="223"/>
      <c r="Q149" s="223"/>
      <c r="R149" s="223"/>
      <c r="S149" s="223"/>
      <c r="T149" s="224"/>
      <c r="AT149" s="3" t="s">
        <v>520</v>
      </c>
      <c r="AU149" s="3" t="s">
        <v>89</v>
      </c>
      <c r="AY149" s="3" t="s">
        <v>520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I149*H149</f>
        <v>0</v>
      </c>
    </row>
    <row r="150" s="22" customFormat="true" ht="6.9" hidden="false" customHeight="true" outlineLevel="0" collapsed="false">
      <c r="B150" s="41"/>
      <c r="C150" s="42"/>
      <c r="D150" s="42"/>
      <c r="E150" s="42"/>
      <c r="F150" s="42"/>
      <c r="G150" s="42"/>
      <c r="H150" s="42"/>
      <c r="I150" s="42"/>
      <c r="J150" s="42"/>
      <c r="K150" s="42"/>
      <c r="L150" s="23"/>
    </row>
  </sheetData>
  <sheetProtection algorithmName="SHA-512" hashValue="OnQp8A3i6vdb8bYOM2UXZmX8q2GG4MhIKeHhpwMWOWCAw8TeRcowWpTzzhlsIuUuRABHPyfCMTvsoAvwKmxHgw==" saltValue="dC0d6ctIhBO4wvu4zQIh2hQQNMWTOkAwFCvY1NPk8oomkd9KZTtimLydJMTEUbD1hrSYrYxxay20GjBWxA+psQ==" spinCount="100000" sheet="true" objects="true" scenarios="true" formatColumns="false" formatRows="false" autoFilter="false"/>
  <autoFilter ref="C123:K149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</mergeCells>
  <dataValidations count="2">
    <dataValidation allowBlank="true" error="Povoleny jsou hodnoty K, M." operator="between" showDropDown="false" showErrorMessage="true" showInputMessage="true" sqref="D145:D15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45:N15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66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112</v>
      </c>
      <c r="AZ2" s="107" t="s">
        <v>1019</v>
      </c>
      <c r="BA2" s="107"/>
      <c r="BB2" s="107"/>
      <c r="BC2" s="107" t="s">
        <v>340</v>
      </c>
      <c r="BD2" s="107" t="s">
        <v>91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  <c r="AZ3" s="107" t="s">
        <v>1020</v>
      </c>
      <c r="BA3" s="107"/>
      <c r="BB3" s="107"/>
      <c r="BC3" s="107" t="s">
        <v>1021</v>
      </c>
      <c r="BD3" s="107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  <c r="AZ4" s="107" t="s">
        <v>1022</v>
      </c>
      <c r="BA4" s="107"/>
      <c r="BB4" s="107"/>
      <c r="BC4" s="107" t="s">
        <v>1023</v>
      </c>
      <c r="BD4" s="107" t="s">
        <v>91</v>
      </c>
    </row>
    <row r="5" customFormat="false" ht="6.9" hidden="false" customHeight="true" outlineLevel="0" collapsed="false">
      <c r="B5" s="6"/>
      <c r="L5" s="6"/>
      <c r="AZ5" s="107" t="s">
        <v>1024</v>
      </c>
      <c r="BA5" s="107"/>
      <c r="BB5" s="107"/>
      <c r="BC5" s="107" t="s">
        <v>1025</v>
      </c>
      <c r="BD5" s="107" t="s">
        <v>91</v>
      </c>
    </row>
    <row r="6" customFormat="false" ht="12" hidden="false" customHeight="true" outlineLevel="0" collapsed="false">
      <c r="B6" s="6"/>
      <c r="D6" s="15" t="s">
        <v>15</v>
      </c>
      <c r="L6" s="6"/>
      <c r="AZ6" s="107" t="s">
        <v>874</v>
      </c>
      <c r="BA6" s="107"/>
      <c r="BB6" s="107"/>
      <c r="BC6" s="107" t="s">
        <v>1026</v>
      </c>
      <c r="BD6" s="107" t="s">
        <v>91</v>
      </c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  <c r="AZ7" s="107" t="s">
        <v>1027</v>
      </c>
      <c r="BA7" s="107"/>
      <c r="BB7" s="107"/>
      <c r="BC7" s="107" t="s">
        <v>1028</v>
      </c>
      <c r="BD7" s="107" t="s">
        <v>91</v>
      </c>
    </row>
    <row r="8" customFormat="false" ht="12" hidden="false" customHeight="true" outlineLevel="0" collapsed="false">
      <c r="B8" s="6"/>
      <c r="D8" s="15" t="s">
        <v>278</v>
      </c>
      <c r="L8" s="6"/>
      <c r="AZ8" s="107" t="s">
        <v>1029</v>
      </c>
      <c r="BA8" s="107"/>
      <c r="BB8" s="107"/>
      <c r="BC8" s="107" t="s">
        <v>1030</v>
      </c>
      <c r="BD8" s="107" t="s">
        <v>91</v>
      </c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  <c r="AZ9" s="107" t="s">
        <v>1032</v>
      </c>
      <c r="BA9" s="107"/>
      <c r="BB9" s="107"/>
      <c r="BC9" s="107" t="s">
        <v>1033</v>
      </c>
      <c r="BD9" s="107" t="s">
        <v>91</v>
      </c>
    </row>
    <row r="10" s="22" customFormat="true" ht="12" hidden="false" customHeight="true" outlineLevel="0" collapsed="false">
      <c r="B10" s="23"/>
      <c r="D10" s="15" t="s">
        <v>280</v>
      </c>
      <c r="L10" s="23"/>
      <c r="AZ10" s="107" t="s">
        <v>1034</v>
      </c>
      <c r="BA10" s="107"/>
      <c r="BB10" s="107"/>
      <c r="BC10" s="107" t="s">
        <v>1035</v>
      </c>
      <c r="BD10" s="107" t="s">
        <v>91</v>
      </c>
    </row>
    <row r="11" s="22" customFormat="true" ht="16.5" hidden="false" customHeight="true" outlineLevel="0" collapsed="false">
      <c r="B11" s="23"/>
      <c r="E11" s="110" t="s">
        <v>1036</v>
      </c>
      <c r="F11" s="110"/>
      <c r="G11" s="110"/>
      <c r="H11" s="110"/>
      <c r="L11" s="23"/>
      <c r="AZ11" s="107" t="s">
        <v>1037</v>
      </c>
      <c r="BA11" s="107"/>
      <c r="BB11" s="107"/>
      <c r="BC11" s="107" t="s">
        <v>340</v>
      </c>
      <c r="BD11" s="107" t="s">
        <v>91</v>
      </c>
    </row>
    <row r="12" s="22" customFormat="true" ht="10.2" hidden="false" customHeight="false" outlineLevel="0" collapsed="false">
      <c r="B12" s="23"/>
      <c r="L12" s="23"/>
      <c r="AZ12" s="107" t="s">
        <v>878</v>
      </c>
      <c r="BA12" s="107"/>
      <c r="BB12" s="107"/>
      <c r="BC12" s="107" t="s">
        <v>1026</v>
      </c>
      <c r="BD12" s="107" t="s">
        <v>91</v>
      </c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ROUND(J140,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ROUND((ROUND((SUM(BE140:BE659)),  2) + SUM(BE661:BE665)), 2)</f>
        <v>0</v>
      </c>
      <c r="I35" s="119" t="n">
        <v>0.21</v>
      </c>
      <c r="J35" s="100" t="n">
        <f aca="false">ROUND((ROUND(((SUM(BE140:BE659))*I35),  2) + (SUM(BE661:BE665)*I35)),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ROUND((ROUND((SUM(BF140:BF659)),  2) + SUM(BF661:BF665)), 2)</f>
        <v>0</v>
      </c>
      <c r="I36" s="119" t="n">
        <v>0.15</v>
      </c>
      <c r="J36" s="100" t="n">
        <f aca="false">ROUND((ROUND(((SUM(BF140:BF659))*I36),  2) + (SUM(BF661:BF665)*I36)),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ROUND((ROUND((SUM(BG140:BG659)),  2) + SUM(BG661:BG665)),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ROUND((ROUND((SUM(BH140:BH659)),  2) + SUM(BH661:BH665)),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ROUND((ROUND((SUM(BI140:BI659)),  2) + SUM(BI661:BI665)),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2.2.1a - WC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J140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287</v>
      </c>
      <c r="E99" s="135"/>
      <c r="F99" s="135"/>
      <c r="G99" s="135"/>
      <c r="H99" s="135"/>
      <c r="I99" s="135"/>
      <c r="J99" s="136" t="n">
        <f aca="false">J141</f>
        <v>0</v>
      </c>
      <c r="L99" s="133"/>
    </row>
    <row r="100" s="95" customFormat="true" ht="19.95" hidden="false" customHeight="true" outlineLevel="0" collapsed="false">
      <c r="B100" s="137"/>
      <c r="D100" s="138" t="s">
        <v>288</v>
      </c>
      <c r="E100" s="139"/>
      <c r="F100" s="139"/>
      <c r="G100" s="139"/>
      <c r="H100" s="139"/>
      <c r="I100" s="139"/>
      <c r="J100" s="140" t="n">
        <f aca="false">J142</f>
        <v>0</v>
      </c>
      <c r="L100" s="137"/>
    </row>
    <row r="101" s="95" customFormat="true" ht="19.95" hidden="false" customHeight="true" outlineLevel="0" collapsed="false">
      <c r="B101" s="137"/>
      <c r="D101" s="138" t="s">
        <v>289</v>
      </c>
      <c r="E101" s="139"/>
      <c r="F101" s="139"/>
      <c r="G101" s="139"/>
      <c r="H101" s="139"/>
      <c r="I101" s="139"/>
      <c r="J101" s="140" t="n">
        <f aca="false">J181</f>
        <v>0</v>
      </c>
      <c r="L101" s="137"/>
    </row>
    <row r="102" s="95" customFormat="true" ht="19.95" hidden="false" customHeight="true" outlineLevel="0" collapsed="false">
      <c r="B102" s="137"/>
      <c r="D102" s="138" t="s">
        <v>1038</v>
      </c>
      <c r="E102" s="139"/>
      <c r="F102" s="139"/>
      <c r="G102" s="139"/>
      <c r="H102" s="139"/>
      <c r="I102" s="139"/>
      <c r="J102" s="140" t="n">
        <f aca="false">J242</f>
        <v>0</v>
      </c>
      <c r="L102" s="137"/>
    </row>
    <row r="103" s="95" customFormat="true" ht="19.95" hidden="false" customHeight="true" outlineLevel="0" collapsed="false">
      <c r="B103" s="137"/>
      <c r="D103" s="138" t="s">
        <v>290</v>
      </c>
      <c r="E103" s="139"/>
      <c r="F103" s="139"/>
      <c r="G103" s="139"/>
      <c r="H103" s="139"/>
      <c r="I103" s="139"/>
      <c r="J103" s="140" t="n">
        <f aca="false">J273</f>
        <v>0</v>
      </c>
      <c r="L103" s="137"/>
    </row>
    <row r="104" s="95" customFormat="true" ht="19.95" hidden="false" customHeight="true" outlineLevel="0" collapsed="false">
      <c r="B104" s="137"/>
      <c r="D104" s="138" t="s">
        <v>291</v>
      </c>
      <c r="E104" s="139"/>
      <c r="F104" s="139"/>
      <c r="G104" s="139"/>
      <c r="H104" s="139"/>
      <c r="I104" s="139"/>
      <c r="J104" s="140" t="n">
        <f aca="false">J276</f>
        <v>0</v>
      </c>
      <c r="L104" s="137"/>
    </row>
    <row r="105" s="132" customFormat="true" ht="24.9" hidden="false" customHeight="true" outlineLevel="0" collapsed="false">
      <c r="B105" s="133"/>
      <c r="D105" s="134" t="s">
        <v>881</v>
      </c>
      <c r="E105" s="135"/>
      <c r="F105" s="135"/>
      <c r="G105" s="135"/>
      <c r="H105" s="135"/>
      <c r="I105" s="135"/>
      <c r="J105" s="136" t="n">
        <f aca="false">J278</f>
        <v>0</v>
      </c>
      <c r="L105" s="133"/>
    </row>
    <row r="106" s="95" customFormat="true" ht="19.95" hidden="false" customHeight="true" outlineLevel="0" collapsed="false">
      <c r="B106" s="137"/>
      <c r="D106" s="138" t="s">
        <v>1039</v>
      </c>
      <c r="E106" s="139"/>
      <c r="F106" s="139"/>
      <c r="G106" s="139"/>
      <c r="H106" s="139"/>
      <c r="I106" s="139"/>
      <c r="J106" s="140" t="n">
        <f aca="false">J279</f>
        <v>0</v>
      </c>
      <c r="L106" s="137"/>
    </row>
    <row r="107" s="95" customFormat="true" ht="19.95" hidden="false" customHeight="true" outlineLevel="0" collapsed="false">
      <c r="B107" s="137"/>
      <c r="D107" s="138" t="s">
        <v>1040</v>
      </c>
      <c r="E107" s="139"/>
      <c r="F107" s="139"/>
      <c r="G107" s="139"/>
      <c r="H107" s="139"/>
      <c r="I107" s="139"/>
      <c r="J107" s="140" t="n">
        <f aca="false">J315</f>
        <v>0</v>
      </c>
      <c r="L107" s="137"/>
    </row>
    <row r="108" s="95" customFormat="true" ht="19.95" hidden="false" customHeight="true" outlineLevel="0" collapsed="false">
      <c r="B108" s="137"/>
      <c r="D108" s="138" t="s">
        <v>1041</v>
      </c>
      <c r="E108" s="139"/>
      <c r="F108" s="139"/>
      <c r="G108" s="139"/>
      <c r="H108" s="139"/>
      <c r="I108" s="139"/>
      <c r="J108" s="140" t="n">
        <f aca="false">J371</f>
        <v>0</v>
      </c>
      <c r="L108" s="137"/>
    </row>
    <row r="109" s="95" customFormat="true" ht="19.95" hidden="false" customHeight="true" outlineLevel="0" collapsed="false">
      <c r="B109" s="137"/>
      <c r="D109" s="138" t="s">
        <v>882</v>
      </c>
      <c r="E109" s="139"/>
      <c r="F109" s="139"/>
      <c r="G109" s="139"/>
      <c r="H109" s="139"/>
      <c r="I109" s="139"/>
      <c r="J109" s="140" t="n">
        <f aca="false">J410</f>
        <v>0</v>
      </c>
      <c r="L109" s="137"/>
    </row>
    <row r="110" s="95" customFormat="true" ht="19.95" hidden="false" customHeight="true" outlineLevel="0" collapsed="false">
      <c r="B110" s="137"/>
      <c r="D110" s="138" t="s">
        <v>1042</v>
      </c>
      <c r="E110" s="139"/>
      <c r="F110" s="139"/>
      <c r="G110" s="139"/>
      <c r="H110" s="139"/>
      <c r="I110" s="139"/>
      <c r="J110" s="140" t="n">
        <f aca="false">J514</f>
        <v>0</v>
      </c>
      <c r="L110" s="137"/>
    </row>
    <row r="111" s="95" customFormat="true" ht="19.95" hidden="false" customHeight="true" outlineLevel="0" collapsed="false">
      <c r="B111" s="137"/>
      <c r="D111" s="138" t="s">
        <v>1043</v>
      </c>
      <c r="E111" s="139"/>
      <c r="F111" s="139"/>
      <c r="G111" s="139"/>
      <c r="H111" s="139"/>
      <c r="I111" s="139"/>
      <c r="J111" s="140" t="n">
        <f aca="false">J531</f>
        <v>0</v>
      </c>
      <c r="L111" s="137"/>
    </row>
    <row r="112" s="95" customFormat="true" ht="19.95" hidden="false" customHeight="true" outlineLevel="0" collapsed="false">
      <c r="B112" s="137"/>
      <c r="D112" s="138" t="s">
        <v>1044</v>
      </c>
      <c r="E112" s="139"/>
      <c r="F112" s="139"/>
      <c r="G112" s="139"/>
      <c r="H112" s="139"/>
      <c r="I112" s="139"/>
      <c r="J112" s="140" t="n">
        <f aca="false">J538</f>
        <v>0</v>
      </c>
      <c r="L112" s="137"/>
    </row>
    <row r="113" s="95" customFormat="true" ht="19.95" hidden="false" customHeight="true" outlineLevel="0" collapsed="false">
      <c r="B113" s="137"/>
      <c r="D113" s="138" t="s">
        <v>883</v>
      </c>
      <c r="E113" s="139"/>
      <c r="F113" s="139"/>
      <c r="G113" s="139"/>
      <c r="H113" s="139"/>
      <c r="I113" s="139"/>
      <c r="J113" s="140" t="n">
        <f aca="false">J544</f>
        <v>0</v>
      </c>
      <c r="L113" s="137"/>
    </row>
    <row r="114" s="95" customFormat="true" ht="19.95" hidden="false" customHeight="true" outlineLevel="0" collapsed="false">
      <c r="B114" s="137"/>
      <c r="D114" s="138" t="s">
        <v>1045</v>
      </c>
      <c r="E114" s="139"/>
      <c r="F114" s="139"/>
      <c r="G114" s="139"/>
      <c r="H114" s="139"/>
      <c r="I114" s="139"/>
      <c r="J114" s="140" t="n">
        <f aca="false">J546</f>
        <v>0</v>
      </c>
      <c r="L114" s="137"/>
    </row>
    <row r="115" s="95" customFormat="true" ht="19.95" hidden="false" customHeight="true" outlineLevel="0" collapsed="false">
      <c r="B115" s="137"/>
      <c r="D115" s="138" t="s">
        <v>1046</v>
      </c>
      <c r="E115" s="139"/>
      <c r="F115" s="139"/>
      <c r="G115" s="139"/>
      <c r="H115" s="139"/>
      <c r="I115" s="139"/>
      <c r="J115" s="140" t="n">
        <f aca="false">J606</f>
        <v>0</v>
      </c>
      <c r="L115" s="137"/>
    </row>
    <row r="116" s="95" customFormat="true" ht="19.95" hidden="false" customHeight="true" outlineLevel="0" collapsed="false">
      <c r="B116" s="137"/>
      <c r="D116" s="138" t="s">
        <v>1047</v>
      </c>
      <c r="E116" s="139"/>
      <c r="F116" s="139"/>
      <c r="G116" s="139"/>
      <c r="H116" s="139"/>
      <c r="I116" s="139"/>
      <c r="J116" s="140" t="n">
        <f aca="false">J648</f>
        <v>0</v>
      </c>
      <c r="L116" s="137"/>
    </row>
    <row r="117" s="132" customFormat="true" ht="24.9" hidden="false" customHeight="true" outlineLevel="0" collapsed="false">
      <c r="B117" s="133"/>
      <c r="D117" s="134" t="s">
        <v>522</v>
      </c>
      <c r="E117" s="135"/>
      <c r="F117" s="135"/>
      <c r="G117" s="135"/>
      <c r="H117" s="135"/>
      <c r="I117" s="135"/>
      <c r="J117" s="136" t="n">
        <f aca="false">J657</f>
        <v>0</v>
      </c>
      <c r="L117" s="133"/>
    </row>
    <row r="118" s="132" customFormat="true" ht="21.75" hidden="false" customHeight="true" outlineLevel="0" collapsed="false">
      <c r="B118" s="133"/>
      <c r="D118" s="141" t="s">
        <v>292</v>
      </c>
      <c r="J118" s="142" t="n">
        <f aca="false">J660</f>
        <v>0</v>
      </c>
      <c r="L118" s="133"/>
    </row>
    <row r="119" s="22" customFormat="true" ht="21.75" hidden="false" customHeight="true" outlineLevel="0" collapsed="false">
      <c r="B119" s="23"/>
      <c r="L119" s="23"/>
    </row>
    <row r="120" s="22" customFormat="true" ht="6.9" hidden="false" customHeight="true" outlineLevel="0" collapsed="false"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23"/>
    </row>
    <row r="124" s="22" customFormat="true" ht="6.9" hidden="false" customHeight="true" outlineLevel="0" collapsed="false"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23"/>
    </row>
    <row r="125" s="22" customFormat="true" ht="24.9" hidden="false" customHeight="true" outlineLevel="0" collapsed="false">
      <c r="B125" s="23"/>
      <c r="C125" s="7" t="s">
        <v>293</v>
      </c>
      <c r="L125" s="23"/>
    </row>
    <row r="126" s="22" customFormat="true" ht="6.9" hidden="false" customHeight="true" outlineLevel="0" collapsed="false">
      <c r="B126" s="23"/>
      <c r="L126" s="23"/>
    </row>
    <row r="127" s="22" customFormat="true" ht="12" hidden="false" customHeight="true" outlineLevel="0" collapsed="false">
      <c r="B127" s="23"/>
      <c r="C127" s="15" t="s">
        <v>15</v>
      </c>
      <c r="L127" s="23"/>
    </row>
    <row r="128" s="22" customFormat="true" ht="16.5" hidden="false" customHeight="true" outlineLevel="0" collapsed="false">
      <c r="B128" s="23"/>
      <c r="E128" s="109" t="str">
        <f aca="false">E7</f>
        <v>Koupaliště Rosice</v>
      </c>
      <c r="F128" s="109"/>
      <c r="G128" s="109"/>
      <c r="H128" s="109"/>
      <c r="L128" s="23"/>
    </row>
    <row r="129" customFormat="false" ht="12" hidden="false" customHeight="true" outlineLevel="0" collapsed="false">
      <c r="B129" s="6"/>
      <c r="C129" s="15" t="s">
        <v>278</v>
      </c>
      <c r="L129" s="6"/>
    </row>
    <row r="130" s="22" customFormat="true" ht="16.5" hidden="false" customHeight="true" outlineLevel="0" collapsed="false">
      <c r="B130" s="23"/>
      <c r="E130" s="109" t="s">
        <v>1031</v>
      </c>
      <c r="F130" s="109"/>
      <c r="G130" s="109"/>
      <c r="H130" s="109"/>
      <c r="L130" s="23"/>
    </row>
    <row r="131" s="22" customFormat="true" ht="12" hidden="false" customHeight="true" outlineLevel="0" collapsed="false">
      <c r="B131" s="23"/>
      <c r="C131" s="15" t="s">
        <v>280</v>
      </c>
      <c r="L131" s="23"/>
    </row>
    <row r="132" s="22" customFormat="true" ht="16.5" hidden="false" customHeight="true" outlineLevel="0" collapsed="false">
      <c r="B132" s="23"/>
      <c r="E132" s="110" t="str">
        <f aca="false">E11</f>
        <v>2.2.1a - WC</v>
      </c>
      <c r="F132" s="110"/>
      <c r="G132" s="110"/>
      <c r="H132" s="110"/>
      <c r="L132" s="23"/>
    </row>
    <row r="133" s="22" customFormat="true" ht="6.9" hidden="false" customHeight="true" outlineLevel="0" collapsed="false">
      <c r="B133" s="23"/>
      <c r="L133" s="23"/>
    </row>
    <row r="134" s="22" customFormat="true" ht="12" hidden="false" customHeight="true" outlineLevel="0" collapsed="false">
      <c r="B134" s="23"/>
      <c r="C134" s="15" t="s">
        <v>19</v>
      </c>
      <c r="F134" s="16" t="str">
        <f aca="false">F14</f>
        <v>Rosice</v>
      </c>
      <c r="I134" s="15" t="s">
        <v>21</v>
      </c>
      <c r="J134" s="111" t="str">
        <f aca="false">IF(J14="","",J14)</f>
        <v>6. 9. 2021</v>
      </c>
      <c r="L134" s="23"/>
    </row>
    <row r="135" s="22" customFormat="true" ht="6.9" hidden="false" customHeight="true" outlineLevel="0" collapsed="false">
      <c r="B135" s="23"/>
      <c r="L135" s="23"/>
    </row>
    <row r="136" s="22" customFormat="true" ht="25.65" hidden="false" customHeight="true" outlineLevel="0" collapsed="false">
      <c r="B136" s="23"/>
      <c r="C136" s="15" t="s">
        <v>23</v>
      </c>
      <c r="F136" s="16" t="str">
        <f aca="false">E17</f>
        <v>Město Rosice</v>
      </c>
      <c r="I136" s="15" t="s">
        <v>31</v>
      </c>
      <c r="J136" s="128" t="str">
        <f aca="false">E23</f>
        <v>Ing. arch. Kristýna Shromáždilová</v>
      </c>
      <c r="L136" s="23"/>
    </row>
    <row r="137" s="22" customFormat="true" ht="25.65" hidden="false" customHeight="true" outlineLevel="0" collapsed="false">
      <c r="B137" s="23"/>
      <c r="C137" s="15" t="s">
        <v>29</v>
      </c>
      <c r="F137" s="16" t="str">
        <f aca="false">IF(E20="","",E20)</f>
        <v>Vyplň údaj</v>
      </c>
      <c r="I137" s="15" t="s">
        <v>36</v>
      </c>
      <c r="J137" s="128" t="str">
        <f aca="false">E26</f>
        <v>STAGA stavební agentura s.r.o.</v>
      </c>
      <c r="L137" s="23"/>
    </row>
    <row r="138" s="22" customFormat="true" ht="10.35" hidden="false" customHeight="true" outlineLevel="0" collapsed="false">
      <c r="B138" s="23"/>
      <c r="L138" s="23"/>
    </row>
    <row r="139" s="143" customFormat="true" ht="29.25" hidden="false" customHeight="true" outlineLevel="0" collapsed="false">
      <c r="B139" s="144"/>
      <c r="C139" s="145" t="s">
        <v>294</v>
      </c>
      <c r="D139" s="146" t="s">
        <v>67</v>
      </c>
      <c r="E139" s="146" t="s">
        <v>63</v>
      </c>
      <c r="F139" s="146" t="s">
        <v>64</v>
      </c>
      <c r="G139" s="146" t="s">
        <v>295</v>
      </c>
      <c r="H139" s="146" t="s">
        <v>296</v>
      </c>
      <c r="I139" s="146" t="s">
        <v>297</v>
      </c>
      <c r="J139" s="146" t="s">
        <v>284</v>
      </c>
      <c r="K139" s="147" t="s">
        <v>298</v>
      </c>
      <c r="L139" s="144"/>
      <c r="M139" s="64"/>
      <c r="N139" s="65" t="s">
        <v>46</v>
      </c>
      <c r="O139" s="65" t="s">
        <v>299</v>
      </c>
      <c r="P139" s="65" t="s">
        <v>300</v>
      </c>
      <c r="Q139" s="65" t="s">
        <v>301</v>
      </c>
      <c r="R139" s="65" t="s">
        <v>302</v>
      </c>
      <c r="S139" s="65" t="s">
        <v>303</v>
      </c>
      <c r="T139" s="66" t="s">
        <v>304</v>
      </c>
    </row>
    <row r="140" s="22" customFormat="true" ht="22.95" hidden="false" customHeight="true" outlineLevel="0" collapsed="false">
      <c r="B140" s="23"/>
      <c r="C140" s="70" t="s">
        <v>305</v>
      </c>
      <c r="J140" s="148" t="n">
        <f aca="false">BK140</f>
        <v>0</v>
      </c>
      <c r="L140" s="23"/>
      <c r="M140" s="67"/>
      <c r="N140" s="55"/>
      <c r="O140" s="55"/>
      <c r="P140" s="149" t="n">
        <f aca="false">P141+P278+P657+P660</f>
        <v>0</v>
      </c>
      <c r="Q140" s="55"/>
      <c r="R140" s="149" t="n">
        <f aca="false">R141+R278+R657+R660</f>
        <v>22.68384203</v>
      </c>
      <c r="S140" s="55"/>
      <c r="T140" s="150" t="n">
        <f aca="false">T141+T278+T657+T660</f>
        <v>0</v>
      </c>
      <c r="AT140" s="3" t="s">
        <v>81</v>
      </c>
      <c r="AU140" s="3" t="s">
        <v>286</v>
      </c>
      <c r="BK140" s="151" t="n">
        <f aca="false">BK141+BK278+BK657+BK660</f>
        <v>0</v>
      </c>
    </row>
    <row r="141" s="152" customFormat="true" ht="25.95" hidden="false" customHeight="true" outlineLevel="0" collapsed="false">
      <c r="B141" s="153"/>
      <c r="D141" s="154" t="s">
        <v>81</v>
      </c>
      <c r="E141" s="155" t="s">
        <v>306</v>
      </c>
      <c r="F141" s="155" t="s">
        <v>307</v>
      </c>
      <c r="I141" s="156"/>
      <c r="J141" s="142" t="n">
        <f aca="false">BK141</f>
        <v>0</v>
      </c>
      <c r="L141" s="153"/>
      <c r="M141" s="157"/>
      <c r="P141" s="158" t="n">
        <f aca="false">P142+P181+P242+P273+P276</f>
        <v>0</v>
      </c>
      <c r="R141" s="158" t="n">
        <f aca="false">R142+R181+R242+R273+R276</f>
        <v>18.66359731</v>
      </c>
      <c r="T141" s="159" t="n">
        <f aca="false">T142+T181+T242+T273+T276</f>
        <v>0</v>
      </c>
      <c r="AR141" s="154" t="s">
        <v>89</v>
      </c>
      <c r="AT141" s="160" t="s">
        <v>81</v>
      </c>
      <c r="AU141" s="160" t="s">
        <v>82</v>
      </c>
      <c r="AY141" s="154" t="s">
        <v>308</v>
      </c>
      <c r="BK141" s="161" t="n">
        <f aca="false">BK142+BK181+BK242+BK273+BK276</f>
        <v>0</v>
      </c>
    </row>
    <row r="142" s="152" customFormat="true" ht="22.95" hidden="false" customHeight="true" outlineLevel="0" collapsed="false">
      <c r="B142" s="153"/>
      <c r="D142" s="154" t="s">
        <v>81</v>
      </c>
      <c r="E142" s="162" t="s">
        <v>89</v>
      </c>
      <c r="F142" s="162" t="s">
        <v>309</v>
      </c>
      <c r="I142" s="156"/>
      <c r="J142" s="163" t="n">
        <f aca="false">BK142</f>
        <v>0</v>
      </c>
      <c r="L142" s="153"/>
      <c r="M142" s="157"/>
      <c r="P142" s="158" t="n">
        <f aca="false">SUM(P143:P180)</f>
        <v>0</v>
      </c>
      <c r="R142" s="158" t="n">
        <f aca="false">SUM(R143:R180)</f>
        <v>0</v>
      </c>
      <c r="T142" s="159" t="n">
        <f aca="false">SUM(T143:T180)</f>
        <v>0</v>
      </c>
      <c r="AR142" s="154" t="s">
        <v>89</v>
      </c>
      <c r="AT142" s="160" t="s">
        <v>81</v>
      </c>
      <c r="AU142" s="160" t="s">
        <v>89</v>
      </c>
      <c r="AY142" s="154" t="s">
        <v>308</v>
      </c>
      <c r="BK142" s="161" t="n">
        <f aca="false">SUM(BK143:BK180)</f>
        <v>0</v>
      </c>
    </row>
    <row r="143" s="22" customFormat="true" ht="24.15" hidden="false" customHeight="true" outlineLevel="0" collapsed="false">
      <c r="B143" s="23"/>
      <c r="C143" s="164" t="s">
        <v>89</v>
      </c>
      <c r="D143" s="164" t="s">
        <v>310</v>
      </c>
      <c r="E143" s="165" t="s">
        <v>885</v>
      </c>
      <c r="F143" s="166" t="s">
        <v>886</v>
      </c>
      <c r="G143" s="167" t="s">
        <v>313</v>
      </c>
      <c r="H143" s="168" t="n">
        <v>23.055</v>
      </c>
      <c r="I143" s="169"/>
      <c r="J143" s="170" t="n">
        <f aca="false">ROUND(I143*H143,2)</f>
        <v>0</v>
      </c>
      <c r="K143" s="166" t="s">
        <v>314</v>
      </c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315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315</v>
      </c>
      <c r="BM143" s="175" t="s">
        <v>1048</v>
      </c>
    </row>
    <row r="144" s="177" customFormat="true" ht="10.2" hidden="false" customHeight="false" outlineLevel="0" collapsed="false">
      <c r="B144" s="178"/>
      <c r="D144" s="179" t="s">
        <v>317</v>
      </c>
      <c r="E144" s="180"/>
      <c r="F144" s="181" t="s">
        <v>318</v>
      </c>
      <c r="H144" s="180"/>
      <c r="I144" s="182"/>
      <c r="L144" s="178"/>
      <c r="M144" s="183"/>
      <c r="T144" s="184"/>
      <c r="AT144" s="180" t="s">
        <v>317</v>
      </c>
      <c r="AU144" s="180" t="s">
        <v>91</v>
      </c>
      <c r="AV144" s="177" t="s">
        <v>89</v>
      </c>
      <c r="AW144" s="177" t="s">
        <v>35</v>
      </c>
      <c r="AX144" s="177" t="s">
        <v>82</v>
      </c>
      <c r="AY144" s="180" t="s">
        <v>308</v>
      </c>
    </row>
    <row r="145" s="177" customFormat="true" ht="10.2" hidden="false" customHeight="false" outlineLevel="0" collapsed="false">
      <c r="B145" s="178"/>
      <c r="D145" s="179" t="s">
        <v>317</v>
      </c>
      <c r="E145" s="180"/>
      <c r="F145" s="181" t="s">
        <v>888</v>
      </c>
      <c r="H145" s="180"/>
      <c r="I145" s="182"/>
      <c r="L145" s="178"/>
      <c r="M145" s="183"/>
      <c r="T145" s="184"/>
      <c r="AT145" s="180" t="s">
        <v>317</v>
      </c>
      <c r="AU145" s="180" t="s">
        <v>91</v>
      </c>
      <c r="AV145" s="177" t="s">
        <v>89</v>
      </c>
      <c r="AW145" s="177" t="s">
        <v>35</v>
      </c>
      <c r="AX145" s="177" t="s">
        <v>82</v>
      </c>
      <c r="AY145" s="180" t="s">
        <v>308</v>
      </c>
    </row>
    <row r="146" s="185" customFormat="true" ht="10.2" hidden="false" customHeight="false" outlineLevel="0" collapsed="false">
      <c r="B146" s="186"/>
      <c r="D146" s="179" t="s">
        <v>317</v>
      </c>
      <c r="E146" s="187"/>
      <c r="F146" s="188" t="s">
        <v>1049</v>
      </c>
      <c r="H146" s="189" t="n">
        <v>23.055</v>
      </c>
      <c r="I146" s="190"/>
      <c r="L146" s="186"/>
      <c r="M146" s="191"/>
      <c r="T146" s="192"/>
      <c r="AT146" s="187" t="s">
        <v>317</v>
      </c>
      <c r="AU146" s="187" t="s">
        <v>91</v>
      </c>
      <c r="AV146" s="185" t="s">
        <v>91</v>
      </c>
      <c r="AW146" s="185" t="s">
        <v>35</v>
      </c>
      <c r="AX146" s="185" t="s">
        <v>82</v>
      </c>
      <c r="AY146" s="187" t="s">
        <v>308</v>
      </c>
    </row>
    <row r="147" s="193" customFormat="true" ht="10.2" hidden="false" customHeight="false" outlineLevel="0" collapsed="false">
      <c r="B147" s="194"/>
      <c r="D147" s="179" t="s">
        <v>317</v>
      </c>
      <c r="E147" s="195"/>
      <c r="F147" s="196" t="s">
        <v>321</v>
      </c>
      <c r="H147" s="197" t="n">
        <v>23.055</v>
      </c>
      <c r="I147" s="198"/>
      <c r="L147" s="194"/>
      <c r="M147" s="199"/>
      <c r="T147" s="200"/>
      <c r="AT147" s="195" t="s">
        <v>317</v>
      </c>
      <c r="AU147" s="195" t="s">
        <v>91</v>
      </c>
      <c r="AV147" s="193" t="s">
        <v>315</v>
      </c>
      <c r="AW147" s="193" t="s">
        <v>35</v>
      </c>
      <c r="AX147" s="193" t="s">
        <v>89</v>
      </c>
      <c r="AY147" s="195" t="s">
        <v>308</v>
      </c>
    </row>
    <row r="148" s="22" customFormat="true" ht="24.15" hidden="false" customHeight="true" outlineLevel="0" collapsed="false">
      <c r="B148" s="23"/>
      <c r="C148" s="164" t="s">
        <v>91</v>
      </c>
      <c r="D148" s="164" t="s">
        <v>310</v>
      </c>
      <c r="E148" s="165" t="s">
        <v>322</v>
      </c>
      <c r="F148" s="166" t="s">
        <v>323</v>
      </c>
      <c r="G148" s="167" t="s">
        <v>324</v>
      </c>
      <c r="H148" s="168" t="n">
        <v>3.458</v>
      </c>
      <c r="I148" s="169"/>
      <c r="J148" s="170" t="n">
        <f aca="false">ROUND(I148*H148,2)</f>
        <v>0</v>
      </c>
      <c r="K148" s="166" t="s">
        <v>314</v>
      </c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315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315</v>
      </c>
      <c r="BM148" s="175" t="s">
        <v>1050</v>
      </c>
    </row>
    <row r="149" s="185" customFormat="true" ht="10.2" hidden="false" customHeight="false" outlineLevel="0" collapsed="false">
      <c r="B149" s="186"/>
      <c r="D149" s="179" t="s">
        <v>317</v>
      </c>
      <c r="F149" s="188" t="s">
        <v>1051</v>
      </c>
      <c r="H149" s="189" t="n">
        <v>3.458</v>
      </c>
      <c r="I149" s="190"/>
      <c r="L149" s="186"/>
      <c r="M149" s="191"/>
      <c r="T149" s="192"/>
      <c r="AT149" s="187" t="s">
        <v>317</v>
      </c>
      <c r="AU149" s="187" t="s">
        <v>91</v>
      </c>
      <c r="AV149" s="185" t="s">
        <v>91</v>
      </c>
      <c r="AW149" s="185" t="s">
        <v>3</v>
      </c>
      <c r="AX149" s="185" t="s">
        <v>89</v>
      </c>
      <c r="AY149" s="187" t="s">
        <v>308</v>
      </c>
    </row>
    <row r="150" s="22" customFormat="true" ht="37.95" hidden="false" customHeight="true" outlineLevel="0" collapsed="false">
      <c r="B150" s="23"/>
      <c r="C150" s="164" t="s">
        <v>327</v>
      </c>
      <c r="D150" s="164" t="s">
        <v>310</v>
      </c>
      <c r="E150" s="165" t="s">
        <v>328</v>
      </c>
      <c r="F150" s="166" t="s">
        <v>329</v>
      </c>
      <c r="G150" s="167" t="s">
        <v>324</v>
      </c>
      <c r="H150" s="168" t="n">
        <v>3.458</v>
      </c>
      <c r="I150" s="169"/>
      <c r="J150" s="170" t="n">
        <f aca="false">ROUND(I150*H150,2)</f>
        <v>0</v>
      </c>
      <c r="K150" s="166" t="s">
        <v>314</v>
      </c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315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315</v>
      </c>
      <c r="BM150" s="175" t="s">
        <v>1052</v>
      </c>
    </row>
    <row r="151" s="185" customFormat="true" ht="10.2" hidden="false" customHeight="false" outlineLevel="0" collapsed="false">
      <c r="B151" s="186"/>
      <c r="D151" s="179" t="s">
        <v>317</v>
      </c>
      <c r="F151" s="188" t="s">
        <v>1051</v>
      </c>
      <c r="H151" s="189" t="n">
        <v>3.458</v>
      </c>
      <c r="I151" s="190"/>
      <c r="L151" s="186"/>
      <c r="M151" s="191"/>
      <c r="T151" s="192"/>
      <c r="AT151" s="187" t="s">
        <v>317</v>
      </c>
      <c r="AU151" s="187" t="s">
        <v>91</v>
      </c>
      <c r="AV151" s="185" t="s">
        <v>91</v>
      </c>
      <c r="AW151" s="185" t="s">
        <v>3</v>
      </c>
      <c r="AX151" s="185" t="s">
        <v>89</v>
      </c>
      <c r="AY151" s="187" t="s">
        <v>308</v>
      </c>
    </row>
    <row r="152" s="22" customFormat="true" ht="33" hidden="false" customHeight="true" outlineLevel="0" collapsed="false">
      <c r="B152" s="23"/>
      <c r="C152" s="164" t="s">
        <v>315</v>
      </c>
      <c r="D152" s="164" t="s">
        <v>310</v>
      </c>
      <c r="E152" s="165" t="s">
        <v>331</v>
      </c>
      <c r="F152" s="166" t="s">
        <v>332</v>
      </c>
      <c r="G152" s="167" t="s">
        <v>324</v>
      </c>
      <c r="H152" s="168" t="n">
        <v>3.458</v>
      </c>
      <c r="I152" s="169"/>
      <c r="J152" s="170" t="n">
        <f aca="false">ROUND(I152*H152,2)</f>
        <v>0</v>
      </c>
      <c r="K152" s="166" t="s">
        <v>314</v>
      </c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315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315</v>
      </c>
      <c r="BM152" s="175" t="s">
        <v>1053</v>
      </c>
    </row>
    <row r="153" s="185" customFormat="true" ht="10.2" hidden="false" customHeight="false" outlineLevel="0" collapsed="false">
      <c r="B153" s="186"/>
      <c r="D153" s="179" t="s">
        <v>317</v>
      </c>
      <c r="F153" s="188" t="s">
        <v>1051</v>
      </c>
      <c r="H153" s="189" t="n">
        <v>3.458</v>
      </c>
      <c r="I153" s="190"/>
      <c r="L153" s="186"/>
      <c r="M153" s="191"/>
      <c r="T153" s="192"/>
      <c r="AT153" s="187" t="s">
        <v>317</v>
      </c>
      <c r="AU153" s="187" t="s">
        <v>91</v>
      </c>
      <c r="AV153" s="185" t="s">
        <v>91</v>
      </c>
      <c r="AW153" s="185" t="s">
        <v>3</v>
      </c>
      <c r="AX153" s="185" t="s">
        <v>89</v>
      </c>
      <c r="AY153" s="187" t="s">
        <v>308</v>
      </c>
    </row>
    <row r="154" s="22" customFormat="true" ht="44.25" hidden="false" customHeight="true" outlineLevel="0" collapsed="false">
      <c r="B154" s="23"/>
      <c r="C154" s="164" t="s">
        <v>334</v>
      </c>
      <c r="D154" s="164" t="s">
        <v>310</v>
      </c>
      <c r="E154" s="165" t="s">
        <v>894</v>
      </c>
      <c r="F154" s="166" t="s">
        <v>895</v>
      </c>
      <c r="G154" s="167" t="s">
        <v>324</v>
      </c>
      <c r="H154" s="168" t="n">
        <v>1.653</v>
      </c>
      <c r="I154" s="169"/>
      <c r="J154" s="170" t="n">
        <f aca="false">ROUND(I154*H154,2)</f>
        <v>0</v>
      </c>
      <c r="K154" s="166" t="s">
        <v>314</v>
      </c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315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315</v>
      </c>
      <c r="BM154" s="175" t="s">
        <v>1054</v>
      </c>
    </row>
    <row r="155" s="177" customFormat="true" ht="10.2" hidden="false" customHeight="false" outlineLevel="0" collapsed="false">
      <c r="B155" s="178"/>
      <c r="D155" s="179" t="s">
        <v>317</v>
      </c>
      <c r="E155" s="180"/>
      <c r="F155" s="181" t="s">
        <v>318</v>
      </c>
      <c r="H155" s="180"/>
      <c r="I155" s="182"/>
      <c r="L155" s="178"/>
      <c r="M155" s="183"/>
      <c r="T155" s="184"/>
      <c r="AT155" s="180" t="s">
        <v>317</v>
      </c>
      <c r="AU155" s="180" t="s">
        <v>91</v>
      </c>
      <c r="AV155" s="177" t="s">
        <v>89</v>
      </c>
      <c r="AW155" s="177" t="s">
        <v>35</v>
      </c>
      <c r="AX155" s="177" t="s">
        <v>82</v>
      </c>
      <c r="AY155" s="180" t="s">
        <v>308</v>
      </c>
    </row>
    <row r="156" s="177" customFormat="true" ht="10.2" hidden="false" customHeight="false" outlineLevel="0" collapsed="false">
      <c r="B156" s="178"/>
      <c r="D156" s="179" t="s">
        <v>317</v>
      </c>
      <c r="E156" s="180"/>
      <c r="F156" s="181" t="s">
        <v>898</v>
      </c>
      <c r="H156" s="180"/>
      <c r="I156" s="182"/>
      <c r="L156" s="178"/>
      <c r="M156" s="183"/>
      <c r="T156" s="184"/>
      <c r="AT156" s="180" t="s">
        <v>317</v>
      </c>
      <c r="AU156" s="180" t="s">
        <v>91</v>
      </c>
      <c r="AV156" s="177" t="s">
        <v>89</v>
      </c>
      <c r="AW156" s="177" t="s">
        <v>35</v>
      </c>
      <c r="AX156" s="177" t="s">
        <v>82</v>
      </c>
      <c r="AY156" s="180" t="s">
        <v>308</v>
      </c>
    </row>
    <row r="157" s="185" customFormat="true" ht="10.2" hidden="false" customHeight="false" outlineLevel="0" collapsed="false">
      <c r="B157" s="186"/>
      <c r="D157" s="179" t="s">
        <v>317</v>
      </c>
      <c r="E157" s="187"/>
      <c r="F157" s="188" t="s">
        <v>1055</v>
      </c>
      <c r="H157" s="189" t="n">
        <v>1.653</v>
      </c>
      <c r="I157" s="190"/>
      <c r="L157" s="186"/>
      <c r="M157" s="191"/>
      <c r="T157" s="192"/>
      <c r="AT157" s="187" t="s">
        <v>317</v>
      </c>
      <c r="AU157" s="187" t="s">
        <v>91</v>
      </c>
      <c r="AV157" s="185" t="s">
        <v>91</v>
      </c>
      <c r="AW157" s="185" t="s">
        <v>35</v>
      </c>
      <c r="AX157" s="185" t="s">
        <v>82</v>
      </c>
      <c r="AY157" s="187" t="s">
        <v>308</v>
      </c>
    </row>
    <row r="158" s="193" customFormat="true" ht="10.2" hidden="false" customHeight="false" outlineLevel="0" collapsed="false">
      <c r="B158" s="194"/>
      <c r="D158" s="179" t="s">
        <v>317</v>
      </c>
      <c r="E158" s="195" t="s">
        <v>874</v>
      </c>
      <c r="F158" s="196" t="s">
        <v>321</v>
      </c>
      <c r="H158" s="197" t="n">
        <v>1.653</v>
      </c>
      <c r="I158" s="198"/>
      <c r="L158" s="194"/>
      <c r="M158" s="199"/>
      <c r="T158" s="200"/>
      <c r="AT158" s="195" t="s">
        <v>317</v>
      </c>
      <c r="AU158" s="195" t="s">
        <v>91</v>
      </c>
      <c r="AV158" s="193" t="s">
        <v>315</v>
      </c>
      <c r="AW158" s="193" t="s">
        <v>35</v>
      </c>
      <c r="AX158" s="193" t="s">
        <v>89</v>
      </c>
      <c r="AY158" s="195" t="s">
        <v>308</v>
      </c>
    </row>
    <row r="159" s="22" customFormat="true" ht="62.7" hidden="false" customHeight="true" outlineLevel="0" collapsed="false">
      <c r="B159" s="23"/>
      <c r="C159" s="164" t="s">
        <v>340</v>
      </c>
      <c r="D159" s="164" t="s">
        <v>310</v>
      </c>
      <c r="E159" s="165" t="s">
        <v>901</v>
      </c>
      <c r="F159" s="166" t="s">
        <v>902</v>
      </c>
      <c r="G159" s="167" t="s">
        <v>324</v>
      </c>
      <c r="H159" s="168" t="n">
        <v>5.153</v>
      </c>
      <c r="I159" s="169"/>
      <c r="J159" s="170" t="n">
        <f aca="false">ROUND(I159*H159,2)</f>
        <v>0</v>
      </c>
      <c r="K159" s="166" t="s">
        <v>314</v>
      </c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315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315</v>
      </c>
      <c r="BM159" s="175" t="s">
        <v>1056</v>
      </c>
    </row>
    <row r="160" s="177" customFormat="true" ht="10.2" hidden="false" customHeight="false" outlineLevel="0" collapsed="false">
      <c r="B160" s="178"/>
      <c r="D160" s="179" t="s">
        <v>317</v>
      </c>
      <c r="E160" s="180"/>
      <c r="F160" s="181" t="s">
        <v>318</v>
      </c>
      <c r="H160" s="180"/>
      <c r="I160" s="182"/>
      <c r="L160" s="178"/>
      <c r="M160" s="183"/>
      <c r="T160" s="184"/>
      <c r="AT160" s="180" t="s">
        <v>317</v>
      </c>
      <c r="AU160" s="180" t="s">
        <v>91</v>
      </c>
      <c r="AV160" s="177" t="s">
        <v>89</v>
      </c>
      <c r="AW160" s="177" t="s">
        <v>35</v>
      </c>
      <c r="AX160" s="177" t="s">
        <v>82</v>
      </c>
      <c r="AY160" s="180" t="s">
        <v>308</v>
      </c>
    </row>
    <row r="161" s="177" customFormat="true" ht="10.2" hidden="false" customHeight="false" outlineLevel="0" collapsed="false">
      <c r="B161" s="178"/>
      <c r="D161" s="179" t="s">
        <v>317</v>
      </c>
      <c r="E161" s="180"/>
      <c r="F161" s="181" t="s">
        <v>904</v>
      </c>
      <c r="H161" s="180"/>
      <c r="I161" s="182"/>
      <c r="L161" s="178"/>
      <c r="M161" s="183"/>
      <c r="T161" s="184"/>
      <c r="AT161" s="180" t="s">
        <v>317</v>
      </c>
      <c r="AU161" s="180" t="s">
        <v>91</v>
      </c>
      <c r="AV161" s="177" t="s">
        <v>89</v>
      </c>
      <c r="AW161" s="177" t="s">
        <v>35</v>
      </c>
      <c r="AX161" s="177" t="s">
        <v>82</v>
      </c>
      <c r="AY161" s="180" t="s">
        <v>308</v>
      </c>
    </row>
    <row r="162" s="185" customFormat="true" ht="10.2" hidden="false" customHeight="false" outlineLevel="0" collapsed="false">
      <c r="B162" s="186"/>
      <c r="D162" s="179" t="s">
        <v>317</v>
      </c>
      <c r="E162" s="187"/>
      <c r="F162" s="188" t="s">
        <v>905</v>
      </c>
      <c r="H162" s="189" t="n">
        <v>1.653</v>
      </c>
      <c r="I162" s="190"/>
      <c r="L162" s="186"/>
      <c r="M162" s="191"/>
      <c r="T162" s="192"/>
      <c r="AT162" s="187" t="s">
        <v>317</v>
      </c>
      <c r="AU162" s="187" t="s">
        <v>91</v>
      </c>
      <c r="AV162" s="185" t="s">
        <v>91</v>
      </c>
      <c r="AW162" s="185" t="s">
        <v>35</v>
      </c>
      <c r="AX162" s="185" t="s">
        <v>82</v>
      </c>
      <c r="AY162" s="187" t="s">
        <v>308</v>
      </c>
    </row>
    <row r="163" s="185" customFormat="true" ht="10.2" hidden="false" customHeight="false" outlineLevel="0" collapsed="false">
      <c r="B163" s="186"/>
      <c r="D163" s="179" t="s">
        <v>317</v>
      </c>
      <c r="E163" s="187"/>
      <c r="F163" s="188" t="s">
        <v>1057</v>
      </c>
      <c r="H163" s="189" t="n">
        <v>3.5</v>
      </c>
      <c r="I163" s="190"/>
      <c r="L163" s="186"/>
      <c r="M163" s="191"/>
      <c r="T163" s="192"/>
      <c r="AT163" s="187" t="s">
        <v>317</v>
      </c>
      <c r="AU163" s="187" t="s">
        <v>91</v>
      </c>
      <c r="AV163" s="185" t="s">
        <v>91</v>
      </c>
      <c r="AW163" s="185" t="s">
        <v>35</v>
      </c>
      <c r="AX163" s="185" t="s">
        <v>82</v>
      </c>
      <c r="AY163" s="187" t="s">
        <v>308</v>
      </c>
    </row>
    <row r="164" s="193" customFormat="true" ht="10.2" hidden="false" customHeight="false" outlineLevel="0" collapsed="false">
      <c r="B164" s="194"/>
      <c r="D164" s="179" t="s">
        <v>317</v>
      </c>
      <c r="E164" s="195"/>
      <c r="F164" s="196" t="s">
        <v>321</v>
      </c>
      <c r="H164" s="197" t="n">
        <v>5.153</v>
      </c>
      <c r="I164" s="198"/>
      <c r="L164" s="194"/>
      <c r="M164" s="199"/>
      <c r="T164" s="200"/>
      <c r="AT164" s="195" t="s">
        <v>317</v>
      </c>
      <c r="AU164" s="195" t="s">
        <v>91</v>
      </c>
      <c r="AV164" s="193" t="s">
        <v>315</v>
      </c>
      <c r="AW164" s="193" t="s">
        <v>35</v>
      </c>
      <c r="AX164" s="193" t="s">
        <v>89</v>
      </c>
      <c r="AY164" s="195" t="s">
        <v>308</v>
      </c>
    </row>
    <row r="165" s="22" customFormat="true" ht="37.95" hidden="false" customHeight="true" outlineLevel="0" collapsed="false">
      <c r="B165" s="23"/>
      <c r="C165" s="164" t="s">
        <v>347</v>
      </c>
      <c r="D165" s="164" t="s">
        <v>310</v>
      </c>
      <c r="E165" s="165" t="s">
        <v>906</v>
      </c>
      <c r="F165" s="166" t="s">
        <v>349</v>
      </c>
      <c r="G165" s="167" t="s">
        <v>324</v>
      </c>
      <c r="H165" s="168" t="n">
        <v>1.653</v>
      </c>
      <c r="I165" s="169"/>
      <c r="J165" s="170" t="n">
        <f aca="false">ROUND(I165*H165,2)</f>
        <v>0</v>
      </c>
      <c r="K165" s="166" t="s">
        <v>314</v>
      </c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315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315</v>
      </c>
      <c r="BM165" s="175" t="s">
        <v>1058</v>
      </c>
    </row>
    <row r="166" s="177" customFormat="true" ht="10.2" hidden="false" customHeight="false" outlineLevel="0" collapsed="false">
      <c r="B166" s="178"/>
      <c r="D166" s="179" t="s">
        <v>317</v>
      </c>
      <c r="E166" s="180"/>
      <c r="F166" s="181" t="s">
        <v>318</v>
      </c>
      <c r="H166" s="180"/>
      <c r="I166" s="182"/>
      <c r="L166" s="178"/>
      <c r="M166" s="183"/>
      <c r="T166" s="184"/>
      <c r="AT166" s="180" t="s">
        <v>317</v>
      </c>
      <c r="AU166" s="180" t="s">
        <v>91</v>
      </c>
      <c r="AV166" s="177" t="s">
        <v>89</v>
      </c>
      <c r="AW166" s="177" t="s">
        <v>35</v>
      </c>
      <c r="AX166" s="177" t="s">
        <v>82</v>
      </c>
      <c r="AY166" s="180" t="s">
        <v>308</v>
      </c>
    </row>
    <row r="167" s="177" customFormat="true" ht="10.2" hidden="false" customHeight="false" outlineLevel="0" collapsed="false">
      <c r="B167" s="178"/>
      <c r="D167" s="179" t="s">
        <v>317</v>
      </c>
      <c r="E167" s="180"/>
      <c r="F167" s="181" t="s">
        <v>908</v>
      </c>
      <c r="H167" s="180"/>
      <c r="I167" s="182"/>
      <c r="L167" s="178"/>
      <c r="M167" s="183"/>
      <c r="T167" s="184"/>
      <c r="AT167" s="180" t="s">
        <v>317</v>
      </c>
      <c r="AU167" s="180" t="s">
        <v>91</v>
      </c>
      <c r="AV167" s="177" t="s">
        <v>89</v>
      </c>
      <c r="AW167" s="177" t="s">
        <v>35</v>
      </c>
      <c r="AX167" s="177" t="s">
        <v>82</v>
      </c>
      <c r="AY167" s="180" t="s">
        <v>308</v>
      </c>
    </row>
    <row r="168" s="185" customFormat="true" ht="10.2" hidden="false" customHeight="false" outlineLevel="0" collapsed="false">
      <c r="B168" s="186"/>
      <c r="D168" s="179" t="s">
        <v>317</v>
      </c>
      <c r="E168" s="187"/>
      <c r="F168" s="188" t="s">
        <v>905</v>
      </c>
      <c r="H168" s="189" t="n">
        <v>1.653</v>
      </c>
      <c r="I168" s="190"/>
      <c r="L168" s="186"/>
      <c r="M168" s="191"/>
      <c r="T168" s="192"/>
      <c r="AT168" s="187" t="s">
        <v>317</v>
      </c>
      <c r="AU168" s="187" t="s">
        <v>91</v>
      </c>
      <c r="AV168" s="185" t="s">
        <v>91</v>
      </c>
      <c r="AW168" s="185" t="s">
        <v>35</v>
      </c>
      <c r="AX168" s="185" t="s">
        <v>82</v>
      </c>
      <c r="AY168" s="187" t="s">
        <v>308</v>
      </c>
    </row>
    <row r="169" s="193" customFormat="true" ht="10.2" hidden="false" customHeight="false" outlineLevel="0" collapsed="false">
      <c r="B169" s="194"/>
      <c r="D169" s="179" t="s">
        <v>317</v>
      </c>
      <c r="E169" s="195"/>
      <c r="F169" s="196" t="s">
        <v>321</v>
      </c>
      <c r="H169" s="197" t="n">
        <v>1.653</v>
      </c>
      <c r="I169" s="198"/>
      <c r="L169" s="194"/>
      <c r="M169" s="199"/>
      <c r="T169" s="200"/>
      <c r="AT169" s="195" t="s">
        <v>317</v>
      </c>
      <c r="AU169" s="195" t="s">
        <v>91</v>
      </c>
      <c r="AV169" s="193" t="s">
        <v>315</v>
      </c>
      <c r="AW169" s="193" t="s">
        <v>35</v>
      </c>
      <c r="AX169" s="193" t="s">
        <v>89</v>
      </c>
      <c r="AY169" s="195" t="s">
        <v>308</v>
      </c>
    </row>
    <row r="170" s="22" customFormat="true" ht="44.25" hidden="false" customHeight="true" outlineLevel="0" collapsed="false">
      <c r="B170" s="23"/>
      <c r="C170" s="164" t="s">
        <v>352</v>
      </c>
      <c r="D170" s="164" t="s">
        <v>310</v>
      </c>
      <c r="E170" s="165" t="s">
        <v>353</v>
      </c>
      <c r="F170" s="166" t="s">
        <v>354</v>
      </c>
      <c r="G170" s="167" t="s">
        <v>324</v>
      </c>
      <c r="H170" s="168" t="n">
        <v>3.5</v>
      </c>
      <c r="I170" s="169"/>
      <c r="J170" s="170" t="n">
        <f aca="false">ROUND(I170*H170,2)</f>
        <v>0</v>
      </c>
      <c r="K170" s="166" t="s">
        <v>314</v>
      </c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315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315</v>
      </c>
      <c r="BM170" s="175" t="s">
        <v>1059</v>
      </c>
    </row>
    <row r="171" s="177" customFormat="true" ht="10.2" hidden="false" customHeight="false" outlineLevel="0" collapsed="false">
      <c r="B171" s="178"/>
      <c r="D171" s="179" t="s">
        <v>317</v>
      </c>
      <c r="E171" s="180"/>
      <c r="F171" s="181" t="s">
        <v>318</v>
      </c>
      <c r="H171" s="180"/>
      <c r="I171" s="182"/>
      <c r="L171" s="178"/>
      <c r="M171" s="183"/>
      <c r="T171" s="184"/>
      <c r="AT171" s="180" t="s">
        <v>317</v>
      </c>
      <c r="AU171" s="180" t="s">
        <v>91</v>
      </c>
      <c r="AV171" s="177" t="s">
        <v>89</v>
      </c>
      <c r="AW171" s="177" t="s">
        <v>35</v>
      </c>
      <c r="AX171" s="177" t="s">
        <v>82</v>
      </c>
      <c r="AY171" s="180" t="s">
        <v>308</v>
      </c>
    </row>
    <row r="172" s="177" customFormat="true" ht="10.2" hidden="false" customHeight="false" outlineLevel="0" collapsed="false">
      <c r="B172" s="178"/>
      <c r="D172" s="179" t="s">
        <v>317</v>
      </c>
      <c r="E172" s="180"/>
      <c r="F172" s="181" t="s">
        <v>912</v>
      </c>
      <c r="H172" s="180"/>
      <c r="I172" s="182"/>
      <c r="L172" s="178"/>
      <c r="M172" s="183"/>
      <c r="T172" s="184"/>
      <c r="AT172" s="180" t="s">
        <v>317</v>
      </c>
      <c r="AU172" s="180" t="s">
        <v>91</v>
      </c>
      <c r="AV172" s="177" t="s">
        <v>89</v>
      </c>
      <c r="AW172" s="177" t="s">
        <v>35</v>
      </c>
      <c r="AX172" s="177" t="s">
        <v>82</v>
      </c>
      <c r="AY172" s="180" t="s">
        <v>308</v>
      </c>
    </row>
    <row r="173" s="185" customFormat="true" ht="10.2" hidden="false" customHeight="false" outlineLevel="0" collapsed="false">
      <c r="B173" s="186"/>
      <c r="D173" s="179" t="s">
        <v>317</v>
      </c>
      <c r="E173" s="187"/>
      <c r="F173" s="188" t="s">
        <v>1057</v>
      </c>
      <c r="H173" s="189" t="n">
        <v>3.5</v>
      </c>
      <c r="I173" s="190"/>
      <c r="L173" s="186"/>
      <c r="M173" s="191"/>
      <c r="T173" s="192"/>
      <c r="AT173" s="187" t="s">
        <v>317</v>
      </c>
      <c r="AU173" s="187" t="s">
        <v>91</v>
      </c>
      <c r="AV173" s="185" t="s">
        <v>91</v>
      </c>
      <c r="AW173" s="185" t="s">
        <v>35</v>
      </c>
      <c r="AX173" s="185" t="s">
        <v>82</v>
      </c>
      <c r="AY173" s="187" t="s">
        <v>308</v>
      </c>
    </row>
    <row r="174" s="193" customFormat="true" ht="10.2" hidden="false" customHeight="false" outlineLevel="0" collapsed="false">
      <c r="B174" s="194"/>
      <c r="D174" s="179" t="s">
        <v>317</v>
      </c>
      <c r="E174" s="195"/>
      <c r="F174" s="196" t="s">
        <v>321</v>
      </c>
      <c r="H174" s="197" t="n">
        <v>3.5</v>
      </c>
      <c r="I174" s="198"/>
      <c r="L174" s="194"/>
      <c r="M174" s="199"/>
      <c r="T174" s="200"/>
      <c r="AT174" s="195" t="s">
        <v>317</v>
      </c>
      <c r="AU174" s="195" t="s">
        <v>91</v>
      </c>
      <c r="AV174" s="193" t="s">
        <v>315</v>
      </c>
      <c r="AW174" s="193" t="s">
        <v>35</v>
      </c>
      <c r="AX174" s="193" t="s">
        <v>89</v>
      </c>
      <c r="AY174" s="195" t="s">
        <v>308</v>
      </c>
    </row>
    <row r="175" s="22" customFormat="true" ht="44.25" hidden="false" customHeight="true" outlineLevel="0" collapsed="false">
      <c r="B175" s="23"/>
      <c r="C175" s="164" t="s">
        <v>357</v>
      </c>
      <c r="D175" s="164" t="s">
        <v>310</v>
      </c>
      <c r="E175" s="165" t="s">
        <v>913</v>
      </c>
      <c r="F175" s="166" t="s">
        <v>376</v>
      </c>
      <c r="G175" s="167" t="s">
        <v>324</v>
      </c>
      <c r="H175" s="168" t="n">
        <v>3.5</v>
      </c>
      <c r="I175" s="169"/>
      <c r="J175" s="170" t="n">
        <f aca="false">ROUND(I175*H175,2)</f>
        <v>0</v>
      </c>
      <c r="K175" s="166" t="s">
        <v>314</v>
      </c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315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315</v>
      </c>
      <c r="BM175" s="175" t="s">
        <v>1060</v>
      </c>
    </row>
    <row r="176" s="177" customFormat="true" ht="10.2" hidden="false" customHeight="false" outlineLevel="0" collapsed="false">
      <c r="B176" s="178"/>
      <c r="D176" s="179" t="s">
        <v>317</v>
      </c>
      <c r="E176" s="180"/>
      <c r="F176" s="181" t="s">
        <v>318</v>
      </c>
      <c r="H176" s="180"/>
      <c r="I176" s="182"/>
      <c r="L176" s="178"/>
      <c r="M176" s="183"/>
      <c r="T176" s="184"/>
      <c r="AT176" s="180" t="s">
        <v>317</v>
      </c>
      <c r="AU176" s="180" t="s">
        <v>91</v>
      </c>
      <c r="AV176" s="177" t="s">
        <v>89</v>
      </c>
      <c r="AW176" s="177" t="s">
        <v>35</v>
      </c>
      <c r="AX176" s="177" t="s">
        <v>82</v>
      </c>
      <c r="AY176" s="180" t="s">
        <v>308</v>
      </c>
    </row>
    <row r="177" s="177" customFormat="true" ht="10.2" hidden="false" customHeight="false" outlineLevel="0" collapsed="false">
      <c r="B177" s="178"/>
      <c r="D177" s="179" t="s">
        <v>317</v>
      </c>
      <c r="E177" s="180"/>
      <c r="F177" s="181" t="s">
        <v>378</v>
      </c>
      <c r="H177" s="180"/>
      <c r="I177" s="182"/>
      <c r="L177" s="178"/>
      <c r="M177" s="183"/>
      <c r="T177" s="184"/>
      <c r="AT177" s="180" t="s">
        <v>317</v>
      </c>
      <c r="AU177" s="180" t="s">
        <v>91</v>
      </c>
      <c r="AV177" s="177" t="s">
        <v>89</v>
      </c>
      <c r="AW177" s="177" t="s">
        <v>35</v>
      </c>
      <c r="AX177" s="177" t="s">
        <v>82</v>
      </c>
      <c r="AY177" s="180" t="s">
        <v>308</v>
      </c>
    </row>
    <row r="178" s="177" customFormat="true" ht="10.2" hidden="false" customHeight="false" outlineLevel="0" collapsed="false">
      <c r="B178" s="178"/>
      <c r="D178" s="179" t="s">
        <v>317</v>
      </c>
      <c r="E178" s="180"/>
      <c r="F178" s="181" t="s">
        <v>1061</v>
      </c>
      <c r="H178" s="180"/>
      <c r="I178" s="182"/>
      <c r="L178" s="178"/>
      <c r="M178" s="183"/>
      <c r="T178" s="184"/>
      <c r="AT178" s="180" t="s">
        <v>317</v>
      </c>
      <c r="AU178" s="180" t="s">
        <v>91</v>
      </c>
      <c r="AV178" s="177" t="s">
        <v>89</v>
      </c>
      <c r="AW178" s="177" t="s">
        <v>35</v>
      </c>
      <c r="AX178" s="177" t="s">
        <v>82</v>
      </c>
      <c r="AY178" s="180" t="s">
        <v>308</v>
      </c>
    </row>
    <row r="179" s="185" customFormat="true" ht="10.2" hidden="false" customHeight="false" outlineLevel="0" collapsed="false">
      <c r="B179" s="186"/>
      <c r="D179" s="179" t="s">
        <v>317</v>
      </c>
      <c r="E179" s="187"/>
      <c r="F179" s="188" t="s">
        <v>1062</v>
      </c>
      <c r="H179" s="189" t="n">
        <v>3.5</v>
      </c>
      <c r="I179" s="190"/>
      <c r="L179" s="186"/>
      <c r="M179" s="191"/>
      <c r="T179" s="192"/>
      <c r="AT179" s="187" t="s">
        <v>317</v>
      </c>
      <c r="AU179" s="187" t="s">
        <v>91</v>
      </c>
      <c r="AV179" s="185" t="s">
        <v>91</v>
      </c>
      <c r="AW179" s="185" t="s">
        <v>35</v>
      </c>
      <c r="AX179" s="185" t="s">
        <v>82</v>
      </c>
      <c r="AY179" s="187" t="s">
        <v>308</v>
      </c>
    </row>
    <row r="180" s="193" customFormat="true" ht="10.2" hidden="false" customHeight="false" outlineLevel="0" collapsed="false">
      <c r="B180" s="194"/>
      <c r="D180" s="179" t="s">
        <v>317</v>
      </c>
      <c r="E180" s="195" t="s">
        <v>1024</v>
      </c>
      <c r="F180" s="196" t="s">
        <v>321</v>
      </c>
      <c r="H180" s="197" t="n">
        <v>3.5</v>
      </c>
      <c r="I180" s="198"/>
      <c r="L180" s="194"/>
      <c r="M180" s="199"/>
      <c r="T180" s="200"/>
      <c r="AT180" s="195" t="s">
        <v>317</v>
      </c>
      <c r="AU180" s="195" t="s">
        <v>91</v>
      </c>
      <c r="AV180" s="193" t="s">
        <v>315</v>
      </c>
      <c r="AW180" s="193" t="s">
        <v>35</v>
      </c>
      <c r="AX180" s="193" t="s">
        <v>89</v>
      </c>
      <c r="AY180" s="195" t="s">
        <v>308</v>
      </c>
    </row>
    <row r="181" s="152" customFormat="true" ht="22.95" hidden="false" customHeight="true" outlineLevel="0" collapsed="false">
      <c r="B181" s="153"/>
      <c r="D181" s="154" t="s">
        <v>81</v>
      </c>
      <c r="E181" s="162" t="s">
        <v>91</v>
      </c>
      <c r="F181" s="162" t="s">
        <v>380</v>
      </c>
      <c r="I181" s="156"/>
      <c r="J181" s="163" t="n">
        <f aca="false">BK181</f>
        <v>0</v>
      </c>
      <c r="L181" s="153"/>
      <c r="M181" s="157"/>
      <c r="P181" s="158" t="n">
        <f aca="false">SUM(P182:P241)</f>
        <v>0</v>
      </c>
      <c r="R181" s="158" t="n">
        <f aca="false">SUM(R182:R241)</f>
        <v>17.51192312</v>
      </c>
      <c r="T181" s="159" t="n">
        <f aca="false">SUM(T182:T241)</f>
        <v>0</v>
      </c>
      <c r="AR181" s="154" t="s">
        <v>89</v>
      </c>
      <c r="AT181" s="160" t="s">
        <v>81</v>
      </c>
      <c r="AU181" s="160" t="s">
        <v>89</v>
      </c>
      <c r="AY181" s="154" t="s">
        <v>308</v>
      </c>
      <c r="BK181" s="161" t="n">
        <f aca="false">SUM(BK182:BK241)</f>
        <v>0</v>
      </c>
    </row>
    <row r="182" s="22" customFormat="true" ht="24.15" hidden="false" customHeight="true" outlineLevel="0" collapsed="false">
      <c r="B182" s="23"/>
      <c r="C182" s="164" t="s">
        <v>363</v>
      </c>
      <c r="D182" s="164" t="s">
        <v>310</v>
      </c>
      <c r="E182" s="165" t="s">
        <v>1063</v>
      </c>
      <c r="F182" s="166" t="s">
        <v>1064</v>
      </c>
      <c r="G182" s="167" t="s">
        <v>324</v>
      </c>
      <c r="H182" s="168" t="n">
        <v>0.661</v>
      </c>
      <c r="I182" s="169"/>
      <c r="J182" s="170" t="n">
        <f aca="false">ROUND(I182*H182,2)</f>
        <v>0</v>
      </c>
      <c r="K182" s="166" t="s">
        <v>314</v>
      </c>
      <c r="L182" s="23"/>
      <c r="M182" s="171"/>
      <c r="N182" s="172" t="s">
        <v>47</v>
      </c>
      <c r="P182" s="173" t="n">
        <f aca="false">O182*H182</f>
        <v>0</v>
      </c>
      <c r="Q182" s="173" t="n">
        <v>2.45329</v>
      </c>
      <c r="R182" s="173" t="n">
        <f aca="false">Q182*H182</f>
        <v>1.62162469</v>
      </c>
      <c r="S182" s="173" t="n">
        <v>0</v>
      </c>
      <c r="T182" s="174" t="n">
        <f aca="false">S182*H182</f>
        <v>0</v>
      </c>
      <c r="AR182" s="175" t="s">
        <v>315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315</v>
      </c>
      <c r="BM182" s="175" t="s">
        <v>1065</v>
      </c>
    </row>
    <row r="183" s="177" customFormat="true" ht="10.2" hidden="false" customHeight="false" outlineLevel="0" collapsed="false">
      <c r="B183" s="178"/>
      <c r="D183" s="179" t="s">
        <v>317</v>
      </c>
      <c r="E183" s="180"/>
      <c r="F183" s="181" t="s">
        <v>318</v>
      </c>
      <c r="H183" s="180"/>
      <c r="I183" s="182"/>
      <c r="L183" s="178"/>
      <c r="M183" s="183"/>
      <c r="T183" s="184"/>
      <c r="AT183" s="180" t="s">
        <v>317</v>
      </c>
      <c r="AU183" s="180" t="s">
        <v>91</v>
      </c>
      <c r="AV183" s="177" t="s">
        <v>89</v>
      </c>
      <c r="AW183" s="177" t="s">
        <v>35</v>
      </c>
      <c r="AX183" s="177" t="s">
        <v>82</v>
      </c>
      <c r="AY183" s="180" t="s">
        <v>308</v>
      </c>
    </row>
    <row r="184" s="177" customFormat="true" ht="10.2" hidden="false" customHeight="false" outlineLevel="0" collapsed="false">
      <c r="B184" s="178"/>
      <c r="D184" s="179" t="s">
        <v>317</v>
      </c>
      <c r="E184" s="180"/>
      <c r="F184" s="181" t="s">
        <v>1066</v>
      </c>
      <c r="H184" s="180"/>
      <c r="I184" s="182"/>
      <c r="L184" s="178"/>
      <c r="M184" s="183"/>
      <c r="T184" s="184"/>
      <c r="AT184" s="180" t="s">
        <v>317</v>
      </c>
      <c r="AU184" s="180" t="s">
        <v>91</v>
      </c>
      <c r="AV184" s="177" t="s">
        <v>89</v>
      </c>
      <c r="AW184" s="177" t="s">
        <v>35</v>
      </c>
      <c r="AX184" s="177" t="s">
        <v>82</v>
      </c>
      <c r="AY184" s="180" t="s">
        <v>308</v>
      </c>
    </row>
    <row r="185" s="185" customFormat="true" ht="10.2" hidden="false" customHeight="false" outlineLevel="0" collapsed="false">
      <c r="B185" s="186"/>
      <c r="D185" s="179" t="s">
        <v>317</v>
      </c>
      <c r="E185" s="187"/>
      <c r="F185" s="188" t="s">
        <v>1067</v>
      </c>
      <c r="H185" s="189" t="n">
        <v>0.661</v>
      </c>
      <c r="I185" s="190"/>
      <c r="L185" s="186"/>
      <c r="M185" s="191"/>
      <c r="T185" s="192"/>
      <c r="AT185" s="187" t="s">
        <v>317</v>
      </c>
      <c r="AU185" s="187" t="s">
        <v>91</v>
      </c>
      <c r="AV185" s="185" t="s">
        <v>91</v>
      </c>
      <c r="AW185" s="185" t="s">
        <v>35</v>
      </c>
      <c r="AX185" s="185" t="s">
        <v>82</v>
      </c>
      <c r="AY185" s="187" t="s">
        <v>308</v>
      </c>
    </row>
    <row r="186" s="193" customFormat="true" ht="10.2" hidden="false" customHeight="false" outlineLevel="0" collapsed="false">
      <c r="B186" s="194"/>
      <c r="D186" s="179" t="s">
        <v>317</v>
      </c>
      <c r="E186" s="195"/>
      <c r="F186" s="196" t="s">
        <v>321</v>
      </c>
      <c r="H186" s="197" t="n">
        <v>0.661</v>
      </c>
      <c r="I186" s="198"/>
      <c r="L186" s="194"/>
      <c r="M186" s="199"/>
      <c r="T186" s="200"/>
      <c r="AT186" s="195" t="s">
        <v>317</v>
      </c>
      <c r="AU186" s="195" t="s">
        <v>91</v>
      </c>
      <c r="AV186" s="193" t="s">
        <v>315</v>
      </c>
      <c r="AW186" s="193" t="s">
        <v>35</v>
      </c>
      <c r="AX186" s="193" t="s">
        <v>89</v>
      </c>
      <c r="AY186" s="195" t="s">
        <v>308</v>
      </c>
    </row>
    <row r="187" s="22" customFormat="true" ht="33" hidden="false" customHeight="true" outlineLevel="0" collapsed="false">
      <c r="B187" s="23"/>
      <c r="C187" s="164" t="s">
        <v>367</v>
      </c>
      <c r="D187" s="164" t="s">
        <v>310</v>
      </c>
      <c r="E187" s="165" t="s">
        <v>1068</v>
      </c>
      <c r="F187" s="166" t="s">
        <v>1069</v>
      </c>
      <c r="G187" s="167" t="s">
        <v>324</v>
      </c>
      <c r="H187" s="168" t="n">
        <v>1.653</v>
      </c>
      <c r="I187" s="169"/>
      <c r="J187" s="170" t="n">
        <f aca="false">ROUND(I187*H187,2)</f>
        <v>0</v>
      </c>
      <c r="K187" s="166" t="s">
        <v>314</v>
      </c>
      <c r="L187" s="23"/>
      <c r="M187" s="171"/>
      <c r="N187" s="172" t="s">
        <v>47</v>
      </c>
      <c r="P187" s="173" t="n">
        <f aca="false">O187*H187</f>
        <v>0</v>
      </c>
      <c r="Q187" s="173" t="n">
        <v>2.45329</v>
      </c>
      <c r="R187" s="173" t="n">
        <f aca="false">Q187*H187</f>
        <v>4.05528837</v>
      </c>
      <c r="S187" s="173" t="n">
        <v>0</v>
      </c>
      <c r="T187" s="174" t="n">
        <f aca="false">S187*H187</f>
        <v>0</v>
      </c>
      <c r="AR187" s="175" t="s">
        <v>315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315</v>
      </c>
      <c r="BM187" s="175" t="s">
        <v>1070</v>
      </c>
    </row>
    <row r="188" s="177" customFormat="true" ht="10.2" hidden="false" customHeight="false" outlineLevel="0" collapsed="false">
      <c r="B188" s="178"/>
      <c r="D188" s="179" t="s">
        <v>317</v>
      </c>
      <c r="E188" s="180"/>
      <c r="F188" s="181" t="s">
        <v>318</v>
      </c>
      <c r="H188" s="180"/>
      <c r="I188" s="182"/>
      <c r="L188" s="178"/>
      <c r="M188" s="183"/>
      <c r="T188" s="184"/>
      <c r="AT188" s="180" t="s">
        <v>317</v>
      </c>
      <c r="AU188" s="180" t="s">
        <v>91</v>
      </c>
      <c r="AV188" s="177" t="s">
        <v>89</v>
      </c>
      <c r="AW188" s="177" t="s">
        <v>35</v>
      </c>
      <c r="AX188" s="177" t="s">
        <v>82</v>
      </c>
      <c r="AY188" s="180" t="s">
        <v>308</v>
      </c>
    </row>
    <row r="189" s="177" customFormat="true" ht="10.2" hidden="false" customHeight="false" outlineLevel="0" collapsed="false">
      <c r="B189" s="178"/>
      <c r="D189" s="179" t="s">
        <v>317</v>
      </c>
      <c r="E189" s="180"/>
      <c r="F189" s="181" t="s">
        <v>927</v>
      </c>
      <c r="H189" s="180"/>
      <c r="I189" s="182"/>
      <c r="L189" s="178"/>
      <c r="M189" s="183"/>
      <c r="T189" s="184"/>
      <c r="AT189" s="180" t="s">
        <v>317</v>
      </c>
      <c r="AU189" s="180" t="s">
        <v>91</v>
      </c>
      <c r="AV189" s="177" t="s">
        <v>89</v>
      </c>
      <c r="AW189" s="177" t="s">
        <v>35</v>
      </c>
      <c r="AX189" s="177" t="s">
        <v>82</v>
      </c>
      <c r="AY189" s="180" t="s">
        <v>308</v>
      </c>
    </row>
    <row r="190" s="185" customFormat="true" ht="10.2" hidden="false" customHeight="false" outlineLevel="0" collapsed="false">
      <c r="B190" s="186"/>
      <c r="D190" s="179" t="s">
        <v>317</v>
      </c>
      <c r="E190" s="187"/>
      <c r="F190" s="188" t="s">
        <v>1055</v>
      </c>
      <c r="H190" s="189" t="n">
        <v>1.653</v>
      </c>
      <c r="I190" s="190"/>
      <c r="L190" s="186"/>
      <c r="M190" s="191"/>
      <c r="T190" s="192"/>
      <c r="AT190" s="187" t="s">
        <v>317</v>
      </c>
      <c r="AU190" s="187" t="s">
        <v>91</v>
      </c>
      <c r="AV190" s="185" t="s">
        <v>91</v>
      </c>
      <c r="AW190" s="185" t="s">
        <v>35</v>
      </c>
      <c r="AX190" s="185" t="s">
        <v>82</v>
      </c>
      <c r="AY190" s="187" t="s">
        <v>308</v>
      </c>
    </row>
    <row r="191" s="193" customFormat="true" ht="10.2" hidden="false" customHeight="false" outlineLevel="0" collapsed="false">
      <c r="B191" s="194"/>
      <c r="D191" s="179" t="s">
        <v>317</v>
      </c>
      <c r="E191" s="195" t="s">
        <v>878</v>
      </c>
      <c r="F191" s="196" t="s">
        <v>321</v>
      </c>
      <c r="H191" s="197" t="n">
        <v>1.653</v>
      </c>
      <c r="I191" s="198"/>
      <c r="L191" s="194"/>
      <c r="M191" s="199"/>
      <c r="T191" s="200"/>
      <c r="AT191" s="195" t="s">
        <v>317</v>
      </c>
      <c r="AU191" s="195" t="s">
        <v>91</v>
      </c>
      <c r="AV191" s="193" t="s">
        <v>315</v>
      </c>
      <c r="AW191" s="193" t="s">
        <v>35</v>
      </c>
      <c r="AX191" s="193" t="s">
        <v>89</v>
      </c>
      <c r="AY191" s="195" t="s">
        <v>308</v>
      </c>
    </row>
    <row r="192" s="22" customFormat="true" ht="16.5" hidden="false" customHeight="true" outlineLevel="0" collapsed="false">
      <c r="B192" s="23"/>
      <c r="C192" s="164" t="s">
        <v>374</v>
      </c>
      <c r="D192" s="164" t="s">
        <v>310</v>
      </c>
      <c r="E192" s="165" t="s">
        <v>930</v>
      </c>
      <c r="F192" s="166" t="s">
        <v>931</v>
      </c>
      <c r="G192" s="167" t="s">
        <v>313</v>
      </c>
      <c r="H192" s="168" t="n">
        <v>13.22</v>
      </c>
      <c r="I192" s="169"/>
      <c r="J192" s="170" t="n">
        <f aca="false">ROUND(I192*H192,2)</f>
        <v>0</v>
      </c>
      <c r="K192" s="166" t="s">
        <v>314</v>
      </c>
      <c r="L192" s="23"/>
      <c r="M192" s="171"/>
      <c r="N192" s="172" t="s">
        <v>47</v>
      </c>
      <c r="P192" s="173" t="n">
        <f aca="false">O192*H192</f>
        <v>0</v>
      </c>
      <c r="Q192" s="173" t="n">
        <v>0.00269</v>
      </c>
      <c r="R192" s="173" t="n">
        <f aca="false">Q192*H192</f>
        <v>0.0355618</v>
      </c>
      <c r="S192" s="173" t="n">
        <v>0</v>
      </c>
      <c r="T192" s="174" t="n">
        <f aca="false">S192*H192</f>
        <v>0</v>
      </c>
      <c r="AR192" s="175" t="s">
        <v>315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315</v>
      </c>
      <c r="BM192" s="175" t="s">
        <v>1071</v>
      </c>
    </row>
    <row r="193" s="177" customFormat="true" ht="10.2" hidden="false" customHeight="false" outlineLevel="0" collapsed="false">
      <c r="B193" s="178"/>
      <c r="D193" s="179" t="s">
        <v>317</v>
      </c>
      <c r="E193" s="180"/>
      <c r="F193" s="181" t="s">
        <v>318</v>
      </c>
      <c r="H193" s="180"/>
      <c r="I193" s="182"/>
      <c r="L193" s="178"/>
      <c r="M193" s="183"/>
      <c r="T193" s="184"/>
      <c r="AT193" s="180" t="s">
        <v>317</v>
      </c>
      <c r="AU193" s="180" t="s">
        <v>91</v>
      </c>
      <c r="AV193" s="177" t="s">
        <v>89</v>
      </c>
      <c r="AW193" s="177" t="s">
        <v>35</v>
      </c>
      <c r="AX193" s="177" t="s">
        <v>82</v>
      </c>
      <c r="AY193" s="180" t="s">
        <v>308</v>
      </c>
    </row>
    <row r="194" s="177" customFormat="true" ht="10.2" hidden="false" customHeight="false" outlineLevel="0" collapsed="false">
      <c r="B194" s="178"/>
      <c r="D194" s="179" t="s">
        <v>317</v>
      </c>
      <c r="E194" s="180"/>
      <c r="F194" s="181" t="s">
        <v>1072</v>
      </c>
      <c r="H194" s="180"/>
      <c r="I194" s="182"/>
      <c r="L194" s="178"/>
      <c r="M194" s="183"/>
      <c r="T194" s="184"/>
      <c r="AT194" s="180" t="s">
        <v>317</v>
      </c>
      <c r="AU194" s="180" t="s">
        <v>91</v>
      </c>
      <c r="AV194" s="177" t="s">
        <v>89</v>
      </c>
      <c r="AW194" s="177" t="s">
        <v>35</v>
      </c>
      <c r="AX194" s="177" t="s">
        <v>82</v>
      </c>
      <c r="AY194" s="180" t="s">
        <v>308</v>
      </c>
    </row>
    <row r="195" s="185" customFormat="true" ht="10.2" hidden="false" customHeight="false" outlineLevel="0" collapsed="false">
      <c r="B195" s="186"/>
      <c r="D195" s="179" t="s">
        <v>317</v>
      </c>
      <c r="E195" s="187"/>
      <c r="F195" s="188" t="s">
        <v>1073</v>
      </c>
      <c r="H195" s="189" t="n">
        <v>13.22</v>
      </c>
      <c r="I195" s="190"/>
      <c r="L195" s="186"/>
      <c r="M195" s="191"/>
      <c r="T195" s="192"/>
      <c r="AT195" s="187" t="s">
        <v>317</v>
      </c>
      <c r="AU195" s="187" t="s">
        <v>91</v>
      </c>
      <c r="AV195" s="185" t="s">
        <v>91</v>
      </c>
      <c r="AW195" s="185" t="s">
        <v>35</v>
      </c>
      <c r="AX195" s="185" t="s">
        <v>82</v>
      </c>
      <c r="AY195" s="187" t="s">
        <v>308</v>
      </c>
    </row>
    <row r="196" s="193" customFormat="true" ht="10.2" hidden="false" customHeight="false" outlineLevel="0" collapsed="false">
      <c r="B196" s="194"/>
      <c r="D196" s="179" t="s">
        <v>317</v>
      </c>
      <c r="E196" s="195"/>
      <c r="F196" s="196" t="s">
        <v>321</v>
      </c>
      <c r="H196" s="197" t="n">
        <v>13.22</v>
      </c>
      <c r="I196" s="198"/>
      <c r="L196" s="194"/>
      <c r="M196" s="199"/>
      <c r="T196" s="200"/>
      <c r="AT196" s="195" t="s">
        <v>317</v>
      </c>
      <c r="AU196" s="195" t="s">
        <v>91</v>
      </c>
      <c r="AV196" s="193" t="s">
        <v>315</v>
      </c>
      <c r="AW196" s="193" t="s">
        <v>35</v>
      </c>
      <c r="AX196" s="193" t="s">
        <v>89</v>
      </c>
      <c r="AY196" s="195" t="s">
        <v>308</v>
      </c>
    </row>
    <row r="197" s="22" customFormat="true" ht="16.5" hidden="false" customHeight="true" outlineLevel="0" collapsed="false">
      <c r="B197" s="23"/>
      <c r="C197" s="164" t="s">
        <v>381</v>
      </c>
      <c r="D197" s="164" t="s">
        <v>310</v>
      </c>
      <c r="E197" s="165" t="s">
        <v>936</v>
      </c>
      <c r="F197" s="166" t="s">
        <v>937</v>
      </c>
      <c r="G197" s="167" t="s">
        <v>313</v>
      </c>
      <c r="H197" s="168" t="n">
        <v>13.22</v>
      </c>
      <c r="I197" s="169"/>
      <c r="J197" s="170" t="n">
        <f aca="false">ROUND(I197*H197,2)</f>
        <v>0</v>
      </c>
      <c r="K197" s="166" t="s">
        <v>314</v>
      </c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315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315</v>
      </c>
      <c r="BM197" s="175" t="s">
        <v>1074</v>
      </c>
    </row>
    <row r="198" s="22" customFormat="true" ht="24.15" hidden="false" customHeight="true" outlineLevel="0" collapsed="false">
      <c r="B198" s="23"/>
      <c r="C198" s="164" t="s">
        <v>393</v>
      </c>
      <c r="D198" s="164" t="s">
        <v>310</v>
      </c>
      <c r="E198" s="165" t="s">
        <v>939</v>
      </c>
      <c r="F198" s="166" t="s">
        <v>940</v>
      </c>
      <c r="G198" s="167" t="s">
        <v>370</v>
      </c>
      <c r="H198" s="168" t="n">
        <v>0.165</v>
      </c>
      <c r="I198" s="169"/>
      <c r="J198" s="170" t="n">
        <f aca="false">ROUND(I198*H198,2)</f>
        <v>0</v>
      </c>
      <c r="K198" s="166" t="s">
        <v>314</v>
      </c>
      <c r="L198" s="23"/>
      <c r="M198" s="171"/>
      <c r="N198" s="172" t="s">
        <v>47</v>
      </c>
      <c r="P198" s="173" t="n">
        <f aca="false">O198*H198</f>
        <v>0</v>
      </c>
      <c r="Q198" s="173" t="n">
        <v>1.06062</v>
      </c>
      <c r="R198" s="173" t="n">
        <f aca="false">Q198*H198</f>
        <v>0.1750023</v>
      </c>
      <c r="S198" s="173" t="n">
        <v>0</v>
      </c>
      <c r="T198" s="174" t="n">
        <f aca="false">S198*H198</f>
        <v>0</v>
      </c>
      <c r="AR198" s="175" t="s">
        <v>315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315</v>
      </c>
      <c r="BM198" s="175" t="s">
        <v>1075</v>
      </c>
    </row>
    <row r="199" s="177" customFormat="true" ht="10.2" hidden="false" customHeight="false" outlineLevel="0" collapsed="false">
      <c r="B199" s="178"/>
      <c r="D199" s="179" t="s">
        <v>317</v>
      </c>
      <c r="E199" s="180"/>
      <c r="F199" s="181" t="s">
        <v>318</v>
      </c>
      <c r="H199" s="180"/>
      <c r="I199" s="182"/>
      <c r="L199" s="178"/>
      <c r="M199" s="183"/>
      <c r="T199" s="184"/>
      <c r="AT199" s="180" t="s">
        <v>317</v>
      </c>
      <c r="AU199" s="180" t="s">
        <v>91</v>
      </c>
      <c r="AV199" s="177" t="s">
        <v>89</v>
      </c>
      <c r="AW199" s="177" t="s">
        <v>35</v>
      </c>
      <c r="AX199" s="177" t="s">
        <v>82</v>
      </c>
      <c r="AY199" s="180" t="s">
        <v>308</v>
      </c>
    </row>
    <row r="200" s="177" customFormat="true" ht="10.2" hidden="false" customHeight="false" outlineLevel="0" collapsed="false">
      <c r="B200" s="178"/>
      <c r="D200" s="179" t="s">
        <v>317</v>
      </c>
      <c r="E200" s="180"/>
      <c r="F200" s="181" t="s">
        <v>1076</v>
      </c>
      <c r="H200" s="180"/>
      <c r="I200" s="182"/>
      <c r="L200" s="178"/>
      <c r="M200" s="183"/>
      <c r="T200" s="184"/>
      <c r="AT200" s="180" t="s">
        <v>317</v>
      </c>
      <c r="AU200" s="180" t="s">
        <v>91</v>
      </c>
      <c r="AV200" s="177" t="s">
        <v>89</v>
      </c>
      <c r="AW200" s="177" t="s">
        <v>35</v>
      </c>
      <c r="AX200" s="177" t="s">
        <v>82</v>
      </c>
      <c r="AY200" s="180" t="s">
        <v>308</v>
      </c>
    </row>
    <row r="201" s="185" customFormat="true" ht="10.2" hidden="false" customHeight="false" outlineLevel="0" collapsed="false">
      <c r="B201" s="186"/>
      <c r="D201" s="179" t="s">
        <v>317</v>
      </c>
      <c r="E201" s="187"/>
      <c r="F201" s="188" t="s">
        <v>1077</v>
      </c>
      <c r="H201" s="189" t="n">
        <v>0.165</v>
      </c>
      <c r="I201" s="190"/>
      <c r="L201" s="186"/>
      <c r="M201" s="191"/>
      <c r="T201" s="192"/>
      <c r="AT201" s="187" t="s">
        <v>317</v>
      </c>
      <c r="AU201" s="187" t="s">
        <v>91</v>
      </c>
      <c r="AV201" s="185" t="s">
        <v>91</v>
      </c>
      <c r="AW201" s="185" t="s">
        <v>35</v>
      </c>
      <c r="AX201" s="185" t="s">
        <v>82</v>
      </c>
      <c r="AY201" s="187" t="s">
        <v>308</v>
      </c>
    </row>
    <row r="202" s="193" customFormat="true" ht="10.2" hidden="false" customHeight="false" outlineLevel="0" collapsed="false">
      <c r="B202" s="194"/>
      <c r="D202" s="179" t="s">
        <v>317</v>
      </c>
      <c r="E202" s="195"/>
      <c r="F202" s="196" t="s">
        <v>321</v>
      </c>
      <c r="H202" s="197" t="n">
        <v>0.165</v>
      </c>
      <c r="I202" s="198"/>
      <c r="L202" s="194"/>
      <c r="M202" s="199"/>
      <c r="T202" s="200"/>
      <c r="AT202" s="195" t="s">
        <v>317</v>
      </c>
      <c r="AU202" s="195" t="s">
        <v>91</v>
      </c>
      <c r="AV202" s="193" t="s">
        <v>315</v>
      </c>
      <c r="AW202" s="193" t="s">
        <v>35</v>
      </c>
      <c r="AX202" s="193" t="s">
        <v>89</v>
      </c>
      <c r="AY202" s="195" t="s">
        <v>308</v>
      </c>
    </row>
    <row r="203" s="22" customFormat="true" ht="44.25" hidden="false" customHeight="true" outlineLevel="0" collapsed="false">
      <c r="B203" s="23"/>
      <c r="C203" s="164" t="s">
        <v>7</v>
      </c>
      <c r="D203" s="164" t="s">
        <v>310</v>
      </c>
      <c r="E203" s="165" t="s">
        <v>1078</v>
      </c>
      <c r="F203" s="166" t="s">
        <v>1079</v>
      </c>
      <c r="G203" s="167" t="s">
        <v>313</v>
      </c>
      <c r="H203" s="168" t="n">
        <v>6</v>
      </c>
      <c r="I203" s="169"/>
      <c r="J203" s="170" t="n">
        <f aca="false">ROUND(I203*H203,2)</f>
        <v>0</v>
      </c>
      <c r="K203" s="166" t="s">
        <v>314</v>
      </c>
      <c r="L203" s="23"/>
      <c r="M203" s="171"/>
      <c r="N203" s="172" t="s">
        <v>47</v>
      </c>
      <c r="P203" s="173" t="n">
        <f aca="false">O203*H203</f>
        <v>0</v>
      </c>
      <c r="Q203" s="173" t="n">
        <v>0.58443</v>
      </c>
      <c r="R203" s="173" t="n">
        <f aca="false">Q203*H203</f>
        <v>3.50658</v>
      </c>
      <c r="S203" s="173" t="n">
        <v>0</v>
      </c>
      <c r="T203" s="174" t="n">
        <f aca="false">S203*H203</f>
        <v>0</v>
      </c>
      <c r="AR203" s="175" t="s">
        <v>315</v>
      </c>
      <c r="AT203" s="175" t="s">
        <v>310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315</v>
      </c>
      <c r="BM203" s="175" t="s">
        <v>1080</v>
      </c>
    </row>
    <row r="204" s="177" customFormat="true" ht="10.2" hidden="false" customHeight="false" outlineLevel="0" collapsed="false">
      <c r="B204" s="178"/>
      <c r="D204" s="179" t="s">
        <v>317</v>
      </c>
      <c r="E204" s="180"/>
      <c r="F204" s="181" t="s">
        <v>318</v>
      </c>
      <c r="H204" s="180"/>
      <c r="I204" s="182"/>
      <c r="L204" s="178"/>
      <c r="M204" s="183"/>
      <c r="T204" s="184"/>
      <c r="AT204" s="180" t="s">
        <v>317</v>
      </c>
      <c r="AU204" s="180" t="s">
        <v>91</v>
      </c>
      <c r="AV204" s="177" t="s">
        <v>89</v>
      </c>
      <c r="AW204" s="177" t="s">
        <v>35</v>
      </c>
      <c r="AX204" s="177" t="s">
        <v>82</v>
      </c>
      <c r="AY204" s="180" t="s">
        <v>308</v>
      </c>
    </row>
    <row r="205" s="177" customFormat="true" ht="10.2" hidden="false" customHeight="false" outlineLevel="0" collapsed="false">
      <c r="B205" s="178"/>
      <c r="D205" s="179" t="s">
        <v>317</v>
      </c>
      <c r="E205" s="180"/>
      <c r="F205" s="181" t="s">
        <v>1081</v>
      </c>
      <c r="H205" s="180"/>
      <c r="I205" s="182"/>
      <c r="L205" s="178"/>
      <c r="M205" s="183"/>
      <c r="T205" s="184"/>
      <c r="AT205" s="180" t="s">
        <v>317</v>
      </c>
      <c r="AU205" s="180" t="s">
        <v>91</v>
      </c>
      <c r="AV205" s="177" t="s">
        <v>89</v>
      </c>
      <c r="AW205" s="177" t="s">
        <v>35</v>
      </c>
      <c r="AX205" s="177" t="s">
        <v>82</v>
      </c>
      <c r="AY205" s="180" t="s">
        <v>308</v>
      </c>
    </row>
    <row r="206" s="185" customFormat="true" ht="10.2" hidden="false" customHeight="false" outlineLevel="0" collapsed="false">
      <c r="B206" s="186"/>
      <c r="D206" s="179" t="s">
        <v>317</v>
      </c>
      <c r="E206" s="187"/>
      <c r="F206" s="188" t="s">
        <v>1082</v>
      </c>
      <c r="H206" s="189" t="n">
        <v>6</v>
      </c>
      <c r="I206" s="190"/>
      <c r="L206" s="186"/>
      <c r="M206" s="191"/>
      <c r="T206" s="192"/>
      <c r="AT206" s="187" t="s">
        <v>317</v>
      </c>
      <c r="AU206" s="187" t="s">
        <v>91</v>
      </c>
      <c r="AV206" s="185" t="s">
        <v>91</v>
      </c>
      <c r="AW206" s="185" t="s">
        <v>35</v>
      </c>
      <c r="AX206" s="185" t="s">
        <v>82</v>
      </c>
      <c r="AY206" s="187" t="s">
        <v>308</v>
      </c>
    </row>
    <row r="207" s="193" customFormat="true" ht="10.2" hidden="false" customHeight="false" outlineLevel="0" collapsed="false">
      <c r="B207" s="194"/>
      <c r="D207" s="179" t="s">
        <v>317</v>
      </c>
      <c r="E207" s="195" t="s">
        <v>1037</v>
      </c>
      <c r="F207" s="196" t="s">
        <v>321</v>
      </c>
      <c r="H207" s="197" t="n">
        <v>6</v>
      </c>
      <c r="I207" s="198"/>
      <c r="L207" s="194"/>
      <c r="M207" s="199"/>
      <c r="T207" s="200"/>
      <c r="AT207" s="195" t="s">
        <v>317</v>
      </c>
      <c r="AU207" s="195" t="s">
        <v>91</v>
      </c>
      <c r="AV207" s="193" t="s">
        <v>315</v>
      </c>
      <c r="AW207" s="193" t="s">
        <v>35</v>
      </c>
      <c r="AX207" s="193" t="s">
        <v>89</v>
      </c>
      <c r="AY207" s="195" t="s">
        <v>308</v>
      </c>
    </row>
    <row r="208" s="22" customFormat="true" ht="55.5" hidden="false" customHeight="true" outlineLevel="0" collapsed="false">
      <c r="B208" s="23"/>
      <c r="C208" s="164" t="s">
        <v>414</v>
      </c>
      <c r="D208" s="164" t="s">
        <v>310</v>
      </c>
      <c r="E208" s="165" t="s">
        <v>456</v>
      </c>
      <c r="F208" s="166" t="s">
        <v>457</v>
      </c>
      <c r="G208" s="167" t="s">
        <v>370</v>
      </c>
      <c r="H208" s="168" t="n">
        <v>0.09</v>
      </c>
      <c r="I208" s="169"/>
      <c r="J208" s="170" t="n">
        <f aca="false">ROUND(I208*H208,2)</f>
        <v>0</v>
      </c>
      <c r="K208" s="166" t="s">
        <v>314</v>
      </c>
      <c r="L208" s="23"/>
      <c r="M208" s="171"/>
      <c r="N208" s="172" t="s">
        <v>47</v>
      </c>
      <c r="P208" s="173" t="n">
        <f aca="false">O208*H208</f>
        <v>0</v>
      </c>
      <c r="Q208" s="173" t="n">
        <v>1.0594</v>
      </c>
      <c r="R208" s="173" t="n">
        <f aca="false">Q208*H208</f>
        <v>0.095346</v>
      </c>
      <c r="S208" s="173" t="n">
        <v>0</v>
      </c>
      <c r="T208" s="174" t="n">
        <f aca="false">S208*H208</f>
        <v>0</v>
      </c>
      <c r="AR208" s="175" t="s">
        <v>315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315</v>
      </c>
      <c r="BM208" s="175" t="s">
        <v>1083</v>
      </c>
    </row>
    <row r="209" s="177" customFormat="true" ht="10.2" hidden="false" customHeight="false" outlineLevel="0" collapsed="false">
      <c r="B209" s="178"/>
      <c r="D209" s="179" t="s">
        <v>317</v>
      </c>
      <c r="E209" s="180"/>
      <c r="F209" s="181" t="s">
        <v>318</v>
      </c>
      <c r="H209" s="180"/>
      <c r="I209" s="182"/>
      <c r="L209" s="178"/>
      <c r="M209" s="183"/>
      <c r="T209" s="184"/>
      <c r="AT209" s="180" t="s">
        <v>317</v>
      </c>
      <c r="AU209" s="180" t="s">
        <v>91</v>
      </c>
      <c r="AV209" s="177" t="s">
        <v>89</v>
      </c>
      <c r="AW209" s="177" t="s">
        <v>35</v>
      </c>
      <c r="AX209" s="177" t="s">
        <v>82</v>
      </c>
      <c r="AY209" s="180" t="s">
        <v>308</v>
      </c>
    </row>
    <row r="210" s="177" customFormat="true" ht="20.4" hidden="false" customHeight="false" outlineLevel="0" collapsed="false">
      <c r="B210" s="178"/>
      <c r="D210" s="179" t="s">
        <v>317</v>
      </c>
      <c r="E210" s="180"/>
      <c r="F210" s="181" t="s">
        <v>1084</v>
      </c>
      <c r="H210" s="180"/>
      <c r="I210" s="182"/>
      <c r="L210" s="178"/>
      <c r="M210" s="183"/>
      <c r="T210" s="184"/>
      <c r="AT210" s="180" t="s">
        <v>317</v>
      </c>
      <c r="AU210" s="180" t="s">
        <v>91</v>
      </c>
      <c r="AV210" s="177" t="s">
        <v>89</v>
      </c>
      <c r="AW210" s="177" t="s">
        <v>35</v>
      </c>
      <c r="AX210" s="177" t="s">
        <v>82</v>
      </c>
      <c r="AY210" s="180" t="s">
        <v>308</v>
      </c>
    </row>
    <row r="211" s="185" customFormat="true" ht="10.2" hidden="false" customHeight="false" outlineLevel="0" collapsed="false">
      <c r="B211" s="186"/>
      <c r="D211" s="179" t="s">
        <v>317</v>
      </c>
      <c r="E211" s="187"/>
      <c r="F211" s="188" t="s">
        <v>1085</v>
      </c>
      <c r="H211" s="189" t="n">
        <v>0.09</v>
      </c>
      <c r="I211" s="190"/>
      <c r="L211" s="186"/>
      <c r="M211" s="191"/>
      <c r="T211" s="192"/>
      <c r="AT211" s="187" t="s">
        <v>317</v>
      </c>
      <c r="AU211" s="187" t="s">
        <v>91</v>
      </c>
      <c r="AV211" s="185" t="s">
        <v>91</v>
      </c>
      <c r="AW211" s="185" t="s">
        <v>35</v>
      </c>
      <c r="AX211" s="185" t="s">
        <v>82</v>
      </c>
      <c r="AY211" s="187" t="s">
        <v>308</v>
      </c>
    </row>
    <row r="212" s="193" customFormat="true" ht="10.2" hidden="false" customHeight="false" outlineLevel="0" collapsed="false">
      <c r="B212" s="194"/>
      <c r="D212" s="179" t="s">
        <v>317</v>
      </c>
      <c r="E212" s="195"/>
      <c r="F212" s="196" t="s">
        <v>321</v>
      </c>
      <c r="H212" s="197" t="n">
        <v>0.09</v>
      </c>
      <c r="I212" s="198"/>
      <c r="L212" s="194"/>
      <c r="M212" s="199"/>
      <c r="T212" s="200"/>
      <c r="AT212" s="195" t="s">
        <v>317</v>
      </c>
      <c r="AU212" s="195" t="s">
        <v>91</v>
      </c>
      <c r="AV212" s="193" t="s">
        <v>315</v>
      </c>
      <c r="AW212" s="193" t="s">
        <v>35</v>
      </c>
      <c r="AX212" s="193" t="s">
        <v>89</v>
      </c>
      <c r="AY212" s="195" t="s">
        <v>308</v>
      </c>
    </row>
    <row r="213" s="22" customFormat="true" ht="37.95" hidden="false" customHeight="true" outlineLevel="0" collapsed="false">
      <c r="B213" s="23"/>
      <c r="C213" s="164" t="s">
        <v>423</v>
      </c>
      <c r="D213" s="164" t="s">
        <v>310</v>
      </c>
      <c r="E213" s="165" t="s">
        <v>846</v>
      </c>
      <c r="F213" s="166" t="s">
        <v>847</v>
      </c>
      <c r="G213" s="167" t="s">
        <v>313</v>
      </c>
      <c r="H213" s="168" t="n">
        <v>17.5</v>
      </c>
      <c r="I213" s="169"/>
      <c r="J213" s="170" t="n">
        <f aca="false">ROUND(I213*H213,2)</f>
        <v>0</v>
      </c>
      <c r="K213" s="166" t="s">
        <v>314</v>
      </c>
      <c r="L213" s="23"/>
      <c r="M213" s="171"/>
      <c r="N213" s="172" t="s">
        <v>47</v>
      </c>
      <c r="P213" s="173" t="n">
        <f aca="false">O213*H213</f>
        <v>0</v>
      </c>
      <c r="Q213" s="173" t="n">
        <v>0.0001</v>
      </c>
      <c r="R213" s="173" t="n">
        <f aca="false">Q213*H213</f>
        <v>0.00175</v>
      </c>
      <c r="S213" s="173" t="n">
        <v>0</v>
      </c>
      <c r="T213" s="174" t="n">
        <f aca="false">S213*H213</f>
        <v>0</v>
      </c>
      <c r="AR213" s="175" t="s">
        <v>315</v>
      </c>
      <c r="AT213" s="175" t="s">
        <v>310</v>
      </c>
      <c r="AU213" s="175" t="s">
        <v>91</v>
      </c>
      <c r="AY213" s="3" t="s">
        <v>308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ROUND(I213*H213,2)</f>
        <v>0</v>
      </c>
      <c r="BL213" s="3" t="s">
        <v>315</v>
      </c>
      <c r="BM213" s="175" t="s">
        <v>1086</v>
      </c>
    </row>
    <row r="214" s="177" customFormat="true" ht="10.2" hidden="false" customHeight="false" outlineLevel="0" collapsed="false">
      <c r="B214" s="178"/>
      <c r="D214" s="179" t="s">
        <v>317</v>
      </c>
      <c r="E214" s="180"/>
      <c r="F214" s="181" t="s">
        <v>318</v>
      </c>
      <c r="H214" s="180"/>
      <c r="I214" s="182"/>
      <c r="L214" s="178"/>
      <c r="M214" s="183"/>
      <c r="T214" s="184"/>
      <c r="AT214" s="180" t="s">
        <v>317</v>
      </c>
      <c r="AU214" s="180" t="s">
        <v>91</v>
      </c>
      <c r="AV214" s="177" t="s">
        <v>89</v>
      </c>
      <c r="AW214" s="177" t="s">
        <v>35</v>
      </c>
      <c r="AX214" s="177" t="s">
        <v>82</v>
      </c>
      <c r="AY214" s="180" t="s">
        <v>308</v>
      </c>
    </row>
    <row r="215" s="177" customFormat="true" ht="10.2" hidden="false" customHeight="false" outlineLevel="0" collapsed="false">
      <c r="B215" s="178"/>
      <c r="D215" s="179" t="s">
        <v>317</v>
      </c>
      <c r="E215" s="180"/>
      <c r="F215" s="181" t="s">
        <v>1087</v>
      </c>
      <c r="H215" s="180"/>
      <c r="I215" s="182"/>
      <c r="L215" s="178"/>
      <c r="M215" s="183"/>
      <c r="T215" s="184"/>
      <c r="AT215" s="180" t="s">
        <v>317</v>
      </c>
      <c r="AU215" s="180" t="s">
        <v>91</v>
      </c>
      <c r="AV215" s="177" t="s">
        <v>89</v>
      </c>
      <c r="AW215" s="177" t="s">
        <v>35</v>
      </c>
      <c r="AX215" s="177" t="s">
        <v>82</v>
      </c>
      <c r="AY215" s="180" t="s">
        <v>308</v>
      </c>
    </row>
    <row r="216" s="177" customFormat="true" ht="10.2" hidden="false" customHeight="false" outlineLevel="0" collapsed="false">
      <c r="B216" s="178"/>
      <c r="D216" s="179" t="s">
        <v>317</v>
      </c>
      <c r="E216" s="180"/>
      <c r="F216" s="181" t="s">
        <v>1061</v>
      </c>
      <c r="H216" s="180"/>
      <c r="I216" s="182"/>
      <c r="L216" s="178"/>
      <c r="M216" s="183"/>
      <c r="T216" s="184"/>
      <c r="AT216" s="180" t="s">
        <v>317</v>
      </c>
      <c r="AU216" s="180" t="s">
        <v>91</v>
      </c>
      <c r="AV216" s="177" t="s">
        <v>89</v>
      </c>
      <c r="AW216" s="177" t="s">
        <v>35</v>
      </c>
      <c r="AX216" s="177" t="s">
        <v>82</v>
      </c>
      <c r="AY216" s="180" t="s">
        <v>308</v>
      </c>
    </row>
    <row r="217" s="185" customFormat="true" ht="10.2" hidden="false" customHeight="false" outlineLevel="0" collapsed="false">
      <c r="B217" s="186"/>
      <c r="D217" s="179" t="s">
        <v>317</v>
      </c>
      <c r="E217" s="187"/>
      <c r="F217" s="188" t="s">
        <v>1088</v>
      </c>
      <c r="H217" s="189" t="n">
        <v>17.5</v>
      </c>
      <c r="I217" s="190"/>
      <c r="L217" s="186"/>
      <c r="M217" s="191"/>
      <c r="T217" s="192"/>
      <c r="AT217" s="187" t="s">
        <v>317</v>
      </c>
      <c r="AU217" s="187" t="s">
        <v>91</v>
      </c>
      <c r="AV217" s="185" t="s">
        <v>91</v>
      </c>
      <c r="AW217" s="185" t="s">
        <v>35</v>
      </c>
      <c r="AX217" s="185" t="s">
        <v>82</v>
      </c>
      <c r="AY217" s="187" t="s">
        <v>308</v>
      </c>
    </row>
    <row r="218" s="193" customFormat="true" ht="10.2" hidden="false" customHeight="false" outlineLevel="0" collapsed="false">
      <c r="B218" s="194"/>
      <c r="D218" s="179" t="s">
        <v>317</v>
      </c>
      <c r="E218" s="195"/>
      <c r="F218" s="196" t="s">
        <v>321</v>
      </c>
      <c r="H218" s="197" t="n">
        <v>17.5</v>
      </c>
      <c r="I218" s="198"/>
      <c r="L218" s="194"/>
      <c r="M218" s="199"/>
      <c r="T218" s="200"/>
      <c r="AT218" s="195" t="s">
        <v>317</v>
      </c>
      <c r="AU218" s="195" t="s">
        <v>91</v>
      </c>
      <c r="AV218" s="193" t="s">
        <v>315</v>
      </c>
      <c r="AW218" s="193" t="s">
        <v>35</v>
      </c>
      <c r="AX218" s="193" t="s">
        <v>89</v>
      </c>
      <c r="AY218" s="195" t="s">
        <v>308</v>
      </c>
    </row>
    <row r="219" s="22" customFormat="true" ht="24.15" hidden="false" customHeight="true" outlineLevel="0" collapsed="false">
      <c r="B219" s="23"/>
      <c r="C219" s="201" t="s">
        <v>427</v>
      </c>
      <c r="D219" s="201" t="s">
        <v>487</v>
      </c>
      <c r="E219" s="202" t="s">
        <v>1089</v>
      </c>
      <c r="F219" s="203" t="s">
        <v>1090</v>
      </c>
      <c r="G219" s="204" t="s">
        <v>313</v>
      </c>
      <c r="H219" s="205" t="n">
        <v>17.5</v>
      </c>
      <c r="I219" s="206"/>
      <c r="J219" s="207" t="n">
        <f aca="false">ROUND(I219*H219,2)</f>
        <v>0</v>
      </c>
      <c r="K219" s="203" t="s">
        <v>314</v>
      </c>
      <c r="L219" s="208"/>
      <c r="M219" s="209"/>
      <c r="N219" s="210" t="s">
        <v>47</v>
      </c>
      <c r="P219" s="173" t="n">
        <f aca="false">O219*H219</f>
        <v>0</v>
      </c>
      <c r="Q219" s="173" t="n">
        <v>0.0005</v>
      </c>
      <c r="R219" s="173" t="n">
        <f aca="false">Q219*H219</f>
        <v>0.00875</v>
      </c>
      <c r="S219" s="173" t="n">
        <v>0</v>
      </c>
      <c r="T219" s="174" t="n">
        <f aca="false">S219*H219</f>
        <v>0</v>
      </c>
      <c r="AR219" s="175" t="s">
        <v>352</v>
      </c>
      <c r="AT219" s="175" t="s">
        <v>487</v>
      </c>
      <c r="AU219" s="175" t="s">
        <v>91</v>
      </c>
      <c r="AY219" s="3" t="s">
        <v>308</v>
      </c>
      <c r="BE219" s="176" t="n">
        <f aca="false">IF(N219="základní",J219,0)</f>
        <v>0</v>
      </c>
      <c r="BF219" s="176" t="n">
        <f aca="false">IF(N219="snížená",J219,0)</f>
        <v>0</v>
      </c>
      <c r="BG219" s="176" t="n">
        <f aca="false">IF(N219="zákl. přenesená",J219,0)</f>
        <v>0</v>
      </c>
      <c r="BH219" s="176" t="n">
        <f aca="false">IF(N219="sníž. přenesená",J219,0)</f>
        <v>0</v>
      </c>
      <c r="BI219" s="176" t="n">
        <f aca="false">IF(N219="nulová",J219,0)</f>
        <v>0</v>
      </c>
      <c r="BJ219" s="3" t="s">
        <v>89</v>
      </c>
      <c r="BK219" s="176" t="n">
        <f aca="false">ROUND(I219*H219,2)</f>
        <v>0</v>
      </c>
      <c r="BL219" s="3" t="s">
        <v>315</v>
      </c>
      <c r="BM219" s="175" t="s">
        <v>1091</v>
      </c>
    </row>
    <row r="220" s="22" customFormat="true" ht="37.95" hidden="false" customHeight="true" outlineLevel="0" collapsed="false">
      <c r="B220" s="23"/>
      <c r="C220" s="164" t="s">
        <v>433</v>
      </c>
      <c r="D220" s="164" t="s">
        <v>310</v>
      </c>
      <c r="E220" s="165" t="s">
        <v>382</v>
      </c>
      <c r="F220" s="166" t="s">
        <v>383</v>
      </c>
      <c r="G220" s="167" t="s">
        <v>324</v>
      </c>
      <c r="H220" s="168" t="n">
        <v>2.188</v>
      </c>
      <c r="I220" s="169"/>
      <c r="J220" s="170" t="n">
        <f aca="false">ROUND(I220*H220,2)</f>
        <v>0</v>
      </c>
      <c r="K220" s="166" t="s">
        <v>314</v>
      </c>
      <c r="L220" s="23"/>
      <c r="M220" s="171"/>
      <c r="N220" s="172" t="s">
        <v>47</v>
      </c>
      <c r="P220" s="173" t="n">
        <f aca="false">O220*H220</f>
        <v>0</v>
      </c>
      <c r="Q220" s="173" t="n">
        <v>2.16</v>
      </c>
      <c r="R220" s="173" t="n">
        <f aca="false">Q220*H220</f>
        <v>4.72608</v>
      </c>
      <c r="S220" s="173" t="n">
        <v>0</v>
      </c>
      <c r="T220" s="174" t="n">
        <f aca="false">S220*H220</f>
        <v>0</v>
      </c>
      <c r="AR220" s="175" t="s">
        <v>315</v>
      </c>
      <c r="AT220" s="175" t="s">
        <v>310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315</v>
      </c>
      <c r="BM220" s="175" t="s">
        <v>1092</v>
      </c>
    </row>
    <row r="221" s="177" customFormat="true" ht="10.2" hidden="false" customHeight="false" outlineLevel="0" collapsed="false">
      <c r="B221" s="178"/>
      <c r="D221" s="179" t="s">
        <v>317</v>
      </c>
      <c r="E221" s="180"/>
      <c r="F221" s="181" t="s">
        <v>318</v>
      </c>
      <c r="H221" s="180"/>
      <c r="I221" s="182"/>
      <c r="L221" s="178"/>
      <c r="M221" s="183"/>
      <c r="T221" s="184"/>
      <c r="AT221" s="180" t="s">
        <v>317</v>
      </c>
      <c r="AU221" s="180" t="s">
        <v>91</v>
      </c>
      <c r="AV221" s="177" t="s">
        <v>89</v>
      </c>
      <c r="AW221" s="177" t="s">
        <v>35</v>
      </c>
      <c r="AX221" s="177" t="s">
        <v>82</v>
      </c>
      <c r="AY221" s="180" t="s">
        <v>308</v>
      </c>
    </row>
    <row r="222" s="177" customFormat="true" ht="10.2" hidden="false" customHeight="false" outlineLevel="0" collapsed="false">
      <c r="B222" s="178"/>
      <c r="D222" s="179" t="s">
        <v>317</v>
      </c>
      <c r="E222" s="180"/>
      <c r="F222" s="181" t="s">
        <v>1093</v>
      </c>
      <c r="H222" s="180"/>
      <c r="I222" s="182"/>
      <c r="L222" s="178"/>
      <c r="M222" s="183"/>
      <c r="T222" s="184"/>
      <c r="AT222" s="180" t="s">
        <v>317</v>
      </c>
      <c r="AU222" s="180" t="s">
        <v>91</v>
      </c>
      <c r="AV222" s="177" t="s">
        <v>89</v>
      </c>
      <c r="AW222" s="177" t="s">
        <v>35</v>
      </c>
      <c r="AX222" s="177" t="s">
        <v>82</v>
      </c>
      <c r="AY222" s="180" t="s">
        <v>308</v>
      </c>
    </row>
    <row r="223" s="177" customFormat="true" ht="10.2" hidden="false" customHeight="false" outlineLevel="0" collapsed="false">
      <c r="B223" s="178"/>
      <c r="D223" s="179" t="s">
        <v>317</v>
      </c>
      <c r="E223" s="180"/>
      <c r="F223" s="181" t="s">
        <v>1061</v>
      </c>
      <c r="H223" s="180"/>
      <c r="I223" s="182"/>
      <c r="L223" s="178"/>
      <c r="M223" s="183"/>
      <c r="T223" s="184"/>
      <c r="AT223" s="180" t="s">
        <v>317</v>
      </c>
      <c r="AU223" s="180" t="s">
        <v>91</v>
      </c>
      <c r="AV223" s="177" t="s">
        <v>89</v>
      </c>
      <c r="AW223" s="177" t="s">
        <v>35</v>
      </c>
      <c r="AX223" s="177" t="s">
        <v>82</v>
      </c>
      <c r="AY223" s="180" t="s">
        <v>308</v>
      </c>
    </row>
    <row r="224" s="185" customFormat="true" ht="10.2" hidden="false" customHeight="false" outlineLevel="0" collapsed="false">
      <c r="B224" s="186"/>
      <c r="D224" s="179" t="s">
        <v>317</v>
      </c>
      <c r="E224" s="187"/>
      <c r="F224" s="188" t="s">
        <v>1094</v>
      </c>
      <c r="H224" s="189" t="n">
        <v>2.188</v>
      </c>
      <c r="I224" s="190"/>
      <c r="L224" s="186"/>
      <c r="M224" s="191"/>
      <c r="T224" s="192"/>
      <c r="AT224" s="187" t="s">
        <v>317</v>
      </c>
      <c r="AU224" s="187" t="s">
        <v>91</v>
      </c>
      <c r="AV224" s="185" t="s">
        <v>91</v>
      </c>
      <c r="AW224" s="185" t="s">
        <v>35</v>
      </c>
      <c r="AX224" s="185" t="s">
        <v>82</v>
      </c>
      <c r="AY224" s="187" t="s">
        <v>308</v>
      </c>
    </row>
    <row r="225" s="193" customFormat="true" ht="10.2" hidden="false" customHeight="false" outlineLevel="0" collapsed="false">
      <c r="B225" s="194"/>
      <c r="D225" s="179" t="s">
        <v>317</v>
      </c>
      <c r="E225" s="195"/>
      <c r="F225" s="196" t="s">
        <v>321</v>
      </c>
      <c r="H225" s="197" t="n">
        <v>2.188</v>
      </c>
      <c r="I225" s="198"/>
      <c r="L225" s="194"/>
      <c r="M225" s="199"/>
      <c r="T225" s="200"/>
      <c r="AT225" s="195" t="s">
        <v>317</v>
      </c>
      <c r="AU225" s="195" t="s">
        <v>91</v>
      </c>
      <c r="AV225" s="193" t="s">
        <v>315</v>
      </c>
      <c r="AW225" s="193" t="s">
        <v>35</v>
      </c>
      <c r="AX225" s="193" t="s">
        <v>89</v>
      </c>
      <c r="AY225" s="195" t="s">
        <v>308</v>
      </c>
    </row>
    <row r="226" s="22" customFormat="true" ht="33" hidden="false" customHeight="true" outlineLevel="0" collapsed="false">
      <c r="B226" s="23"/>
      <c r="C226" s="164" t="s">
        <v>443</v>
      </c>
      <c r="D226" s="164" t="s">
        <v>310</v>
      </c>
      <c r="E226" s="165" t="s">
        <v>1095</v>
      </c>
      <c r="F226" s="166" t="s">
        <v>1096</v>
      </c>
      <c r="G226" s="167" t="s">
        <v>324</v>
      </c>
      <c r="H226" s="168" t="n">
        <v>1.313</v>
      </c>
      <c r="I226" s="169"/>
      <c r="J226" s="170" t="n">
        <f aca="false">ROUND(I226*H226,2)</f>
        <v>0</v>
      </c>
      <c r="K226" s="166" t="s">
        <v>314</v>
      </c>
      <c r="L226" s="23"/>
      <c r="M226" s="171"/>
      <c r="N226" s="172" t="s">
        <v>47</v>
      </c>
      <c r="P226" s="173" t="n">
        <f aca="false">O226*H226</f>
        <v>0</v>
      </c>
      <c r="Q226" s="173" t="n">
        <v>2.45329</v>
      </c>
      <c r="R226" s="173" t="n">
        <f aca="false">Q226*H226</f>
        <v>3.22116977</v>
      </c>
      <c r="S226" s="173" t="n">
        <v>0</v>
      </c>
      <c r="T226" s="174" t="n">
        <f aca="false">S226*H226</f>
        <v>0</v>
      </c>
      <c r="AR226" s="175" t="s">
        <v>315</v>
      </c>
      <c r="AT226" s="175" t="s">
        <v>310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315</v>
      </c>
      <c r="BM226" s="175" t="s">
        <v>1097</v>
      </c>
    </row>
    <row r="227" s="177" customFormat="true" ht="10.2" hidden="false" customHeight="false" outlineLevel="0" collapsed="false">
      <c r="B227" s="178"/>
      <c r="D227" s="179" t="s">
        <v>317</v>
      </c>
      <c r="E227" s="180"/>
      <c r="F227" s="181" t="s">
        <v>318</v>
      </c>
      <c r="H227" s="180"/>
      <c r="I227" s="182"/>
      <c r="L227" s="178"/>
      <c r="M227" s="183"/>
      <c r="T227" s="184"/>
      <c r="AT227" s="180" t="s">
        <v>317</v>
      </c>
      <c r="AU227" s="180" t="s">
        <v>91</v>
      </c>
      <c r="AV227" s="177" t="s">
        <v>89</v>
      </c>
      <c r="AW227" s="177" t="s">
        <v>35</v>
      </c>
      <c r="AX227" s="177" t="s">
        <v>82</v>
      </c>
      <c r="AY227" s="180" t="s">
        <v>308</v>
      </c>
    </row>
    <row r="228" s="177" customFormat="true" ht="10.2" hidden="false" customHeight="false" outlineLevel="0" collapsed="false">
      <c r="B228" s="178"/>
      <c r="D228" s="179" t="s">
        <v>317</v>
      </c>
      <c r="E228" s="180"/>
      <c r="F228" s="181" t="s">
        <v>1098</v>
      </c>
      <c r="H228" s="180"/>
      <c r="I228" s="182"/>
      <c r="L228" s="178"/>
      <c r="M228" s="183"/>
      <c r="T228" s="184"/>
      <c r="AT228" s="180" t="s">
        <v>317</v>
      </c>
      <c r="AU228" s="180" t="s">
        <v>91</v>
      </c>
      <c r="AV228" s="177" t="s">
        <v>89</v>
      </c>
      <c r="AW228" s="177" t="s">
        <v>35</v>
      </c>
      <c r="AX228" s="177" t="s">
        <v>82</v>
      </c>
      <c r="AY228" s="180" t="s">
        <v>308</v>
      </c>
    </row>
    <row r="229" s="185" customFormat="true" ht="10.2" hidden="false" customHeight="false" outlineLevel="0" collapsed="false">
      <c r="B229" s="186"/>
      <c r="D229" s="179" t="s">
        <v>317</v>
      </c>
      <c r="E229" s="187"/>
      <c r="F229" s="188" t="s">
        <v>1099</v>
      </c>
      <c r="H229" s="189" t="n">
        <v>1.313</v>
      </c>
      <c r="I229" s="190"/>
      <c r="L229" s="186"/>
      <c r="M229" s="191"/>
      <c r="T229" s="192"/>
      <c r="AT229" s="187" t="s">
        <v>317</v>
      </c>
      <c r="AU229" s="187" t="s">
        <v>91</v>
      </c>
      <c r="AV229" s="185" t="s">
        <v>91</v>
      </c>
      <c r="AW229" s="185" t="s">
        <v>35</v>
      </c>
      <c r="AX229" s="185" t="s">
        <v>82</v>
      </c>
      <c r="AY229" s="187" t="s">
        <v>308</v>
      </c>
    </row>
    <row r="230" s="193" customFormat="true" ht="10.2" hidden="false" customHeight="false" outlineLevel="0" collapsed="false">
      <c r="B230" s="194"/>
      <c r="D230" s="179" t="s">
        <v>317</v>
      </c>
      <c r="E230" s="195"/>
      <c r="F230" s="196" t="s">
        <v>321</v>
      </c>
      <c r="H230" s="197" t="n">
        <v>1.313</v>
      </c>
      <c r="I230" s="198"/>
      <c r="L230" s="194"/>
      <c r="M230" s="199"/>
      <c r="T230" s="200"/>
      <c r="AT230" s="195" t="s">
        <v>317</v>
      </c>
      <c r="AU230" s="195" t="s">
        <v>91</v>
      </c>
      <c r="AV230" s="193" t="s">
        <v>315</v>
      </c>
      <c r="AW230" s="193" t="s">
        <v>35</v>
      </c>
      <c r="AX230" s="193" t="s">
        <v>89</v>
      </c>
      <c r="AY230" s="195" t="s">
        <v>308</v>
      </c>
    </row>
    <row r="231" s="22" customFormat="true" ht="16.5" hidden="false" customHeight="true" outlineLevel="0" collapsed="false">
      <c r="B231" s="23"/>
      <c r="C231" s="164" t="s">
        <v>6</v>
      </c>
      <c r="D231" s="164" t="s">
        <v>310</v>
      </c>
      <c r="E231" s="165" t="s">
        <v>415</v>
      </c>
      <c r="F231" s="166" t="s">
        <v>416</v>
      </c>
      <c r="G231" s="167" t="s">
        <v>313</v>
      </c>
      <c r="H231" s="168" t="n">
        <v>6</v>
      </c>
      <c r="I231" s="169"/>
      <c r="J231" s="170" t="n">
        <f aca="false">ROUND(I231*H231,2)</f>
        <v>0</v>
      </c>
      <c r="K231" s="166" t="s">
        <v>314</v>
      </c>
      <c r="L231" s="23"/>
      <c r="M231" s="171"/>
      <c r="N231" s="172" t="s">
        <v>47</v>
      </c>
      <c r="P231" s="173" t="n">
        <f aca="false">O231*H231</f>
        <v>0</v>
      </c>
      <c r="Q231" s="173" t="n">
        <v>0.00247</v>
      </c>
      <c r="R231" s="173" t="n">
        <f aca="false">Q231*H231</f>
        <v>0.01482</v>
      </c>
      <c r="S231" s="173" t="n">
        <v>0</v>
      </c>
      <c r="T231" s="174" t="n">
        <f aca="false">S231*H231</f>
        <v>0</v>
      </c>
      <c r="AR231" s="175" t="s">
        <v>315</v>
      </c>
      <c r="AT231" s="175" t="s">
        <v>310</v>
      </c>
      <c r="AU231" s="175" t="s">
        <v>91</v>
      </c>
      <c r="AY231" s="3" t="s">
        <v>308</v>
      </c>
      <c r="BE231" s="176" t="n">
        <f aca="false">IF(N231="základní",J231,0)</f>
        <v>0</v>
      </c>
      <c r="BF231" s="176" t="n">
        <f aca="false">IF(N231="snížená",J231,0)</f>
        <v>0</v>
      </c>
      <c r="BG231" s="176" t="n">
        <f aca="false">IF(N231="zákl. přenesená",J231,0)</f>
        <v>0</v>
      </c>
      <c r="BH231" s="176" t="n">
        <f aca="false">IF(N231="sníž. přenesená",J231,0)</f>
        <v>0</v>
      </c>
      <c r="BI231" s="176" t="n">
        <f aca="false">IF(N231="nulová",J231,0)</f>
        <v>0</v>
      </c>
      <c r="BJ231" s="3" t="s">
        <v>89</v>
      </c>
      <c r="BK231" s="176" t="n">
        <f aca="false">ROUND(I231*H231,2)</f>
        <v>0</v>
      </c>
      <c r="BL231" s="3" t="s">
        <v>315</v>
      </c>
      <c r="BM231" s="175" t="s">
        <v>1100</v>
      </c>
    </row>
    <row r="232" s="177" customFormat="true" ht="10.2" hidden="false" customHeight="false" outlineLevel="0" collapsed="false">
      <c r="B232" s="178"/>
      <c r="D232" s="179" t="s">
        <v>317</v>
      </c>
      <c r="E232" s="180"/>
      <c r="F232" s="181" t="s">
        <v>318</v>
      </c>
      <c r="H232" s="180"/>
      <c r="I232" s="182"/>
      <c r="L232" s="178"/>
      <c r="M232" s="183"/>
      <c r="T232" s="184"/>
      <c r="AT232" s="180" t="s">
        <v>317</v>
      </c>
      <c r="AU232" s="180" t="s">
        <v>91</v>
      </c>
      <c r="AV232" s="177" t="s">
        <v>89</v>
      </c>
      <c r="AW232" s="177" t="s">
        <v>35</v>
      </c>
      <c r="AX232" s="177" t="s">
        <v>82</v>
      </c>
      <c r="AY232" s="180" t="s">
        <v>308</v>
      </c>
    </row>
    <row r="233" s="177" customFormat="true" ht="10.2" hidden="false" customHeight="false" outlineLevel="0" collapsed="false">
      <c r="B233" s="178"/>
      <c r="D233" s="179" t="s">
        <v>317</v>
      </c>
      <c r="E233" s="180"/>
      <c r="F233" s="181" t="s">
        <v>418</v>
      </c>
      <c r="H233" s="180"/>
      <c r="I233" s="182"/>
      <c r="L233" s="178"/>
      <c r="M233" s="183"/>
      <c r="T233" s="184"/>
      <c r="AT233" s="180" t="s">
        <v>317</v>
      </c>
      <c r="AU233" s="180" t="s">
        <v>91</v>
      </c>
      <c r="AV233" s="177" t="s">
        <v>89</v>
      </c>
      <c r="AW233" s="177" t="s">
        <v>35</v>
      </c>
      <c r="AX233" s="177" t="s">
        <v>82</v>
      </c>
      <c r="AY233" s="180" t="s">
        <v>308</v>
      </c>
    </row>
    <row r="234" s="185" customFormat="true" ht="10.2" hidden="false" customHeight="false" outlineLevel="0" collapsed="false">
      <c r="B234" s="186"/>
      <c r="D234" s="179" t="s">
        <v>317</v>
      </c>
      <c r="E234" s="187"/>
      <c r="F234" s="188" t="s">
        <v>1082</v>
      </c>
      <c r="H234" s="189" t="n">
        <v>6</v>
      </c>
      <c r="I234" s="190"/>
      <c r="L234" s="186"/>
      <c r="M234" s="191"/>
      <c r="T234" s="192"/>
      <c r="AT234" s="187" t="s">
        <v>317</v>
      </c>
      <c r="AU234" s="187" t="s">
        <v>91</v>
      </c>
      <c r="AV234" s="185" t="s">
        <v>91</v>
      </c>
      <c r="AW234" s="185" t="s">
        <v>35</v>
      </c>
      <c r="AX234" s="185" t="s">
        <v>82</v>
      </c>
      <c r="AY234" s="187" t="s">
        <v>308</v>
      </c>
    </row>
    <row r="235" s="193" customFormat="true" ht="10.2" hidden="false" customHeight="false" outlineLevel="0" collapsed="false">
      <c r="B235" s="194"/>
      <c r="D235" s="179" t="s">
        <v>317</v>
      </c>
      <c r="E235" s="195"/>
      <c r="F235" s="196" t="s">
        <v>321</v>
      </c>
      <c r="H235" s="197" t="n">
        <v>6</v>
      </c>
      <c r="I235" s="198"/>
      <c r="L235" s="194"/>
      <c r="M235" s="199"/>
      <c r="T235" s="200"/>
      <c r="AT235" s="195" t="s">
        <v>317</v>
      </c>
      <c r="AU235" s="195" t="s">
        <v>91</v>
      </c>
      <c r="AV235" s="193" t="s">
        <v>315</v>
      </c>
      <c r="AW235" s="193" t="s">
        <v>35</v>
      </c>
      <c r="AX235" s="193" t="s">
        <v>89</v>
      </c>
      <c r="AY235" s="195" t="s">
        <v>308</v>
      </c>
    </row>
    <row r="236" s="22" customFormat="true" ht="16.5" hidden="false" customHeight="true" outlineLevel="0" collapsed="false">
      <c r="B236" s="23"/>
      <c r="C236" s="164" t="s">
        <v>455</v>
      </c>
      <c r="D236" s="164" t="s">
        <v>310</v>
      </c>
      <c r="E236" s="165" t="s">
        <v>424</v>
      </c>
      <c r="F236" s="166" t="s">
        <v>425</v>
      </c>
      <c r="G236" s="167" t="s">
        <v>313</v>
      </c>
      <c r="H236" s="168" t="n">
        <v>6</v>
      </c>
      <c r="I236" s="169"/>
      <c r="J236" s="170" t="n">
        <f aca="false">ROUND(I236*H236,2)</f>
        <v>0</v>
      </c>
      <c r="K236" s="166" t="s">
        <v>314</v>
      </c>
      <c r="L236" s="23"/>
      <c r="M236" s="171"/>
      <c r="N236" s="172" t="s">
        <v>47</v>
      </c>
      <c r="P236" s="173" t="n">
        <f aca="false">O236*H236</f>
        <v>0</v>
      </c>
      <c r="Q236" s="173" t="n">
        <v>0</v>
      </c>
      <c r="R236" s="173" t="n">
        <f aca="false">Q236*H236</f>
        <v>0</v>
      </c>
      <c r="S236" s="173" t="n">
        <v>0</v>
      </c>
      <c r="T236" s="174" t="n">
        <f aca="false">S236*H236</f>
        <v>0</v>
      </c>
      <c r="AR236" s="175" t="s">
        <v>315</v>
      </c>
      <c r="AT236" s="175" t="s">
        <v>310</v>
      </c>
      <c r="AU236" s="175" t="s">
        <v>91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315</v>
      </c>
      <c r="BM236" s="175" t="s">
        <v>1101</v>
      </c>
    </row>
    <row r="237" s="22" customFormat="true" ht="24.15" hidden="false" customHeight="true" outlineLevel="0" collapsed="false">
      <c r="B237" s="23"/>
      <c r="C237" s="164" t="s">
        <v>461</v>
      </c>
      <c r="D237" s="164" t="s">
        <v>310</v>
      </c>
      <c r="E237" s="165" t="s">
        <v>1102</v>
      </c>
      <c r="F237" s="166" t="s">
        <v>1103</v>
      </c>
      <c r="G237" s="167" t="s">
        <v>370</v>
      </c>
      <c r="H237" s="168" t="n">
        <v>0.047</v>
      </c>
      <c r="I237" s="169"/>
      <c r="J237" s="170" t="n">
        <f aca="false">ROUND(I237*H237,2)</f>
        <v>0</v>
      </c>
      <c r="K237" s="166" t="s">
        <v>314</v>
      </c>
      <c r="L237" s="23"/>
      <c r="M237" s="171"/>
      <c r="N237" s="172" t="s">
        <v>47</v>
      </c>
      <c r="P237" s="173" t="n">
        <f aca="false">O237*H237</f>
        <v>0</v>
      </c>
      <c r="Q237" s="173" t="n">
        <v>1.06277</v>
      </c>
      <c r="R237" s="173" t="n">
        <f aca="false">Q237*H237</f>
        <v>0.04995019</v>
      </c>
      <c r="S237" s="173" t="n">
        <v>0</v>
      </c>
      <c r="T237" s="174" t="n">
        <f aca="false">S237*H237</f>
        <v>0</v>
      </c>
      <c r="AR237" s="175" t="s">
        <v>315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315</v>
      </c>
      <c r="BM237" s="175" t="s">
        <v>1104</v>
      </c>
    </row>
    <row r="238" s="177" customFormat="true" ht="10.2" hidden="false" customHeight="false" outlineLevel="0" collapsed="false">
      <c r="B238" s="178"/>
      <c r="D238" s="179" t="s">
        <v>317</v>
      </c>
      <c r="E238" s="180"/>
      <c r="F238" s="181" t="s">
        <v>318</v>
      </c>
      <c r="H238" s="180"/>
      <c r="I238" s="182"/>
      <c r="L238" s="178"/>
      <c r="M238" s="183"/>
      <c r="T238" s="184"/>
      <c r="AT238" s="180" t="s">
        <v>317</v>
      </c>
      <c r="AU238" s="180" t="s">
        <v>91</v>
      </c>
      <c r="AV238" s="177" t="s">
        <v>89</v>
      </c>
      <c r="AW238" s="177" t="s">
        <v>35</v>
      </c>
      <c r="AX238" s="177" t="s">
        <v>82</v>
      </c>
      <c r="AY238" s="180" t="s">
        <v>308</v>
      </c>
    </row>
    <row r="239" s="177" customFormat="true" ht="10.2" hidden="false" customHeight="false" outlineLevel="0" collapsed="false">
      <c r="B239" s="178"/>
      <c r="D239" s="179" t="s">
        <v>317</v>
      </c>
      <c r="E239" s="180"/>
      <c r="F239" s="181" t="s">
        <v>1105</v>
      </c>
      <c r="H239" s="180"/>
      <c r="I239" s="182"/>
      <c r="L239" s="178"/>
      <c r="M239" s="183"/>
      <c r="T239" s="184"/>
      <c r="AT239" s="180" t="s">
        <v>317</v>
      </c>
      <c r="AU239" s="180" t="s">
        <v>91</v>
      </c>
      <c r="AV239" s="177" t="s">
        <v>89</v>
      </c>
      <c r="AW239" s="177" t="s">
        <v>35</v>
      </c>
      <c r="AX239" s="177" t="s">
        <v>82</v>
      </c>
      <c r="AY239" s="180" t="s">
        <v>308</v>
      </c>
    </row>
    <row r="240" s="185" customFormat="true" ht="10.2" hidden="false" customHeight="false" outlineLevel="0" collapsed="false">
      <c r="B240" s="186"/>
      <c r="D240" s="179" t="s">
        <v>317</v>
      </c>
      <c r="E240" s="187"/>
      <c r="F240" s="188" t="s">
        <v>1106</v>
      </c>
      <c r="H240" s="189" t="n">
        <v>0.047</v>
      </c>
      <c r="I240" s="190"/>
      <c r="L240" s="186"/>
      <c r="M240" s="191"/>
      <c r="T240" s="192"/>
      <c r="AT240" s="187" t="s">
        <v>317</v>
      </c>
      <c r="AU240" s="187" t="s">
        <v>91</v>
      </c>
      <c r="AV240" s="185" t="s">
        <v>91</v>
      </c>
      <c r="AW240" s="185" t="s">
        <v>35</v>
      </c>
      <c r="AX240" s="185" t="s">
        <v>82</v>
      </c>
      <c r="AY240" s="187" t="s">
        <v>308</v>
      </c>
    </row>
    <row r="241" s="193" customFormat="true" ht="10.2" hidden="false" customHeight="false" outlineLevel="0" collapsed="false">
      <c r="B241" s="194"/>
      <c r="D241" s="179" t="s">
        <v>317</v>
      </c>
      <c r="E241" s="195"/>
      <c r="F241" s="196" t="s">
        <v>321</v>
      </c>
      <c r="H241" s="197" t="n">
        <v>0.047</v>
      </c>
      <c r="I241" s="198"/>
      <c r="L241" s="194"/>
      <c r="M241" s="199"/>
      <c r="T241" s="200"/>
      <c r="AT241" s="195" t="s">
        <v>317</v>
      </c>
      <c r="AU241" s="195" t="s">
        <v>91</v>
      </c>
      <c r="AV241" s="193" t="s">
        <v>315</v>
      </c>
      <c r="AW241" s="193" t="s">
        <v>35</v>
      </c>
      <c r="AX241" s="193" t="s">
        <v>89</v>
      </c>
      <c r="AY241" s="195" t="s">
        <v>308</v>
      </c>
    </row>
    <row r="242" s="152" customFormat="true" ht="22.95" hidden="false" customHeight="true" outlineLevel="0" collapsed="false">
      <c r="B242" s="153"/>
      <c r="D242" s="154" t="s">
        <v>81</v>
      </c>
      <c r="E242" s="162" t="s">
        <v>340</v>
      </c>
      <c r="F242" s="162" t="s">
        <v>1107</v>
      </c>
      <c r="I242" s="156"/>
      <c r="J242" s="163" t="n">
        <f aca="false">BK242</f>
        <v>0</v>
      </c>
      <c r="L242" s="153"/>
      <c r="M242" s="157"/>
      <c r="P242" s="158" t="n">
        <f aca="false">SUM(P243:P272)</f>
        <v>0</v>
      </c>
      <c r="R242" s="158" t="n">
        <f aca="false">SUM(R243:R272)</f>
        <v>1.15014419</v>
      </c>
      <c r="T242" s="159" t="n">
        <f aca="false">SUM(T243:T272)</f>
        <v>0</v>
      </c>
      <c r="AR242" s="154" t="s">
        <v>89</v>
      </c>
      <c r="AT242" s="160" t="s">
        <v>81</v>
      </c>
      <c r="AU242" s="160" t="s">
        <v>89</v>
      </c>
      <c r="AY242" s="154" t="s">
        <v>308</v>
      </c>
      <c r="BK242" s="161" t="n">
        <f aca="false">SUM(BK243:BK272)</f>
        <v>0</v>
      </c>
    </row>
    <row r="243" s="22" customFormat="true" ht="24.15" hidden="false" customHeight="true" outlineLevel="0" collapsed="false">
      <c r="B243" s="23"/>
      <c r="C243" s="164" t="s">
        <v>471</v>
      </c>
      <c r="D243" s="164" t="s">
        <v>310</v>
      </c>
      <c r="E243" s="165" t="s">
        <v>1108</v>
      </c>
      <c r="F243" s="166" t="s">
        <v>1109</v>
      </c>
      <c r="G243" s="167" t="s">
        <v>313</v>
      </c>
      <c r="H243" s="168" t="n">
        <v>7.52</v>
      </c>
      <c r="I243" s="169"/>
      <c r="J243" s="170" t="n">
        <f aca="false">ROUND(I243*H243,2)</f>
        <v>0</v>
      </c>
      <c r="K243" s="166" t="s">
        <v>314</v>
      </c>
      <c r="L243" s="23"/>
      <c r="M243" s="171"/>
      <c r="N243" s="172" t="s">
        <v>47</v>
      </c>
      <c r="P243" s="173" t="n">
        <f aca="false">O243*H243</f>
        <v>0</v>
      </c>
      <c r="Q243" s="173" t="n">
        <v>0.00013</v>
      </c>
      <c r="R243" s="173" t="n">
        <f aca="false">Q243*H243</f>
        <v>0.0009776</v>
      </c>
      <c r="S243" s="173" t="n">
        <v>0</v>
      </c>
      <c r="T243" s="174" t="n">
        <f aca="false">S243*H243</f>
        <v>0</v>
      </c>
      <c r="AR243" s="175" t="s">
        <v>315</v>
      </c>
      <c r="AT243" s="175" t="s">
        <v>310</v>
      </c>
      <c r="AU243" s="175" t="s">
        <v>91</v>
      </c>
      <c r="AY243" s="3" t="s">
        <v>308</v>
      </c>
      <c r="BE243" s="176" t="n">
        <f aca="false">IF(N243="základní",J243,0)</f>
        <v>0</v>
      </c>
      <c r="BF243" s="176" t="n">
        <f aca="false">IF(N243="snížená",J243,0)</f>
        <v>0</v>
      </c>
      <c r="BG243" s="176" t="n">
        <f aca="false">IF(N243="zákl. přenesená",J243,0)</f>
        <v>0</v>
      </c>
      <c r="BH243" s="176" t="n">
        <f aca="false">IF(N243="sníž. přenesená",J243,0)</f>
        <v>0</v>
      </c>
      <c r="BI243" s="176" t="n">
        <f aca="false">IF(N243="nulová",J243,0)</f>
        <v>0</v>
      </c>
      <c r="BJ243" s="3" t="s">
        <v>89</v>
      </c>
      <c r="BK243" s="176" t="n">
        <f aca="false">ROUND(I243*H243,2)</f>
        <v>0</v>
      </c>
      <c r="BL243" s="3" t="s">
        <v>315</v>
      </c>
      <c r="BM243" s="175" t="s">
        <v>1110</v>
      </c>
    </row>
    <row r="244" s="177" customFormat="true" ht="10.2" hidden="false" customHeight="false" outlineLevel="0" collapsed="false">
      <c r="B244" s="178"/>
      <c r="D244" s="179" t="s">
        <v>317</v>
      </c>
      <c r="E244" s="180"/>
      <c r="F244" s="181" t="s">
        <v>318</v>
      </c>
      <c r="H244" s="180"/>
      <c r="I244" s="182"/>
      <c r="L244" s="178"/>
      <c r="M244" s="183"/>
      <c r="T244" s="184"/>
      <c r="AT244" s="180" t="s">
        <v>317</v>
      </c>
      <c r="AU244" s="180" t="s">
        <v>91</v>
      </c>
      <c r="AV244" s="177" t="s">
        <v>89</v>
      </c>
      <c r="AW244" s="177" t="s">
        <v>35</v>
      </c>
      <c r="AX244" s="177" t="s">
        <v>82</v>
      </c>
      <c r="AY244" s="180" t="s">
        <v>308</v>
      </c>
    </row>
    <row r="245" s="177" customFormat="true" ht="10.2" hidden="false" customHeight="false" outlineLevel="0" collapsed="false">
      <c r="B245" s="178"/>
      <c r="D245" s="179" t="s">
        <v>317</v>
      </c>
      <c r="E245" s="180"/>
      <c r="F245" s="181" t="s">
        <v>1111</v>
      </c>
      <c r="H245" s="180"/>
      <c r="I245" s="182"/>
      <c r="L245" s="178"/>
      <c r="M245" s="183"/>
      <c r="T245" s="184"/>
      <c r="AT245" s="180" t="s">
        <v>317</v>
      </c>
      <c r="AU245" s="180" t="s">
        <v>91</v>
      </c>
      <c r="AV245" s="177" t="s">
        <v>89</v>
      </c>
      <c r="AW245" s="177" t="s">
        <v>35</v>
      </c>
      <c r="AX245" s="177" t="s">
        <v>82</v>
      </c>
      <c r="AY245" s="180" t="s">
        <v>308</v>
      </c>
    </row>
    <row r="246" s="177" customFormat="true" ht="10.2" hidden="false" customHeight="false" outlineLevel="0" collapsed="false">
      <c r="B246" s="178"/>
      <c r="D246" s="179" t="s">
        <v>317</v>
      </c>
      <c r="E246" s="180"/>
      <c r="F246" s="181" t="s">
        <v>1061</v>
      </c>
      <c r="H246" s="180"/>
      <c r="I246" s="182"/>
      <c r="L246" s="178"/>
      <c r="M246" s="183"/>
      <c r="T246" s="184"/>
      <c r="AT246" s="180" t="s">
        <v>317</v>
      </c>
      <c r="AU246" s="180" t="s">
        <v>91</v>
      </c>
      <c r="AV246" s="177" t="s">
        <v>89</v>
      </c>
      <c r="AW246" s="177" t="s">
        <v>35</v>
      </c>
      <c r="AX246" s="177" t="s">
        <v>82</v>
      </c>
      <c r="AY246" s="180" t="s">
        <v>308</v>
      </c>
    </row>
    <row r="247" s="177" customFormat="true" ht="10.2" hidden="false" customHeight="false" outlineLevel="0" collapsed="false">
      <c r="B247" s="178"/>
      <c r="D247" s="179" t="s">
        <v>317</v>
      </c>
      <c r="E247" s="180"/>
      <c r="F247" s="181" t="s">
        <v>1112</v>
      </c>
      <c r="H247" s="180"/>
      <c r="I247" s="182"/>
      <c r="L247" s="178"/>
      <c r="M247" s="183"/>
      <c r="T247" s="184"/>
      <c r="AT247" s="180" t="s">
        <v>317</v>
      </c>
      <c r="AU247" s="180" t="s">
        <v>91</v>
      </c>
      <c r="AV247" s="177" t="s">
        <v>89</v>
      </c>
      <c r="AW247" s="177" t="s">
        <v>35</v>
      </c>
      <c r="AX247" s="177" t="s">
        <v>82</v>
      </c>
      <c r="AY247" s="180" t="s">
        <v>308</v>
      </c>
    </row>
    <row r="248" s="185" customFormat="true" ht="10.2" hidden="false" customHeight="false" outlineLevel="0" collapsed="false">
      <c r="B248" s="186"/>
      <c r="D248" s="179" t="s">
        <v>317</v>
      </c>
      <c r="E248" s="187"/>
      <c r="F248" s="188" t="s">
        <v>1113</v>
      </c>
      <c r="H248" s="189" t="n">
        <v>7.52</v>
      </c>
      <c r="I248" s="190"/>
      <c r="L248" s="186"/>
      <c r="M248" s="191"/>
      <c r="T248" s="192"/>
      <c r="AT248" s="187" t="s">
        <v>317</v>
      </c>
      <c r="AU248" s="187" t="s">
        <v>91</v>
      </c>
      <c r="AV248" s="185" t="s">
        <v>91</v>
      </c>
      <c r="AW248" s="185" t="s">
        <v>35</v>
      </c>
      <c r="AX248" s="185" t="s">
        <v>82</v>
      </c>
      <c r="AY248" s="187" t="s">
        <v>308</v>
      </c>
    </row>
    <row r="249" s="193" customFormat="true" ht="10.2" hidden="false" customHeight="false" outlineLevel="0" collapsed="false">
      <c r="B249" s="194"/>
      <c r="D249" s="179" t="s">
        <v>317</v>
      </c>
      <c r="E249" s="195" t="s">
        <v>1032</v>
      </c>
      <c r="F249" s="196" t="s">
        <v>321</v>
      </c>
      <c r="H249" s="197" t="n">
        <v>7.52</v>
      </c>
      <c r="I249" s="198"/>
      <c r="L249" s="194"/>
      <c r="M249" s="199"/>
      <c r="T249" s="200"/>
      <c r="AT249" s="195" t="s">
        <v>317</v>
      </c>
      <c r="AU249" s="195" t="s">
        <v>91</v>
      </c>
      <c r="AV249" s="193" t="s">
        <v>315</v>
      </c>
      <c r="AW249" s="193" t="s">
        <v>35</v>
      </c>
      <c r="AX249" s="193" t="s">
        <v>89</v>
      </c>
      <c r="AY249" s="195" t="s">
        <v>308</v>
      </c>
    </row>
    <row r="250" s="22" customFormat="true" ht="33" hidden="false" customHeight="true" outlineLevel="0" collapsed="false">
      <c r="B250" s="23"/>
      <c r="C250" s="164" t="s">
        <v>475</v>
      </c>
      <c r="D250" s="164" t="s">
        <v>310</v>
      </c>
      <c r="E250" s="165" t="s">
        <v>1114</v>
      </c>
      <c r="F250" s="166" t="s">
        <v>1115</v>
      </c>
      <c r="G250" s="167" t="s">
        <v>324</v>
      </c>
      <c r="H250" s="168" t="n">
        <v>0.451</v>
      </c>
      <c r="I250" s="169"/>
      <c r="J250" s="170" t="n">
        <f aca="false">ROUND(I250*H250,2)</f>
        <v>0</v>
      </c>
      <c r="K250" s="166" t="s">
        <v>314</v>
      </c>
      <c r="L250" s="23"/>
      <c r="M250" s="171"/>
      <c r="N250" s="172" t="s">
        <v>47</v>
      </c>
      <c r="P250" s="173" t="n">
        <f aca="false">O250*H250</f>
        <v>0</v>
      </c>
      <c r="Q250" s="173" t="n">
        <v>2.45329</v>
      </c>
      <c r="R250" s="173" t="n">
        <f aca="false">Q250*H250</f>
        <v>1.10643379</v>
      </c>
      <c r="S250" s="173" t="n">
        <v>0</v>
      </c>
      <c r="T250" s="174" t="n">
        <f aca="false">S250*H250</f>
        <v>0</v>
      </c>
      <c r="AR250" s="175" t="s">
        <v>315</v>
      </c>
      <c r="AT250" s="175" t="s">
        <v>310</v>
      </c>
      <c r="AU250" s="175" t="s">
        <v>91</v>
      </c>
      <c r="AY250" s="3" t="s">
        <v>308</v>
      </c>
      <c r="BE250" s="176" t="n">
        <f aca="false">IF(N250="základní",J250,0)</f>
        <v>0</v>
      </c>
      <c r="BF250" s="176" t="n">
        <f aca="false">IF(N250="snížená",J250,0)</f>
        <v>0</v>
      </c>
      <c r="BG250" s="176" t="n">
        <f aca="false">IF(N250="zákl. přenesená",J250,0)</f>
        <v>0</v>
      </c>
      <c r="BH250" s="176" t="n">
        <f aca="false">IF(N250="sníž. přenesená",J250,0)</f>
        <v>0</v>
      </c>
      <c r="BI250" s="176" t="n">
        <f aca="false">IF(N250="nulová",J250,0)</f>
        <v>0</v>
      </c>
      <c r="BJ250" s="3" t="s">
        <v>89</v>
      </c>
      <c r="BK250" s="176" t="n">
        <f aca="false">ROUND(I250*H250,2)</f>
        <v>0</v>
      </c>
      <c r="BL250" s="3" t="s">
        <v>315</v>
      </c>
      <c r="BM250" s="175" t="s">
        <v>1116</v>
      </c>
    </row>
    <row r="251" s="177" customFormat="true" ht="10.2" hidden="false" customHeight="false" outlineLevel="0" collapsed="false">
      <c r="B251" s="178"/>
      <c r="D251" s="179" t="s">
        <v>317</v>
      </c>
      <c r="E251" s="180"/>
      <c r="F251" s="181" t="s">
        <v>318</v>
      </c>
      <c r="H251" s="180"/>
      <c r="I251" s="182"/>
      <c r="L251" s="178"/>
      <c r="M251" s="183"/>
      <c r="T251" s="184"/>
      <c r="AT251" s="180" t="s">
        <v>317</v>
      </c>
      <c r="AU251" s="180" t="s">
        <v>91</v>
      </c>
      <c r="AV251" s="177" t="s">
        <v>89</v>
      </c>
      <c r="AW251" s="177" t="s">
        <v>35</v>
      </c>
      <c r="AX251" s="177" t="s">
        <v>82</v>
      </c>
      <c r="AY251" s="180" t="s">
        <v>308</v>
      </c>
    </row>
    <row r="252" s="177" customFormat="true" ht="10.2" hidden="false" customHeight="false" outlineLevel="0" collapsed="false">
      <c r="B252" s="178"/>
      <c r="D252" s="179" t="s">
        <v>317</v>
      </c>
      <c r="E252" s="180"/>
      <c r="F252" s="181" t="s">
        <v>1117</v>
      </c>
      <c r="H252" s="180"/>
      <c r="I252" s="182"/>
      <c r="L252" s="178"/>
      <c r="M252" s="183"/>
      <c r="T252" s="184"/>
      <c r="AT252" s="180" t="s">
        <v>317</v>
      </c>
      <c r="AU252" s="180" t="s">
        <v>91</v>
      </c>
      <c r="AV252" s="177" t="s">
        <v>89</v>
      </c>
      <c r="AW252" s="177" t="s">
        <v>35</v>
      </c>
      <c r="AX252" s="177" t="s">
        <v>82</v>
      </c>
      <c r="AY252" s="180" t="s">
        <v>308</v>
      </c>
    </row>
    <row r="253" s="177" customFormat="true" ht="10.2" hidden="false" customHeight="false" outlineLevel="0" collapsed="false">
      <c r="B253" s="178"/>
      <c r="D253" s="179" t="s">
        <v>317</v>
      </c>
      <c r="E253" s="180"/>
      <c r="F253" s="181" t="s">
        <v>1061</v>
      </c>
      <c r="H253" s="180"/>
      <c r="I253" s="182"/>
      <c r="L253" s="178"/>
      <c r="M253" s="183"/>
      <c r="T253" s="184"/>
      <c r="AT253" s="180" t="s">
        <v>317</v>
      </c>
      <c r="AU253" s="180" t="s">
        <v>91</v>
      </c>
      <c r="AV253" s="177" t="s">
        <v>89</v>
      </c>
      <c r="AW253" s="177" t="s">
        <v>35</v>
      </c>
      <c r="AX253" s="177" t="s">
        <v>82</v>
      </c>
      <c r="AY253" s="180" t="s">
        <v>308</v>
      </c>
    </row>
    <row r="254" s="177" customFormat="true" ht="10.2" hidden="false" customHeight="false" outlineLevel="0" collapsed="false">
      <c r="B254" s="178"/>
      <c r="D254" s="179" t="s">
        <v>317</v>
      </c>
      <c r="E254" s="180"/>
      <c r="F254" s="181" t="s">
        <v>1112</v>
      </c>
      <c r="H254" s="180"/>
      <c r="I254" s="182"/>
      <c r="L254" s="178"/>
      <c r="M254" s="183"/>
      <c r="T254" s="184"/>
      <c r="AT254" s="180" t="s">
        <v>317</v>
      </c>
      <c r="AU254" s="180" t="s">
        <v>91</v>
      </c>
      <c r="AV254" s="177" t="s">
        <v>89</v>
      </c>
      <c r="AW254" s="177" t="s">
        <v>35</v>
      </c>
      <c r="AX254" s="177" t="s">
        <v>82</v>
      </c>
      <c r="AY254" s="180" t="s">
        <v>308</v>
      </c>
    </row>
    <row r="255" s="185" customFormat="true" ht="10.2" hidden="false" customHeight="false" outlineLevel="0" collapsed="false">
      <c r="B255" s="186"/>
      <c r="D255" s="179" t="s">
        <v>317</v>
      </c>
      <c r="E255" s="187"/>
      <c r="F255" s="188" t="s">
        <v>1118</v>
      </c>
      <c r="H255" s="189" t="n">
        <v>0.451</v>
      </c>
      <c r="I255" s="190"/>
      <c r="L255" s="186"/>
      <c r="M255" s="191"/>
      <c r="T255" s="192"/>
      <c r="AT255" s="187" t="s">
        <v>317</v>
      </c>
      <c r="AU255" s="187" t="s">
        <v>91</v>
      </c>
      <c r="AV255" s="185" t="s">
        <v>91</v>
      </c>
      <c r="AW255" s="185" t="s">
        <v>35</v>
      </c>
      <c r="AX255" s="185" t="s">
        <v>82</v>
      </c>
      <c r="AY255" s="187" t="s">
        <v>308</v>
      </c>
    </row>
    <row r="256" s="193" customFormat="true" ht="10.2" hidden="false" customHeight="false" outlineLevel="0" collapsed="false">
      <c r="B256" s="194"/>
      <c r="D256" s="179" t="s">
        <v>317</v>
      </c>
      <c r="E256" s="195"/>
      <c r="F256" s="196" t="s">
        <v>321</v>
      </c>
      <c r="H256" s="197" t="n">
        <v>0.451</v>
      </c>
      <c r="I256" s="198"/>
      <c r="L256" s="194"/>
      <c r="M256" s="199"/>
      <c r="T256" s="200"/>
      <c r="AT256" s="195" t="s">
        <v>317</v>
      </c>
      <c r="AU256" s="195" t="s">
        <v>91</v>
      </c>
      <c r="AV256" s="193" t="s">
        <v>315</v>
      </c>
      <c r="AW256" s="193" t="s">
        <v>35</v>
      </c>
      <c r="AX256" s="193" t="s">
        <v>89</v>
      </c>
      <c r="AY256" s="195" t="s">
        <v>308</v>
      </c>
    </row>
    <row r="257" s="22" customFormat="true" ht="33" hidden="false" customHeight="true" outlineLevel="0" collapsed="false">
      <c r="B257" s="23"/>
      <c r="C257" s="164" t="s">
        <v>481</v>
      </c>
      <c r="D257" s="164" t="s">
        <v>310</v>
      </c>
      <c r="E257" s="165" t="s">
        <v>1119</v>
      </c>
      <c r="F257" s="166" t="s">
        <v>1120</v>
      </c>
      <c r="G257" s="167" t="s">
        <v>324</v>
      </c>
      <c r="H257" s="168" t="n">
        <v>0.451</v>
      </c>
      <c r="I257" s="169"/>
      <c r="J257" s="170" t="n">
        <f aca="false">ROUND(I257*H257,2)</f>
        <v>0</v>
      </c>
      <c r="K257" s="166" t="s">
        <v>314</v>
      </c>
      <c r="L257" s="23"/>
      <c r="M257" s="171"/>
      <c r="N257" s="172" t="s">
        <v>47</v>
      </c>
      <c r="P257" s="173" t="n">
        <f aca="false">O257*H257</f>
        <v>0</v>
      </c>
      <c r="Q257" s="173" t="n">
        <v>0</v>
      </c>
      <c r="R257" s="173" t="n">
        <f aca="false">Q257*H257</f>
        <v>0</v>
      </c>
      <c r="S257" s="173" t="n">
        <v>0</v>
      </c>
      <c r="T257" s="174" t="n">
        <f aca="false">S257*H257</f>
        <v>0</v>
      </c>
      <c r="AR257" s="175" t="s">
        <v>315</v>
      </c>
      <c r="AT257" s="175" t="s">
        <v>310</v>
      </c>
      <c r="AU257" s="175" t="s">
        <v>91</v>
      </c>
      <c r="AY257" s="3" t="s">
        <v>308</v>
      </c>
      <c r="BE257" s="176" t="n">
        <f aca="false">IF(N257="základní",J257,0)</f>
        <v>0</v>
      </c>
      <c r="BF257" s="176" t="n">
        <f aca="false">IF(N257="snížená",J257,0)</f>
        <v>0</v>
      </c>
      <c r="BG257" s="176" t="n">
        <f aca="false">IF(N257="zákl. přenesená",J257,0)</f>
        <v>0</v>
      </c>
      <c r="BH257" s="176" t="n">
        <f aca="false">IF(N257="sníž. přenesená",J257,0)</f>
        <v>0</v>
      </c>
      <c r="BI257" s="176" t="n">
        <f aca="false">IF(N257="nulová",J257,0)</f>
        <v>0</v>
      </c>
      <c r="BJ257" s="3" t="s">
        <v>89</v>
      </c>
      <c r="BK257" s="176" t="n">
        <f aca="false">ROUND(I257*H257,2)</f>
        <v>0</v>
      </c>
      <c r="BL257" s="3" t="s">
        <v>315</v>
      </c>
      <c r="BM257" s="175" t="s">
        <v>1121</v>
      </c>
    </row>
    <row r="258" s="22" customFormat="true" ht="44.25" hidden="false" customHeight="true" outlineLevel="0" collapsed="false">
      <c r="B258" s="23"/>
      <c r="C258" s="164" t="s">
        <v>486</v>
      </c>
      <c r="D258" s="164" t="s">
        <v>310</v>
      </c>
      <c r="E258" s="165" t="s">
        <v>1122</v>
      </c>
      <c r="F258" s="166" t="s">
        <v>1123</v>
      </c>
      <c r="G258" s="167" t="s">
        <v>324</v>
      </c>
      <c r="H258" s="168" t="n">
        <v>0.451</v>
      </c>
      <c r="I258" s="169"/>
      <c r="J258" s="170" t="n">
        <f aca="false">ROUND(I258*H258,2)</f>
        <v>0</v>
      </c>
      <c r="K258" s="166" t="s">
        <v>314</v>
      </c>
      <c r="L258" s="23"/>
      <c r="M258" s="171"/>
      <c r="N258" s="172" t="s">
        <v>47</v>
      </c>
      <c r="P258" s="173" t="n">
        <f aca="false">O258*H258</f>
        <v>0</v>
      </c>
      <c r="Q258" s="173" t="n">
        <v>0</v>
      </c>
      <c r="R258" s="173" t="n">
        <f aca="false">Q258*H258</f>
        <v>0</v>
      </c>
      <c r="S258" s="173" t="n">
        <v>0</v>
      </c>
      <c r="T258" s="174" t="n">
        <f aca="false">S258*H258</f>
        <v>0</v>
      </c>
      <c r="AR258" s="175" t="s">
        <v>315</v>
      </c>
      <c r="AT258" s="175" t="s">
        <v>310</v>
      </c>
      <c r="AU258" s="175" t="s">
        <v>91</v>
      </c>
      <c r="AY258" s="3" t="s">
        <v>308</v>
      </c>
      <c r="BE258" s="176" t="n">
        <f aca="false">IF(N258="základní",J258,0)</f>
        <v>0</v>
      </c>
      <c r="BF258" s="176" t="n">
        <f aca="false">IF(N258="snížená",J258,0)</f>
        <v>0</v>
      </c>
      <c r="BG258" s="176" t="n">
        <f aca="false">IF(N258="zákl. přenesená",J258,0)</f>
        <v>0</v>
      </c>
      <c r="BH258" s="176" t="n">
        <f aca="false">IF(N258="sníž. přenesená",J258,0)</f>
        <v>0</v>
      </c>
      <c r="BI258" s="176" t="n">
        <f aca="false">IF(N258="nulová",J258,0)</f>
        <v>0</v>
      </c>
      <c r="BJ258" s="3" t="s">
        <v>89</v>
      </c>
      <c r="BK258" s="176" t="n">
        <f aca="false">ROUND(I258*H258,2)</f>
        <v>0</v>
      </c>
      <c r="BL258" s="3" t="s">
        <v>315</v>
      </c>
      <c r="BM258" s="175" t="s">
        <v>1124</v>
      </c>
    </row>
    <row r="259" s="22" customFormat="true" ht="21.75" hidden="false" customHeight="true" outlineLevel="0" collapsed="false">
      <c r="B259" s="23"/>
      <c r="C259" s="164" t="s">
        <v>491</v>
      </c>
      <c r="D259" s="164" t="s">
        <v>310</v>
      </c>
      <c r="E259" s="165" t="s">
        <v>1125</v>
      </c>
      <c r="F259" s="166" t="s">
        <v>1126</v>
      </c>
      <c r="G259" s="167" t="s">
        <v>370</v>
      </c>
      <c r="H259" s="168" t="n">
        <v>0.04</v>
      </c>
      <c r="I259" s="169"/>
      <c r="J259" s="170" t="n">
        <f aca="false">ROUND(I259*H259,2)</f>
        <v>0</v>
      </c>
      <c r="K259" s="166" t="s">
        <v>314</v>
      </c>
      <c r="L259" s="23"/>
      <c r="M259" s="171"/>
      <c r="N259" s="172" t="s">
        <v>47</v>
      </c>
      <c r="P259" s="173" t="n">
        <f aca="false">O259*H259</f>
        <v>0</v>
      </c>
      <c r="Q259" s="173" t="n">
        <v>1.06277</v>
      </c>
      <c r="R259" s="173" t="n">
        <f aca="false">Q259*H259</f>
        <v>0.0425108</v>
      </c>
      <c r="S259" s="173" t="n">
        <v>0</v>
      </c>
      <c r="T259" s="174" t="n">
        <f aca="false">S259*H259</f>
        <v>0</v>
      </c>
      <c r="AR259" s="175" t="s">
        <v>315</v>
      </c>
      <c r="AT259" s="175" t="s">
        <v>310</v>
      </c>
      <c r="AU259" s="175" t="s">
        <v>91</v>
      </c>
      <c r="AY259" s="3" t="s">
        <v>308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ROUND(I259*H259,2)</f>
        <v>0</v>
      </c>
      <c r="BL259" s="3" t="s">
        <v>315</v>
      </c>
      <c r="BM259" s="175" t="s">
        <v>1127</v>
      </c>
    </row>
    <row r="260" s="177" customFormat="true" ht="10.2" hidden="false" customHeight="false" outlineLevel="0" collapsed="false">
      <c r="B260" s="178"/>
      <c r="D260" s="179" t="s">
        <v>317</v>
      </c>
      <c r="E260" s="180"/>
      <c r="F260" s="181" t="s">
        <v>318</v>
      </c>
      <c r="H260" s="180"/>
      <c r="I260" s="182"/>
      <c r="L260" s="178"/>
      <c r="M260" s="183"/>
      <c r="T260" s="184"/>
      <c r="AT260" s="180" t="s">
        <v>317</v>
      </c>
      <c r="AU260" s="180" t="s">
        <v>91</v>
      </c>
      <c r="AV260" s="177" t="s">
        <v>89</v>
      </c>
      <c r="AW260" s="177" t="s">
        <v>35</v>
      </c>
      <c r="AX260" s="177" t="s">
        <v>82</v>
      </c>
      <c r="AY260" s="180" t="s">
        <v>308</v>
      </c>
    </row>
    <row r="261" s="177" customFormat="true" ht="20.4" hidden="false" customHeight="false" outlineLevel="0" collapsed="false">
      <c r="B261" s="178"/>
      <c r="D261" s="179" t="s">
        <v>317</v>
      </c>
      <c r="E261" s="180"/>
      <c r="F261" s="181" t="s">
        <v>1128</v>
      </c>
      <c r="H261" s="180"/>
      <c r="I261" s="182"/>
      <c r="L261" s="178"/>
      <c r="M261" s="183"/>
      <c r="T261" s="184"/>
      <c r="AT261" s="180" t="s">
        <v>317</v>
      </c>
      <c r="AU261" s="180" t="s">
        <v>91</v>
      </c>
      <c r="AV261" s="177" t="s">
        <v>89</v>
      </c>
      <c r="AW261" s="177" t="s">
        <v>35</v>
      </c>
      <c r="AX261" s="177" t="s">
        <v>82</v>
      </c>
      <c r="AY261" s="180" t="s">
        <v>308</v>
      </c>
    </row>
    <row r="262" s="177" customFormat="true" ht="10.2" hidden="false" customHeight="false" outlineLevel="0" collapsed="false">
      <c r="B262" s="178"/>
      <c r="D262" s="179" t="s">
        <v>317</v>
      </c>
      <c r="E262" s="180"/>
      <c r="F262" s="181" t="s">
        <v>1061</v>
      </c>
      <c r="H262" s="180"/>
      <c r="I262" s="182"/>
      <c r="L262" s="178"/>
      <c r="M262" s="183"/>
      <c r="T262" s="184"/>
      <c r="AT262" s="180" t="s">
        <v>317</v>
      </c>
      <c r="AU262" s="180" t="s">
        <v>91</v>
      </c>
      <c r="AV262" s="177" t="s">
        <v>89</v>
      </c>
      <c r="AW262" s="177" t="s">
        <v>35</v>
      </c>
      <c r="AX262" s="177" t="s">
        <v>82</v>
      </c>
      <c r="AY262" s="180" t="s">
        <v>308</v>
      </c>
    </row>
    <row r="263" s="177" customFormat="true" ht="10.2" hidden="false" customHeight="false" outlineLevel="0" collapsed="false">
      <c r="B263" s="178"/>
      <c r="D263" s="179" t="s">
        <v>317</v>
      </c>
      <c r="E263" s="180"/>
      <c r="F263" s="181" t="s">
        <v>1112</v>
      </c>
      <c r="H263" s="180"/>
      <c r="I263" s="182"/>
      <c r="L263" s="178"/>
      <c r="M263" s="183"/>
      <c r="T263" s="184"/>
      <c r="AT263" s="180" t="s">
        <v>317</v>
      </c>
      <c r="AU263" s="180" t="s">
        <v>91</v>
      </c>
      <c r="AV263" s="177" t="s">
        <v>89</v>
      </c>
      <c r="AW263" s="177" t="s">
        <v>35</v>
      </c>
      <c r="AX263" s="177" t="s">
        <v>82</v>
      </c>
      <c r="AY263" s="180" t="s">
        <v>308</v>
      </c>
    </row>
    <row r="264" s="185" customFormat="true" ht="10.2" hidden="false" customHeight="false" outlineLevel="0" collapsed="false">
      <c r="B264" s="186"/>
      <c r="D264" s="179" t="s">
        <v>317</v>
      </c>
      <c r="E264" s="187"/>
      <c r="F264" s="188" t="s">
        <v>1129</v>
      </c>
      <c r="H264" s="189" t="n">
        <v>0.04</v>
      </c>
      <c r="I264" s="190"/>
      <c r="L264" s="186"/>
      <c r="M264" s="191"/>
      <c r="T264" s="192"/>
      <c r="AT264" s="187" t="s">
        <v>317</v>
      </c>
      <c r="AU264" s="187" t="s">
        <v>91</v>
      </c>
      <c r="AV264" s="185" t="s">
        <v>91</v>
      </c>
      <c r="AW264" s="185" t="s">
        <v>35</v>
      </c>
      <c r="AX264" s="185" t="s">
        <v>82</v>
      </c>
      <c r="AY264" s="187" t="s">
        <v>308</v>
      </c>
    </row>
    <row r="265" s="193" customFormat="true" ht="10.2" hidden="false" customHeight="false" outlineLevel="0" collapsed="false">
      <c r="B265" s="194"/>
      <c r="D265" s="179" t="s">
        <v>317</v>
      </c>
      <c r="E265" s="195"/>
      <c r="F265" s="196" t="s">
        <v>321</v>
      </c>
      <c r="H265" s="197" t="n">
        <v>0.04</v>
      </c>
      <c r="I265" s="198"/>
      <c r="L265" s="194"/>
      <c r="M265" s="199"/>
      <c r="T265" s="200"/>
      <c r="AT265" s="195" t="s">
        <v>317</v>
      </c>
      <c r="AU265" s="195" t="s">
        <v>91</v>
      </c>
      <c r="AV265" s="193" t="s">
        <v>315</v>
      </c>
      <c r="AW265" s="193" t="s">
        <v>35</v>
      </c>
      <c r="AX265" s="193" t="s">
        <v>89</v>
      </c>
      <c r="AY265" s="195" t="s">
        <v>308</v>
      </c>
    </row>
    <row r="266" s="22" customFormat="true" ht="37.95" hidden="false" customHeight="true" outlineLevel="0" collapsed="false">
      <c r="B266" s="23"/>
      <c r="C266" s="164" t="s">
        <v>496</v>
      </c>
      <c r="D266" s="164" t="s">
        <v>310</v>
      </c>
      <c r="E266" s="165" t="s">
        <v>1130</v>
      </c>
      <c r="F266" s="166" t="s">
        <v>1131</v>
      </c>
      <c r="G266" s="167" t="s">
        <v>494</v>
      </c>
      <c r="H266" s="168" t="n">
        <v>11.1</v>
      </c>
      <c r="I266" s="169"/>
      <c r="J266" s="170" t="n">
        <f aca="false">ROUND(I266*H266,2)</f>
        <v>0</v>
      </c>
      <c r="K266" s="166" t="s">
        <v>314</v>
      </c>
      <c r="L266" s="23"/>
      <c r="M266" s="171"/>
      <c r="N266" s="172" t="s">
        <v>47</v>
      </c>
      <c r="P266" s="173" t="n">
        <f aca="false">O266*H266</f>
        <v>0</v>
      </c>
      <c r="Q266" s="173" t="n">
        <v>2E-005</v>
      </c>
      <c r="R266" s="173" t="n">
        <f aca="false">Q266*H266</f>
        <v>0.000222</v>
      </c>
      <c r="S266" s="173" t="n">
        <v>0</v>
      </c>
      <c r="T266" s="174" t="n">
        <f aca="false">S266*H266</f>
        <v>0</v>
      </c>
      <c r="AR266" s="175" t="s">
        <v>315</v>
      </c>
      <c r="AT266" s="175" t="s">
        <v>310</v>
      </c>
      <c r="AU266" s="175" t="s">
        <v>91</v>
      </c>
      <c r="AY266" s="3" t="s">
        <v>308</v>
      </c>
      <c r="BE266" s="176" t="n">
        <f aca="false">IF(N266="základní",J266,0)</f>
        <v>0</v>
      </c>
      <c r="BF266" s="176" t="n">
        <f aca="false">IF(N266="snížená",J266,0)</f>
        <v>0</v>
      </c>
      <c r="BG266" s="176" t="n">
        <f aca="false">IF(N266="zákl. přenesená",J266,0)</f>
        <v>0</v>
      </c>
      <c r="BH266" s="176" t="n">
        <f aca="false">IF(N266="sníž. přenesená",J266,0)</f>
        <v>0</v>
      </c>
      <c r="BI266" s="176" t="n">
        <f aca="false">IF(N266="nulová",J266,0)</f>
        <v>0</v>
      </c>
      <c r="BJ266" s="3" t="s">
        <v>89</v>
      </c>
      <c r="BK266" s="176" t="n">
        <f aca="false">ROUND(I266*H266,2)</f>
        <v>0</v>
      </c>
      <c r="BL266" s="3" t="s">
        <v>315</v>
      </c>
      <c r="BM266" s="175" t="s">
        <v>1132</v>
      </c>
    </row>
    <row r="267" s="177" customFormat="true" ht="10.2" hidden="false" customHeight="false" outlineLevel="0" collapsed="false">
      <c r="B267" s="178"/>
      <c r="D267" s="179" t="s">
        <v>317</v>
      </c>
      <c r="E267" s="180"/>
      <c r="F267" s="181" t="s">
        <v>318</v>
      </c>
      <c r="H267" s="180"/>
      <c r="I267" s="182"/>
      <c r="L267" s="178"/>
      <c r="M267" s="183"/>
      <c r="T267" s="184"/>
      <c r="AT267" s="180" t="s">
        <v>317</v>
      </c>
      <c r="AU267" s="180" t="s">
        <v>91</v>
      </c>
      <c r="AV267" s="177" t="s">
        <v>89</v>
      </c>
      <c r="AW267" s="177" t="s">
        <v>35</v>
      </c>
      <c r="AX267" s="177" t="s">
        <v>82</v>
      </c>
      <c r="AY267" s="180" t="s">
        <v>308</v>
      </c>
    </row>
    <row r="268" s="177" customFormat="true" ht="10.2" hidden="false" customHeight="false" outlineLevel="0" collapsed="false">
      <c r="B268" s="178"/>
      <c r="D268" s="179" t="s">
        <v>317</v>
      </c>
      <c r="E268" s="180"/>
      <c r="F268" s="181" t="s">
        <v>1133</v>
      </c>
      <c r="H268" s="180"/>
      <c r="I268" s="182"/>
      <c r="L268" s="178"/>
      <c r="M268" s="183"/>
      <c r="T268" s="184"/>
      <c r="AT268" s="180" t="s">
        <v>317</v>
      </c>
      <c r="AU268" s="180" t="s">
        <v>91</v>
      </c>
      <c r="AV268" s="177" t="s">
        <v>89</v>
      </c>
      <c r="AW268" s="177" t="s">
        <v>35</v>
      </c>
      <c r="AX268" s="177" t="s">
        <v>82</v>
      </c>
      <c r="AY268" s="180" t="s">
        <v>308</v>
      </c>
    </row>
    <row r="269" s="177" customFormat="true" ht="10.2" hidden="false" customHeight="false" outlineLevel="0" collapsed="false">
      <c r="B269" s="178"/>
      <c r="D269" s="179" t="s">
        <v>317</v>
      </c>
      <c r="E269" s="180"/>
      <c r="F269" s="181" t="s">
        <v>1061</v>
      </c>
      <c r="H269" s="180"/>
      <c r="I269" s="182"/>
      <c r="L269" s="178"/>
      <c r="M269" s="183"/>
      <c r="T269" s="184"/>
      <c r="AT269" s="180" t="s">
        <v>317</v>
      </c>
      <c r="AU269" s="180" t="s">
        <v>91</v>
      </c>
      <c r="AV269" s="177" t="s">
        <v>89</v>
      </c>
      <c r="AW269" s="177" t="s">
        <v>35</v>
      </c>
      <c r="AX269" s="177" t="s">
        <v>82</v>
      </c>
      <c r="AY269" s="180" t="s">
        <v>308</v>
      </c>
    </row>
    <row r="270" s="177" customFormat="true" ht="10.2" hidden="false" customHeight="false" outlineLevel="0" collapsed="false">
      <c r="B270" s="178"/>
      <c r="D270" s="179" t="s">
        <v>317</v>
      </c>
      <c r="E270" s="180"/>
      <c r="F270" s="181" t="s">
        <v>1112</v>
      </c>
      <c r="H270" s="180"/>
      <c r="I270" s="182"/>
      <c r="L270" s="178"/>
      <c r="M270" s="183"/>
      <c r="T270" s="184"/>
      <c r="AT270" s="180" t="s">
        <v>317</v>
      </c>
      <c r="AU270" s="180" t="s">
        <v>91</v>
      </c>
      <c r="AV270" s="177" t="s">
        <v>89</v>
      </c>
      <c r="AW270" s="177" t="s">
        <v>35</v>
      </c>
      <c r="AX270" s="177" t="s">
        <v>82</v>
      </c>
      <c r="AY270" s="180" t="s">
        <v>308</v>
      </c>
    </row>
    <row r="271" s="185" customFormat="true" ht="10.2" hidden="false" customHeight="false" outlineLevel="0" collapsed="false">
      <c r="B271" s="186"/>
      <c r="D271" s="179" t="s">
        <v>317</v>
      </c>
      <c r="E271" s="187"/>
      <c r="F271" s="188" t="s">
        <v>1134</v>
      </c>
      <c r="H271" s="189" t="n">
        <v>11.1</v>
      </c>
      <c r="I271" s="190"/>
      <c r="L271" s="186"/>
      <c r="M271" s="191"/>
      <c r="T271" s="192"/>
      <c r="AT271" s="187" t="s">
        <v>317</v>
      </c>
      <c r="AU271" s="187" t="s">
        <v>91</v>
      </c>
      <c r="AV271" s="185" t="s">
        <v>91</v>
      </c>
      <c r="AW271" s="185" t="s">
        <v>35</v>
      </c>
      <c r="AX271" s="185" t="s">
        <v>82</v>
      </c>
      <c r="AY271" s="187" t="s">
        <v>308</v>
      </c>
    </row>
    <row r="272" s="193" customFormat="true" ht="10.2" hidden="false" customHeight="false" outlineLevel="0" collapsed="false">
      <c r="B272" s="194"/>
      <c r="D272" s="179" t="s">
        <v>317</v>
      </c>
      <c r="E272" s="195"/>
      <c r="F272" s="196" t="s">
        <v>321</v>
      </c>
      <c r="H272" s="197" t="n">
        <v>11.1</v>
      </c>
      <c r="I272" s="198"/>
      <c r="L272" s="194"/>
      <c r="M272" s="199"/>
      <c r="T272" s="200"/>
      <c r="AT272" s="195" t="s">
        <v>317</v>
      </c>
      <c r="AU272" s="195" t="s">
        <v>91</v>
      </c>
      <c r="AV272" s="193" t="s">
        <v>315</v>
      </c>
      <c r="AW272" s="193" t="s">
        <v>35</v>
      </c>
      <c r="AX272" s="193" t="s">
        <v>89</v>
      </c>
      <c r="AY272" s="195" t="s">
        <v>308</v>
      </c>
    </row>
    <row r="273" s="152" customFormat="true" ht="22.95" hidden="false" customHeight="true" outlineLevel="0" collapsed="false">
      <c r="B273" s="153"/>
      <c r="D273" s="154" t="s">
        <v>81</v>
      </c>
      <c r="E273" s="162" t="s">
        <v>357</v>
      </c>
      <c r="F273" s="162" t="s">
        <v>480</v>
      </c>
      <c r="I273" s="156"/>
      <c r="J273" s="163" t="n">
        <f aca="false">BK273</f>
        <v>0</v>
      </c>
      <c r="L273" s="153"/>
      <c r="M273" s="157"/>
      <c r="P273" s="158" t="n">
        <f aca="false">SUM(P274:P275)</f>
        <v>0</v>
      </c>
      <c r="R273" s="158" t="n">
        <f aca="false">SUM(R274:R275)</f>
        <v>0.00153</v>
      </c>
      <c r="T273" s="159" t="n">
        <f aca="false">SUM(T274:T275)</f>
        <v>0</v>
      </c>
      <c r="AR273" s="154" t="s">
        <v>89</v>
      </c>
      <c r="AT273" s="160" t="s">
        <v>81</v>
      </c>
      <c r="AU273" s="160" t="s">
        <v>89</v>
      </c>
      <c r="AY273" s="154" t="s">
        <v>308</v>
      </c>
      <c r="BK273" s="161" t="n">
        <f aca="false">SUM(BK274:BK275)</f>
        <v>0</v>
      </c>
    </row>
    <row r="274" s="22" customFormat="true" ht="37.95" hidden="false" customHeight="true" outlineLevel="0" collapsed="false">
      <c r="B274" s="23"/>
      <c r="C274" s="164" t="s">
        <v>500</v>
      </c>
      <c r="D274" s="164" t="s">
        <v>310</v>
      </c>
      <c r="E274" s="165" t="s">
        <v>961</v>
      </c>
      <c r="F274" s="166" t="s">
        <v>962</v>
      </c>
      <c r="G274" s="167" t="s">
        <v>313</v>
      </c>
      <c r="H274" s="168" t="n">
        <v>9</v>
      </c>
      <c r="I274" s="169"/>
      <c r="J274" s="170" t="n">
        <f aca="false">ROUND(I274*H274,2)</f>
        <v>0</v>
      </c>
      <c r="K274" s="166" t="s">
        <v>314</v>
      </c>
      <c r="L274" s="23"/>
      <c r="M274" s="171"/>
      <c r="N274" s="172" t="s">
        <v>47</v>
      </c>
      <c r="P274" s="173" t="n">
        <f aca="false">O274*H274</f>
        <v>0</v>
      </c>
      <c r="Q274" s="173" t="n">
        <v>0.00013</v>
      </c>
      <c r="R274" s="173" t="n">
        <f aca="false">Q274*H274</f>
        <v>0.00117</v>
      </c>
      <c r="S274" s="173" t="n">
        <v>0</v>
      </c>
      <c r="T274" s="174" t="n">
        <f aca="false">S274*H274</f>
        <v>0</v>
      </c>
      <c r="AR274" s="175" t="s">
        <v>315</v>
      </c>
      <c r="AT274" s="175" t="s">
        <v>310</v>
      </c>
      <c r="AU274" s="175" t="s">
        <v>91</v>
      </c>
      <c r="AY274" s="3" t="s">
        <v>308</v>
      </c>
      <c r="BE274" s="176" t="n">
        <f aca="false">IF(N274="základní",J274,0)</f>
        <v>0</v>
      </c>
      <c r="BF274" s="176" t="n">
        <f aca="false">IF(N274="snížená",J274,0)</f>
        <v>0</v>
      </c>
      <c r="BG274" s="176" t="n">
        <f aca="false">IF(N274="zákl. přenesená",J274,0)</f>
        <v>0</v>
      </c>
      <c r="BH274" s="176" t="n">
        <f aca="false">IF(N274="sníž. přenesená",J274,0)</f>
        <v>0</v>
      </c>
      <c r="BI274" s="176" t="n">
        <f aca="false">IF(N274="nulová",J274,0)</f>
        <v>0</v>
      </c>
      <c r="BJ274" s="3" t="s">
        <v>89</v>
      </c>
      <c r="BK274" s="176" t="n">
        <f aca="false">ROUND(I274*H274,2)</f>
        <v>0</v>
      </c>
      <c r="BL274" s="3" t="s">
        <v>315</v>
      </c>
      <c r="BM274" s="175" t="s">
        <v>1135</v>
      </c>
    </row>
    <row r="275" s="22" customFormat="true" ht="37.95" hidden="false" customHeight="true" outlineLevel="0" collapsed="false">
      <c r="B275" s="23"/>
      <c r="C275" s="164" t="s">
        <v>504</v>
      </c>
      <c r="D275" s="164" t="s">
        <v>310</v>
      </c>
      <c r="E275" s="165" t="s">
        <v>1136</v>
      </c>
      <c r="F275" s="166" t="s">
        <v>1137</v>
      </c>
      <c r="G275" s="167" t="s">
        <v>313</v>
      </c>
      <c r="H275" s="168" t="n">
        <v>9</v>
      </c>
      <c r="I275" s="169"/>
      <c r="J275" s="170" t="n">
        <f aca="false">ROUND(I275*H275,2)</f>
        <v>0</v>
      </c>
      <c r="K275" s="166" t="s">
        <v>314</v>
      </c>
      <c r="L275" s="23"/>
      <c r="M275" s="171"/>
      <c r="N275" s="172" t="s">
        <v>47</v>
      </c>
      <c r="P275" s="173" t="n">
        <f aca="false">O275*H275</f>
        <v>0</v>
      </c>
      <c r="Q275" s="173" t="n">
        <v>4E-005</v>
      </c>
      <c r="R275" s="173" t="n">
        <f aca="false">Q275*H275</f>
        <v>0.00036</v>
      </c>
      <c r="S275" s="173" t="n">
        <v>0</v>
      </c>
      <c r="T275" s="174" t="n">
        <f aca="false">S275*H275</f>
        <v>0</v>
      </c>
      <c r="AR275" s="175" t="s">
        <v>315</v>
      </c>
      <c r="AT275" s="175" t="s">
        <v>310</v>
      </c>
      <c r="AU275" s="175" t="s">
        <v>91</v>
      </c>
      <c r="AY275" s="3" t="s">
        <v>308</v>
      </c>
      <c r="BE275" s="176" t="n">
        <f aca="false">IF(N275="základní",J275,0)</f>
        <v>0</v>
      </c>
      <c r="BF275" s="176" t="n">
        <f aca="false">IF(N275="snížená",J275,0)</f>
        <v>0</v>
      </c>
      <c r="BG275" s="176" t="n">
        <f aca="false">IF(N275="zákl. přenesená",J275,0)</f>
        <v>0</v>
      </c>
      <c r="BH275" s="176" t="n">
        <f aca="false">IF(N275="sníž. přenesená",J275,0)</f>
        <v>0</v>
      </c>
      <c r="BI275" s="176" t="n">
        <f aca="false">IF(N275="nulová",J275,0)</f>
        <v>0</v>
      </c>
      <c r="BJ275" s="3" t="s">
        <v>89</v>
      </c>
      <c r="BK275" s="176" t="n">
        <f aca="false">ROUND(I275*H275,2)</f>
        <v>0</v>
      </c>
      <c r="BL275" s="3" t="s">
        <v>315</v>
      </c>
      <c r="BM275" s="175" t="s">
        <v>1138</v>
      </c>
    </row>
    <row r="276" s="152" customFormat="true" ht="22.95" hidden="false" customHeight="true" outlineLevel="0" collapsed="false">
      <c r="B276" s="153"/>
      <c r="D276" s="154" t="s">
        <v>81</v>
      </c>
      <c r="E276" s="162" t="s">
        <v>512</v>
      </c>
      <c r="F276" s="162" t="s">
        <v>513</v>
      </c>
      <c r="I276" s="156"/>
      <c r="J276" s="163" t="n">
        <f aca="false">BK276</f>
        <v>0</v>
      </c>
      <c r="L276" s="153"/>
      <c r="M276" s="157"/>
      <c r="P276" s="158" t="n">
        <f aca="false">P277</f>
        <v>0</v>
      </c>
      <c r="R276" s="158" t="n">
        <f aca="false">R277</f>
        <v>0</v>
      </c>
      <c r="T276" s="159" t="n">
        <f aca="false">T277</f>
        <v>0</v>
      </c>
      <c r="AR276" s="154" t="s">
        <v>89</v>
      </c>
      <c r="AT276" s="160" t="s">
        <v>81</v>
      </c>
      <c r="AU276" s="160" t="s">
        <v>89</v>
      </c>
      <c r="AY276" s="154" t="s">
        <v>308</v>
      </c>
      <c r="BK276" s="161" t="n">
        <f aca="false">BK277</f>
        <v>0</v>
      </c>
    </row>
    <row r="277" s="22" customFormat="true" ht="55.5" hidden="false" customHeight="true" outlineLevel="0" collapsed="false">
      <c r="B277" s="23"/>
      <c r="C277" s="164" t="s">
        <v>508</v>
      </c>
      <c r="D277" s="164" t="s">
        <v>310</v>
      </c>
      <c r="E277" s="165" t="s">
        <v>870</v>
      </c>
      <c r="F277" s="166" t="s">
        <v>871</v>
      </c>
      <c r="G277" s="167" t="s">
        <v>370</v>
      </c>
      <c r="H277" s="168" t="n">
        <v>18.664</v>
      </c>
      <c r="I277" s="169"/>
      <c r="J277" s="170" t="n">
        <f aca="false">ROUND(I277*H277,2)</f>
        <v>0</v>
      </c>
      <c r="K277" s="166" t="s">
        <v>314</v>
      </c>
      <c r="L277" s="23"/>
      <c r="M277" s="171"/>
      <c r="N277" s="172" t="s">
        <v>47</v>
      </c>
      <c r="P277" s="173" t="n">
        <f aca="false">O277*H277</f>
        <v>0</v>
      </c>
      <c r="Q277" s="173" t="n">
        <v>0</v>
      </c>
      <c r="R277" s="173" t="n">
        <f aca="false">Q277*H277</f>
        <v>0</v>
      </c>
      <c r="S277" s="173" t="n">
        <v>0</v>
      </c>
      <c r="T277" s="174" t="n">
        <f aca="false">S277*H277</f>
        <v>0</v>
      </c>
      <c r="AR277" s="175" t="s">
        <v>315</v>
      </c>
      <c r="AT277" s="175" t="s">
        <v>310</v>
      </c>
      <c r="AU277" s="175" t="s">
        <v>91</v>
      </c>
      <c r="AY277" s="3" t="s">
        <v>308</v>
      </c>
      <c r="BE277" s="176" t="n">
        <f aca="false">IF(N277="základní",J277,0)</f>
        <v>0</v>
      </c>
      <c r="BF277" s="176" t="n">
        <f aca="false">IF(N277="snížená",J277,0)</f>
        <v>0</v>
      </c>
      <c r="BG277" s="176" t="n">
        <f aca="false">IF(N277="zákl. přenesená",J277,0)</f>
        <v>0</v>
      </c>
      <c r="BH277" s="176" t="n">
        <f aca="false">IF(N277="sníž. přenesená",J277,0)</f>
        <v>0</v>
      </c>
      <c r="BI277" s="176" t="n">
        <f aca="false">IF(N277="nulová",J277,0)</f>
        <v>0</v>
      </c>
      <c r="BJ277" s="3" t="s">
        <v>89</v>
      </c>
      <c r="BK277" s="176" t="n">
        <f aca="false">ROUND(I277*H277,2)</f>
        <v>0</v>
      </c>
      <c r="BL277" s="3" t="s">
        <v>315</v>
      </c>
      <c r="BM277" s="175" t="s">
        <v>1139</v>
      </c>
    </row>
    <row r="278" s="152" customFormat="true" ht="25.95" hidden="false" customHeight="true" outlineLevel="0" collapsed="false">
      <c r="B278" s="153"/>
      <c r="D278" s="154" t="s">
        <v>81</v>
      </c>
      <c r="E278" s="155" t="s">
        <v>988</v>
      </c>
      <c r="F278" s="155" t="s">
        <v>989</v>
      </c>
      <c r="I278" s="156"/>
      <c r="J278" s="142" t="n">
        <f aca="false">BK278</f>
        <v>0</v>
      </c>
      <c r="L278" s="153"/>
      <c r="M278" s="157"/>
      <c r="P278" s="158" t="n">
        <f aca="false">P279+P315+P371+P410+P514+P531+P538+P544+P546+P606+P648</f>
        <v>0</v>
      </c>
      <c r="R278" s="158" t="n">
        <f aca="false">R279+R315+R371+R410+R514+R531+R538+R544+R546+R606+R648</f>
        <v>4.02024472</v>
      </c>
      <c r="T278" s="159" t="n">
        <f aca="false">T279+T315+T371+T410+T514+T531+T538+T544+T546+T606+T648</f>
        <v>0</v>
      </c>
      <c r="AR278" s="154" t="s">
        <v>91</v>
      </c>
      <c r="AT278" s="160" t="s">
        <v>81</v>
      </c>
      <c r="AU278" s="160" t="s">
        <v>82</v>
      </c>
      <c r="AY278" s="154" t="s">
        <v>308</v>
      </c>
      <c r="BK278" s="161" t="n">
        <f aca="false">BK279+BK315+BK371+BK410+BK514+BK531+BK538+BK544+BK546+BK606+BK648</f>
        <v>0</v>
      </c>
    </row>
    <row r="279" s="152" customFormat="true" ht="22.95" hidden="false" customHeight="true" outlineLevel="0" collapsed="false">
      <c r="B279" s="153"/>
      <c r="D279" s="154" t="s">
        <v>81</v>
      </c>
      <c r="E279" s="162" t="s">
        <v>1140</v>
      </c>
      <c r="F279" s="162" t="s">
        <v>1141</v>
      </c>
      <c r="I279" s="156"/>
      <c r="J279" s="163" t="n">
        <f aca="false">BK279</f>
        <v>0</v>
      </c>
      <c r="L279" s="153"/>
      <c r="M279" s="157"/>
      <c r="P279" s="158" t="n">
        <f aca="false">SUM(P280:P314)</f>
        <v>0</v>
      </c>
      <c r="R279" s="158" t="n">
        <f aca="false">SUM(R280:R314)</f>
        <v>0.1107272</v>
      </c>
      <c r="T279" s="159" t="n">
        <f aca="false">SUM(T280:T314)</f>
        <v>0</v>
      </c>
      <c r="AR279" s="154" t="s">
        <v>91</v>
      </c>
      <c r="AT279" s="160" t="s">
        <v>81</v>
      </c>
      <c r="AU279" s="160" t="s">
        <v>89</v>
      </c>
      <c r="AY279" s="154" t="s">
        <v>308</v>
      </c>
      <c r="BK279" s="161" t="n">
        <f aca="false">SUM(BK280:BK314)</f>
        <v>0</v>
      </c>
    </row>
    <row r="280" s="22" customFormat="true" ht="37.95" hidden="false" customHeight="true" outlineLevel="0" collapsed="false">
      <c r="B280" s="23"/>
      <c r="C280" s="164" t="s">
        <v>514</v>
      </c>
      <c r="D280" s="164" t="s">
        <v>310</v>
      </c>
      <c r="E280" s="165" t="s">
        <v>1142</v>
      </c>
      <c r="F280" s="166" t="s">
        <v>1143</v>
      </c>
      <c r="G280" s="167" t="s">
        <v>313</v>
      </c>
      <c r="H280" s="168" t="n">
        <v>8.75</v>
      </c>
      <c r="I280" s="169"/>
      <c r="J280" s="170" t="n">
        <f aca="false">ROUND(I280*H280,2)</f>
        <v>0</v>
      </c>
      <c r="K280" s="166" t="s">
        <v>314</v>
      </c>
      <c r="L280" s="23"/>
      <c r="M280" s="171"/>
      <c r="N280" s="172" t="s">
        <v>47</v>
      </c>
      <c r="P280" s="173" t="n">
        <f aca="false">O280*H280</f>
        <v>0</v>
      </c>
      <c r="Q280" s="173" t="n">
        <v>0</v>
      </c>
      <c r="R280" s="173" t="n">
        <f aca="false">Q280*H280</f>
        <v>0</v>
      </c>
      <c r="S280" s="173" t="n">
        <v>0</v>
      </c>
      <c r="T280" s="174" t="n">
        <f aca="false">S280*H280</f>
        <v>0</v>
      </c>
      <c r="AR280" s="175" t="s">
        <v>414</v>
      </c>
      <c r="AT280" s="175" t="s">
        <v>310</v>
      </c>
      <c r="AU280" s="175" t="s">
        <v>91</v>
      </c>
      <c r="AY280" s="3" t="s">
        <v>308</v>
      </c>
      <c r="BE280" s="176" t="n">
        <f aca="false">IF(N280="základní",J280,0)</f>
        <v>0</v>
      </c>
      <c r="BF280" s="176" t="n">
        <f aca="false">IF(N280="snížená",J280,0)</f>
        <v>0</v>
      </c>
      <c r="BG280" s="176" t="n">
        <f aca="false">IF(N280="zákl. přenesená",J280,0)</f>
        <v>0</v>
      </c>
      <c r="BH280" s="176" t="n">
        <f aca="false">IF(N280="sníž. přenesená",J280,0)</f>
        <v>0</v>
      </c>
      <c r="BI280" s="176" t="n">
        <f aca="false">IF(N280="nulová",J280,0)</f>
        <v>0</v>
      </c>
      <c r="BJ280" s="3" t="s">
        <v>89</v>
      </c>
      <c r="BK280" s="176" t="n">
        <f aca="false">ROUND(I280*H280,2)</f>
        <v>0</v>
      </c>
      <c r="BL280" s="3" t="s">
        <v>414</v>
      </c>
      <c r="BM280" s="175" t="s">
        <v>1144</v>
      </c>
    </row>
    <row r="281" s="177" customFormat="true" ht="10.2" hidden="false" customHeight="false" outlineLevel="0" collapsed="false">
      <c r="B281" s="178"/>
      <c r="D281" s="179" t="s">
        <v>317</v>
      </c>
      <c r="E281" s="180"/>
      <c r="F281" s="181" t="s">
        <v>318</v>
      </c>
      <c r="H281" s="180"/>
      <c r="I281" s="182"/>
      <c r="L281" s="178"/>
      <c r="M281" s="183"/>
      <c r="T281" s="184"/>
      <c r="AT281" s="180" t="s">
        <v>317</v>
      </c>
      <c r="AU281" s="180" t="s">
        <v>91</v>
      </c>
      <c r="AV281" s="177" t="s">
        <v>89</v>
      </c>
      <c r="AW281" s="177" t="s">
        <v>35</v>
      </c>
      <c r="AX281" s="177" t="s">
        <v>82</v>
      </c>
      <c r="AY281" s="180" t="s">
        <v>308</v>
      </c>
    </row>
    <row r="282" s="177" customFormat="true" ht="10.2" hidden="false" customHeight="false" outlineLevel="0" collapsed="false">
      <c r="B282" s="178"/>
      <c r="D282" s="179" t="s">
        <v>317</v>
      </c>
      <c r="E282" s="180"/>
      <c r="F282" s="181" t="s">
        <v>1145</v>
      </c>
      <c r="H282" s="180"/>
      <c r="I282" s="182"/>
      <c r="L282" s="178"/>
      <c r="M282" s="183"/>
      <c r="T282" s="184"/>
      <c r="AT282" s="180" t="s">
        <v>317</v>
      </c>
      <c r="AU282" s="180" t="s">
        <v>91</v>
      </c>
      <c r="AV282" s="177" t="s">
        <v>89</v>
      </c>
      <c r="AW282" s="177" t="s">
        <v>35</v>
      </c>
      <c r="AX282" s="177" t="s">
        <v>82</v>
      </c>
      <c r="AY282" s="180" t="s">
        <v>308</v>
      </c>
    </row>
    <row r="283" s="185" customFormat="true" ht="10.2" hidden="false" customHeight="false" outlineLevel="0" collapsed="false">
      <c r="B283" s="186"/>
      <c r="D283" s="179" t="s">
        <v>317</v>
      </c>
      <c r="E283" s="187"/>
      <c r="F283" s="188" t="s">
        <v>1146</v>
      </c>
      <c r="H283" s="189" t="n">
        <v>8.75</v>
      </c>
      <c r="I283" s="190"/>
      <c r="L283" s="186"/>
      <c r="M283" s="191"/>
      <c r="T283" s="192"/>
      <c r="AT283" s="187" t="s">
        <v>317</v>
      </c>
      <c r="AU283" s="187" t="s">
        <v>91</v>
      </c>
      <c r="AV283" s="185" t="s">
        <v>91</v>
      </c>
      <c r="AW283" s="185" t="s">
        <v>35</v>
      </c>
      <c r="AX283" s="185" t="s">
        <v>82</v>
      </c>
      <c r="AY283" s="187" t="s">
        <v>308</v>
      </c>
    </row>
    <row r="284" s="193" customFormat="true" ht="10.2" hidden="false" customHeight="false" outlineLevel="0" collapsed="false">
      <c r="B284" s="194"/>
      <c r="D284" s="179" t="s">
        <v>317</v>
      </c>
      <c r="E284" s="195"/>
      <c r="F284" s="196" t="s">
        <v>321</v>
      </c>
      <c r="H284" s="197" t="n">
        <v>8.75</v>
      </c>
      <c r="I284" s="198"/>
      <c r="L284" s="194"/>
      <c r="M284" s="199"/>
      <c r="T284" s="200"/>
      <c r="AT284" s="195" t="s">
        <v>317</v>
      </c>
      <c r="AU284" s="195" t="s">
        <v>91</v>
      </c>
      <c r="AV284" s="193" t="s">
        <v>315</v>
      </c>
      <c r="AW284" s="193" t="s">
        <v>35</v>
      </c>
      <c r="AX284" s="193" t="s">
        <v>89</v>
      </c>
      <c r="AY284" s="195" t="s">
        <v>308</v>
      </c>
    </row>
    <row r="285" s="22" customFormat="true" ht="33" hidden="false" customHeight="true" outlineLevel="0" collapsed="false">
      <c r="B285" s="23"/>
      <c r="C285" s="164" t="s">
        <v>645</v>
      </c>
      <c r="D285" s="164" t="s">
        <v>310</v>
      </c>
      <c r="E285" s="165" t="s">
        <v>1147</v>
      </c>
      <c r="F285" s="166" t="s">
        <v>1148</v>
      </c>
      <c r="G285" s="167" t="s">
        <v>313</v>
      </c>
      <c r="H285" s="168" t="n">
        <v>6</v>
      </c>
      <c r="I285" s="169"/>
      <c r="J285" s="170" t="n">
        <f aca="false">ROUND(I285*H285,2)</f>
        <v>0</v>
      </c>
      <c r="K285" s="166" t="s">
        <v>314</v>
      </c>
      <c r="L285" s="23"/>
      <c r="M285" s="171"/>
      <c r="N285" s="172" t="s">
        <v>47</v>
      </c>
      <c r="P285" s="173" t="n">
        <f aca="false">O285*H285</f>
        <v>0</v>
      </c>
      <c r="Q285" s="173" t="n">
        <v>0</v>
      </c>
      <c r="R285" s="173" t="n">
        <f aca="false">Q285*H285</f>
        <v>0</v>
      </c>
      <c r="S285" s="173" t="n">
        <v>0</v>
      </c>
      <c r="T285" s="174" t="n">
        <f aca="false">S285*H285</f>
        <v>0</v>
      </c>
      <c r="AR285" s="175" t="s">
        <v>414</v>
      </c>
      <c r="AT285" s="175" t="s">
        <v>310</v>
      </c>
      <c r="AU285" s="175" t="s">
        <v>91</v>
      </c>
      <c r="AY285" s="3" t="s">
        <v>308</v>
      </c>
      <c r="BE285" s="176" t="n">
        <f aca="false">IF(N285="základní",J285,0)</f>
        <v>0</v>
      </c>
      <c r="BF285" s="176" t="n">
        <f aca="false">IF(N285="snížená",J285,0)</f>
        <v>0</v>
      </c>
      <c r="BG285" s="176" t="n">
        <f aca="false">IF(N285="zákl. přenesená",J285,0)</f>
        <v>0</v>
      </c>
      <c r="BH285" s="176" t="n">
        <f aca="false">IF(N285="sníž. přenesená",J285,0)</f>
        <v>0</v>
      </c>
      <c r="BI285" s="176" t="n">
        <f aca="false">IF(N285="nulová",J285,0)</f>
        <v>0</v>
      </c>
      <c r="BJ285" s="3" t="s">
        <v>89</v>
      </c>
      <c r="BK285" s="176" t="n">
        <f aca="false">ROUND(I285*H285,2)</f>
        <v>0</v>
      </c>
      <c r="BL285" s="3" t="s">
        <v>414</v>
      </c>
      <c r="BM285" s="175" t="s">
        <v>1149</v>
      </c>
    </row>
    <row r="286" s="177" customFormat="true" ht="10.2" hidden="false" customHeight="false" outlineLevel="0" collapsed="false">
      <c r="B286" s="178"/>
      <c r="D286" s="179" t="s">
        <v>317</v>
      </c>
      <c r="E286" s="180"/>
      <c r="F286" s="181" t="s">
        <v>318</v>
      </c>
      <c r="H286" s="180"/>
      <c r="I286" s="182"/>
      <c r="L286" s="178"/>
      <c r="M286" s="183"/>
      <c r="T286" s="184"/>
      <c r="AT286" s="180" t="s">
        <v>317</v>
      </c>
      <c r="AU286" s="180" t="s">
        <v>91</v>
      </c>
      <c r="AV286" s="177" t="s">
        <v>89</v>
      </c>
      <c r="AW286" s="177" t="s">
        <v>35</v>
      </c>
      <c r="AX286" s="177" t="s">
        <v>82</v>
      </c>
      <c r="AY286" s="180" t="s">
        <v>308</v>
      </c>
    </row>
    <row r="287" s="177" customFormat="true" ht="10.2" hidden="false" customHeight="false" outlineLevel="0" collapsed="false">
      <c r="B287" s="178"/>
      <c r="D287" s="179" t="s">
        <v>317</v>
      </c>
      <c r="E287" s="180"/>
      <c r="F287" s="181" t="s">
        <v>1150</v>
      </c>
      <c r="H287" s="180"/>
      <c r="I287" s="182"/>
      <c r="L287" s="178"/>
      <c r="M287" s="183"/>
      <c r="T287" s="184"/>
      <c r="AT287" s="180" t="s">
        <v>317</v>
      </c>
      <c r="AU287" s="180" t="s">
        <v>91</v>
      </c>
      <c r="AV287" s="177" t="s">
        <v>89</v>
      </c>
      <c r="AW287" s="177" t="s">
        <v>35</v>
      </c>
      <c r="AX287" s="177" t="s">
        <v>82</v>
      </c>
      <c r="AY287" s="180" t="s">
        <v>308</v>
      </c>
    </row>
    <row r="288" s="185" customFormat="true" ht="10.2" hidden="false" customHeight="false" outlineLevel="0" collapsed="false">
      <c r="B288" s="186"/>
      <c r="D288" s="179" t="s">
        <v>317</v>
      </c>
      <c r="E288" s="187"/>
      <c r="F288" s="188" t="s">
        <v>1151</v>
      </c>
      <c r="H288" s="189" t="n">
        <v>6</v>
      </c>
      <c r="I288" s="190"/>
      <c r="L288" s="186"/>
      <c r="M288" s="191"/>
      <c r="T288" s="192"/>
      <c r="AT288" s="187" t="s">
        <v>317</v>
      </c>
      <c r="AU288" s="187" t="s">
        <v>91</v>
      </c>
      <c r="AV288" s="185" t="s">
        <v>91</v>
      </c>
      <c r="AW288" s="185" t="s">
        <v>35</v>
      </c>
      <c r="AX288" s="185" t="s">
        <v>82</v>
      </c>
      <c r="AY288" s="187" t="s">
        <v>308</v>
      </c>
    </row>
    <row r="289" s="193" customFormat="true" ht="10.2" hidden="false" customHeight="false" outlineLevel="0" collapsed="false">
      <c r="B289" s="194"/>
      <c r="D289" s="179" t="s">
        <v>317</v>
      </c>
      <c r="E289" s="195"/>
      <c r="F289" s="196" t="s">
        <v>321</v>
      </c>
      <c r="H289" s="197" t="n">
        <v>6</v>
      </c>
      <c r="I289" s="198"/>
      <c r="L289" s="194"/>
      <c r="M289" s="199"/>
      <c r="T289" s="200"/>
      <c r="AT289" s="195" t="s">
        <v>317</v>
      </c>
      <c r="AU289" s="195" t="s">
        <v>91</v>
      </c>
      <c r="AV289" s="193" t="s">
        <v>315</v>
      </c>
      <c r="AW289" s="193" t="s">
        <v>35</v>
      </c>
      <c r="AX289" s="193" t="s">
        <v>89</v>
      </c>
      <c r="AY289" s="195" t="s">
        <v>308</v>
      </c>
    </row>
    <row r="290" s="22" customFormat="true" ht="16.5" hidden="false" customHeight="true" outlineLevel="0" collapsed="false">
      <c r="B290" s="23"/>
      <c r="C290" s="201" t="s">
        <v>649</v>
      </c>
      <c r="D290" s="201" t="s">
        <v>487</v>
      </c>
      <c r="E290" s="202" t="s">
        <v>1152</v>
      </c>
      <c r="F290" s="203" t="s">
        <v>1153</v>
      </c>
      <c r="G290" s="204" t="s">
        <v>1154</v>
      </c>
      <c r="H290" s="205" t="n">
        <v>5.163</v>
      </c>
      <c r="I290" s="206"/>
      <c r="J290" s="207" t="n">
        <f aca="false">ROUND(I290*H290,2)</f>
        <v>0</v>
      </c>
      <c r="K290" s="203" t="s">
        <v>314</v>
      </c>
      <c r="L290" s="208"/>
      <c r="M290" s="209"/>
      <c r="N290" s="210" t="s">
        <v>47</v>
      </c>
      <c r="P290" s="173" t="n">
        <f aca="false">O290*H290</f>
        <v>0</v>
      </c>
      <c r="Q290" s="173" t="n">
        <v>0.001</v>
      </c>
      <c r="R290" s="173" t="n">
        <f aca="false">Q290*H290</f>
        <v>0.005163</v>
      </c>
      <c r="S290" s="173" t="n">
        <v>0</v>
      </c>
      <c r="T290" s="174" t="n">
        <f aca="false">S290*H290</f>
        <v>0</v>
      </c>
      <c r="AR290" s="175" t="s">
        <v>508</v>
      </c>
      <c r="AT290" s="175" t="s">
        <v>487</v>
      </c>
      <c r="AU290" s="175" t="s">
        <v>91</v>
      </c>
      <c r="AY290" s="3" t="s">
        <v>308</v>
      </c>
      <c r="BE290" s="176" t="n">
        <f aca="false">IF(N290="základní",J290,0)</f>
        <v>0</v>
      </c>
      <c r="BF290" s="176" t="n">
        <f aca="false">IF(N290="snížená",J290,0)</f>
        <v>0</v>
      </c>
      <c r="BG290" s="176" t="n">
        <f aca="false">IF(N290="zákl. přenesená",J290,0)</f>
        <v>0</v>
      </c>
      <c r="BH290" s="176" t="n">
        <f aca="false">IF(N290="sníž. přenesená",J290,0)</f>
        <v>0</v>
      </c>
      <c r="BI290" s="176" t="n">
        <f aca="false">IF(N290="nulová",J290,0)</f>
        <v>0</v>
      </c>
      <c r="BJ290" s="3" t="s">
        <v>89</v>
      </c>
      <c r="BK290" s="176" t="n">
        <f aca="false">ROUND(I290*H290,2)</f>
        <v>0</v>
      </c>
      <c r="BL290" s="3" t="s">
        <v>414</v>
      </c>
      <c r="BM290" s="175" t="s">
        <v>1155</v>
      </c>
    </row>
    <row r="291" s="185" customFormat="true" ht="10.2" hidden="false" customHeight="false" outlineLevel="0" collapsed="false">
      <c r="B291" s="186"/>
      <c r="D291" s="179" t="s">
        <v>317</v>
      </c>
      <c r="F291" s="188" t="s">
        <v>1156</v>
      </c>
      <c r="H291" s="189" t="n">
        <v>5.163</v>
      </c>
      <c r="I291" s="190"/>
      <c r="L291" s="186"/>
      <c r="M291" s="191"/>
      <c r="T291" s="192"/>
      <c r="AT291" s="187" t="s">
        <v>317</v>
      </c>
      <c r="AU291" s="187" t="s">
        <v>91</v>
      </c>
      <c r="AV291" s="185" t="s">
        <v>91</v>
      </c>
      <c r="AW291" s="185" t="s">
        <v>3</v>
      </c>
      <c r="AX291" s="185" t="s">
        <v>89</v>
      </c>
      <c r="AY291" s="187" t="s">
        <v>308</v>
      </c>
    </row>
    <row r="292" s="22" customFormat="true" ht="24.15" hidden="false" customHeight="true" outlineLevel="0" collapsed="false">
      <c r="B292" s="23"/>
      <c r="C292" s="164" t="s">
        <v>653</v>
      </c>
      <c r="D292" s="164" t="s">
        <v>310</v>
      </c>
      <c r="E292" s="165" t="s">
        <v>1157</v>
      </c>
      <c r="F292" s="166" t="s">
        <v>1158</v>
      </c>
      <c r="G292" s="167" t="s">
        <v>313</v>
      </c>
      <c r="H292" s="168" t="n">
        <v>8.75</v>
      </c>
      <c r="I292" s="169"/>
      <c r="J292" s="170" t="n">
        <f aca="false">ROUND(I292*H292,2)</f>
        <v>0</v>
      </c>
      <c r="K292" s="166" t="s">
        <v>314</v>
      </c>
      <c r="L292" s="23"/>
      <c r="M292" s="171"/>
      <c r="N292" s="172" t="s">
        <v>47</v>
      </c>
      <c r="P292" s="173" t="n">
        <f aca="false">O292*H292</f>
        <v>0</v>
      </c>
      <c r="Q292" s="173" t="n">
        <v>0.0004</v>
      </c>
      <c r="R292" s="173" t="n">
        <f aca="false">Q292*H292</f>
        <v>0.0035</v>
      </c>
      <c r="S292" s="173" t="n">
        <v>0</v>
      </c>
      <c r="T292" s="174" t="n">
        <f aca="false">S292*H292</f>
        <v>0</v>
      </c>
      <c r="AR292" s="175" t="s">
        <v>414</v>
      </c>
      <c r="AT292" s="175" t="s">
        <v>310</v>
      </c>
      <c r="AU292" s="175" t="s">
        <v>91</v>
      </c>
      <c r="AY292" s="3" t="s">
        <v>308</v>
      </c>
      <c r="BE292" s="176" t="n">
        <f aca="false">IF(N292="základní",J292,0)</f>
        <v>0</v>
      </c>
      <c r="BF292" s="176" t="n">
        <f aca="false">IF(N292="snížená",J292,0)</f>
        <v>0</v>
      </c>
      <c r="BG292" s="176" t="n">
        <f aca="false">IF(N292="zákl. přenesená",J292,0)</f>
        <v>0</v>
      </c>
      <c r="BH292" s="176" t="n">
        <f aca="false">IF(N292="sníž. přenesená",J292,0)</f>
        <v>0</v>
      </c>
      <c r="BI292" s="176" t="n">
        <f aca="false">IF(N292="nulová",J292,0)</f>
        <v>0</v>
      </c>
      <c r="BJ292" s="3" t="s">
        <v>89</v>
      </c>
      <c r="BK292" s="176" t="n">
        <f aca="false">ROUND(I292*H292,2)</f>
        <v>0</v>
      </c>
      <c r="BL292" s="3" t="s">
        <v>414</v>
      </c>
      <c r="BM292" s="175" t="s">
        <v>1159</v>
      </c>
    </row>
    <row r="293" s="177" customFormat="true" ht="10.2" hidden="false" customHeight="false" outlineLevel="0" collapsed="false">
      <c r="B293" s="178"/>
      <c r="D293" s="179" t="s">
        <v>317</v>
      </c>
      <c r="E293" s="180"/>
      <c r="F293" s="181" t="s">
        <v>318</v>
      </c>
      <c r="H293" s="180"/>
      <c r="I293" s="182"/>
      <c r="L293" s="178"/>
      <c r="M293" s="183"/>
      <c r="T293" s="184"/>
      <c r="AT293" s="180" t="s">
        <v>317</v>
      </c>
      <c r="AU293" s="180" t="s">
        <v>91</v>
      </c>
      <c r="AV293" s="177" t="s">
        <v>89</v>
      </c>
      <c r="AW293" s="177" t="s">
        <v>35</v>
      </c>
      <c r="AX293" s="177" t="s">
        <v>82</v>
      </c>
      <c r="AY293" s="180" t="s">
        <v>308</v>
      </c>
    </row>
    <row r="294" s="177" customFormat="true" ht="10.2" hidden="false" customHeight="false" outlineLevel="0" collapsed="false">
      <c r="B294" s="178"/>
      <c r="D294" s="179" t="s">
        <v>317</v>
      </c>
      <c r="E294" s="180"/>
      <c r="F294" s="181" t="s">
        <v>1160</v>
      </c>
      <c r="H294" s="180"/>
      <c r="I294" s="182"/>
      <c r="L294" s="178"/>
      <c r="M294" s="183"/>
      <c r="T294" s="184"/>
      <c r="AT294" s="180" t="s">
        <v>317</v>
      </c>
      <c r="AU294" s="180" t="s">
        <v>91</v>
      </c>
      <c r="AV294" s="177" t="s">
        <v>89</v>
      </c>
      <c r="AW294" s="177" t="s">
        <v>35</v>
      </c>
      <c r="AX294" s="177" t="s">
        <v>82</v>
      </c>
      <c r="AY294" s="180" t="s">
        <v>308</v>
      </c>
    </row>
    <row r="295" s="185" customFormat="true" ht="10.2" hidden="false" customHeight="false" outlineLevel="0" collapsed="false">
      <c r="B295" s="186"/>
      <c r="D295" s="179" t="s">
        <v>317</v>
      </c>
      <c r="E295" s="187"/>
      <c r="F295" s="188" t="s">
        <v>1161</v>
      </c>
      <c r="H295" s="189" t="n">
        <v>8.75</v>
      </c>
      <c r="I295" s="190"/>
      <c r="L295" s="186"/>
      <c r="M295" s="191"/>
      <c r="T295" s="192"/>
      <c r="AT295" s="187" t="s">
        <v>317</v>
      </c>
      <c r="AU295" s="187" t="s">
        <v>91</v>
      </c>
      <c r="AV295" s="185" t="s">
        <v>91</v>
      </c>
      <c r="AW295" s="185" t="s">
        <v>35</v>
      </c>
      <c r="AX295" s="185" t="s">
        <v>82</v>
      </c>
      <c r="AY295" s="187" t="s">
        <v>308</v>
      </c>
    </row>
    <row r="296" s="193" customFormat="true" ht="10.2" hidden="false" customHeight="false" outlineLevel="0" collapsed="false">
      <c r="B296" s="194"/>
      <c r="D296" s="179" t="s">
        <v>317</v>
      </c>
      <c r="E296" s="195" t="s">
        <v>1020</v>
      </c>
      <c r="F296" s="196" t="s">
        <v>321</v>
      </c>
      <c r="H296" s="197" t="n">
        <v>8.75</v>
      </c>
      <c r="I296" s="198"/>
      <c r="L296" s="194"/>
      <c r="M296" s="199"/>
      <c r="T296" s="200"/>
      <c r="AT296" s="195" t="s">
        <v>317</v>
      </c>
      <c r="AU296" s="195" t="s">
        <v>91</v>
      </c>
      <c r="AV296" s="193" t="s">
        <v>315</v>
      </c>
      <c r="AW296" s="193" t="s">
        <v>35</v>
      </c>
      <c r="AX296" s="193" t="s">
        <v>89</v>
      </c>
      <c r="AY296" s="195" t="s">
        <v>308</v>
      </c>
    </row>
    <row r="297" s="22" customFormat="true" ht="24.15" hidden="false" customHeight="true" outlineLevel="0" collapsed="false">
      <c r="B297" s="23"/>
      <c r="C297" s="164" t="s">
        <v>657</v>
      </c>
      <c r="D297" s="164" t="s">
        <v>310</v>
      </c>
      <c r="E297" s="165" t="s">
        <v>1162</v>
      </c>
      <c r="F297" s="166" t="s">
        <v>1163</v>
      </c>
      <c r="G297" s="167" t="s">
        <v>313</v>
      </c>
      <c r="H297" s="168" t="n">
        <v>6</v>
      </c>
      <c r="I297" s="169"/>
      <c r="J297" s="170" t="n">
        <f aca="false">ROUND(I297*H297,2)</f>
        <v>0</v>
      </c>
      <c r="K297" s="166" t="s">
        <v>314</v>
      </c>
      <c r="L297" s="23"/>
      <c r="M297" s="171"/>
      <c r="N297" s="172" t="s">
        <v>47</v>
      </c>
      <c r="P297" s="173" t="n">
        <f aca="false">O297*H297</f>
        <v>0</v>
      </c>
      <c r="Q297" s="173" t="n">
        <v>0.0004</v>
      </c>
      <c r="R297" s="173" t="n">
        <f aca="false">Q297*H297</f>
        <v>0.0024</v>
      </c>
      <c r="S297" s="173" t="n">
        <v>0</v>
      </c>
      <c r="T297" s="174" t="n">
        <f aca="false">S297*H297</f>
        <v>0</v>
      </c>
      <c r="AR297" s="175" t="s">
        <v>414</v>
      </c>
      <c r="AT297" s="175" t="s">
        <v>310</v>
      </c>
      <c r="AU297" s="175" t="s">
        <v>91</v>
      </c>
      <c r="AY297" s="3" t="s">
        <v>308</v>
      </c>
      <c r="BE297" s="176" t="n">
        <f aca="false">IF(N297="základní",J297,0)</f>
        <v>0</v>
      </c>
      <c r="BF297" s="176" t="n">
        <f aca="false">IF(N297="snížená",J297,0)</f>
        <v>0</v>
      </c>
      <c r="BG297" s="176" t="n">
        <f aca="false">IF(N297="zákl. přenesená",J297,0)</f>
        <v>0</v>
      </c>
      <c r="BH297" s="176" t="n">
        <f aca="false">IF(N297="sníž. přenesená",J297,0)</f>
        <v>0</v>
      </c>
      <c r="BI297" s="176" t="n">
        <f aca="false">IF(N297="nulová",J297,0)</f>
        <v>0</v>
      </c>
      <c r="BJ297" s="3" t="s">
        <v>89</v>
      </c>
      <c r="BK297" s="176" t="n">
        <f aca="false">ROUND(I297*H297,2)</f>
        <v>0</v>
      </c>
      <c r="BL297" s="3" t="s">
        <v>414</v>
      </c>
      <c r="BM297" s="175" t="s">
        <v>1164</v>
      </c>
    </row>
    <row r="298" s="177" customFormat="true" ht="10.2" hidden="false" customHeight="false" outlineLevel="0" collapsed="false">
      <c r="B298" s="178"/>
      <c r="D298" s="179" t="s">
        <v>317</v>
      </c>
      <c r="E298" s="180"/>
      <c r="F298" s="181" t="s">
        <v>318</v>
      </c>
      <c r="H298" s="180"/>
      <c r="I298" s="182"/>
      <c r="L298" s="178"/>
      <c r="M298" s="183"/>
      <c r="T298" s="184"/>
      <c r="AT298" s="180" t="s">
        <v>317</v>
      </c>
      <c r="AU298" s="180" t="s">
        <v>91</v>
      </c>
      <c r="AV298" s="177" t="s">
        <v>89</v>
      </c>
      <c r="AW298" s="177" t="s">
        <v>35</v>
      </c>
      <c r="AX298" s="177" t="s">
        <v>82</v>
      </c>
      <c r="AY298" s="180" t="s">
        <v>308</v>
      </c>
    </row>
    <row r="299" s="177" customFormat="true" ht="10.2" hidden="false" customHeight="false" outlineLevel="0" collapsed="false">
      <c r="B299" s="178"/>
      <c r="D299" s="179" t="s">
        <v>317</v>
      </c>
      <c r="E299" s="180"/>
      <c r="F299" s="181" t="s">
        <v>1165</v>
      </c>
      <c r="H299" s="180"/>
      <c r="I299" s="182"/>
      <c r="L299" s="178"/>
      <c r="M299" s="183"/>
      <c r="T299" s="184"/>
      <c r="AT299" s="180" t="s">
        <v>317</v>
      </c>
      <c r="AU299" s="180" t="s">
        <v>91</v>
      </c>
      <c r="AV299" s="177" t="s">
        <v>89</v>
      </c>
      <c r="AW299" s="177" t="s">
        <v>35</v>
      </c>
      <c r="AX299" s="177" t="s">
        <v>82</v>
      </c>
      <c r="AY299" s="180" t="s">
        <v>308</v>
      </c>
    </row>
    <row r="300" s="185" customFormat="true" ht="10.2" hidden="false" customHeight="false" outlineLevel="0" collapsed="false">
      <c r="B300" s="186"/>
      <c r="D300" s="179" t="s">
        <v>317</v>
      </c>
      <c r="E300" s="187"/>
      <c r="F300" s="188" t="s">
        <v>1082</v>
      </c>
      <c r="H300" s="189" t="n">
        <v>6</v>
      </c>
      <c r="I300" s="190"/>
      <c r="L300" s="186"/>
      <c r="M300" s="191"/>
      <c r="T300" s="192"/>
      <c r="AT300" s="187" t="s">
        <v>317</v>
      </c>
      <c r="AU300" s="187" t="s">
        <v>91</v>
      </c>
      <c r="AV300" s="185" t="s">
        <v>91</v>
      </c>
      <c r="AW300" s="185" t="s">
        <v>35</v>
      </c>
      <c r="AX300" s="185" t="s">
        <v>82</v>
      </c>
      <c r="AY300" s="187" t="s">
        <v>308</v>
      </c>
    </row>
    <row r="301" s="193" customFormat="true" ht="10.2" hidden="false" customHeight="false" outlineLevel="0" collapsed="false">
      <c r="B301" s="194"/>
      <c r="D301" s="179" t="s">
        <v>317</v>
      </c>
      <c r="E301" s="195" t="s">
        <v>1019</v>
      </c>
      <c r="F301" s="196" t="s">
        <v>321</v>
      </c>
      <c r="H301" s="197" t="n">
        <v>6</v>
      </c>
      <c r="I301" s="198"/>
      <c r="L301" s="194"/>
      <c r="M301" s="199"/>
      <c r="T301" s="200"/>
      <c r="AT301" s="195" t="s">
        <v>317</v>
      </c>
      <c r="AU301" s="195" t="s">
        <v>91</v>
      </c>
      <c r="AV301" s="193" t="s">
        <v>315</v>
      </c>
      <c r="AW301" s="193" t="s">
        <v>35</v>
      </c>
      <c r="AX301" s="193" t="s">
        <v>89</v>
      </c>
      <c r="AY301" s="195" t="s">
        <v>308</v>
      </c>
    </row>
    <row r="302" s="22" customFormat="true" ht="44.25" hidden="false" customHeight="true" outlineLevel="0" collapsed="false">
      <c r="B302" s="23"/>
      <c r="C302" s="201" t="s">
        <v>661</v>
      </c>
      <c r="D302" s="201" t="s">
        <v>487</v>
      </c>
      <c r="E302" s="202" t="s">
        <v>1166</v>
      </c>
      <c r="F302" s="203" t="s">
        <v>1167</v>
      </c>
      <c r="G302" s="204" t="s">
        <v>313</v>
      </c>
      <c r="H302" s="205" t="n">
        <v>16.963</v>
      </c>
      <c r="I302" s="206"/>
      <c r="J302" s="207" t="n">
        <f aca="false">ROUND(I302*H302,2)</f>
        <v>0</v>
      </c>
      <c r="K302" s="203" t="s">
        <v>314</v>
      </c>
      <c r="L302" s="208"/>
      <c r="M302" s="209"/>
      <c r="N302" s="210" t="s">
        <v>47</v>
      </c>
      <c r="P302" s="173" t="n">
        <f aca="false">O302*H302</f>
        <v>0</v>
      </c>
      <c r="Q302" s="173" t="n">
        <v>0.0054</v>
      </c>
      <c r="R302" s="173" t="n">
        <f aca="false">Q302*H302</f>
        <v>0.0916002</v>
      </c>
      <c r="S302" s="173" t="n">
        <v>0</v>
      </c>
      <c r="T302" s="174" t="n">
        <f aca="false">S302*H302</f>
        <v>0</v>
      </c>
      <c r="AR302" s="175" t="s">
        <v>508</v>
      </c>
      <c r="AT302" s="175" t="s">
        <v>487</v>
      </c>
      <c r="AU302" s="175" t="s">
        <v>91</v>
      </c>
      <c r="AY302" s="3" t="s">
        <v>308</v>
      </c>
      <c r="BE302" s="176" t="n">
        <f aca="false">IF(N302="základní",J302,0)</f>
        <v>0</v>
      </c>
      <c r="BF302" s="176" t="n">
        <f aca="false">IF(N302="snížená",J302,0)</f>
        <v>0</v>
      </c>
      <c r="BG302" s="176" t="n">
        <f aca="false">IF(N302="zákl. přenesená",J302,0)</f>
        <v>0</v>
      </c>
      <c r="BH302" s="176" t="n">
        <f aca="false">IF(N302="sníž. přenesená",J302,0)</f>
        <v>0</v>
      </c>
      <c r="BI302" s="176" t="n">
        <f aca="false">IF(N302="nulová",J302,0)</f>
        <v>0</v>
      </c>
      <c r="BJ302" s="3" t="s">
        <v>89</v>
      </c>
      <c r="BK302" s="176" t="n">
        <f aca="false">ROUND(I302*H302,2)</f>
        <v>0</v>
      </c>
      <c r="BL302" s="3" t="s">
        <v>414</v>
      </c>
      <c r="BM302" s="175" t="s">
        <v>1168</v>
      </c>
    </row>
    <row r="303" s="185" customFormat="true" ht="10.2" hidden="false" customHeight="false" outlineLevel="0" collapsed="false">
      <c r="B303" s="186"/>
      <c r="D303" s="179" t="s">
        <v>317</v>
      </c>
      <c r="F303" s="188" t="s">
        <v>1169</v>
      </c>
      <c r="H303" s="189" t="n">
        <v>16.963</v>
      </c>
      <c r="I303" s="190"/>
      <c r="L303" s="186"/>
      <c r="M303" s="191"/>
      <c r="T303" s="192"/>
      <c r="AT303" s="187" t="s">
        <v>317</v>
      </c>
      <c r="AU303" s="187" t="s">
        <v>91</v>
      </c>
      <c r="AV303" s="185" t="s">
        <v>91</v>
      </c>
      <c r="AW303" s="185" t="s">
        <v>3</v>
      </c>
      <c r="AX303" s="185" t="s">
        <v>89</v>
      </c>
      <c r="AY303" s="187" t="s">
        <v>308</v>
      </c>
    </row>
    <row r="304" s="22" customFormat="true" ht="55.5" hidden="false" customHeight="true" outlineLevel="0" collapsed="false">
      <c r="B304" s="23"/>
      <c r="C304" s="164" t="s">
        <v>663</v>
      </c>
      <c r="D304" s="164" t="s">
        <v>310</v>
      </c>
      <c r="E304" s="165" t="s">
        <v>1170</v>
      </c>
      <c r="F304" s="166" t="s">
        <v>1171</v>
      </c>
      <c r="G304" s="167" t="s">
        <v>313</v>
      </c>
      <c r="H304" s="168" t="n">
        <v>9.6</v>
      </c>
      <c r="I304" s="169"/>
      <c r="J304" s="170" t="n">
        <f aca="false">ROUND(I304*H304,2)</f>
        <v>0</v>
      </c>
      <c r="K304" s="166" t="s">
        <v>314</v>
      </c>
      <c r="L304" s="23"/>
      <c r="M304" s="171"/>
      <c r="N304" s="172" t="s">
        <v>47</v>
      </c>
      <c r="P304" s="173" t="n">
        <f aca="false">O304*H304</f>
        <v>0</v>
      </c>
      <c r="Q304" s="173" t="n">
        <v>0.00064</v>
      </c>
      <c r="R304" s="173" t="n">
        <f aca="false">Q304*H304</f>
        <v>0.006144</v>
      </c>
      <c r="S304" s="173" t="n">
        <v>0</v>
      </c>
      <c r="T304" s="174" t="n">
        <f aca="false">S304*H304</f>
        <v>0</v>
      </c>
      <c r="AR304" s="175" t="s">
        <v>414</v>
      </c>
      <c r="AT304" s="175" t="s">
        <v>310</v>
      </c>
      <c r="AU304" s="175" t="s">
        <v>91</v>
      </c>
      <c r="AY304" s="3" t="s">
        <v>308</v>
      </c>
      <c r="BE304" s="176" t="n">
        <f aca="false">IF(N304="základní",J304,0)</f>
        <v>0</v>
      </c>
      <c r="BF304" s="176" t="n">
        <f aca="false">IF(N304="snížená",J304,0)</f>
        <v>0</v>
      </c>
      <c r="BG304" s="176" t="n">
        <f aca="false">IF(N304="zákl. přenesená",J304,0)</f>
        <v>0</v>
      </c>
      <c r="BH304" s="176" t="n">
        <f aca="false">IF(N304="sníž. přenesená",J304,0)</f>
        <v>0</v>
      </c>
      <c r="BI304" s="176" t="n">
        <f aca="false">IF(N304="nulová",J304,0)</f>
        <v>0</v>
      </c>
      <c r="BJ304" s="3" t="s">
        <v>89</v>
      </c>
      <c r="BK304" s="176" t="n">
        <f aca="false">ROUND(I304*H304,2)</f>
        <v>0</v>
      </c>
      <c r="BL304" s="3" t="s">
        <v>414</v>
      </c>
      <c r="BM304" s="175" t="s">
        <v>1172</v>
      </c>
    </row>
    <row r="305" s="177" customFormat="true" ht="10.2" hidden="false" customHeight="false" outlineLevel="0" collapsed="false">
      <c r="B305" s="178"/>
      <c r="D305" s="179" t="s">
        <v>317</v>
      </c>
      <c r="E305" s="180"/>
      <c r="F305" s="181" t="s">
        <v>318</v>
      </c>
      <c r="H305" s="180"/>
      <c r="I305" s="182"/>
      <c r="L305" s="178"/>
      <c r="M305" s="183"/>
      <c r="T305" s="184"/>
      <c r="AT305" s="180" t="s">
        <v>317</v>
      </c>
      <c r="AU305" s="180" t="s">
        <v>91</v>
      </c>
      <c r="AV305" s="177" t="s">
        <v>89</v>
      </c>
      <c r="AW305" s="177" t="s">
        <v>35</v>
      </c>
      <c r="AX305" s="177" t="s">
        <v>82</v>
      </c>
      <c r="AY305" s="180" t="s">
        <v>308</v>
      </c>
    </row>
    <row r="306" s="177" customFormat="true" ht="10.2" hidden="false" customHeight="false" outlineLevel="0" collapsed="false">
      <c r="B306" s="178"/>
      <c r="D306" s="179" t="s">
        <v>317</v>
      </c>
      <c r="E306" s="180"/>
      <c r="F306" s="181" t="s">
        <v>1173</v>
      </c>
      <c r="H306" s="180"/>
      <c r="I306" s="182"/>
      <c r="L306" s="178"/>
      <c r="M306" s="183"/>
      <c r="T306" s="184"/>
      <c r="AT306" s="180" t="s">
        <v>317</v>
      </c>
      <c r="AU306" s="180" t="s">
        <v>91</v>
      </c>
      <c r="AV306" s="177" t="s">
        <v>89</v>
      </c>
      <c r="AW306" s="177" t="s">
        <v>35</v>
      </c>
      <c r="AX306" s="177" t="s">
        <v>82</v>
      </c>
      <c r="AY306" s="180" t="s">
        <v>308</v>
      </c>
    </row>
    <row r="307" s="185" customFormat="true" ht="10.2" hidden="false" customHeight="false" outlineLevel="0" collapsed="false">
      <c r="B307" s="186"/>
      <c r="D307" s="179" t="s">
        <v>317</v>
      </c>
      <c r="E307" s="187"/>
      <c r="F307" s="188" t="s">
        <v>1174</v>
      </c>
      <c r="H307" s="189" t="n">
        <v>9.6</v>
      </c>
      <c r="I307" s="190"/>
      <c r="L307" s="186"/>
      <c r="M307" s="191"/>
      <c r="T307" s="192"/>
      <c r="AT307" s="187" t="s">
        <v>317</v>
      </c>
      <c r="AU307" s="187" t="s">
        <v>91</v>
      </c>
      <c r="AV307" s="185" t="s">
        <v>91</v>
      </c>
      <c r="AW307" s="185" t="s">
        <v>35</v>
      </c>
      <c r="AX307" s="185" t="s">
        <v>82</v>
      </c>
      <c r="AY307" s="187" t="s">
        <v>308</v>
      </c>
    </row>
    <row r="308" s="193" customFormat="true" ht="10.2" hidden="false" customHeight="false" outlineLevel="0" collapsed="false">
      <c r="B308" s="194"/>
      <c r="D308" s="179" t="s">
        <v>317</v>
      </c>
      <c r="E308" s="195"/>
      <c r="F308" s="196" t="s">
        <v>321</v>
      </c>
      <c r="H308" s="197" t="n">
        <v>9.6</v>
      </c>
      <c r="I308" s="198"/>
      <c r="L308" s="194"/>
      <c r="M308" s="199"/>
      <c r="T308" s="200"/>
      <c r="AT308" s="195" t="s">
        <v>317</v>
      </c>
      <c r="AU308" s="195" t="s">
        <v>91</v>
      </c>
      <c r="AV308" s="193" t="s">
        <v>315</v>
      </c>
      <c r="AW308" s="193" t="s">
        <v>35</v>
      </c>
      <c r="AX308" s="193" t="s">
        <v>89</v>
      </c>
      <c r="AY308" s="195" t="s">
        <v>308</v>
      </c>
    </row>
    <row r="309" s="22" customFormat="true" ht="24.15" hidden="false" customHeight="true" outlineLevel="0" collapsed="false">
      <c r="B309" s="23"/>
      <c r="C309" s="164" t="s">
        <v>665</v>
      </c>
      <c r="D309" s="164" t="s">
        <v>310</v>
      </c>
      <c r="E309" s="165" t="s">
        <v>1175</v>
      </c>
      <c r="F309" s="166" t="s">
        <v>1176</v>
      </c>
      <c r="G309" s="167" t="s">
        <v>494</v>
      </c>
      <c r="H309" s="168" t="n">
        <v>12</v>
      </c>
      <c r="I309" s="169"/>
      <c r="J309" s="170" t="n">
        <f aca="false">ROUND(I309*H309,2)</f>
        <v>0</v>
      </c>
      <c r="K309" s="166" t="s">
        <v>314</v>
      </c>
      <c r="L309" s="23"/>
      <c r="M309" s="171"/>
      <c r="N309" s="172" t="s">
        <v>47</v>
      </c>
      <c r="P309" s="173" t="n">
        <f aca="false">O309*H309</f>
        <v>0</v>
      </c>
      <c r="Q309" s="173" t="n">
        <v>0.00016</v>
      </c>
      <c r="R309" s="173" t="n">
        <f aca="false">Q309*H309</f>
        <v>0.00192</v>
      </c>
      <c r="S309" s="173" t="n">
        <v>0</v>
      </c>
      <c r="T309" s="174" t="n">
        <f aca="false">S309*H309</f>
        <v>0</v>
      </c>
      <c r="AR309" s="175" t="s">
        <v>414</v>
      </c>
      <c r="AT309" s="175" t="s">
        <v>310</v>
      </c>
      <c r="AU309" s="175" t="s">
        <v>91</v>
      </c>
      <c r="AY309" s="3" t="s">
        <v>308</v>
      </c>
      <c r="BE309" s="176" t="n">
        <f aca="false">IF(N309="základní",J309,0)</f>
        <v>0</v>
      </c>
      <c r="BF309" s="176" t="n">
        <f aca="false">IF(N309="snížená",J309,0)</f>
        <v>0</v>
      </c>
      <c r="BG309" s="176" t="n">
        <f aca="false">IF(N309="zákl. přenesená",J309,0)</f>
        <v>0</v>
      </c>
      <c r="BH309" s="176" t="n">
        <f aca="false">IF(N309="sníž. přenesená",J309,0)</f>
        <v>0</v>
      </c>
      <c r="BI309" s="176" t="n">
        <f aca="false">IF(N309="nulová",J309,0)</f>
        <v>0</v>
      </c>
      <c r="BJ309" s="3" t="s">
        <v>89</v>
      </c>
      <c r="BK309" s="176" t="n">
        <f aca="false">ROUND(I309*H309,2)</f>
        <v>0</v>
      </c>
      <c r="BL309" s="3" t="s">
        <v>414</v>
      </c>
      <c r="BM309" s="175" t="s">
        <v>1177</v>
      </c>
    </row>
    <row r="310" s="177" customFormat="true" ht="10.2" hidden="false" customHeight="false" outlineLevel="0" collapsed="false">
      <c r="B310" s="178"/>
      <c r="D310" s="179" t="s">
        <v>317</v>
      </c>
      <c r="E310" s="180"/>
      <c r="F310" s="181" t="s">
        <v>318</v>
      </c>
      <c r="H310" s="180"/>
      <c r="I310" s="182"/>
      <c r="L310" s="178"/>
      <c r="M310" s="183"/>
      <c r="T310" s="184"/>
      <c r="AT310" s="180" t="s">
        <v>317</v>
      </c>
      <c r="AU310" s="180" t="s">
        <v>91</v>
      </c>
      <c r="AV310" s="177" t="s">
        <v>89</v>
      </c>
      <c r="AW310" s="177" t="s">
        <v>35</v>
      </c>
      <c r="AX310" s="177" t="s">
        <v>82</v>
      </c>
      <c r="AY310" s="180" t="s">
        <v>308</v>
      </c>
    </row>
    <row r="311" s="177" customFormat="true" ht="10.2" hidden="false" customHeight="false" outlineLevel="0" collapsed="false">
      <c r="B311" s="178"/>
      <c r="D311" s="179" t="s">
        <v>317</v>
      </c>
      <c r="E311" s="180"/>
      <c r="F311" s="181" t="s">
        <v>1178</v>
      </c>
      <c r="H311" s="180"/>
      <c r="I311" s="182"/>
      <c r="L311" s="178"/>
      <c r="M311" s="183"/>
      <c r="T311" s="184"/>
      <c r="AT311" s="180" t="s">
        <v>317</v>
      </c>
      <c r="AU311" s="180" t="s">
        <v>91</v>
      </c>
      <c r="AV311" s="177" t="s">
        <v>89</v>
      </c>
      <c r="AW311" s="177" t="s">
        <v>35</v>
      </c>
      <c r="AX311" s="177" t="s">
        <v>82</v>
      </c>
      <c r="AY311" s="180" t="s">
        <v>308</v>
      </c>
    </row>
    <row r="312" s="185" customFormat="true" ht="10.2" hidden="false" customHeight="false" outlineLevel="0" collapsed="false">
      <c r="B312" s="186"/>
      <c r="D312" s="179" t="s">
        <v>317</v>
      </c>
      <c r="E312" s="187"/>
      <c r="F312" s="188" t="s">
        <v>1179</v>
      </c>
      <c r="H312" s="189" t="n">
        <v>12</v>
      </c>
      <c r="I312" s="190"/>
      <c r="L312" s="186"/>
      <c r="M312" s="191"/>
      <c r="T312" s="192"/>
      <c r="AT312" s="187" t="s">
        <v>317</v>
      </c>
      <c r="AU312" s="187" t="s">
        <v>91</v>
      </c>
      <c r="AV312" s="185" t="s">
        <v>91</v>
      </c>
      <c r="AW312" s="185" t="s">
        <v>35</v>
      </c>
      <c r="AX312" s="185" t="s">
        <v>82</v>
      </c>
      <c r="AY312" s="187" t="s">
        <v>308</v>
      </c>
    </row>
    <row r="313" s="193" customFormat="true" ht="10.2" hidden="false" customHeight="false" outlineLevel="0" collapsed="false">
      <c r="B313" s="194"/>
      <c r="D313" s="179" t="s">
        <v>317</v>
      </c>
      <c r="E313" s="195"/>
      <c r="F313" s="196" t="s">
        <v>321</v>
      </c>
      <c r="H313" s="197" t="n">
        <v>12</v>
      </c>
      <c r="I313" s="198"/>
      <c r="L313" s="194"/>
      <c r="M313" s="199"/>
      <c r="T313" s="200"/>
      <c r="AT313" s="195" t="s">
        <v>317</v>
      </c>
      <c r="AU313" s="195" t="s">
        <v>91</v>
      </c>
      <c r="AV313" s="193" t="s">
        <v>315</v>
      </c>
      <c r="AW313" s="193" t="s">
        <v>35</v>
      </c>
      <c r="AX313" s="193" t="s">
        <v>89</v>
      </c>
      <c r="AY313" s="195" t="s">
        <v>308</v>
      </c>
    </row>
    <row r="314" s="22" customFormat="true" ht="49.2" hidden="false" customHeight="true" outlineLevel="0" collapsed="false">
      <c r="B314" s="23"/>
      <c r="C314" s="164" t="s">
        <v>667</v>
      </c>
      <c r="D314" s="164" t="s">
        <v>310</v>
      </c>
      <c r="E314" s="165" t="s">
        <v>1180</v>
      </c>
      <c r="F314" s="166" t="s">
        <v>1181</v>
      </c>
      <c r="G314" s="167" t="s">
        <v>370</v>
      </c>
      <c r="H314" s="168" t="n">
        <v>0.111</v>
      </c>
      <c r="I314" s="169"/>
      <c r="J314" s="170" t="n">
        <f aca="false">ROUND(I314*H314,2)</f>
        <v>0</v>
      </c>
      <c r="K314" s="166" t="s">
        <v>314</v>
      </c>
      <c r="L314" s="23"/>
      <c r="M314" s="171"/>
      <c r="N314" s="172" t="s">
        <v>47</v>
      </c>
      <c r="P314" s="173" t="n">
        <f aca="false">O314*H314</f>
        <v>0</v>
      </c>
      <c r="Q314" s="173" t="n">
        <v>0</v>
      </c>
      <c r="R314" s="173" t="n">
        <f aca="false">Q314*H314</f>
        <v>0</v>
      </c>
      <c r="S314" s="173" t="n">
        <v>0</v>
      </c>
      <c r="T314" s="174" t="n">
        <f aca="false">S314*H314</f>
        <v>0</v>
      </c>
      <c r="AR314" s="175" t="s">
        <v>414</v>
      </c>
      <c r="AT314" s="175" t="s">
        <v>310</v>
      </c>
      <c r="AU314" s="175" t="s">
        <v>91</v>
      </c>
      <c r="AY314" s="3" t="s">
        <v>308</v>
      </c>
      <c r="BE314" s="176" t="n">
        <f aca="false">IF(N314="základní",J314,0)</f>
        <v>0</v>
      </c>
      <c r="BF314" s="176" t="n">
        <f aca="false">IF(N314="snížená",J314,0)</f>
        <v>0</v>
      </c>
      <c r="BG314" s="176" t="n">
        <f aca="false">IF(N314="zákl. přenesená",J314,0)</f>
        <v>0</v>
      </c>
      <c r="BH314" s="176" t="n">
        <f aca="false">IF(N314="sníž. přenesená",J314,0)</f>
        <v>0</v>
      </c>
      <c r="BI314" s="176" t="n">
        <f aca="false">IF(N314="nulová",J314,0)</f>
        <v>0</v>
      </c>
      <c r="BJ314" s="3" t="s">
        <v>89</v>
      </c>
      <c r="BK314" s="176" t="n">
        <f aca="false">ROUND(I314*H314,2)</f>
        <v>0</v>
      </c>
      <c r="BL314" s="3" t="s">
        <v>414</v>
      </c>
      <c r="BM314" s="175" t="s">
        <v>1182</v>
      </c>
    </row>
    <row r="315" s="152" customFormat="true" ht="22.95" hidden="false" customHeight="true" outlineLevel="0" collapsed="false">
      <c r="B315" s="153"/>
      <c r="D315" s="154" t="s">
        <v>81</v>
      </c>
      <c r="E315" s="162" t="s">
        <v>1183</v>
      </c>
      <c r="F315" s="162" t="s">
        <v>1184</v>
      </c>
      <c r="I315" s="156"/>
      <c r="J315" s="163" t="n">
        <f aca="false">BK315</f>
        <v>0</v>
      </c>
      <c r="L315" s="153"/>
      <c r="M315" s="157"/>
      <c r="P315" s="158" t="n">
        <f aca="false">SUM(P316:P370)</f>
        <v>0</v>
      </c>
      <c r="R315" s="158" t="n">
        <f aca="false">SUM(R316:R370)</f>
        <v>0.75816812</v>
      </c>
      <c r="T315" s="159" t="n">
        <f aca="false">SUM(T316:T370)</f>
        <v>0</v>
      </c>
      <c r="AR315" s="154" t="s">
        <v>91</v>
      </c>
      <c r="AT315" s="160" t="s">
        <v>81</v>
      </c>
      <c r="AU315" s="160" t="s">
        <v>89</v>
      </c>
      <c r="AY315" s="154" t="s">
        <v>308</v>
      </c>
      <c r="BK315" s="161" t="n">
        <f aca="false">SUM(BK316:BK370)</f>
        <v>0</v>
      </c>
    </row>
    <row r="316" s="22" customFormat="true" ht="33" hidden="false" customHeight="true" outlineLevel="0" collapsed="false">
      <c r="B316" s="23"/>
      <c r="C316" s="164" t="s">
        <v>669</v>
      </c>
      <c r="D316" s="164" t="s">
        <v>310</v>
      </c>
      <c r="E316" s="165" t="s">
        <v>1185</v>
      </c>
      <c r="F316" s="166" t="s">
        <v>1186</v>
      </c>
      <c r="G316" s="167" t="s">
        <v>313</v>
      </c>
      <c r="H316" s="168" t="n">
        <v>8.223</v>
      </c>
      <c r="I316" s="169"/>
      <c r="J316" s="170" t="n">
        <f aca="false">ROUND(I316*H316,2)</f>
        <v>0</v>
      </c>
      <c r="K316" s="166" t="s">
        <v>314</v>
      </c>
      <c r="L316" s="23"/>
      <c r="M316" s="171"/>
      <c r="N316" s="172" t="s">
        <v>47</v>
      </c>
      <c r="P316" s="173" t="n">
        <f aca="false">O316*H316</f>
        <v>0</v>
      </c>
      <c r="Q316" s="173" t="n">
        <v>0</v>
      </c>
      <c r="R316" s="173" t="n">
        <f aca="false">Q316*H316</f>
        <v>0</v>
      </c>
      <c r="S316" s="173" t="n">
        <v>0</v>
      </c>
      <c r="T316" s="174" t="n">
        <f aca="false">S316*H316</f>
        <v>0</v>
      </c>
      <c r="AR316" s="175" t="s">
        <v>414</v>
      </c>
      <c r="AT316" s="175" t="s">
        <v>310</v>
      </c>
      <c r="AU316" s="175" t="s">
        <v>91</v>
      </c>
      <c r="AY316" s="3" t="s">
        <v>308</v>
      </c>
      <c r="BE316" s="176" t="n">
        <f aca="false">IF(N316="základní",J316,0)</f>
        <v>0</v>
      </c>
      <c r="BF316" s="176" t="n">
        <f aca="false">IF(N316="snížená",J316,0)</f>
        <v>0</v>
      </c>
      <c r="BG316" s="176" t="n">
        <f aca="false">IF(N316="zákl. přenesená",J316,0)</f>
        <v>0</v>
      </c>
      <c r="BH316" s="176" t="n">
        <f aca="false">IF(N316="sníž. přenesená",J316,0)</f>
        <v>0</v>
      </c>
      <c r="BI316" s="176" t="n">
        <f aca="false">IF(N316="nulová",J316,0)</f>
        <v>0</v>
      </c>
      <c r="BJ316" s="3" t="s">
        <v>89</v>
      </c>
      <c r="BK316" s="176" t="n">
        <f aca="false">ROUND(I316*H316,2)</f>
        <v>0</v>
      </c>
      <c r="BL316" s="3" t="s">
        <v>414</v>
      </c>
      <c r="BM316" s="175" t="s">
        <v>1187</v>
      </c>
    </row>
    <row r="317" s="177" customFormat="true" ht="10.2" hidden="false" customHeight="false" outlineLevel="0" collapsed="false">
      <c r="B317" s="178"/>
      <c r="D317" s="179" t="s">
        <v>317</v>
      </c>
      <c r="E317" s="180"/>
      <c r="F317" s="181" t="s">
        <v>318</v>
      </c>
      <c r="H317" s="180"/>
      <c r="I317" s="182"/>
      <c r="L317" s="178"/>
      <c r="M317" s="183"/>
      <c r="T317" s="184"/>
      <c r="AT317" s="180" t="s">
        <v>317</v>
      </c>
      <c r="AU317" s="180" t="s">
        <v>91</v>
      </c>
      <c r="AV317" s="177" t="s">
        <v>89</v>
      </c>
      <c r="AW317" s="177" t="s">
        <v>35</v>
      </c>
      <c r="AX317" s="177" t="s">
        <v>82</v>
      </c>
      <c r="AY317" s="180" t="s">
        <v>308</v>
      </c>
    </row>
    <row r="318" s="177" customFormat="true" ht="10.2" hidden="false" customHeight="false" outlineLevel="0" collapsed="false">
      <c r="B318" s="178"/>
      <c r="D318" s="179" t="s">
        <v>317</v>
      </c>
      <c r="E318" s="180"/>
      <c r="F318" s="181" t="s">
        <v>1188</v>
      </c>
      <c r="H318" s="180"/>
      <c r="I318" s="182"/>
      <c r="L318" s="178"/>
      <c r="M318" s="183"/>
      <c r="T318" s="184"/>
      <c r="AT318" s="180" t="s">
        <v>317</v>
      </c>
      <c r="AU318" s="180" t="s">
        <v>91</v>
      </c>
      <c r="AV318" s="177" t="s">
        <v>89</v>
      </c>
      <c r="AW318" s="177" t="s">
        <v>35</v>
      </c>
      <c r="AX318" s="177" t="s">
        <v>82</v>
      </c>
      <c r="AY318" s="180" t="s">
        <v>308</v>
      </c>
    </row>
    <row r="319" s="177" customFormat="true" ht="10.2" hidden="false" customHeight="false" outlineLevel="0" collapsed="false">
      <c r="B319" s="178"/>
      <c r="D319" s="179" t="s">
        <v>317</v>
      </c>
      <c r="E319" s="180"/>
      <c r="F319" s="181" t="s">
        <v>1189</v>
      </c>
      <c r="H319" s="180"/>
      <c r="I319" s="182"/>
      <c r="L319" s="178"/>
      <c r="M319" s="183"/>
      <c r="T319" s="184"/>
      <c r="AT319" s="180" t="s">
        <v>317</v>
      </c>
      <c r="AU319" s="180" t="s">
        <v>91</v>
      </c>
      <c r="AV319" s="177" t="s">
        <v>89</v>
      </c>
      <c r="AW319" s="177" t="s">
        <v>35</v>
      </c>
      <c r="AX319" s="177" t="s">
        <v>82</v>
      </c>
      <c r="AY319" s="180" t="s">
        <v>308</v>
      </c>
    </row>
    <row r="320" s="185" customFormat="true" ht="10.2" hidden="false" customHeight="false" outlineLevel="0" collapsed="false">
      <c r="B320" s="186"/>
      <c r="D320" s="179" t="s">
        <v>317</v>
      </c>
      <c r="E320" s="187"/>
      <c r="F320" s="188" t="s">
        <v>1190</v>
      </c>
      <c r="H320" s="189" t="n">
        <v>8.223</v>
      </c>
      <c r="I320" s="190"/>
      <c r="L320" s="186"/>
      <c r="M320" s="191"/>
      <c r="T320" s="192"/>
      <c r="AT320" s="187" t="s">
        <v>317</v>
      </c>
      <c r="AU320" s="187" t="s">
        <v>91</v>
      </c>
      <c r="AV320" s="185" t="s">
        <v>91</v>
      </c>
      <c r="AW320" s="185" t="s">
        <v>35</v>
      </c>
      <c r="AX320" s="185" t="s">
        <v>82</v>
      </c>
      <c r="AY320" s="187" t="s">
        <v>308</v>
      </c>
    </row>
    <row r="321" s="193" customFormat="true" ht="10.2" hidden="false" customHeight="false" outlineLevel="0" collapsed="false">
      <c r="B321" s="194"/>
      <c r="D321" s="179" t="s">
        <v>317</v>
      </c>
      <c r="E321" s="195"/>
      <c r="F321" s="196" t="s">
        <v>321</v>
      </c>
      <c r="H321" s="197" t="n">
        <v>8.223</v>
      </c>
      <c r="I321" s="198"/>
      <c r="L321" s="194"/>
      <c r="M321" s="199"/>
      <c r="T321" s="200"/>
      <c r="AT321" s="195" t="s">
        <v>317</v>
      </c>
      <c r="AU321" s="195" t="s">
        <v>91</v>
      </c>
      <c r="AV321" s="193" t="s">
        <v>315</v>
      </c>
      <c r="AW321" s="193" t="s">
        <v>35</v>
      </c>
      <c r="AX321" s="193" t="s">
        <v>89</v>
      </c>
      <c r="AY321" s="195" t="s">
        <v>308</v>
      </c>
    </row>
    <row r="322" s="22" customFormat="true" ht="49.2" hidden="false" customHeight="true" outlineLevel="0" collapsed="false">
      <c r="B322" s="23"/>
      <c r="C322" s="201" t="s">
        <v>671</v>
      </c>
      <c r="D322" s="201" t="s">
        <v>487</v>
      </c>
      <c r="E322" s="202" t="s">
        <v>1191</v>
      </c>
      <c r="F322" s="203" t="s">
        <v>1192</v>
      </c>
      <c r="G322" s="204" t="s">
        <v>313</v>
      </c>
      <c r="H322" s="205" t="n">
        <v>9.456</v>
      </c>
      <c r="I322" s="206"/>
      <c r="J322" s="207" t="n">
        <f aca="false">ROUND(I322*H322,2)</f>
        <v>0</v>
      </c>
      <c r="K322" s="203" t="s">
        <v>314</v>
      </c>
      <c r="L322" s="208"/>
      <c r="M322" s="209"/>
      <c r="N322" s="210" t="s">
        <v>47</v>
      </c>
      <c r="P322" s="173" t="n">
        <f aca="false">O322*H322</f>
        <v>0</v>
      </c>
      <c r="Q322" s="173" t="n">
        <v>0.004</v>
      </c>
      <c r="R322" s="173" t="n">
        <f aca="false">Q322*H322</f>
        <v>0.037824</v>
      </c>
      <c r="S322" s="173" t="n">
        <v>0</v>
      </c>
      <c r="T322" s="174" t="n">
        <f aca="false">S322*H322</f>
        <v>0</v>
      </c>
      <c r="AR322" s="175" t="s">
        <v>508</v>
      </c>
      <c r="AT322" s="175" t="s">
        <v>487</v>
      </c>
      <c r="AU322" s="175" t="s">
        <v>91</v>
      </c>
      <c r="AY322" s="3" t="s">
        <v>308</v>
      </c>
      <c r="BE322" s="176" t="n">
        <f aca="false">IF(N322="základní",J322,0)</f>
        <v>0</v>
      </c>
      <c r="BF322" s="176" t="n">
        <f aca="false">IF(N322="snížená",J322,0)</f>
        <v>0</v>
      </c>
      <c r="BG322" s="176" t="n">
        <f aca="false">IF(N322="zákl. přenesená",J322,0)</f>
        <v>0</v>
      </c>
      <c r="BH322" s="176" t="n">
        <f aca="false">IF(N322="sníž. přenesená",J322,0)</f>
        <v>0</v>
      </c>
      <c r="BI322" s="176" t="n">
        <f aca="false">IF(N322="nulová",J322,0)</f>
        <v>0</v>
      </c>
      <c r="BJ322" s="3" t="s">
        <v>89</v>
      </c>
      <c r="BK322" s="176" t="n">
        <f aca="false">ROUND(I322*H322,2)</f>
        <v>0</v>
      </c>
      <c r="BL322" s="3" t="s">
        <v>414</v>
      </c>
      <c r="BM322" s="175" t="s">
        <v>1193</v>
      </c>
    </row>
    <row r="323" s="185" customFormat="true" ht="10.2" hidden="false" customHeight="false" outlineLevel="0" collapsed="false">
      <c r="B323" s="186"/>
      <c r="D323" s="179" t="s">
        <v>317</v>
      </c>
      <c r="F323" s="188" t="s">
        <v>1194</v>
      </c>
      <c r="H323" s="189" t="n">
        <v>9.456</v>
      </c>
      <c r="I323" s="190"/>
      <c r="L323" s="186"/>
      <c r="M323" s="191"/>
      <c r="T323" s="192"/>
      <c r="AT323" s="187" t="s">
        <v>317</v>
      </c>
      <c r="AU323" s="187" t="s">
        <v>91</v>
      </c>
      <c r="AV323" s="185" t="s">
        <v>91</v>
      </c>
      <c r="AW323" s="185" t="s">
        <v>3</v>
      </c>
      <c r="AX323" s="185" t="s">
        <v>89</v>
      </c>
      <c r="AY323" s="187" t="s">
        <v>308</v>
      </c>
    </row>
    <row r="324" s="22" customFormat="true" ht="33" hidden="false" customHeight="true" outlineLevel="0" collapsed="false">
      <c r="B324" s="23"/>
      <c r="C324" s="164" t="s">
        <v>673</v>
      </c>
      <c r="D324" s="164" t="s">
        <v>310</v>
      </c>
      <c r="E324" s="165" t="s">
        <v>1195</v>
      </c>
      <c r="F324" s="166" t="s">
        <v>1196</v>
      </c>
      <c r="G324" s="167" t="s">
        <v>313</v>
      </c>
      <c r="H324" s="168" t="n">
        <v>8.223</v>
      </c>
      <c r="I324" s="169"/>
      <c r="J324" s="170" t="n">
        <f aca="false">ROUND(I324*H324,2)</f>
        <v>0</v>
      </c>
      <c r="K324" s="166" t="s">
        <v>314</v>
      </c>
      <c r="L324" s="23"/>
      <c r="M324" s="171"/>
      <c r="N324" s="172" t="s">
        <v>47</v>
      </c>
      <c r="P324" s="173" t="n">
        <f aca="false">O324*H324</f>
        <v>0</v>
      </c>
      <c r="Q324" s="173" t="n">
        <v>0</v>
      </c>
      <c r="R324" s="173" t="n">
        <f aca="false">Q324*H324</f>
        <v>0</v>
      </c>
      <c r="S324" s="173" t="n">
        <v>0</v>
      </c>
      <c r="T324" s="174" t="n">
        <f aca="false">S324*H324</f>
        <v>0</v>
      </c>
      <c r="AR324" s="175" t="s">
        <v>414</v>
      </c>
      <c r="AT324" s="175" t="s">
        <v>310</v>
      </c>
      <c r="AU324" s="175" t="s">
        <v>91</v>
      </c>
      <c r="AY324" s="3" t="s">
        <v>308</v>
      </c>
      <c r="BE324" s="176" t="n">
        <f aca="false">IF(N324="základní",J324,0)</f>
        <v>0</v>
      </c>
      <c r="BF324" s="176" t="n">
        <f aca="false">IF(N324="snížená",J324,0)</f>
        <v>0</v>
      </c>
      <c r="BG324" s="176" t="n">
        <f aca="false">IF(N324="zákl. přenesená",J324,0)</f>
        <v>0</v>
      </c>
      <c r="BH324" s="176" t="n">
        <f aca="false">IF(N324="sníž. přenesená",J324,0)</f>
        <v>0</v>
      </c>
      <c r="BI324" s="176" t="n">
        <f aca="false">IF(N324="nulová",J324,0)</f>
        <v>0</v>
      </c>
      <c r="BJ324" s="3" t="s">
        <v>89</v>
      </c>
      <c r="BK324" s="176" t="n">
        <f aca="false">ROUND(I324*H324,2)</f>
        <v>0</v>
      </c>
      <c r="BL324" s="3" t="s">
        <v>414</v>
      </c>
      <c r="BM324" s="175" t="s">
        <v>1197</v>
      </c>
    </row>
    <row r="325" s="177" customFormat="true" ht="10.2" hidden="false" customHeight="false" outlineLevel="0" collapsed="false">
      <c r="B325" s="178"/>
      <c r="D325" s="179" t="s">
        <v>317</v>
      </c>
      <c r="E325" s="180"/>
      <c r="F325" s="181" t="s">
        <v>318</v>
      </c>
      <c r="H325" s="180"/>
      <c r="I325" s="182"/>
      <c r="L325" s="178"/>
      <c r="M325" s="183"/>
      <c r="T325" s="184"/>
      <c r="AT325" s="180" t="s">
        <v>317</v>
      </c>
      <c r="AU325" s="180" t="s">
        <v>91</v>
      </c>
      <c r="AV325" s="177" t="s">
        <v>89</v>
      </c>
      <c r="AW325" s="177" t="s">
        <v>35</v>
      </c>
      <c r="AX325" s="177" t="s">
        <v>82</v>
      </c>
      <c r="AY325" s="180" t="s">
        <v>308</v>
      </c>
    </row>
    <row r="326" s="177" customFormat="true" ht="10.2" hidden="false" customHeight="false" outlineLevel="0" collapsed="false">
      <c r="B326" s="178"/>
      <c r="D326" s="179" t="s">
        <v>317</v>
      </c>
      <c r="E326" s="180"/>
      <c r="F326" s="181" t="s">
        <v>1198</v>
      </c>
      <c r="H326" s="180"/>
      <c r="I326" s="182"/>
      <c r="L326" s="178"/>
      <c r="M326" s="183"/>
      <c r="T326" s="184"/>
      <c r="AT326" s="180" t="s">
        <v>317</v>
      </c>
      <c r="AU326" s="180" t="s">
        <v>91</v>
      </c>
      <c r="AV326" s="177" t="s">
        <v>89</v>
      </c>
      <c r="AW326" s="177" t="s">
        <v>35</v>
      </c>
      <c r="AX326" s="177" t="s">
        <v>82</v>
      </c>
      <c r="AY326" s="180" t="s">
        <v>308</v>
      </c>
    </row>
    <row r="327" s="177" customFormat="true" ht="10.2" hidden="false" customHeight="false" outlineLevel="0" collapsed="false">
      <c r="B327" s="178"/>
      <c r="D327" s="179" t="s">
        <v>317</v>
      </c>
      <c r="E327" s="180"/>
      <c r="F327" s="181" t="s">
        <v>1189</v>
      </c>
      <c r="H327" s="180"/>
      <c r="I327" s="182"/>
      <c r="L327" s="178"/>
      <c r="M327" s="183"/>
      <c r="T327" s="184"/>
      <c r="AT327" s="180" t="s">
        <v>317</v>
      </c>
      <c r="AU327" s="180" t="s">
        <v>91</v>
      </c>
      <c r="AV327" s="177" t="s">
        <v>89</v>
      </c>
      <c r="AW327" s="177" t="s">
        <v>35</v>
      </c>
      <c r="AX327" s="177" t="s">
        <v>82</v>
      </c>
      <c r="AY327" s="180" t="s">
        <v>308</v>
      </c>
    </row>
    <row r="328" s="185" customFormat="true" ht="10.2" hidden="false" customHeight="false" outlineLevel="0" collapsed="false">
      <c r="B328" s="186"/>
      <c r="D328" s="179" t="s">
        <v>317</v>
      </c>
      <c r="E328" s="187"/>
      <c r="F328" s="188" t="s">
        <v>1190</v>
      </c>
      <c r="H328" s="189" t="n">
        <v>8.223</v>
      </c>
      <c r="I328" s="190"/>
      <c r="L328" s="186"/>
      <c r="M328" s="191"/>
      <c r="T328" s="192"/>
      <c r="AT328" s="187" t="s">
        <v>317</v>
      </c>
      <c r="AU328" s="187" t="s">
        <v>91</v>
      </c>
      <c r="AV328" s="185" t="s">
        <v>91</v>
      </c>
      <c r="AW328" s="185" t="s">
        <v>35</v>
      </c>
      <c r="AX328" s="185" t="s">
        <v>82</v>
      </c>
      <c r="AY328" s="187" t="s">
        <v>308</v>
      </c>
    </row>
    <row r="329" s="193" customFormat="true" ht="10.2" hidden="false" customHeight="false" outlineLevel="0" collapsed="false">
      <c r="B329" s="194"/>
      <c r="D329" s="179" t="s">
        <v>317</v>
      </c>
      <c r="E329" s="195"/>
      <c r="F329" s="196" t="s">
        <v>321</v>
      </c>
      <c r="H329" s="197" t="n">
        <v>8.223</v>
      </c>
      <c r="I329" s="198"/>
      <c r="L329" s="194"/>
      <c r="M329" s="199"/>
      <c r="T329" s="200"/>
      <c r="AT329" s="195" t="s">
        <v>317</v>
      </c>
      <c r="AU329" s="195" t="s">
        <v>91</v>
      </c>
      <c r="AV329" s="193" t="s">
        <v>315</v>
      </c>
      <c r="AW329" s="193" t="s">
        <v>35</v>
      </c>
      <c r="AX329" s="193" t="s">
        <v>89</v>
      </c>
      <c r="AY329" s="195" t="s">
        <v>308</v>
      </c>
    </row>
    <row r="330" s="22" customFormat="true" ht="24.15" hidden="false" customHeight="true" outlineLevel="0" collapsed="false">
      <c r="B330" s="23"/>
      <c r="C330" s="201" t="s">
        <v>675</v>
      </c>
      <c r="D330" s="201" t="s">
        <v>487</v>
      </c>
      <c r="E330" s="202" t="s">
        <v>852</v>
      </c>
      <c r="F330" s="203" t="s">
        <v>853</v>
      </c>
      <c r="G330" s="204" t="s">
        <v>313</v>
      </c>
      <c r="H330" s="205" t="n">
        <v>9.045</v>
      </c>
      <c r="I330" s="206"/>
      <c r="J330" s="207" t="n">
        <f aca="false">ROUND(I330*H330,2)</f>
        <v>0</v>
      </c>
      <c r="K330" s="203" t="s">
        <v>314</v>
      </c>
      <c r="L330" s="208"/>
      <c r="M330" s="209"/>
      <c r="N330" s="210" t="s">
        <v>47</v>
      </c>
      <c r="P330" s="173" t="n">
        <f aca="false">O330*H330</f>
        <v>0</v>
      </c>
      <c r="Q330" s="173" t="n">
        <v>0.0003</v>
      </c>
      <c r="R330" s="173" t="n">
        <f aca="false">Q330*H330</f>
        <v>0.0027135</v>
      </c>
      <c r="S330" s="173" t="n">
        <v>0</v>
      </c>
      <c r="T330" s="174" t="n">
        <f aca="false">S330*H330</f>
        <v>0</v>
      </c>
      <c r="AR330" s="175" t="s">
        <v>508</v>
      </c>
      <c r="AT330" s="175" t="s">
        <v>487</v>
      </c>
      <c r="AU330" s="175" t="s">
        <v>91</v>
      </c>
      <c r="AY330" s="3" t="s">
        <v>308</v>
      </c>
      <c r="BE330" s="176" t="n">
        <f aca="false">IF(N330="základní",J330,0)</f>
        <v>0</v>
      </c>
      <c r="BF330" s="176" t="n">
        <f aca="false">IF(N330="snížená",J330,0)</f>
        <v>0</v>
      </c>
      <c r="BG330" s="176" t="n">
        <f aca="false">IF(N330="zákl. přenesená",J330,0)</f>
        <v>0</v>
      </c>
      <c r="BH330" s="176" t="n">
        <f aca="false">IF(N330="sníž. přenesená",J330,0)</f>
        <v>0</v>
      </c>
      <c r="BI330" s="176" t="n">
        <f aca="false">IF(N330="nulová",J330,0)</f>
        <v>0</v>
      </c>
      <c r="BJ330" s="3" t="s">
        <v>89</v>
      </c>
      <c r="BK330" s="176" t="n">
        <f aca="false">ROUND(I330*H330,2)</f>
        <v>0</v>
      </c>
      <c r="BL330" s="3" t="s">
        <v>414</v>
      </c>
      <c r="BM330" s="175" t="s">
        <v>1199</v>
      </c>
    </row>
    <row r="331" s="185" customFormat="true" ht="10.2" hidden="false" customHeight="false" outlineLevel="0" collapsed="false">
      <c r="B331" s="186"/>
      <c r="D331" s="179" t="s">
        <v>317</v>
      </c>
      <c r="F331" s="188" t="s">
        <v>1200</v>
      </c>
      <c r="H331" s="189" t="n">
        <v>9.045</v>
      </c>
      <c r="I331" s="190"/>
      <c r="L331" s="186"/>
      <c r="M331" s="191"/>
      <c r="T331" s="192"/>
      <c r="AT331" s="187" t="s">
        <v>317</v>
      </c>
      <c r="AU331" s="187" t="s">
        <v>91</v>
      </c>
      <c r="AV331" s="185" t="s">
        <v>91</v>
      </c>
      <c r="AW331" s="185" t="s">
        <v>3</v>
      </c>
      <c r="AX331" s="185" t="s">
        <v>89</v>
      </c>
      <c r="AY331" s="187" t="s">
        <v>308</v>
      </c>
    </row>
    <row r="332" s="22" customFormat="true" ht="49.2" hidden="false" customHeight="true" outlineLevel="0" collapsed="false">
      <c r="B332" s="23"/>
      <c r="C332" s="164" t="s">
        <v>677</v>
      </c>
      <c r="D332" s="164" t="s">
        <v>310</v>
      </c>
      <c r="E332" s="165" t="s">
        <v>1201</v>
      </c>
      <c r="F332" s="166" t="s">
        <v>1202</v>
      </c>
      <c r="G332" s="167" t="s">
        <v>313</v>
      </c>
      <c r="H332" s="168" t="n">
        <v>8.223</v>
      </c>
      <c r="I332" s="169"/>
      <c r="J332" s="170" t="n">
        <f aca="false">ROUND(I332*H332,2)</f>
        <v>0</v>
      </c>
      <c r="K332" s="166"/>
      <c r="L332" s="23"/>
      <c r="M332" s="171"/>
      <c r="N332" s="172" t="s">
        <v>47</v>
      </c>
      <c r="P332" s="173" t="n">
        <f aca="false">O332*H332</f>
        <v>0</v>
      </c>
      <c r="Q332" s="173" t="n">
        <v>0</v>
      </c>
      <c r="R332" s="173" t="n">
        <f aca="false">Q332*H332</f>
        <v>0</v>
      </c>
      <c r="S332" s="173" t="n">
        <v>0</v>
      </c>
      <c r="T332" s="174" t="n">
        <f aca="false">S332*H332</f>
        <v>0</v>
      </c>
      <c r="AR332" s="175" t="s">
        <v>414</v>
      </c>
      <c r="AT332" s="175" t="s">
        <v>310</v>
      </c>
      <c r="AU332" s="175" t="s">
        <v>91</v>
      </c>
      <c r="AY332" s="3" t="s">
        <v>308</v>
      </c>
      <c r="BE332" s="176" t="n">
        <f aca="false">IF(N332="základní",J332,0)</f>
        <v>0</v>
      </c>
      <c r="BF332" s="176" t="n">
        <f aca="false">IF(N332="snížená",J332,0)</f>
        <v>0</v>
      </c>
      <c r="BG332" s="176" t="n">
        <f aca="false">IF(N332="zákl. přenesená",J332,0)</f>
        <v>0</v>
      </c>
      <c r="BH332" s="176" t="n">
        <f aca="false">IF(N332="sníž. přenesená",J332,0)</f>
        <v>0</v>
      </c>
      <c r="BI332" s="176" t="n">
        <f aca="false">IF(N332="nulová",J332,0)</f>
        <v>0</v>
      </c>
      <c r="BJ332" s="3" t="s">
        <v>89</v>
      </c>
      <c r="BK332" s="176" t="n">
        <f aca="false">ROUND(I332*H332,2)</f>
        <v>0</v>
      </c>
      <c r="BL332" s="3" t="s">
        <v>414</v>
      </c>
      <c r="BM332" s="175" t="s">
        <v>1203</v>
      </c>
    </row>
    <row r="333" s="177" customFormat="true" ht="10.2" hidden="false" customHeight="false" outlineLevel="0" collapsed="false">
      <c r="B333" s="178"/>
      <c r="D333" s="179" t="s">
        <v>317</v>
      </c>
      <c r="E333" s="180"/>
      <c r="F333" s="181" t="s">
        <v>318</v>
      </c>
      <c r="H333" s="180"/>
      <c r="I333" s="182"/>
      <c r="L333" s="178"/>
      <c r="M333" s="183"/>
      <c r="T333" s="184"/>
      <c r="AT333" s="180" t="s">
        <v>317</v>
      </c>
      <c r="AU333" s="180" t="s">
        <v>91</v>
      </c>
      <c r="AV333" s="177" t="s">
        <v>89</v>
      </c>
      <c r="AW333" s="177" t="s">
        <v>35</v>
      </c>
      <c r="AX333" s="177" t="s">
        <v>82</v>
      </c>
      <c r="AY333" s="180" t="s">
        <v>308</v>
      </c>
    </row>
    <row r="334" s="177" customFormat="true" ht="10.2" hidden="false" customHeight="false" outlineLevel="0" collapsed="false">
      <c r="B334" s="178"/>
      <c r="D334" s="179" t="s">
        <v>317</v>
      </c>
      <c r="E334" s="180"/>
      <c r="F334" s="181" t="s">
        <v>1204</v>
      </c>
      <c r="H334" s="180"/>
      <c r="I334" s="182"/>
      <c r="L334" s="178"/>
      <c r="M334" s="183"/>
      <c r="T334" s="184"/>
      <c r="AT334" s="180" t="s">
        <v>317</v>
      </c>
      <c r="AU334" s="180" t="s">
        <v>91</v>
      </c>
      <c r="AV334" s="177" t="s">
        <v>89</v>
      </c>
      <c r="AW334" s="177" t="s">
        <v>35</v>
      </c>
      <c r="AX334" s="177" t="s">
        <v>82</v>
      </c>
      <c r="AY334" s="180" t="s">
        <v>308</v>
      </c>
    </row>
    <row r="335" s="177" customFormat="true" ht="10.2" hidden="false" customHeight="false" outlineLevel="0" collapsed="false">
      <c r="B335" s="178"/>
      <c r="D335" s="179" t="s">
        <v>317</v>
      </c>
      <c r="E335" s="180"/>
      <c r="F335" s="181" t="s">
        <v>1189</v>
      </c>
      <c r="H335" s="180"/>
      <c r="I335" s="182"/>
      <c r="L335" s="178"/>
      <c r="M335" s="183"/>
      <c r="T335" s="184"/>
      <c r="AT335" s="180" t="s">
        <v>317</v>
      </c>
      <c r="AU335" s="180" t="s">
        <v>91</v>
      </c>
      <c r="AV335" s="177" t="s">
        <v>89</v>
      </c>
      <c r="AW335" s="177" t="s">
        <v>35</v>
      </c>
      <c r="AX335" s="177" t="s">
        <v>82</v>
      </c>
      <c r="AY335" s="180" t="s">
        <v>308</v>
      </c>
    </row>
    <row r="336" s="185" customFormat="true" ht="10.2" hidden="false" customHeight="false" outlineLevel="0" collapsed="false">
      <c r="B336" s="186"/>
      <c r="D336" s="179" t="s">
        <v>317</v>
      </c>
      <c r="E336" s="187"/>
      <c r="F336" s="188" t="s">
        <v>1205</v>
      </c>
      <c r="H336" s="189" t="n">
        <v>8.223</v>
      </c>
      <c r="I336" s="190"/>
      <c r="L336" s="186"/>
      <c r="M336" s="191"/>
      <c r="T336" s="192"/>
      <c r="AT336" s="187" t="s">
        <v>317</v>
      </c>
      <c r="AU336" s="187" t="s">
        <v>91</v>
      </c>
      <c r="AV336" s="185" t="s">
        <v>91</v>
      </c>
      <c r="AW336" s="185" t="s">
        <v>35</v>
      </c>
      <c r="AX336" s="185" t="s">
        <v>82</v>
      </c>
      <c r="AY336" s="187" t="s">
        <v>308</v>
      </c>
    </row>
    <row r="337" s="193" customFormat="true" ht="10.2" hidden="false" customHeight="false" outlineLevel="0" collapsed="false">
      <c r="B337" s="194"/>
      <c r="D337" s="179" t="s">
        <v>317</v>
      </c>
      <c r="E337" s="195" t="s">
        <v>1034</v>
      </c>
      <c r="F337" s="196" t="s">
        <v>321</v>
      </c>
      <c r="H337" s="197" t="n">
        <v>8.223</v>
      </c>
      <c r="I337" s="198"/>
      <c r="L337" s="194"/>
      <c r="M337" s="199"/>
      <c r="T337" s="200"/>
      <c r="AT337" s="195" t="s">
        <v>317</v>
      </c>
      <c r="AU337" s="195" t="s">
        <v>91</v>
      </c>
      <c r="AV337" s="193" t="s">
        <v>315</v>
      </c>
      <c r="AW337" s="193" t="s">
        <v>35</v>
      </c>
      <c r="AX337" s="193" t="s">
        <v>89</v>
      </c>
      <c r="AY337" s="195" t="s">
        <v>308</v>
      </c>
    </row>
    <row r="338" s="22" customFormat="true" ht="49.2" hidden="false" customHeight="true" outlineLevel="0" collapsed="false">
      <c r="B338" s="23"/>
      <c r="C338" s="164" t="s">
        <v>679</v>
      </c>
      <c r="D338" s="164" t="s">
        <v>310</v>
      </c>
      <c r="E338" s="165" t="s">
        <v>1206</v>
      </c>
      <c r="F338" s="166" t="s">
        <v>1207</v>
      </c>
      <c r="G338" s="167" t="s">
        <v>313</v>
      </c>
      <c r="H338" s="168" t="n">
        <v>1.743</v>
      </c>
      <c r="I338" s="169"/>
      <c r="J338" s="170" t="n">
        <f aca="false">ROUND(I338*H338,2)</f>
        <v>0</v>
      </c>
      <c r="K338" s="166" t="s">
        <v>314</v>
      </c>
      <c r="L338" s="23"/>
      <c r="M338" s="171"/>
      <c r="N338" s="172" t="s">
        <v>47</v>
      </c>
      <c r="P338" s="173" t="n">
        <f aca="false">O338*H338</f>
        <v>0</v>
      </c>
      <c r="Q338" s="173" t="n">
        <v>3E-005</v>
      </c>
      <c r="R338" s="173" t="n">
        <f aca="false">Q338*H338</f>
        <v>5.229E-005</v>
      </c>
      <c r="S338" s="173" t="n">
        <v>0</v>
      </c>
      <c r="T338" s="174" t="n">
        <f aca="false">S338*H338</f>
        <v>0</v>
      </c>
      <c r="AR338" s="175" t="s">
        <v>414</v>
      </c>
      <c r="AT338" s="175" t="s">
        <v>310</v>
      </c>
      <c r="AU338" s="175" t="s">
        <v>91</v>
      </c>
      <c r="AY338" s="3" t="s">
        <v>308</v>
      </c>
      <c r="BE338" s="176" t="n">
        <f aca="false">IF(N338="základní",J338,0)</f>
        <v>0</v>
      </c>
      <c r="BF338" s="176" t="n">
        <f aca="false">IF(N338="snížená",J338,0)</f>
        <v>0</v>
      </c>
      <c r="BG338" s="176" t="n">
        <f aca="false">IF(N338="zákl. přenesená",J338,0)</f>
        <v>0</v>
      </c>
      <c r="BH338" s="176" t="n">
        <f aca="false">IF(N338="sníž. přenesená",J338,0)</f>
        <v>0</v>
      </c>
      <c r="BI338" s="176" t="n">
        <f aca="false">IF(N338="nulová",J338,0)</f>
        <v>0</v>
      </c>
      <c r="BJ338" s="3" t="s">
        <v>89</v>
      </c>
      <c r="BK338" s="176" t="n">
        <f aca="false">ROUND(I338*H338,2)</f>
        <v>0</v>
      </c>
      <c r="BL338" s="3" t="s">
        <v>414</v>
      </c>
      <c r="BM338" s="175" t="s">
        <v>1208</v>
      </c>
    </row>
    <row r="339" s="177" customFormat="true" ht="10.2" hidden="false" customHeight="false" outlineLevel="0" collapsed="false">
      <c r="B339" s="178"/>
      <c r="D339" s="179" t="s">
        <v>317</v>
      </c>
      <c r="E339" s="180"/>
      <c r="F339" s="181" t="s">
        <v>318</v>
      </c>
      <c r="H339" s="180"/>
      <c r="I339" s="182"/>
      <c r="L339" s="178"/>
      <c r="M339" s="183"/>
      <c r="T339" s="184"/>
      <c r="AT339" s="180" t="s">
        <v>317</v>
      </c>
      <c r="AU339" s="180" t="s">
        <v>91</v>
      </c>
      <c r="AV339" s="177" t="s">
        <v>89</v>
      </c>
      <c r="AW339" s="177" t="s">
        <v>35</v>
      </c>
      <c r="AX339" s="177" t="s">
        <v>82</v>
      </c>
      <c r="AY339" s="180" t="s">
        <v>308</v>
      </c>
    </row>
    <row r="340" s="177" customFormat="true" ht="10.2" hidden="false" customHeight="false" outlineLevel="0" collapsed="false">
      <c r="B340" s="178"/>
      <c r="D340" s="179" t="s">
        <v>317</v>
      </c>
      <c r="E340" s="180"/>
      <c r="F340" s="181" t="s">
        <v>1209</v>
      </c>
      <c r="H340" s="180"/>
      <c r="I340" s="182"/>
      <c r="L340" s="178"/>
      <c r="M340" s="183"/>
      <c r="T340" s="184"/>
      <c r="AT340" s="180" t="s">
        <v>317</v>
      </c>
      <c r="AU340" s="180" t="s">
        <v>91</v>
      </c>
      <c r="AV340" s="177" t="s">
        <v>89</v>
      </c>
      <c r="AW340" s="177" t="s">
        <v>35</v>
      </c>
      <c r="AX340" s="177" t="s">
        <v>82</v>
      </c>
      <c r="AY340" s="180" t="s">
        <v>308</v>
      </c>
    </row>
    <row r="341" s="177" customFormat="true" ht="10.2" hidden="false" customHeight="false" outlineLevel="0" collapsed="false">
      <c r="B341" s="178"/>
      <c r="D341" s="179" t="s">
        <v>317</v>
      </c>
      <c r="E341" s="180"/>
      <c r="F341" s="181" t="s">
        <v>1189</v>
      </c>
      <c r="H341" s="180"/>
      <c r="I341" s="182"/>
      <c r="L341" s="178"/>
      <c r="M341" s="183"/>
      <c r="T341" s="184"/>
      <c r="AT341" s="180" t="s">
        <v>317</v>
      </c>
      <c r="AU341" s="180" t="s">
        <v>91</v>
      </c>
      <c r="AV341" s="177" t="s">
        <v>89</v>
      </c>
      <c r="AW341" s="177" t="s">
        <v>35</v>
      </c>
      <c r="AX341" s="177" t="s">
        <v>82</v>
      </c>
      <c r="AY341" s="180" t="s">
        <v>308</v>
      </c>
    </row>
    <row r="342" s="185" customFormat="true" ht="10.2" hidden="false" customHeight="false" outlineLevel="0" collapsed="false">
      <c r="B342" s="186"/>
      <c r="D342" s="179" t="s">
        <v>317</v>
      </c>
      <c r="E342" s="187"/>
      <c r="F342" s="188" t="s">
        <v>1210</v>
      </c>
      <c r="H342" s="189" t="n">
        <v>1.743</v>
      </c>
      <c r="I342" s="190"/>
      <c r="L342" s="186"/>
      <c r="M342" s="191"/>
      <c r="T342" s="192"/>
      <c r="AT342" s="187" t="s">
        <v>317</v>
      </c>
      <c r="AU342" s="187" t="s">
        <v>91</v>
      </c>
      <c r="AV342" s="185" t="s">
        <v>91</v>
      </c>
      <c r="AW342" s="185" t="s">
        <v>35</v>
      </c>
      <c r="AX342" s="185" t="s">
        <v>82</v>
      </c>
      <c r="AY342" s="187" t="s">
        <v>308</v>
      </c>
    </row>
    <row r="343" s="193" customFormat="true" ht="10.2" hidden="false" customHeight="false" outlineLevel="0" collapsed="false">
      <c r="B343" s="194"/>
      <c r="D343" s="179" t="s">
        <v>317</v>
      </c>
      <c r="E343" s="195"/>
      <c r="F343" s="196" t="s">
        <v>321</v>
      </c>
      <c r="H343" s="197" t="n">
        <v>1.743</v>
      </c>
      <c r="I343" s="198"/>
      <c r="L343" s="194"/>
      <c r="M343" s="199"/>
      <c r="T343" s="200"/>
      <c r="AT343" s="195" t="s">
        <v>317</v>
      </c>
      <c r="AU343" s="195" t="s">
        <v>91</v>
      </c>
      <c r="AV343" s="193" t="s">
        <v>315</v>
      </c>
      <c r="AW343" s="193" t="s">
        <v>35</v>
      </c>
      <c r="AX343" s="193" t="s">
        <v>89</v>
      </c>
      <c r="AY343" s="195" t="s">
        <v>308</v>
      </c>
    </row>
    <row r="344" s="22" customFormat="true" ht="33" hidden="false" customHeight="true" outlineLevel="0" collapsed="false">
      <c r="B344" s="23"/>
      <c r="C344" s="201" t="s">
        <v>681</v>
      </c>
      <c r="D344" s="201" t="s">
        <v>487</v>
      </c>
      <c r="E344" s="202" t="s">
        <v>1211</v>
      </c>
      <c r="F344" s="203" t="s">
        <v>1212</v>
      </c>
      <c r="G344" s="204" t="s">
        <v>313</v>
      </c>
      <c r="H344" s="205" t="n">
        <v>10.963</v>
      </c>
      <c r="I344" s="206"/>
      <c r="J344" s="207" t="n">
        <f aca="false">ROUND(I344*H344,2)</f>
        <v>0</v>
      </c>
      <c r="K344" s="203" t="s">
        <v>314</v>
      </c>
      <c r="L344" s="208"/>
      <c r="M344" s="209"/>
      <c r="N344" s="210" t="s">
        <v>47</v>
      </c>
      <c r="P344" s="173" t="n">
        <f aca="false">O344*H344</f>
        <v>0</v>
      </c>
      <c r="Q344" s="173" t="n">
        <v>0.0025</v>
      </c>
      <c r="R344" s="173" t="n">
        <f aca="false">Q344*H344</f>
        <v>0.0274075</v>
      </c>
      <c r="S344" s="173" t="n">
        <v>0</v>
      </c>
      <c r="T344" s="174" t="n">
        <f aca="false">S344*H344</f>
        <v>0</v>
      </c>
      <c r="AR344" s="175" t="s">
        <v>508</v>
      </c>
      <c r="AT344" s="175" t="s">
        <v>487</v>
      </c>
      <c r="AU344" s="175" t="s">
        <v>91</v>
      </c>
      <c r="AY344" s="3" t="s">
        <v>308</v>
      </c>
      <c r="BE344" s="176" t="n">
        <f aca="false">IF(N344="základní",J344,0)</f>
        <v>0</v>
      </c>
      <c r="BF344" s="176" t="n">
        <f aca="false">IF(N344="snížená",J344,0)</f>
        <v>0</v>
      </c>
      <c r="BG344" s="176" t="n">
        <f aca="false">IF(N344="zákl. přenesená",J344,0)</f>
        <v>0</v>
      </c>
      <c r="BH344" s="176" t="n">
        <f aca="false">IF(N344="sníž. přenesená",J344,0)</f>
        <v>0</v>
      </c>
      <c r="BI344" s="176" t="n">
        <f aca="false">IF(N344="nulová",J344,0)</f>
        <v>0</v>
      </c>
      <c r="BJ344" s="3" t="s">
        <v>89</v>
      </c>
      <c r="BK344" s="176" t="n">
        <f aca="false">ROUND(I344*H344,2)</f>
        <v>0</v>
      </c>
      <c r="BL344" s="3" t="s">
        <v>414</v>
      </c>
      <c r="BM344" s="175" t="s">
        <v>1213</v>
      </c>
    </row>
    <row r="345" s="185" customFormat="true" ht="10.2" hidden="false" customHeight="false" outlineLevel="0" collapsed="false">
      <c r="B345" s="186"/>
      <c r="D345" s="179" t="s">
        <v>317</v>
      </c>
      <c r="F345" s="188" t="s">
        <v>1214</v>
      </c>
      <c r="H345" s="189" t="n">
        <v>10.963</v>
      </c>
      <c r="I345" s="190"/>
      <c r="L345" s="186"/>
      <c r="M345" s="191"/>
      <c r="T345" s="192"/>
      <c r="AT345" s="187" t="s">
        <v>317</v>
      </c>
      <c r="AU345" s="187" t="s">
        <v>91</v>
      </c>
      <c r="AV345" s="185" t="s">
        <v>91</v>
      </c>
      <c r="AW345" s="185" t="s">
        <v>3</v>
      </c>
      <c r="AX345" s="185" t="s">
        <v>89</v>
      </c>
      <c r="AY345" s="187" t="s">
        <v>308</v>
      </c>
    </row>
    <row r="346" s="22" customFormat="true" ht="16.5" hidden="false" customHeight="true" outlineLevel="0" collapsed="false">
      <c r="B346" s="23"/>
      <c r="C346" s="201" t="s">
        <v>683</v>
      </c>
      <c r="D346" s="201" t="s">
        <v>487</v>
      </c>
      <c r="E346" s="202" t="s">
        <v>1215</v>
      </c>
      <c r="F346" s="203" t="s">
        <v>1216</v>
      </c>
      <c r="G346" s="204" t="s">
        <v>478</v>
      </c>
      <c r="H346" s="205" t="n">
        <v>1</v>
      </c>
      <c r="I346" s="206"/>
      <c r="J346" s="207" t="n">
        <f aca="false">ROUND(I346*H346,2)</f>
        <v>0</v>
      </c>
      <c r="K346" s="203"/>
      <c r="L346" s="208"/>
      <c r="M346" s="209"/>
      <c r="N346" s="210" t="s">
        <v>47</v>
      </c>
      <c r="P346" s="173" t="n">
        <f aca="false">O346*H346</f>
        <v>0</v>
      </c>
      <c r="Q346" s="173" t="n">
        <v>0.00181</v>
      </c>
      <c r="R346" s="173" t="n">
        <f aca="false">Q346*H346</f>
        <v>0.00181</v>
      </c>
      <c r="S346" s="173" t="n">
        <v>0</v>
      </c>
      <c r="T346" s="174" t="n">
        <f aca="false">S346*H346</f>
        <v>0</v>
      </c>
      <c r="AR346" s="175" t="s">
        <v>508</v>
      </c>
      <c r="AT346" s="175" t="s">
        <v>487</v>
      </c>
      <c r="AU346" s="175" t="s">
        <v>91</v>
      </c>
      <c r="AY346" s="3" t="s">
        <v>308</v>
      </c>
      <c r="BE346" s="176" t="n">
        <f aca="false">IF(N346="základní",J346,0)</f>
        <v>0</v>
      </c>
      <c r="BF346" s="176" t="n">
        <f aca="false">IF(N346="snížená",J346,0)</f>
        <v>0</v>
      </c>
      <c r="BG346" s="176" t="n">
        <f aca="false">IF(N346="zákl. přenesená",J346,0)</f>
        <v>0</v>
      </c>
      <c r="BH346" s="176" t="n">
        <f aca="false">IF(N346="sníž. přenesená",J346,0)</f>
        <v>0</v>
      </c>
      <c r="BI346" s="176" t="n">
        <f aca="false">IF(N346="nulová",J346,0)</f>
        <v>0</v>
      </c>
      <c r="BJ346" s="3" t="s">
        <v>89</v>
      </c>
      <c r="BK346" s="176" t="n">
        <f aca="false">ROUND(I346*H346,2)</f>
        <v>0</v>
      </c>
      <c r="BL346" s="3" t="s">
        <v>414</v>
      </c>
      <c r="BM346" s="175" t="s">
        <v>1217</v>
      </c>
    </row>
    <row r="347" s="22" customFormat="true" ht="57.6" hidden="false" customHeight="false" outlineLevel="0" collapsed="false">
      <c r="B347" s="23"/>
      <c r="D347" s="179" t="s">
        <v>1218</v>
      </c>
      <c r="F347" s="225" t="s">
        <v>1219</v>
      </c>
      <c r="I347" s="226"/>
      <c r="L347" s="23"/>
      <c r="M347" s="211"/>
      <c r="T347" s="57"/>
      <c r="AT347" s="3" t="s">
        <v>1218</v>
      </c>
      <c r="AU347" s="3" t="s">
        <v>91</v>
      </c>
    </row>
    <row r="348" s="22" customFormat="true" ht="33" hidden="false" customHeight="true" outlineLevel="0" collapsed="false">
      <c r="B348" s="23"/>
      <c r="C348" s="164" t="s">
        <v>685</v>
      </c>
      <c r="D348" s="164" t="s">
        <v>310</v>
      </c>
      <c r="E348" s="165" t="s">
        <v>1220</v>
      </c>
      <c r="F348" s="166" t="s">
        <v>1221</v>
      </c>
      <c r="G348" s="167" t="s">
        <v>313</v>
      </c>
      <c r="H348" s="168" t="n">
        <v>8.223</v>
      </c>
      <c r="I348" s="169"/>
      <c r="J348" s="170" t="n">
        <f aca="false">ROUND(I348*H348,2)</f>
        <v>0</v>
      </c>
      <c r="K348" s="166" t="s">
        <v>314</v>
      </c>
      <c r="L348" s="23"/>
      <c r="M348" s="171"/>
      <c r="N348" s="172" t="s">
        <v>47</v>
      </c>
      <c r="P348" s="173" t="n">
        <f aca="false">O348*H348</f>
        <v>0</v>
      </c>
      <c r="Q348" s="173" t="n">
        <v>0</v>
      </c>
      <c r="R348" s="173" t="n">
        <f aca="false">Q348*H348</f>
        <v>0</v>
      </c>
      <c r="S348" s="173" t="n">
        <v>0</v>
      </c>
      <c r="T348" s="174" t="n">
        <f aca="false">S348*H348</f>
        <v>0</v>
      </c>
      <c r="AR348" s="175" t="s">
        <v>414</v>
      </c>
      <c r="AT348" s="175" t="s">
        <v>310</v>
      </c>
      <c r="AU348" s="175" t="s">
        <v>91</v>
      </c>
      <c r="AY348" s="3" t="s">
        <v>308</v>
      </c>
      <c r="BE348" s="176" t="n">
        <f aca="false">IF(N348="základní",J348,0)</f>
        <v>0</v>
      </c>
      <c r="BF348" s="176" t="n">
        <f aca="false">IF(N348="snížená",J348,0)</f>
        <v>0</v>
      </c>
      <c r="BG348" s="176" t="n">
        <f aca="false">IF(N348="zákl. přenesená",J348,0)</f>
        <v>0</v>
      </c>
      <c r="BH348" s="176" t="n">
        <f aca="false">IF(N348="sníž. přenesená",J348,0)</f>
        <v>0</v>
      </c>
      <c r="BI348" s="176" t="n">
        <f aca="false">IF(N348="nulová",J348,0)</f>
        <v>0</v>
      </c>
      <c r="BJ348" s="3" t="s">
        <v>89</v>
      </c>
      <c r="BK348" s="176" t="n">
        <f aca="false">ROUND(I348*H348,2)</f>
        <v>0</v>
      </c>
      <c r="BL348" s="3" t="s">
        <v>414</v>
      </c>
      <c r="BM348" s="175" t="s">
        <v>1222</v>
      </c>
    </row>
    <row r="349" s="177" customFormat="true" ht="10.2" hidden="false" customHeight="false" outlineLevel="0" collapsed="false">
      <c r="B349" s="178"/>
      <c r="D349" s="179" t="s">
        <v>317</v>
      </c>
      <c r="E349" s="180"/>
      <c r="F349" s="181" t="s">
        <v>318</v>
      </c>
      <c r="H349" s="180"/>
      <c r="I349" s="182"/>
      <c r="L349" s="178"/>
      <c r="M349" s="183"/>
      <c r="T349" s="184"/>
      <c r="AT349" s="180" t="s">
        <v>317</v>
      </c>
      <c r="AU349" s="180" t="s">
        <v>91</v>
      </c>
      <c r="AV349" s="177" t="s">
        <v>89</v>
      </c>
      <c r="AW349" s="177" t="s">
        <v>35</v>
      </c>
      <c r="AX349" s="177" t="s">
        <v>82</v>
      </c>
      <c r="AY349" s="180" t="s">
        <v>308</v>
      </c>
    </row>
    <row r="350" s="177" customFormat="true" ht="10.2" hidden="false" customHeight="false" outlineLevel="0" collapsed="false">
      <c r="B350" s="178"/>
      <c r="D350" s="179" t="s">
        <v>317</v>
      </c>
      <c r="E350" s="180"/>
      <c r="F350" s="181" t="s">
        <v>1198</v>
      </c>
      <c r="H350" s="180"/>
      <c r="I350" s="182"/>
      <c r="L350" s="178"/>
      <c r="M350" s="183"/>
      <c r="T350" s="184"/>
      <c r="AT350" s="180" t="s">
        <v>317</v>
      </c>
      <c r="AU350" s="180" t="s">
        <v>91</v>
      </c>
      <c r="AV350" s="177" t="s">
        <v>89</v>
      </c>
      <c r="AW350" s="177" t="s">
        <v>35</v>
      </c>
      <c r="AX350" s="177" t="s">
        <v>82</v>
      </c>
      <c r="AY350" s="180" t="s">
        <v>308</v>
      </c>
    </row>
    <row r="351" s="177" customFormat="true" ht="10.2" hidden="false" customHeight="false" outlineLevel="0" collapsed="false">
      <c r="B351" s="178"/>
      <c r="D351" s="179" t="s">
        <v>317</v>
      </c>
      <c r="E351" s="180"/>
      <c r="F351" s="181" t="s">
        <v>1189</v>
      </c>
      <c r="H351" s="180"/>
      <c r="I351" s="182"/>
      <c r="L351" s="178"/>
      <c r="M351" s="183"/>
      <c r="T351" s="184"/>
      <c r="AT351" s="180" t="s">
        <v>317</v>
      </c>
      <c r="AU351" s="180" t="s">
        <v>91</v>
      </c>
      <c r="AV351" s="177" t="s">
        <v>89</v>
      </c>
      <c r="AW351" s="177" t="s">
        <v>35</v>
      </c>
      <c r="AX351" s="177" t="s">
        <v>82</v>
      </c>
      <c r="AY351" s="180" t="s">
        <v>308</v>
      </c>
    </row>
    <row r="352" s="185" customFormat="true" ht="10.2" hidden="false" customHeight="false" outlineLevel="0" collapsed="false">
      <c r="B352" s="186"/>
      <c r="D352" s="179" t="s">
        <v>317</v>
      </c>
      <c r="E352" s="187"/>
      <c r="F352" s="188" t="s">
        <v>1190</v>
      </c>
      <c r="H352" s="189" t="n">
        <v>8.223</v>
      </c>
      <c r="I352" s="190"/>
      <c r="L352" s="186"/>
      <c r="M352" s="191"/>
      <c r="T352" s="192"/>
      <c r="AT352" s="187" t="s">
        <v>317</v>
      </c>
      <c r="AU352" s="187" t="s">
        <v>91</v>
      </c>
      <c r="AV352" s="185" t="s">
        <v>91</v>
      </c>
      <c r="AW352" s="185" t="s">
        <v>35</v>
      </c>
      <c r="AX352" s="185" t="s">
        <v>82</v>
      </c>
      <c r="AY352" s="187" t="s">
        <v>308</v>
      </c>
    </row>
    <row r="353" s="193" customFormat="true" ht="10.2" hidden="false" customHeight="false" outlineLevel="0" collapsed="false">
      <c r="B353" s="194"/>
      <c r="D353" s="179" t="s">
        <v>317</v>
      </c>
      <c r="E353" s="195"/>
      <c r="F353" s="196" t="s">
        <v>321</v>
      </c>
      <c r="H353" s="197" t="n">
        <v>8.223</v>
      </c>
      <c r="I353" s="198"/>
      <c r="L353" s="194"/>
      <c r="M353" s="199"/>
      <c r="T353" s="200"/>
      <c r="AT353" s="195" t="s">
        <v>317</v>
      </c>
      <c r="AU353" s="195" t="s">
        <v>91</v>
      </c>
      <c r="AV353" s="193" t="s">
        <v>315</v>
      </c>
      <c r="AW353" s="193" t="s">
        <v>35</v>
      </c>
      <c r="AX353" s="193" t="s">
        <v>89</v>
      </c>
      <c r="AY353" s="195" t="s">
        <v>308</v>
      </c>
    </row>
    <row r="354" s="22" customFormat="true" ht="24.15" hidden="false" customHeight="true" outlineLevel="0" collapsed="false">
      <c r="B354" s="23"/>
      <c r="C354" s="201" t="s">
        <v>688</v>
      </c>
      <c r="D354" s="201" t="s">
        <v>487</v>
      </c>
      <c r="E354" s="202" t="s">
        <v>1089</v>
      </c>
      <c r="F354" s="203" t="s">
        <v>1090</v>
      </c>
      <c r="G354" s="204" t="s">
        <v>313</v>
      </c>
      <c r="H354" s="205" t="n">
        <v>9.045</v>
      </c>
      <c r="I354" s="206"/>
      <c r="J354" s="207" t="n">
        <f aca="false">ROUND(I354*H354,2)</f>
        <v>0</v>
      </c>
      <c r="K354" s="203" t="s">
        <v>314</v>
      </c>
      <c r="L354" s="208"/>
      <c r="M354" s="209"/>
      <c r="N354" s="210" t="s">
        <v>47</v>
      </c>
      <c r="P354" s="173" t="n">
        <f aca="false">O354*H354</f>
        <v>0</v>
      </c>
      <c r="Q354" s="173" t="n">
        <v>0.0005</v>
      </c>
      <c r="R354" s="173" t="n">
        <f aca="false">Q354*H354</f>
        <v>0.0045225</v>
      </c>
      <c r="S354" s="173" t="n">
        <v>0</v>
      </c>
      <c r="T354" s="174" t="n">
        <f aca="false">S354*H354</f>
        <v>0</v>
      </c>
      <c r="AR354" s="175" t="s">
        <v>508</v>
      </c>
      <c r="AT354" s="175" t="s">
        <v>487</v>
      </c>
      <c r="AU354" s="175" t="s">
        <v>91</v>
      </c>
      <c r="AY354" s="3" t="s">
        <v>308</v>
      </c>
      <c r="BE354" s="176" t="n">
        <f aca="false">IF(N354="základní",J354,0)</f>
        <v>0</v>
      </c>
      <c r="BF354" s="176" t="n">
        <f aca="false">IF(N354="snížená",J354,0)</f>
        <v>0</v>
      </c>
      <c r="BG354" s="176" t="n">
        <f aca="false">IF(N354="zákl. přenesená",J354,0)</f>
        <v>0</v>
      </c>
      <c r="BH354" s="176" t="n">
        <f aca="false">IF(N354="sníž. přenesená",J354,0)</f>
        <v>0</v>
      </c>
      <c r="BI354" s="176" t="n">
        <f aca="false">IF(N354="nulová",J354,0)</f>
        <v>0</v>
      </c>
      <c r="BJ354" s="3" t="s">
        <v>89</v>
      </c>
      <c r="BK354" s="176" t="n">
        <f aca="false">ROUND(I354*H354,2)</f>
        <v>0</v>
      </c>
      <c r="BL354" s="3" t="s">
        <v>414</v>
      </c>
      <c r="BM354" s="175" t="s">
        <v>1223</v>
      </c>
    </row>
    <row r="355" s="185" customFormat="true" ht="10.2" hidden="false" customHeight="false" outlineLevel="0" collapsed="false">
      <c r="B355" s="186"/>
      <c r="D355" s="179" t="s">
        <v>317</v>
      </c>
      <c r="F355" s="188" t="s">
        <v>1200</v>
      </c>
      <c r="H355" s="189" t="n">
        <v>9.045</v>
      </c>
      <c r="I355" s="190"/>
      <c r="L355" s="186"/>
      <c r="M355" s="191"/>
      <c r="T355" s="192"/>
      <c r="AT355" s="187" t="s">
        <v>317</v>
      </c>
      <c r="AU355" s="187" t="s">
        <v>91</v>
      </c>
      <c r="AV355" s="185" t="s">
        <v>91</v>
      </c>
      <c r="AW355" s="185" t="s">
        <v>3</v>
      </c>
      <c r="AX355" s="185" t="s">
        <v>89</v>
      </c>
      <c r="AY355" s="187" t="s">
        <v>308</v>
      </c>
    </row>
    <row r="356" s="22" customFormat="true" ht="55.5" hidden="false" customHeight="true" outlineLevel="0" collapsed="false">
      <c r="B356" s="23"/>
      <c r="C356" s="164" t="s">
        <v>690</v>
      </c>
      <c r="D356" s="164" t="s">
        <v>310</v>
      </c>
      <c r="E356" s="165" t="s">
        <v>1224</v>
      </c>
      <c r="F356" s="166" t="s">
        <v>1225</v>
      </c>
      <c r="G356" s="167" t="s">
        <v>313</v>
      </c>
      <c r="H356" s="168" t="n">
        <v>8.223</v>
      </c>
      <c r="I356" s="169"/>
      <c r="J356" s="170" t="n">
        <f aca="false">ROUND(I356*H356,2)</f>
        <v>0</v>
      </c>
      <c r="K356" s="166" t="s">
        <v>314</v>
      </c>
      <c r="L356" s="23"/>
      <c r="M356" s="171"/>
      <c r="N356" s="172" t="s">
        <v>47</v>
      </c>
      <c r="P356" s="173" t="n">
        <f aca="false">O356*H356</f>
        <v>0</v>
      </c>
      <c r="Q356" s="173" t="n">
        <v>0.00071</v>
      </c>
      <c r="R356" s="173" t="n">
        <f aca="false">Q356*H356</f>
        <v>0.00583833</v>
      </c>
      <c r="S356" s="173" t="n">
        <v>0</v>
      </c>
      <c r="T356" s="174" t="n">
        <f aca="false">S356*H356</f>
        <v>0</v>
      </c>
      <c r="AR356" s="175" t="s">
        <v>414</v>
      </c>
      <c r="AT356" s="175" t="s">
        <v>310</v>
      </c>
      <c r="AU356" s="175" t="s">
        <v>91</v>
      </c>
      <c r="AY356" s="3" t="s">
        <v>308</v>
      </c>
      <c r="BE356" s="176" t="n">
        <f aca="false">IF(N356="základní",J356,0)</f>
        <v>0</v>
      </c>
      <c r="BF356" s="176" t="n">
        <f aca="false">IF(N356="snížená",J356,0)</f>
        <v>0</v>
      </c>
      <c r="BG356" s="176" t="n">
        <f aca="false">IF(N356="zákl. přenesená",J356,0)</f>
        <v>0</v>
      </c>
      <c r="BH356" s="176" t="n">
        <f aca="false">IF(N356="sníž. přenesená",J356,0)</f>
        <v>0</v>
      </c>
      <c r="BI356" s="176" t="n">
        <f aca="false">IF(N356="nulová",J356,0)</f>
        <v>0</v>
      </c>
      <c r="BJ356" s="3" t="s">
        <v>89</v>
      </c>
      <c r="BK356" s="176" t="n">
        <f aca="false">ROUND(I356*H356,2)</f>
        <v>0</v>
      </c>
      <c r="BL356" s="3" t="s">
        <v>414</v>
      </c>
      <c r="BM356" s="175" t="s">
        <v>1226</v>
      </c>
    </row>
    <row r="357" s="177" customFormat="true" ht="10.2" hidden="false" customHeight="false" outlineLevel="0" collapsed="false">
      <c r="B357" s="178"/>
      <c r="D357" s="179" t="s">
        <v>317</v>
      </c>
      <c r="E357" s="180"/>
      <c r="F357" s="181" t="s">
        <v>318</v>
      </c>
      <c r="H357" s="180"/>
      <c r="I357" s="182"/>
      <c r="L357" s="178"/>
      <c r="M357" s="183"/>
      <c r="T357" s="184"/>
      <c r="AT357" s="180" t="s">
        <v>317</v>
      </c>
      <c r="AU357" s="180" t="s">
        <v>91</v>
      </c>
      <c r="AV357" s="177" t="s">
        <v>89</v>
      </c>
      <c r="AW357" s="177" t="s">
        <v>35</v>
      </c>
      <c r="AX357" s="177" t="s">
        <v>82</v>
      </c>
      <c r="AY357" s="180" t="s">
        <v>308</v>
      </c>
    </row>
    <row r="358" s="177" customFormat="true" ht="10.2" hidden="false" customHeight="false" outlineLevel="0" collapsed="false">
      <c r="B358" s="178"/>
      <c r="D358" s="179" t="s">
        <v>317</v>
      </c>
      <c r="E358" s="180"/>
      <c r="F358" s="181" t="s">
        <v>1227</v>
      </c>
      <c r="H358" s="180"/>
      <c r="I358" s="182"/>
      <c r="L358" s="178"/>
      <c r="M358" s="183"/>
      <c r="T358" s="184"/>
      <c r="AT358" s="180" t="s">
        <v>317</v>
      </c>
      <c r="AU358" s="180" t="s">
        <v>91</v>
      </c>
      <c r="AV358" s="177" t="s">
        <v>89</v>
      </c>
      <c r="AW358" s="177" t="s">
        <v>35</v>
      </c>
      <c r="AX358" s="177" t="s">
        <v>82</v>
      </c>
      <c r="AY358" s="180" t="s">
        <v>308</v>
      </c>
    </row>
    <row r="359" s="177" customFormat="true" ht="10.2" hidden="false" customHeight="false" outlineLevel="0" collapsed="false">
      <c r="B359" s="178"/>
      <c r="D359" s="179" t="s">
        <v>317</v>
      </c>
      <c r="E359" s="180"/>
      <c r="F359" s="181" t="s">
        <v>1189</v>
      </c>
      <c r="H359" s="180"/>
      <c r="I359" s="182"/>
      <c r="L359" s="178"/>
      <c r="M359" s="183"/>
      <c r="T359" s="184"/>
      <c r="AT359" s="180" t="s">
        <v>317</v>
      </c>
      <c r="AU359" s="180" t="s">
        <v>91</v>
      </c>
      <c r="AV359" s="177" t="s">
        <v>89</v>
      </c>
      <c r="AW359" s="177" t="s">
        <v>35</v>
      </c>
      <c r="AX359" s="177" t="s">
        <v>82</v>
      </c>
      <c r="AY359" s="180" t="s">
        <v>308</v>
      </c>
    </row>
    <row r="360" s="185" customFormat="true" ht="10.2" hidden="false" customHeight="false" outlineLevel="0" collapsed="false">
      <c r="B360" s="186"/>
      <c r="D360" s="179" t="s">
        <v>317</v>
      </c>
      <c r="E360" s="187"/>
      <c r="F360" s="188" t="s">
        <v>1190</v>
      </c>
      <c r="H360" s="189" t="n">
        <v>8.223</v>
      </c>
      <c r="I360" s="190"/>
      <c r="L360" s="186"/>
      <c r="M360" s="191"/>
      <c r="T360" s="192"/>
      <c r="AT360" s="187" t="s">
        <v>317</v>
      </c>
      <c r="AU360" s="187" t="s">
        <v>91</v>
      </c>
      <c r="AV360" s="185" t="s">
        <v>91</v>
      </c>
      <c r="AW360" s="185" t="s">
        <v>35</v>
      </c>
      <c r="AX360" s="185" t="s">
        <v>82</v>
      </c>
      <c r="AY360" s="187" t="s">
        <v>308</v>
      </c>
    </row>
    <row r="361" s="193" customFormat="true" ht="10.2" hidden="false" customHeight="false" outlineLevel="0" collapsed="false">
      <c r="B361" s="194"/>
      <c r="D361" s="179" t="s">
        <v>317</v>
      </c>
      <c r="E361" s="195"/>
      <c r="F361" s="196" t="s">
        <v>321</v>
      </c>
      <c r="H361" s="197" t="n">
        <v>8.223</v>
      </c>
      <c r="I361" s="198"/>
      <c r="L361" s="194"/>
      <c r="M361" s="199"/>
      <c r="T361" s="200"/>
      <c r="AT361" s="195" t="s">
        <v>317</v>
      </c>
      <c r="AU361" s="195" t="s">
        <v>91</v>
      </c>
      <c r="AV361" s="193" t="s">
        <v>315</v>
      </c>
      <c r="AW361" s="193" t="s">
        <v>35</v>
      </c>
      <c r="AX361" s="193" t="s">
        <v>89</v>
      </c>
      <c r="AY361" s="195" t="s">
        <v>308</v>
      </c>
    </row>
    <row r="362" s="22" customFormat="true" ht="37.95" hidden="false" customHeight="true" outlineLevel="0" collapsed="false">
      <c r="B362" s="23"/>
      <c r="C362" s="164" t="s">
        <v>692</v>
      </c>
      <c r="D362" s="164" t="s">
        <v>310</v>
      </c>
      <c r="E362" s="165" t="s">
        <v>1228</v>
      </c>
      <c r="F362" s="166" t="s">
        <v>1229</v>
      </c>
      <c r="G362" s="167" t="s">
        <v>313</v>
      </c>
      <c r="H362" s="168" t="n">
        <v>8.223</v>
      </c>
      <c r="I362" s="169"/>
      <c r="J362" s="170" t="n">
        <f aca="false">ROUND(I362*H362,2)</f>
        <v>0</v>
      </c>
      <c r="K362" s="166" t="s">
        <v>314</v>
      </c>
      <c r="L362" s="23"/>
      <c r="M362" s="171"/>
      <c r="N362" s="172" t="s">
        <v>47</v>
      </c>
      <c r="P362" s="173" t="n">
        <f aca="false">O362*H362</f>
        <v>0</v>
      </c>
      <c r="Q362" s="173" t="n">
        <v>0</v>
      </c>
      <c r="R362" s="173" t="n">
        <f aca="false">Q362*H362</f>
        <v>0</v>
      </c>
      <c r="S362" s="173" t="n">
        <v>0</v>
      </c>
      <c r="T362" s="174" t="n">
        <f aca="false">S362*H362</f>
        <v>0</v>
      </c>
      <c r="AR362" s="175" t="s">
        <v>414</v>
      </c>
      <c r="AT362" s="175" t="s">
        <v>310</v>
      </c>
      <c r="AU362" s="175" t="s">
        <v>91</v>
      </c>
      <c r="AY362" s="3" t="s">
        <v>308</v>
      </c>
      <c r="BE362" s="176" t="n">
        <f aca="false">IF(N362="základní",J362,0)</f>
        <v>0</v>
      </c>
      <c r="BF362" s="176" t="n">
        <f aca="false">IF(N362="snížená",J362,0)</f>
        <v>0</v>
      </c>
      <c r="BG362" s="176" t="n">
        <f aca="false">IF(N362="zákl. přenesená",J362,0)</f>
        <v>0</v>
      </c>
      <c r="BH362" s="176" t="n">
        <f aca="false">IF(N362="sníž. přenesená",J362,0)</f>
        <v>0</v>
      </c>
      <c r="BI362" s="176" t="n">
        <f aca="false">IF(N362="nulová",J362,0)</f>
        <v>0</v>
      </c>
      <c r="BJ362" s="3" t="s">
        <v>89</v>
      </c>
      <c r="BK362" s="176" t="n">
        <f aca="false">ROUND(I362*H362,2)</f>
        <v>0</v>
      </c>
      <c r="BL362" s="3" t="s">
        <v>414</v>
      </c>
      <c r="BM362" s="175" t="s">
        <v>1230</v>
      </c>
    </row>
    <row r="363" s="177" customFormat="true" ht="10.2" hidden="false" customHeight="false" outlineLevel="0" collapsed="false">
      <c r="B363" s="178"/>
      <c r="D363" s="179" t="s">
        <v>317</v>
      </c>
      <c r="E363" s="180"/>
      <c r="F363" s="181" t="s">
        <v>318</v>
      </c>
      <c r="H363" s="180"/>
      <c r="I363" s="182"/>
      <c r="L363" s="178"/>
      <c r="M363" s="183"/>
      <c r="T363" s="184"/>
      <c r="AT363" s="180" t="s">
        <v>317</v>
      </c>
      <c r="AU363" s="180" t="s">
        <v>91</v>
      </c>
      <c r="AV363" s="177" t="s">
        <v>89</v>
      </c>
      <c r="AW363" s="177" t="s">
        <v>35</v>
      </c>
      <c r="AX363" s="177" t="s">
        <v>82</v>
      </c>
      <c r="AY363" s="180" t="s">
        <v>308</v>
      </c>
    </row>
    <row r="364" s="177" customFormat="true" ht="10.2" hidden="false" customHeight="false" outlineLevel="0" collapsed="false">
      <c r="B364" s="178"/>
      <c r="D364" s="179" t="s">
        <v>317</v>
      </c>
      <c r="E364" s="180"/>
      <c r="F364" s="181" t="s">
        <v>1231</v>
      </c>
      <c r="H364" s="180"/>
      <c r="I364" s="182"/>
      <c r="L364" s="178"/>
      <c r="M364" s="183"/>
      <c r="T364" s="184"/>
      <c r="AT364" s="180" t="s">
        <v>317</v>
      </c>
      <c r="AU364" s="180" t="s">
        <v>91</v>
      </c>
      <c r="AV364" s="177" t="s">
        <v>89</v>
      </c>
      <c r="AW364" s="177" t="s">
        <v>35</v>
      </c>
      <c r="AX364" s="177" t="s">
        <v>82</v>
      </c>
      <c r="AY364" s="180" t="s">
        <v>308</v>
      </c>
    </row>
    <row r="365" s="177" customFormat="true" ht="10.2" hidden="false" customHeight="false" outlineLevel="0" collapsed="false">
      <c r="B365" s="178"/>
      <c r="D365" s="179" t="s">
        <v>317</v>
      </c>
      <c r="E365" s="180"/>
      <c r="F365" s="181" t="s">
        <v>1189</v>
      </c>
      <c r="H365" s="180"/>
      <c r="I365" s="182"/>
      <c r="L365" s="178"/>
      <c r="M365" s="183"/>
      <c r="T365" s="184"/>
      <c r="AT365" s="180" t="s">
        <v>317</v>
      </c>
      <c r="AU365" s="180" t="s">
        <v>91</v>
      </c>
      <c r="AV365" s="177" t="s">
        <v>89</v>
      </c>
      <c r="AW365" s="177" t="s">
        <v>35</v>
      </c>
      <c r="AX365" s="177" t="s">
        <v>82</v>
      </c>
      <c r="AY365" s="180" t="s">
        <v>308</v>
      </c>
    </row>
    <row r="366" s="185" customFormat="true" ht="10.2" hidden="false" customHeight="false" outlineLevel="0" collapsed="false">
      <c r="B366" s="186"/>
      <c r="D366" s="179" t="s">
        <v>317</v>
      </c>
      <c r="E366" s="187"/>
      <c r="F366" s="188" t="s">
        <v>1190</v>
      </c>
      <c r="H366" s="189" t="n">
        <v>8.223</v>
      </c>
      <c r="I366" s="190"/>
      <c r="L366" s="186"/>
      <c r="M366" s="191"/>
      <c r="T366" s="192"/>
      <c r="AT366" s="187" t="s">
        <v>317</v>
      </c>
      <c r="AU366" s="187" t="s">
        <v>91</v>
      </c>
      <c r="AV366" s="185" t="s">
        <v>91</v>
      </c>
      <c r="AW366" s="185" t="s">
        <v>35</v>
      </c>
      <c r="AX366" s="185" t="s">
        <v>82</v>
      </c>
      <c r="AY366" s="187" t="s">
        <v>308</v>
      </c>
    </row>
    <row r="367" s="193" customFormat="true" ht="10.2" hidden="false" customHeight="false" outlineLevel="0" collapsed="false">
      <c r="B367" s="194"/>
      <c r="D367" s="179" t="s">
        <v>317</v>
      </c>
      <c r="E367" s="195"/>
      <c r="F367" s="196" t="s">
        <v>321</v>
      </c>
      <c r="H367" s="197" t="n">
        <v>8.223</v>
      </c>
      <c r="I367" s="198"/>
      <c r="L367" s="194"/>
      <c r="M367" s="199"/>
      <c r="T367" s="200"/>
      <c r="AT367" s="195" t="s">
        <v>317</v>
      </c>
      <c r="AU367" s="195" t="s">
        <v>91</v>
      </c>
      <c r="AV367" s="193" t="s">
        <v>315</v>
      </c>
      <c r="AW367" s="193" t="s">
        <v>35</v>
      </c>
      <c r="AX367" s="193" t="s">
        <v>89</v>
      </c>
      <c r="AY367" s="195" t="s">
        <v>308</v>
      </c>
    </row>
    <row r="368" s="22" customFormat="true" ht="16.5" hidden="false" customHeight="true" outlineLevel="0" collapsed="false">
      <c r="B368" s="23"/>
      <c r="C368" s="201" t="s">
        <v>694</v>
      </c>
      <c r="D368" s="201" t="s">
        <v>487</v>
      </c>
      <c r="E368" s="202" t="s">
        <v>1232</v>
      </c>
      <c r="F368" s="203" t="s">
        <v>1233</v>
      </c>
      <c r="G368" s="204" t="s">
        <v>370</v>
      </c>
      <c r="H368" s="205" t="n">
        <v>0.678</v>
      </c>
      <c r="I368" s="206"/>
      <c r="J368" s="207" t="n">
        <f aca="false">ROUND(I368*H368,2)</f>
        <v>0</v>
      </c>
      <c r="K368" s="203" t="s">
        <v>314</v>
      </c>
      <c r="L368" s="208"/>
      <c r="M368" s="209"/>
      <c r="N368" s="210" t="s">
        <v>47</v>
      </c>
      <c r="P368" s="173" t="n">
        <f aca="false">O368*H368</f>
        <v>0</v>
      </c>
      <c r="Q368" s="173" t="n">
        <v>1</v>
      </c>
      <c r="R368" s="173" t="n">
        <f aca="false">Q368*H368</f>
        <v>0.678</v>
      </c>
      <c r="S368" s="173" t="n">
        <v>0</v>
      </c>
      <c r="T368" s="174" t="n">
        <f aca="false">S368*H368</f>
        <v>0</v>
      </c>
      <c r="AR368" s="175" t="s">
        <v>508</v>
      </c>
      <c r="AT368" s="175" t="s">
        <v>487</v>
      </c>
      <c r="AU368" s="175" t="s">
        <v>91</v>
      </c>
      <c r="AY368" s="3" t="s">
        <v>308</v>
      </c>
      <c r="BE368" s="176" t="n">
        <f aca="false">IF(N368="základní",J368,0)</f>
        <v>0</v>
      </c>
      <c r="BF368" s="176" t="n">
        <f aca="false">IF(N368="snížená",J368,0)</f>
        <v>0</v>
      </c>
      <c r="BG368" s="176" t="n">
        <f aca="false">IF(N368="zákl. přenesená",J368,0)</f>
        <v>0</v>
      </c>
      <c r="BH368" s="176" t="n">
        <f aca="false">IF(N368="sníž. přenesená",J368,0)</f>
        <v>0</v>
      </c>
      <c r="BI368" s="176" t="n">
        <f aca="false">IF(N368="nulová",J368,0)</f>
        <v>0</v>
      </c>
      <c r="BJ368" s="3" t="s">
        <v>89</v>
      </c>
      <c r="BK368" s="176" t="n">
        <f aca="false">ROUND(I368*H368,2)</f>
        <v>0</v>
      </c>
      <c r="BL368" s="3" t="s">
        <v>414</v>
      </c>
      <c r="BM368" s="175" t="s">
        <v>1234</v>
      </c>
    </row>
    <row r="369" s="185" customFormat="true" ht="10.2" hidden="false" customHeight="false" outlineLevel="0" collapsed="false">
      <c r="B369" s="186"/>
      <c r="D369" s="179" t="s">
        <v>317</v>
      </c>
      <c r="F369" s="188" t="s">
        <v>1235</v>
      </c>
      <c r="H369" s="189" t="n">
        <v>0.678</v>
      </c>
      <c r="I369" s="190"/>
      <c r="L369" s="186"/>
      <c r="M369" s="191"/>
      <c r="T369" s="192"/>
      <c r="AT369" s="187" t="s">
        <v>317</v>
      </c>
      <c r="AU369" s="187" t="s">
        <v>91</v>
      </c>
      <c r="AV369" s="185" t="s">
        <v>91</v>
      </c>
      <c r="AW369" s="185" t="s">
        <v>3</v>
      </c>
      <c r="AX369" s="185" t="s">
        <v>89</v>
      </c>
      <c r="AY369" s="187" t="s">
        <v>308</v>
      </c>
    </row>
    <row r="370" s="22" customFormat="true" ht="44.25" hidden="false" customHeight="true" outlineLevel="0" collapsed="false">
      <c r="B370" s="23"/>
      <c r="C370" s="164" t="s">
        <v>696</v>
      </c>
      <c r="D370" s="164" t="s">
        <v>310</v>
      </c>
      <c r="E370" s="165" t="s">
        <v>1236</v>
      </c>
      <c r="F370" s="166" t="s">
        <v>1237</v>
      </c>
      <c r="G370" s="167" t="s">
        <v>370</v>
      </c>
      <c r="H370" s="168" t="n">
        <v>0.758</v>
      </c>
      <c r="I370" s="169"/>
      <c r="J370" s="170" t="n">
        <f aca="false">ROUND(I370*H370,2)</f>
        <v>0</v>
      </c>
      <c r="K370" s="166" t="s">
        <v>314</v>
      </c>
      <c r="L370" s="23"/>
      <c r="M370" s="171"/>
      <c r="N370" s="172" t="s">
        <v>47</v>
      </c>
      <c r="P370" s="173" t="n">
        <f aca="false">O370*H370</f>
        <v>0</v>
      </c>
      <c r="Q370" s="173" t="n">
        <v>0</v>
      </c>
      <c r="R370" s="173" t="n">
        <f aca="false">Q370*H370</f>
        <v>0</v>
      </c>
      <c r="S370" s="173" t="n">
        <v>0</v>
      </c>
      <c r="T370" s="174" t="n">
        <f aca="false">S370*H370</f>
        <v>0</v>
      </c>
      <c r="AR370" s="175" t="s">
        <v>414</v>
      </c>
      <c r="AT370" s="175" t="s">
        <v>310</v>
      </c>
      <c r="AU370" s="175" t="s">
        <v>91</v>
      </c>
      <c r="AY370" s="3" t="s">
        <v>308</v>
      </c>
      <c r="BE370" s="176" t="n">
        <f aca="false">IF(N370="základní",J370,0)</f>
        <v>0</v>
      </c>
      <c r="BF370" s="176" t="n">
        <f aca="false">IF(N370="snížená",J370,0)</f>
        <v>0</v>
      </c>
      <c r="BG370" s="176" t="n">
        <f aca="false">IF(N370="zákl. přenesená",J370,0)</f>
        <v>0</v>
      </c>
      <c r="BH370" s="176" t="n">
        <f aca="false">IF(N370="sníž. přenesená",J370,0)</f>
        <v>0</v>
      </c>
      <c r="BI370" s="176" t="n">
        <f aca="false">IF(N370="nulová",J370,0)</f>
        <v>0</v>
      </c>
      <c r="BJ370" s="3" t="s">
        <v>89</v>
      </c>
      <c r="BK370" s="176" t="n">
        <f aca="false">ROUND(I370*H370,2)</f>
        <v>0</v>
      </c>
      <c r="BL370" s="3" t="s">
        <v>414</v>
      </c>
      <c r="BM370" s="175" t="s">
        <v>1238</v>
      </c>
    </row>
    <row r="371" s="152" customFormat="true" ht="22.95" hidden="false" customHeight="true" outlineLevel="0" collapsed="false">
      <c r="B371" s="153"/>
      <c r="D371" s="154" t="s">
        <v>81</v>
      </c>
      <c r="E371" s="162" t="s">
        <v>1239</v>
      </c>
      <c r="F371" s="162" t="s">
        <v>1240</v>
      </c>
      <c r="I371" s="156"/>
      <c r="J371" s="163" t="n">
        <f aca="false">BK371</f>
        <v>0</v>
      </c>
      <c r="L371" s="153"/>
      <c r="M371" s="157"/>
      <c r="P371" s="158" t="n">
        <f aca="false">SUM(P372:P409)</f>
        <v>0</v>
      </c>
      <c r="R371" s="158" t="n">
        <f aca="false">SUM(R372:R409)</f>
        <v>0.18008716</v>
      </c>
      <c r="T371" s="159" t="n">
        <f aca="false">SUM(T372:T409)</f>
        <v>0</v>
      </c>
      <c r="AR371" s="154" t="s">
        <v>91</v>
      </c>
      <c r="AT371" s="160" t="s">
        <v>81</v>
      </c>
      <c r="AU371" s="160" t="s">
        <v>89</v>
      </c>
      <c r="AY371" s="154" t="s">
        <v>308</v>
      </c>
      <c r="BK371" s="161" t="n">
        <f aca="false">SUM(BK372:BK409)</f>
        <v>0</v>
      </c>
    </row>
    <row r="372" s="22" customFormat="true" ht="49.2" hidden="false" customHeight="true" outlineLevel="0" collapsed="false">
      <c r="B372" s="23"/>
      <c r="C372" s="164" t="s">
        <v>698</v>
      </c>
      <c r="D372" s="164" t="s">
        <v>310</v>
      </c>
      <c r="E372" s="165" t="s">
        <v>1241</v>
      </c>
      <c r="F372" s="166" t="s">
        <v>1242</v>
      </c>
      <c r="G372" s="167" t="s">
        <v>313</v>
      </c>
      <c r="H372" s="168" t="n">
        <v>8.223</v>
      </c>
      <c r="I372" s="169"/>
      <c r="J372" s="170" t="n">
        <f aca="false">ROUND(I372*H372,2)</f>
        <v>0</v>
      </c>
      <c r="K372" s="166" t="s">
        <v>314</v>
      </c>
      <c r="L372" s="23"/>
      <c r="M372" s="171"/>
      <c r="N372" s="172" t="s">
        <v>47</v>
      </c>
      <c r="P372" s="173" t="n">
        <f aca="false">O372*H372</f>
        <v>0</v>
      </c>
      <c r="Q372" s="173" t="n">
        <v>0</v>
      </c>
      <c r="R372" s="173" t="n">
        <f aca="false">Q372*H372</f>
        <v>0</v>
      </c>
      <c r="S372" s="173" t="n">
        <v>0</v>
      </c>
      <c r="T372" s="174" t="n">
        <f aca="false">S372*H372</f>
        <v>0</v>
      </c>
      <c r="AR372" s="175" t="s">
        <v>414</v>
      </c>
      <c r="AT372" s="175" t="s">
        <v>310</v>
      </c>
      <c r="AU372" s="175" t="s">
        <v>91</v>
      </c>
      <c r="AY372" s="3" t="s">
        <v>308</v>
      </c>
      <c r="BE372" s="176" t="n">
        <f aca="false">IF(N372="základní",J372,0)</f>
        <v>0</v>
      </c>
      <c r="BF372" s="176" t="n">
        <f aca="false">IF(N372="snížená",J372,0)</f>
        <v>0</v>
      </c>
      <c r="BG372" s="176" t="n">
        <f aca="false">IF(N372="zákl. přenesená",J372,0)</f>
        <v>0</v>
      </c>
      <c r="BH372" s="176" t="n">
        <f aca="false">IF(N372="sníž. přenesená",J372,0)</f>
        <v>0</v>
      </c>
      <c r="BI372" s="176" t="n">
        <f aca="false">IF(N372="nulová",J372,0)</f>
        <v>0</v>
      </c>
      <c r="BJ372" s="3" t="s">
        <v>89</v>
      </c>
      <c r="BK372" s="176" t="n">
        <f aca="false">ROUND(I372*H372,2)</f>
        <v>0</v>
      </c>
      <c r="BL372" s="3" t="s">
        <v>414</v>
      </c>
      <c r="BM372" s="175" t="s">
        <v>1243</v>
      </c>
    </row>
    <row r="373" s="22" customFormat="true" ht="24.15" hidden="false" customHeight="true" outlineLevel="0" collapsed="false">
      <c r="B373" s="23"/>
      <c r="C373" s="201" t="s">
        <v>700</v>
      </c>
      <c r="D373" s="201" t="s">
        <v>487</v>
      </c>
      <c r="E373" s="202" t="s">
        <v>1244</v>
      </c>
      <c r="F373" s="203" t="s">
        <v>1245</v>
      </c>
      <c r="G373" s="204" t="s">
        <v>313</v>
      </c>
      <c r="H373" s="205" t="n">
        <v>9.045</v>
      </c>
      <c r="I373" s="206"/>
      <c r="J373" s="207" t="n">
        <f aca="false">ROUND(I373*H373,2)</f>
        <v>0</v>
      </c>
      <c r="K373" s="203" t="s">
        <v>314</v>
      </c>
      <c r="L373" s="208"/>
      <c r="M373" s="209"/>
      <c r="N373" s="210" t="s">
        <v>47</v>
      </c>
      <c r="P373" s="173" t="n">
        <f aca="false">O373*H373</f>
        <v>0</v>
      </c>
      <c r="Q373" s="173" t="n">
        <v>0.00272</v>
      </c>
      <c r="R373" s="173" t="n">
        <f aca="false">Q373*H373</f>
        <v>0.0246024</v>
      </c>
      <c r="S373" s="173" t="n">
        <v>0</v>
      </c>
      <c r="T373" s="174" t="n">
        <f aca="false">S373*H373</f>
        <v>0</v>
      </c>
      <c r="AR373" s="175" t="s">
        <v>508</v>
      </c>
      <c r="AT373" s="175" t="s">
        <v>487</v>
      </c>
      <c r="AU373" s="175" t="s">
        <v>91</v>
      </c>
      <c r="AY373" s="3" t="s">
        <v>308</v>
      </c>
      <c r="BE373" s="176" t="n">
        <f aca="false">IF(N373="základní",J373,0)</f>
        <v>0</v>
      </c>
      <c r="BF373" s="176" t="n">
        <f aca="false">IF(N373="snížená",J373,0)</f>
        <v>0</v>
      </c>
      <c r="BG373" s="176" t="n">
        <f aca="false">IF(N373="zákl. přenesená",J373,0)</f>
        <v>0</v>
      </c>
      <c r="BH373" s="176" t="n">
        <f aca="false">IF(N373="sníž. přenesená",J373,0)</f>
        <v>0</v>
      </c>
      <c r="BI373" s="176" t="n">
        <f aca="false">IF(N373="nulová",J373,0)</f>
        <v>0</v>
      </c>
      <c r="BJ373" s="3" t="s">
        <v>89</v>
      </c>
      <c r="BK373" s="176" t="n">
        <f aca="false">ROUND(I373*H373,2)</f>
        <v>0</v>
      </c>
      <c r="BL373" s="3" t="s">
        <v>414</v>
      </c>
      <c r="BM373" s="175" t="s">
        <v>1246</v>
      </c>
    </row>
    <row r="374" s="177" customFormat="true" ht="10.2" hidden="false" customHeight="false" outlineLevel="0" collapsed="false">
      <c r="B374" s="178"/>
      <c r="D374" s="179" t="s">
        <v>317</v>
      </c>
      <c r="E374" s="180"/>
      <c r="F374" s="181" t="s">
        <v>318</v>
      </c>
      <c r="H374" s="180"/>
      <c r="I374" s="182"/>
      <c r="L374" s="178"/>
      <c r="M374" s="183"/>
      <c r="T374" s="184"/>
      <c r="AT374" s="180" t="s">
        <v>317</v>
      </c>
      <c r="AU374" s="180" t="s">
        <v>91</v>
      </c>
      <c r="AV374" s="177" t="s">
        <v>89</v>
      </c>
      <c r="AW374" s="177" t="s">
        <v>35</v>
      </c>
      <c r="AX374" s="177" t="s">
        <v>82</v>
      </c>
      <c r="AY374" s="180" t="s">
        <v>308</v>
      </c>
    </row>
    <row r="375" s="177" customFormat="true" ht="10.2" hidden="false" customHeight="false" outlineLevel="0" collapsed="false">
      <c r="B375" s="178"/>
      <c r="D375" s="179" t="s">
        <v>317</v>
      </c>
      <c r="E375" s="180"/>
      <c r="F375" s="181" t="s">
        <v>1247</v>
      </c>
      <c r="H375" s="180"/>
      <c r="I375" s="182"/>
      <c r="L375" s="178"/>
      <c r="M375" s="183"/>
      <c r="T375" s="184"/>
      <c r="AT375" s="180" t="s">
        <v>317</v>
      </c>
      <c r="AU375" s="180" t="s">
        <v>91</v>
      </c>
      <c r="AV375" s="177" t="s">
        <v>89</v>
      </c>
      <c r="AW375" s="177" t="s">
        <v>35</v>
      </c>
      <c r="AX375" s="177" t="s">
        <v>82</v>
      </c>
      <c r="AY375" s="180" t="s">
        <v>308</v>
      </c>
    </row>
    <row r="376" s="177" customFormat="true" ht="10.2" hidden="false" customHeight="false" outlineLevel="0" collapsed="false">
      <c r="B376" s="178"/>
      <c r="D376" s="179" t="s">
        <v>317</v>
      </c>
      <c r="E376" s="180"/>
      <c r="F376" s="181" t="s">
        <v>1189</v>
      </c>
      <c r="H376" s="180"/>
      <c r="I376" s="182"/>
      <c r="L376" s="178"/>
      <c r="M376" s="183"/>
      <c r="T376" s="184"/>
      <c r="AT376" s="180" t="s">
        <v>317</v>
      </c>
      <c r="AU376" s="180" t="s">
        <v>91</v>
      </c>
      <c r="AV376" s="177" t="s">
        <v>89</v>
      </c>
      <c r="AW376" s="177" t="s">
        <v>35</v>
      </c>
      <c r="AX376" s="177" t="s">
        <v>82</v>
      </c>
      <c r="AY376" s="180" t="s">
        <v>308</v>
      </c>
    </row>
    <row r="377" s="185" customFormat="true" ht="10.2" hidden="false" customHeight="false" outlineLevel="0" collapsed="false">
      <c r="B377" s="186"/>
      <c r="D377" s="179" t="s">
        <v>317</v>
      </c>
      <c r="E377" s="187"/>
      <c r="F377" s="188" t="s">
        <v>1190</v>
      </c>
      <c r="H377" s="189" t="n">
        <v>8.223</v>
      </c>
      <c r="I377" s="190"/>
      <c r="L377" s="186"/>
      <c r="M377" s="191"/>
      <c r="T377" s="192"/>
      <c r="AT377" s="187" t="s">
        <v>317</v>
      </c>
      <c r="AU377" s="187" t="s">
        <v>91</v>
      </c>
      <c r="AV377" s="185" t="s">
        <v>91</v>
      </c>
      <c r="AW377" s="185" t="s">
        <v>35</v>
      </c>
      <c r="AX377" s="185" t="s">
        <v>82</v>
      </c>
      <c r="AY377" s="187" t="s">
        <v>308</v>
      </c>
    </row>
    <row r="378" s="193" customFormat="true" ht="10.2" hidden="false" customHeight="false" outlineLevel="0" collapsed="false">
      <c r="B378" s="194"/>
      <c r="D378" s="179" t="s">
        <v>317</v>
      </c>
      <c r="E378" s="195"/>
      <c r="F378" s="196" t="s">
        <v>321</v>
      </c>
      <c r="H378" s="197" t="n">
        <v>8.223</v>
      </c>
      <c r="I378" s="198"/>
      <c r="L378" s="194"/>
      <c r="M378" s="199"/>
      <c r="T378" s="200"/>
      <c r="AT378" s="195" t="s">
        <v>317</v>
      </c>
      <c r="AU378" s="195" t="s">
        <v>91</v>
      </c>
      <c r="AV378" s="193" t="s">
        <v>315</v>
      </c>
      <c r="AW378" s="193" t="s">
        <v>35</v>
      </c>
      <c r="AX378" s="193" t="s">
        <v>89</v>
      </c>
      <c r="AY378" s="195" t="s">
        <v>308</v>
      </c>
    </row>
    <row r="379" s="185" customFormat="true" ht="10.2" hidden="false" customHeight="false" outlineLevel="0" collapsed="false">
      <c r="B379" s="186"/>
      <c r="D379" s="179" t="s">
        <v>317</v>
      </c>
      <c r="F379" s="188" t="s">
        <v>1200</v>
      </c>
      <c r="H379" s="189" t="n">
        <v>9.045</v>
      </c>
      <c r="I379" s="190"/>
      <c r="L379" s="186"/>
      <c r="M379" s="191"/>
      <c r="T379" s="192"/>
      <c r="AT379" s="187" t="s">
        <v>317</v>
      </c>
      <c r="AU379" s="187" t="s">
        <v>91</v>
      </c>
      <c r="AV379" s="185" t="s">
        <v>91</v>
      </c>
      <c r="AW379" s="185" t="s">
        <v>3</v>
      </c>
      <c r="AX379" s="185" t="s">
        <v>89</v>
      </c>
      <c r="AY379" s="187" t="s">
        <v>308</v>
      </c>
    </row>
    <row r="380" s="22" customFormat="true" ht="37.95" hidden="false" customHeight="true" outlineLevel="0" collapsed="false">
      <c r="B380" s="23"/>
      <c r="C380" s="164" t="s">
        <v>702</v>
      </c>
      <c r="D380" s="164" t="s">
        <v>310</v>
      </c>
      <c r="E380" s="165" t="s">
        <v>1248</v>
      </c>
      <c r="F380" s="166" t="s">
        <v>1249</v>
      </c>
      <c r="G380" s="167" t="s">
        <v>313</v>
      </c>
      <c r="H380" s="168" t="n">
        <v>7.52</v>
      </c>
      <c r="I380" s="169"/>
      <c r="J380" s="170" t="n">
        <f aca="false">ROUND(I380*H380,2)</f>
        <v>0</v>
      </c>
      <c r="K380" s="166" t="s">
        <v>314</v>
      </c>
      <c r="L380" s="23"/>
      <c r="M380" s="171"/>
      <c r="N380" s="172" t="s">
        <v>47</v>
      </c>
      <c r="P380" s="173" t="n">
        <f aca="false">O380*H380</f>
        <v>0</v>
      </c>
      <c r="Q380" s="173" t="n">
        <v>0</v>
      </c>
      <c r="R380" s="173" t="n">
        <f aca="false">Q380*H380</f>
        <v>0</v>
      </c>
      <c r="S380" s="173" t="n">
        <v>0</v>
      </c>
      <c r="T380" s="174" t="n">
        <f aca="false">S380*H380</f>
        <v>0</v>
      </c>
      <c r="AR380" s="175" t="s">
        <v>414</v>
      </c>
      <c r="AT380" s="175" t="s">
        <v>310</v>
      </c>
      <c r="AU380" s="175" t="s">
        <v>91</v>
      </c>
      <c r="AY380" s="3" t="s">
        <v>308</v>
      </c>
      <c r="BE380" s="176" t="n">
        <f aca="false">IF(N380="základní",J380,0)</f>
        <v>0</v>
      </c>
      <c r="BF380" s="176" t="n">
        <f aca="false">IF(N380="snížená",J380,0)</f>
        <v>0</v>
      </c>
      <c r="BG380" s="176" t="n">
        <f aca="false">IF(N380="zákl. přenesená",J380,0)</f>
        <v>0</v>
      </c>
      <c r="BH380" s="176" t="n">
        <f aca="false">IF(N380="sníž. přenesená",J380,0)</f>
        <v>0</v>
      </c>
      <c r="BI380" s="176" t="n">
        <f aca="false">IF(N380="nulová",J380,0)</f>
        <v>0</v>
      </c>
      <c r="BJ380" s="3" t="s">
        <v>89</v>
      </c>
      <c r="BK380" s="176" t="n">
        <f aca="false">ROUND(I380*H380,2)</f>
        <v>0</v>
      </c>
      <c r="BL380" s="3" t="s">
        <v>414</v>
      </c>
      <c r="BM380" s="175" t="s">
        <v>1250</v>
      </c>
    </row>
    <row r="381" s="22" customFormat="true" ht="24.15" hidden="false" customHeight="true" outlineLevel="0" collapsed="false">
      <c r="B381" s="23"/>
      <c r="C381" s="201" t="s">
        <v>704</v>
      </c>
      <c r="D381" s="201" t="s">
        <v>487</v>
      </c>
      <c r="E381" s="202" t="s">
        <v>1251</v>
      </c>
      <c r="F381" s="203" t="s">
        <v>1252</v>
      </c>
      <c r="G381" s="204" t="s">
        <v>313</v>
      </c>
      <c r="H381" s="205" t="n">
        <v>8.272</v>
      </c>
      <c r="I381" s="206"/>
      <c r="J381" s="207" t="n">
        <f aca="false">ROUND(I381*H381,2)</f>
        <v>0</v>
      </c>
      <c r="K381" s="203" t="s">
        <v>314</v>
      </c>
      <c r="L381" s="208"/>
      <c r="M381" s="209"/>
      <c r="N381" s="210" t="s">
        <v>47</v>
      </c>
      <c r="P381" s="173" t="n">
        <f aca="false">O381*H381</f>
        <v>0</v>
      </c>
      <c r="Q381" s="173" t="n">
        <v>0.0025</v>
      </c>
      <c r="R381" s="173" t="n">
        <f aca="false">Q381*H381</f>
        <v>0.02068</v>
      </c>
      <c r="S381" s="173" t="n">
        <v>0</v>
      </c>
      <c r="T381" s="174" t="n">
        <f aca="false">S381*H381</f>
        <v>0</v>
      </c>
      <c r="AR381" s="175" t="s">
        <v>508</v>
      </c>
      <c r="AT381" s="175" t="s">
        <v>487</v>
      </c>
      <c r="AU381" s="175" t="s">
        <v>91</v>
      </c>
      <c r="AY381" s="3" t="s">
        <v>308</v>
      </c>
      <c r="BE381" s="176" t="n">
        <f aca="false">IF(N381="základní",J381,0)</f>
        <v>0</v>
      </c>
      <c r="BF381" s="176" t="n">
        <f aca="false">IF(N381="snížená",J381,0)</f>
        <v>0</v>
      </c>
      <c r="BG381" s="176" t="n">
        <f aca="false">IF(N381="zákl. přenesená",J381,0)</f>
        <v>0</v>
      </c>
      <c r="BH381" s="176" t="n">
        <f aca="false">IF(N381="sníž. přenesená",J381,0)</f>
        <v>0</v>
      </c>
      <c r="BI381" s="176" t="n">
        <f aca="false">IF(N381="nulová",J381,0)</f>
        <v>0</v>
      </c>
      <c r="BJ381" s="3" t="s">
        <v>89</v>
      </c>
      <c r="BK381" s="176" t="n">
        <f aca="false">ROUND(I381*H381,2)</f>
        <v>0</v>
      </c>
      <c r="BL381" s="3" t="s">
        <v>414</v>
      </c>
      <c r="BM381" s="175" t="s">
        <v>1253</v>
      </c>
    </row>
    <row r="382" s="177" customFormat="true" ht="10.2" hidden="false" customHeight="false" outlineLevel="0" collapsed="false">
      <c r="B382" s="178"/>
      <c r="D382" s="179" t="s">
        <v>317</v>
      </c>
      <c r="E382" s="180"/>
      <c r="F382" s="181" t="s">
        <v>318</v>
      </c>
      <c r="H382" s="180"/>
      <c r="I382" s="182"/>
      <c r="L382" s="178"/>
      <c r="M382" s="183"/>
      <c r="T382" s="184"/>
      <c r="AT382" s="180" t="s">
        <v>317</v>
      </c>
      <c r="AU382" s="180" t="s">
        <v>91</v>
      </c>
      <c r="AV382" s="177" t="s">
        <v>89</v>
      </c>
      <c r="AW382" s="177" t="s">
        <v>35</v>
      </c>
      <c r="AX382" s="177" t="s">
        <v>82</v>
      </c>
      <c r="AY382" s="180" t="s">
        <v>308</v>
      </c>
    </row>
    <row r="383" s="177" customFormat="true" ht="10.2" hidden="false" customHeight="false" outlineLevel="0" collapsed="false">
      <c r="B383" s="178"/>
      <c r="D383" s="179" t="s">
        <v>317</v>
      </c>
      <c r="E383" s="180"/>
      <c r="F383" s="181" t="s">
        <v>1254</v>
      </c>
      <c r="H383" s="180"/>
      <c r="I383" s="182"/>
      <c r="L383" s="178"/>
      <c r="M383" s="183"/>
      <c r="T383" s="184"/>
      <c r="AT383" s="180" t="s">
        <v>317</v>
      </c>
      <c r="AU383" s="180" t="s">
        <v>91</v>
      </c>
      <c r="AV383" s="177" t="s">
        <v>89</v>
      </c>
      <c r="AW383" s="177" t="s">
        <v>35</v>
      </c>
      <c r="AX383" s="177" t="s">
        <v>82</v>
      </c>
      <c r="AY383" s="180" t="s">
        <v>308</v>
      </c>
    </row>
    <row r="384" s="177" customFormat="true" ht="10.2" hidden="false" customHeight="false" outlineLevel="0" collapsed="false">
      <c r="B384" s="178"/>
      <c r="D384" s="179" t="s">
        <v>317</v>
      </c>
      <c r="E384" s="180"/>
      <c r="F384" s="181" t="s">
        <v>1061</v>
      </c>
      <c r="H384" s="180"/>
      <c r="I384" s="182"/>
      <c r="L384" s="178"/>
      <c r="M384" s="183"/>
      <c r="T384" s="184"/>
      <c r="AT384" s="180" t="s">
        <v>317</v>
      </c>
      <c r="AU384" s="180" t="s">
        <v>91</v>
      </c>
      <c r="AV384" s="177" t="s">
        <v>89</v>
      </c>
      <c r="AW384" s="177" t="s">
        <v>35</v>
      </c>
      <c r="AX384" s="177" t="s">
        <v>82</v>
      </c>
      <c r="AY384" s="180" t="s">
        <v>308</v>
      </c>
    </row>
    <row r="385" s="177" customFormat="true" ht="10.2" hidden="false" customHeight="false" outlineLevel="0" collapsed="false">
      <c r="B385" s="178"/>
      <c r="D385" s="179" t="s">
        <v>317</v>
      </c>
      <c r="E385" s="180"/>
      <c r="F385" s="181" t="s">
        <v>1112</v>
      </c>
      <c r="H385" s="180"/>
      <c r="I385" s="182"/>
      <c r="L385" s="178"/>
      <c r="M385" s="183"/>
      <c r="T385" s="184"/>
      <c r="AT385" s="180" t="s">
        <v>317</v>
      </c>
      <c r="AU385" s="180" t="s">
        <v>91</v>
      </c>
      <c r="AV385" s="177" t="s">
        <v>89</v>
      </c>
      <c r="AW385" s="177" t="s">
        <v>35</v>
      </c>
      <c r="AX385" s="177" t="s">
        <v>82</v>
      </c>
      <c r="AY385" s="180" t="s">
        <v>308</v>
      </c>
    </row>
    <row r="386" s="185" customFormat="true" ht="10.2" hidden="false" customHeight="false" outlineLevel="0" collapsed="false">
      <c r="B386" s="186"/>
      <c r="D386" s="179" t="s">
        <v>317</v>
      </c>
      <c r="E386" s="187"/>
      <c r="F386" s="188" t="s">
        <v>1255</v>
      </c>
      <c r="H386" s="189" t="n">
        <v>7.52</v>
      </c>
      <c r="I386" s="190"/>
      <c r="L386" s="186"/>
      <c r="M386" s="191"/>
      <c r="T386" s="192"/>
      <c r="AT386" s="187" t="s">
        <v>317</v>
      </c>
      <c r="AU386" s="187" t="s">
        <v>91</v>
      </c>
      <c r="AV386" s="185" t="s">
        <v>91</v>
      </c>
      <c r="AW386" s="185" t="s">
        <v>35</v>
      </c>
      <c r="AX386" s="185" t="s">
        <v>82</v>
      </c>
      <c r="AY386" s="187" t="s">
        <v>308</v>
      </c>
    </row>
    <row r="387" s="193" customFormat="true" ht="10.2" hidden="false" customHeight="false" outlineLevel="0" collapsed="false">
      <c r="B387" s="194"/>
      <c r="D387" s="179" t="s">
        <v>317</v>
      </c>
      <c r="E387" s="195"/>
      <c r="F387" s="196" t="s">
        <v>321</v>
      </c>
      <c r="H387" s="197" t="n">
        <v>7.52</v>
      </c>
      <c r="I387" s="198"/>
      <c r="L387" s="194"/>
      <c r="M387" s="199"/>
      <c r="T387" s="200"/>
      <c r="AT387" s="195" t="s">
        <v>317</v>
      </c>
      <c r="AU387" s="195" t="s">
        <v>91</v>
      </c>
      <c r="AV387" s="193" t="s">
        <v>315</v>
      </c>
      <c r="AW387" s="193" t="s">
        <v>35</v>
      </c>
      <c r="AX387" s="193" t="s">
        <v>89</v>
      </c>
      <c r="AY387" s="195" t="s">
        <v>308</v>
      </c>
    </row>
    <row r="388" s="185" customFormat="true" ht="10.2" hidden="false" customHeight="false" outlineLevel="0" collapsed="false">
      <c r="B388" s="186"/>
      <c r="D388" s="179" t="s">
        <v>317</v>
      </c>
      <c r="F388" s="188" t="s">
        <v>1256</v>
      </c>
      <c r="H388" s="189" t="n">
        <v>8.272</v>
      </c>
      <c r="I388" s="190"/>
      <c r="L388" s="186"/>
      <c r="M388" s="191"/>
      <c r="T388" s="192"/>
      <c r="AT388" s="187" t="s">
        <v>317</v>
      </c>
      <c r="AU388" s="187" t="s">
        <v>91</v>
      </c>
      <c r="AV388" s="185" t="s">
        <v>91</v>
      </c>
      <c r="AW388" s="185" t="s">
        <v>3</v>
      </c>
      <c r="AX388" s="185" t="s">
        <v>89</v>
      </c>
      <c r="AY388" s="187" t="s">
        <v>308</v>
      </c>
    </row>
    <row r="389" s="22" customFormat="true" ht="37.95" hidden="false" customHeight="true" outlineLevel="0" collapsed="false">
      <c r="B389" s="23"/>
      <c r="C389" s="164" t="s">
        <v>706</v>
      </c>
      <c r="D389" s="164" t="s">
        <v>310</v>
      </c>
      <c r="E389" s="165" t="s">
        <v>1257</v>
      </c>
      <c r="F389" s="166" t="s">
        <v>1258</v>
      </c>
      <c r="G389" s="167" t="s">
        <v>313</v>
      </c>
      <c r="H389" s="168" t="n">
        <v>15.6</v>
      </c>
      <c r="I389" s="169"/>
      <c r="J389" s="170" t="n">
        <f aca="false">ROUND(I389*H389,2)</f>
        <v>0</v>
      </c>
      <c r="K389" s="166" t="s">
        <v>314</v>
      </c>
      <c r="L389" s="23"/>
      <c r="M389" s="171"/>
      <c r="N389" s="172" t="s">
        <v>47</v>
      </c>
      <c r="P389" s="173" t="n">
        <f aca="false">O389*H389</f>
        <v>0</v>
      </c>
      <c r="Q389" s="173" t="n">
        <v>0.006</v>
      </c>
      <c r="R389" s="173" t="n">
        <f aca="false">Q389*H389</f>
        <v>0.0936</v>
      </c>
      <c r="S389" s="173" t="n">
        <v>0</v>
      </c>
      <c r="T389" s="174" t="n">
        <f aca="false">S389*H389</f>
        <v>0</v>
      </c>
      <c r="AR389" s="175" t="s">
        <v>414</v>
      </c>
      <c r="AT389" s="175" t="s">
        <v>310</v>
      </c>
      <c r="AU389" s="175" t="s">
        <v>91</v>
      </c>
      <c r="AY389" s="3" t="s">
        <v>308</v>
      </c>
      <c r="BE389" s="176" t="n">
        <f aca="false">IF(N389="základní",J389,0)</f>
        <v>0</v>
      </c>
      <c r="BF389" s="176" t="n">
        <f aca="false">IF(N389="snížená",J389,0)</f>
        <v>0</v>
      </c>
      <c r="BG389" s="176" t="n">
        <f aca="false">IF(N389="zákl. přenesená",J389,0)</f>
        <v>0</v>
      </c>
      <c r="BH389" s="176" t="n">
        <f aca="false">IF(N389="sníž. přenesená",J389,0)</f>
        <v>0</v>
      </c>
      <c r="BI389" s="176" t="n">
        <f aca="false">IF(N389="nulová",J389,0)</f>
        <v>0</v>
      </c>
      <c r="BJ389" s="3" t="s">
        <v>89</v>
      </c>
      <c r="BK389" s="176" t="n">
        <f aca="false">ROUND(I389*H389,2)</f>
        <v>0</v>
      </c>
      <c r="BL389" s="3" t="s">
        <v>414</v>
      </c>
      <c r="BM389" s="175" t="s">
        <v>1259</v>
      </c>
    </row>
    <row r="390" s="22" customFormat="true" ht="24.15" hidden="false" customHeight="true" outlineLevel="0" collapsed="false">
      <c r="B390" s="23"/>
      <c r="C390" s="201" t="s">
        <v>708</v>
      </c>
      <c r="D390" s="201" t="s">
        <v>487</v>
      </c>
      <c r="E390" s="202" t="s">
        <v>1260</v>
      </c>
      <c r="F390" s="203" t="s">
        <v>1261</v>
      </c>
      <c r="G390" s="204" t="s">
        <v>313</v>
      </c>
      <c r="H390" s="205" t="n">
        <v>17.16</v>
      </c>
      <c r="I390" s="206"/>
      <c r="J390" s="207" t="n">
        <f aca="false">ROUND(I390*H390,2)</f>
        <v>0</v>
      </c>
      <c r="K390" s="203" t="s">
        <v>314</v>
      </c>
      <c r="L390" s="208"/>
      <c r="M390" s="209"/>
      <c r="N390" s="210" t="s">
        <v>47</v>
      </c>
      <c r="P390" s="173" t="n">
        <f aca="false">O390*H390</f>
        <v>0</v>
      </c>
      <c r="Q390" s="173" t="n">
        <v>0.00105</v>
      </c>
      <c r="R390" s="173" t="n">
        <f aca="false">Q390*H390</f>
        <v>0.018018</v>
      </c>
      <c r="S390" s="173" t="n">
        <v>0</v>
      </c>
      <c r="T390" s="174" t="n">
        <f aca="false">S390*H390</f>
        <v>0</v>
      </c>
      <c r="AR390" s="175" t="s">
        <v>508</v>
      </c>
      <c r="AT390" s="175" t="s">
        <v>487</v>
      </c>
      <c r="AU390" s="175" t="s">
        <v>91</v>
      </c>
      <c r="AY390" s="3" t="s">
        <v>308</v>
      </c>
      <c r="BE390" s="176" t="n">
        <f aca="false">IF(N390="základní",J390,0)</f>
        <v>0</v>
      </c>
      <c r="BF390" s="176" t="n">
        <f aca="false">IF(N390="snížená",J390,0)</f>
        <v>0</v>
      </c>
      <c r="BG390" s="176" t="n">
        <f aca="false">IF(N390="zákl. přenesená",J390,0)</f>
        <v>0</v>
      </c>
      <c r="BH390" s="176" t="n">
        <f aca="false">IF(N390="sníž. přenesená",J390,0)</f>
        <v>0</v>
      </c>
      <c r="BI390" s="176" t="n">
        <f aca="false">IF(N390="nulová",J390,0)</f>
        <v>0</v>
      </c>
      <c r="BJ390" s="3" t="s">
        <v>89</v>
      </c>
      <c r="BK390" s="176" t="n">
        <f aca="false">ROUND(I390*H390,2)</f>
        <v>0</v>
      </c>
      <c r="BL390" s="3" t="s">
        <v>414</v>
      </c>
      <c r="BM390" s="175" t="s">
        <v>1262</v>
      </c>
    </row>
    <row r="391" s="177" customFormat="true" ht="10.2" hidden="false" customHeight="false" outlineLevel="0" collapsed="false">
      <c r="B391" s="178"/>
      <c r="D391" s="179" t="s">
        <v>317</v>
      </c>
      <c r="E391" s="180"/>
      <c r="F391" s="181" t="s">
        <v>318</v>
      </c>
      <c r="H391" s="180"/>
      <c r="I391" s="182"/>
      <c r="L391" s="178"/>
      <c r="M391" s="183"/>
      <c r="T391" s="184"/>
      <c r="AT391" s="180" t="s">
        <v>317</v>
      </c>
      <c r="AU391" s="180" t="s">
        <v>91</v>
      </c>
      <c r="AV391" s="177" t="s">
        <v>89</v>
      </c>
      <c r="AW391" s="177" t="s">
        <v>35</v>
      </c>
      <c r="AX391" s="177" t="s">
        <v>82</v>
      </c>
      <c r="AY391" s="180" t="s">
        <v>308</v>
      </c>
    </row>
    <row r="392" s="177" customFormat="true" ht="10.2" hidden="false" customHeight="false" outlineLevel="0" collapsed="false">
      <c r="B392" s="178"/>
      <c r="D392" s="179" t="s">
        <v>317</v>
      </c>
      <c r="E392" s="180"/>
      <c r="F392" s="181" t="s">
        <v>1263</v>
      </c>
      <c r="H392" s="180"/>
      <c r="I392" s="182"/>
      <c r="L392" s="178"/>
      <c r="M392" s="183"/>
      <c r="T392" s="184"/>
      <c r="AT392" s="180" t="s">
        <v>317</v>
      </c>
      <c r="AU392" s="180" t="s">
        <v>91</v>
      </c>
      <c r="AV392" s="177" t="s">
        <v>89</v>
      </c>
      <c r="AW392" s="177" t="s">
        <v>35</v>
      </c>
      <c r="AX392" s="177" t="s">
        <v>82</v>
      </c>
      <c r="AY392" s="180" t="s">
        <v>308</v>
      </c>
    </row>
    <row r="393" s="185" customFormat="true" ht="10.2" hidden="false" customHeight="false" outlineLevel="0" collapsed="false">
      <c r="B393" s="186"/>
      <c r="D393" s="179" t="s">
        <v>317</v>
      </c>
      <c r="E393" s="187"/>
      <c r="F393" s="188" t="s">
        <v>1264</v>
      </c>
      <c r="H393" s="189" t="n">
        <v>15.6</v>
      </c>
      <c r="I393" s="190"/>
      <c r="L393" s="186"/>
      <c r="M393" s="191"/>
      <c r="T393" s="192"/>
      <c r="AT393" s="187" t="s">
        <v>317</v>
      </c>
      <c r="AU393" s="187" t="s">
        <v>91</v>
      </c>
      <c r="AV393" s="185" t="s">
        <v>91</v>
      </c>
      <c r="AW393" s="185" t="s">
        <v>35</v>
      </c>
      <c r="AX393" s="185" t="s">
        <v>82</v>
      </c>
      <c r="AY393" s="187" t="s">
        <v>308</v>
      </c>
    </row>
    <row r="394" s="193" customFormat="true" ht="10.2" hidden="false" customHeight="false" outlineLevel="0" collapsed="false">
      <c r="B394" s="194"/>
      <c r="D394" s="179" t="s">
        <v>317</v>
      </c>
      <c r="E394" s="195"/>
      <c r="F394" s="196" t="s">
        <v>321</v>
      </c>
      <c r="H394" s="197" t="n">
        <v>15.6</v>
      </c>
      <c r="I394" s="198"/>
      <c r="L394" s="194"/>
      <c r="M394" s="199"/>
      <c r="T394" s="200"/>
      <c r="AT394" s="195" t="s">
        <v>317</v>
      </c>
      <c r="AU394" s="195" t="s">
        <v>91</v>
      </c>
      <c r="AV394" s="193" t="s">
        <v>315</v>
      </c>
      <c r="AW394" s="193" t="s">
        <v>35</v>
      </c>
      <c r="AX394" s="193" t="s">
        <v>89</v>
      </c>
      <c r="AY394" s="195" t="s">
        <v>308</v>
      </c>
    </row>
    <row r="395" s="185" customFormat="true" ht="10.2" hidden="false" customHeight="false" outlineLevel="0" collapsed="false">
      <c r="B395" s="186"/>
      <c r="D395" s="179" t="s">
        <v>317</v>
      </c>
      <c r="F395" s="188" t="s">
        <v>1265</v>
      </c>
      <c r="H395" s="189" t="n">
        <v>17.16</v>
      </c>
      <c r="I395" s="190"/>
      <c r="L395" s="186"/>
      <c r="M395" s="191"/>
      <c r="T395" s="192"/>
      <c r="AT395" s="187" t="s">
        <v>317</v>
      </c>
      <c r="AU395" s="187" t="s">
        <v>91</v>
      </c>
      <c r="AV395" s="185" t="s">
        <v>91</v>
      </c>
      <c r="AW395" s="185" t="s">
        <v>3</v>
      </c>
      <c r="AX395" s="185" t="s">
        <v>89</v>
      </c>
      <c r="AY395" s="187" t="s">
        <v>308</v>
      </c>
    </row>
    <row r="396" s="22" customFormat="true" ht="37.95" hidden="false" customHeight="true" outlineLevel="0" collapsed="false">
      <c r="B396" s="23"/>
      <c r="C396" s="164" t="s">
        <v>710</v>
      </c>
      <c r="D396" s="164" t="s">
        <v>310</v>
      </c>
      <c r="E396" s="165" t="s">
        <v>1266</v>
      </c>
      <c r="F396" s="166" t="s">
        <v>1267</v>
      </c>
      <c r="G396" s="167" t="s">
        <v>313</v>
      </c>
      <c r="H396" s="168" t="n">
        <v>8.223</v>
      </c>
      <c r="I396" s="169"/>
      <c r="J396" s="170" t="n">
        <f aca="false">ROUND(I396*H396,2)</f>
        <v>0</v>
      </c>
      <c r="K396" s="166" t="s">
        <v>314</v>
      </c>
      <c r="L396" s="23"/>
      <c r="M396" s="171"/>
      <c r="N396" s="172" t="s">
        <v>47</v>
      </c>
      <c r="P396" s="173" t="n">
        <f aca="false">O396*H396</f>
        <v>0</v>
      </c>
      <c r="Q396" s="173" t="n">
        <v>0.00012</v>
      </c>
      <c r="R396" s="173" t="n">
        <f aca="false">Q396*H396</f>
        <v>0.00098676</v>
      </c>
      <c r="S396" s="173" t="n">
        <v>0</v>
      </c>
      <c r="T396" s="174" t="n">
        <f aca="false">S396*H396</f>
        <v>0</v>
      </c>
      <c r="AR396" s="175" t="s">
        <v>414</v>
      </c>
      <c r="AT396" s="175" t="s">
        <v>310</v>
      </c>
      <c r="AU396" s="175" t="s">
        <v>91</v>
      </c>
      <c r="AY396" s="3" t="s">
        <v>308</v>
      </c>
      <c r="BE396" s="176" t="n">
        <f aca="false">IF(N396="základní",J396,0)</f>
        <v>0</v>
      </c>
      <c r="BF396" s="176" t="n">
        <f aca="false">IF(N396="snížená",J396,0)</f>
        <v>0</v>
      </c>
      <c r="BG396" s="176" t="n">
        <f aca="false">IF(N396="zákl. přenesená",J396,0)</f>
        <v>0</v>
      </c>
      <c r="BH396" s="176" t="n">
        <f aca="false">IF(N396="sníž. přenesená",J396,0)</f>
        <v>0</v>
      </c>
      <c r="BI396" s="176" t="n">
        <f aca="false">IF(N396="nulová",J396,0)</f>
        <v>0</v>
      </c>
      <c r="BJ396" s="3" t="s">
        <v>89</v>
      </c>
      <c r="BK396" s="176" t="n">
        <f aca="false">ROUND(I396*H396,2)</f>
        <v>0</v>
      </c>
      <c r="BL396" s="3" t="s">
        <v>414</v>
      </c>
      <c r="BM396" s="175" t="s">
        <v>1268</v>
      </c>
    </row>
    <row r="397" s="177" customFormat="true" ht="10.2" hidden="false" customHeight="false" outlineLevel="0" collapsed="false">
      <c r="B397" s="178"/>
      <c r="D397" s="179" t="s">
        <v>317</v>
      </c>
      <c r="E397" s="180"/>
      <c r="F397" s="181" t="s">
        <v>318</v>
      </c>
      <c r="H397" s="180"/>
      <c r="I397" s="182"/>
      <c r="L397" s="178"/>
      <c r="M397" s="183"/>
      <c r="T397" s="184"/>
      <c r="AT397" s="180" t="s">
        <v>317</v>
      </c>
      <c r="AU397" s="180" t="s">
        <v>91</v>
      </c>
      <c r="AV397" s="177" t="s">
        <v>89</v>
      </c>
      <c r="AW397" s="177" t="s">
        <v>35</v>
      </c>
      <c r="AX397" s="177" t="s">
        <v>82</v>
      </c>
      <c r="AY397" s="180" t="s">
        <v>308</v>
      </c>
    </row>
    <row r="398" s="177" customFormat="true" ht="10.2" hidden="false" customHeight="false" outlineLevel="0" collapsed="false">
      <c r="B398" s="178"/>
      <c r="D398" s="179" t="s">
        <v>317</v>
      </c>
      <c r="E398" s="180"/>
      <c r="F398" s="181" t="s">
        <v>1269</v>
      </c>
      <c r="H398" s="180"/>
      <c r="I398" s="182"/>
      <c r="L398" s="178"/>
      <c r="M398" s="183"/>
      <c r="T398" s="184"/>
      <c r="AT398" s="180" t="s">
        <v>317</v>
      </c>
      <c r="AU398" s="180" t="s">
        <v>91</v>
      </c>
      <c r="AV398" s="177" t="s">
        <v>89</v>
      </c>
      <c r="AW398" s="177" t="s">
        <v>35</v>
      </c>
      <c r="AX398" s="177" t="s">
        <v>82</v>
      </c>
      <c r="AY398" s="180" t="s">
        <v>308</v>
      </c>
    </row>
    <row r="399" s="177" customFormat="true" ht="10.2" hidden="false" customHeight="false" outlineLevel="0" collapsed="false">
      <c r="B399" s="178"/>
      <c r="D399" s="179" t="s">
        <v>317</v>
      </c>
      <c r="E399" s="180"/>
      <c r="F399" s="181" t="s">
        <v>1189</v>
      </c>
      <c r="H399" s="180"/>
      <c r="I399" s="182"/>
      <c r="L399" s="178"/>
      <c r="M399" s="183"/>
      <c r="T399" s="184"/>
      <c r="AT399" s="180" t="s">
        <v>317</v>
      </c>
      <c r="AU399" s="180" t="s">
        <v>91</v>
      </c>
      <c r="AV399" s="177" t="s">
        <v>89</v>
      </c>
      <c r="AW399" s="177" t="s">
        <v>35</v>
      </c>
      <c r="AX399" s="177" t="s">
        <v>82</v>
      </c>
      <c r="AY399" s="180" t="s">
        <v>308</v>
      </c>
    </row>
    <row r="400" s="185" customFormat="true" ht="10.2" hidden="false" customHeight="false" outlineLevel="0" collapsed="false">
      <c r="B400" s="186"/>
      <c r="D400" s="179" t="s">
        <v>317</v>
      </c>
      <c r="E400" s="187"/>
      <c r="F400" s="188" t="s">
        <v>1190</v>
      </c>
      <c r="H400" s="189" t="n">
        <v>8.223</v>
      </c>
      <c r="I400" s="190"/>
      <c r="L400" s="186"/>
      <c r="M400" s="191"/>
      <c r="T400" s="192"/>
      <c r="AT400" s="187" t="s">
        <v>317</v>
      </c>
      <c r="AU400" s="187" t="s">
        <v>91</v>
      </c>
      <c r="AV400" s="185" t="s">
        <v>91</v>
      </c>
      <c r="AW400" s="185" t="s">
        <v>35</v>
      </c>
      <c r="AX400" s="185" t="s">
        <v>82</v>
      </c>
      <c r="AY400" s="187" t="s">
        <v>308</v>
      </c>
    </row>
    <row r="401" s="193" customFormat="true" ht="10.2" hidden="false" customHeight="false" outlineLevel="0" collapsed="false">
      <c r="B401" s="194"/>
      <c r="D401" s="179" t="s">
        <v>317</v>
      </c>
      <c r="E401" s="195"/>
      <c r="F401" s="196" t="s">
        <v>321</v>
      </c>
      <c r="H401" s="197" t="n">
        <v>8.223</v>
      </c>
      <c r="I401" s="198"/>
      <c r="L401" s="194"/>
      <c r="M401" s="199"/>
      <c r="T401" s="200"/>
      <c r="AT401" s="195" t="s">
        <v>317</v>
      </c>
      <c r="AU401" s="195" t="s">
        <v>91</v>
      </c>
      <c r="AV401" s="193" t="s">
        <v>315</v>
      </c>
      <c r="AW401" s="193" t="s">
        <v>35</v>
      </c>
      <c r="AX401" s="193" t="s">
        <v>89</v>
      </c>
      <c r="AY401" s="195" t="s">
        <v>308</v>
      </c>
    </row>
    <row r="402" s="22" customFormat="true" ht="24.15" hidden="false" customHeight="true" outlineLevel="0" collapsed="false">
      <c r="B402" s="23"/>
      <c r="C402" s="201" t="s">
        <v>712</v>
      </c>
      <c r="D402" s="201" t="s">
        <v>487</v>
      </c>
      <c r="E402" s="202" t="s">
        <v>1270</v>
      </c>
      <c r="F402" s="203" t="s">
        <v>1271</v>
      </c>
      <c r="G402" s="204" t="s">
        <v>324</v>
      </c>
      <c r="H402" s="205" t="n">
        <v>0.888</v>
      </c>
      <c r="I402" s="206"/>
      <c r="J402" s="207" t="n">
        <f aca="false">ROUND(I402*H402,2)</f>
        <v>0</v>
      </c>
      <c r="K402" s="203" t="s">
        <v>314</v>
      </c>
      <c r="L402" s="208"/>
      <c r="M402" s="209"/>
      <c r="N402" s="210" t="s">
        <v>47</v>
      </c>
      <c r="P402" s="173" t="n">
        <f aca="false">O402*H402</f>
        <v>0</v>
      </c>
      <c r="Q402" s="173" t="n">
        <v>0.025</v>
      </c>
      <c r="R402" s="173" t="n">
        <f aca="false">Q402*H402</f>
        <v>0.0222</v>
      </c>
      <c r="S402" s="173" t="n">
        <v>0</v>
      </c>
      <c r="T402" s="174" t="n">
        <f aca="false">S402*H402</f>
        <v>0</v>
      </c>
      <c r="AR402" s="175" t="s">
        <v>508</v>
      </c>
      <c r="AT402" s="175" t="s">
        <v>487</v>
      </c>
      <c r="AU402" s="175" t="s">
        <v>91</v>
      </c>
      <c r="AY402" s="3" t="s">
        <v>308</v>
      </c>
      <c r="BE402" s="176" t="n">
        <f aca="false">IF(N402="základní",J402,0)</f>
        <v>0</v>
      </c>
      <c r="BF402" s="176" t="n">
        <f aca="false">IF(N402="snížená",J402,0)</f>
        <v>0</v>
      </c>
      <c r="BG402" s="176" t="n">
        <f aca="false">IF(N402="zákl. přenesená",J402,0)</f>
        <v>0</v>
      </c>
      <c r="BH402" s="176" t="n">
        <f aca="false">IF(N402="sníž. přenesená",J402,0)</f>
        <v>0</v>
      </c>
      <c r="BI402" s="176" t="n">
        <f aca="false">IF(N402="nulová",J402,0)</f>
        <v>0</v>
      </c>
      <c r="BJ402" s="3" t="s">
        <v>89</v>
      </c>
      <c r="BK402" s="176" t="n">
        <f aca="false">ROUND(I402*H402,2)</f>
        <v>0</v>
      </c>
      <c r="BL402" s="3" t="s">
        <v>414</v>
      </c>
      <c r="BM402" s="175" t="s">
        <v>1272</v>
      </c>
    </row>
    <row r="403" s="177" customFormat="true" ht="10.2" hidden="false" customHeight="false" outlineLevel="0" collapsed="false">
      <c r="B403" s="178"/>
      <c r="D403" s="179" t="s">
        <v>317</v>
      </c>
      <c r="E403" s="180"/>
      <c r="F403" s="181" t="s">
        <v>318</v>
      </c>
      <c r="H403" s="180"/>
      <c r="I403" s="182"/>
      <c r="L403" s="178"/>
      <c r="M403" s="183"/>
      <c r="T403" s="184"/>
      <c r="AT403" s="180" t="s">
        <v>317</v>
      </c>
      <c r="AU403" s="180" t="s">
        <v>91</v>
      </c>
      <c r="AV403" s="177" t="s">
        <v>89</v>
      </c>
      <c r="AW403" s="177" t="s">
        <v>35</v>
      </c>
      <c r="AX403" s="177" t="s">
        <v>82</v>
      </c>
      <c r="AY403" s="180" t="s">
        <v>308</v>
      </c>
    </row>
    <row r="404" s="177" customFormat="true" ht="10.2" hidden="false" customHeight="false" outlineLevel="0" collapsed="false">
      <c r="B404" s="178"/>
      <c r="D404" s="179" t="s">
        <v>317</v>
      </c>
      <c r="E404" s="180"/>
      <c r="F404" s="181" t="s">
        <v>1273</v>
      </c>
      <c r="H404" s="180"/>
      <c r="I404" s="182"/>
      <c r="L404" s="178"/>
      <c r="M404" s="183"/>
      <c r="T404" s="184"/>
      <c r="AT404" s="180" t="s">
        <v>317</v>
      </c>
      <c r="AU404" s="180" t="s">
        <v>91</v>
      </c>
      <c r="AV404" s="177" t="s">
        <v>89</v>
      </c>
      <c r="AW404" s="177" t="s">
        <v>35</v>
      </c>
      <c r="AX404" s="177" t="s">
        <v>82</v>
      </c>
      <c r="AY404" s="180" t="s">
        <v>308</v>
      </c>
    </row>
    <row r="405" s="177" customFormat="true" ht="10.2" hidden="false" customHeight="false" outlineLevel="0" collapsed="false">
      <c r="B405" s="178"/>
      <c r="D405" s="179" t="s">
        <v>317</v>
      </c>
      <c r="E405" s="180"/>
      <c r="F405" s="181" t="s">
        <v>1189</v>
      </c>
      <c r="H405" s="180"/>
      <c r="I405" s="182"/>
      <c r="L405" s="178"/>
      <c r="M405" s="183"/>
      <c r="T405" s="184"/>
      <c r="AT405" s="180" t="s">
        <v>317</v>
      </c>
      <c r="AU405" s="180" t="s">
        <v>91</v>
      </c>
      <c r="AV405" s="177" t="s">
        <v>89</v>
      </c>
      <c r="AW405" s="177" t="s">
        <v>35</v>
      </c>
      <c r="AX405" s="177" t="s">
        <v>82</v>
      </c>
      <c r="AY405" s="180" t="s">
        <v>308</v>
      </c>
    </row>
    <row r="406" s="185" customFormat="true" ht="10.2" hidden="false" customHeight="false" outlineLevel="0" collapsed="false">
      <c r="B406" s="186"/>
      <c r="D406" s="179" t="s">
        <v>317</v>
      </c>
      <c r="E406" s="187"/>
      <c r="F406" s="188" t="s">
        <v>1274</v>
      </c>
      <c r="H406" s="189" t="n">
        <v>0.74</v>
      </c>
      <c r="I406" s="190"/>
      <c r="L406" s="186"/>
      <c r="M406" s="191"/>
      <c r="T406" s="192"/>
      <c r="AT406" s="187" t="s">
        <v>317</v>
      </c>
      <c r="AU406" s="187" t="s">
        <v>91</v>
      </c>
      <c r="AV406" s="185" t="s">
        <v>91</v>
      </c>
      <c r="AW406" s="185" t="s">
        <v>35</v>
      </c>
      <c r="AX406" s="185" t="s">
        <v>82</v>
      </c>
      <c r="AY406" s="187" t="s">
        <v>308</v>
      </c>
    </row>
    <row r="407" s="193" customFormat="true" ht="10.2" hidden="false" customHeight="false" outlineLevel="0" collapsed="false">
      <c r="B407" s="194"/>
      <c r="D407" s="179" t="s">
        <v>317</v>
      </c>
      <c r="E407" s="195"/>
      <c r="F407" s="196" t="s">
        <v>321</v>
      </c>
      <c r="H407" s="197" t="n">
        <v>0.74</v>
      </c>
      <c r="I407" s="198"/>
      <c r="L407" s="194"/>
      <c r="M407" s="199"/>
      <c r="T407" s="200"/>
      <c r="AT407" s="195" t="s">
        <v>317</v>
      </c>
      <c r="AU407" s="195" t="s">
        <v>91</v>
      </c>
      <c r="AV407" s="193" t="s">
        <v>315</v>
      </c>
      <c r="AW407" s="193" t="s">
        <v>35</v>
      </c>
      <c r="AX407" s="193" t="s">
        <v>89</v>
      </c>
      <c r="AY407" s="195" t="s">
        <v>308</v>
      </c>
    </row>
    <row r="408" s="185" customFormat="true" ht="10.2" hidden="false" customHeight="false" outlineLevel="0" collapsed="false">
      <c r="B408" s="186"/>
      <c r="D408" s="179" t="s">
        <v>317</v>
      </c>
      <c r="F408" s="188" t="s">
        <v>1275</v>
      </c>
      <c r="H408" s="189" t="n">
        <v>0.888</v>
      </c>
      <c r="I408" s="190"/>
      <c r="L408" s="186"/>
      <c r="M408" s="191"/>
      <c r="T408" s="192"/>
      <c r="AT408" s="187" t="s">
        <v>317</v>
      </c>
      <c r="AU408" s="187" t="s">
        <v>91</v>
      </c>
      <c r="AV408" s="185" t="s">
        <v>91</v>
      </c>
      <c r="AW408" s="185" t="s">
        <v>3</v>
      </c>
      <c r="AX408" s="185" t="s">
        <v>89</v>
      </c>
      <c r="AY408" s="187" t="s">
        <v>308</v>
      </c>
    </row>
    <row r="409" s="22" customFormat="true" ht="44.25" hidden="false" customHeight="true" outlineLevel="0" collapsed="false">
      <c r="B409" s="23"/>
      <c r="C409" s="164" t="s">
        <v>714</v>
      </c>
      <c r="D409" s="164" t="s">
        <v>310</v>
      </c>
      <c r="E409" s="165" t="s">
        <v>1276</v>
      </c>
      <c r="F409" s="166" t="s">
        <v>1277</v>
      </c>
      <c r="G409" s="167" t="s">
        <v>370</v>
      </c>
      <c r="H409" s="168" t="n">
        <v>0.18</v>
      </c>
      <c r="I409" s="169"/>
      <c r="J409" s="170" t="n">
        <f aca="false">ROUND(I409*H409,2)</f>
        <v>0</v>
      </c>
      <c r="K409" s="166" t="s">
        <v>314</v>
      </c>
      <c r="L409" s="23"/>
      <c r="M409" s="171"/>
      <c r="N409" s="172" t="s">
        <v>47</v>
      </c>
      <c r="P409" s="173" t="n">
        <f aca="false">O409*H409</f>
        <v>0</v>
      </c>
      <c r="Q409" s="173" t="n">
        <v>0</v>
      </c>
      <c r="R409" s="173" t="n">
        <f aca="false">Q409*H409</f>
        <v>0</v>
      </c>
      <c r="S409" s="173" t="n">
        <v>0</v>
      </c>
      <c r="T409" s="174" t="n">
        <f aca="false">S409*H409</f>
        <v>0</v>
      </c>
      <c r="AR409" s="175" t="s">
        <v>414</v>
      </c>
      <c r="AT409" s="175" t="s">
        <v>310</v>
      </c>
      <c r="AU409" s="175" t="s">
        <v>91</v>
      </c>
      <c r="AY409" s="3" t="s">
        <v>308</v>
      </c>
      <c r="BE409" s="176" t="n">
        <f aca="false">IF(N409="základní",J409,0)</f>
        <v>0</v>
      </c>
      <c r="BF409" s="176" t="n">
        <f aca="false">IF(N409="snížená",J409,0)</f>
        <v>0</v>
      </c>
      <c r="BG409" s="176" t="n">
        <f aca="false">IF(N409="zákl. přenesená",J409,0)</f>
        <v>0</v>
      </c>
      <c r="BH409" s="176" t="n">
        <f aca="false">IF(N409="sníž. přenesená",J409,0)</f>
        <v>0</v>
      </c>
      <c r="BI409" s="176" t="n">
        <f aca="false">IF(N409="nulová",J409,0)</f>
        <v>0</v>
      </c>
      <c r="BJ409" s="3" t="s">
        <v>89</v>
      </c>
      <c r="BK409" s="176" t="n">
        <f aca="false">ROUND(I409*H409,2)</f>
        <v>0</v>
      </c>
      <c r="BL409" s="3" t="s">
        <v>414</v>
      </c>
      <c r="BM409" s="175" t="s">
        <v>1278</v>
      </c>
    </row>
    <row r="410" s="152" customFormat="true" ht="22.95" hidden="false" customHeight="true" outlineLevel="0" collapsed="false">
      <c r="B410" s="153"/>
      <c r="D410" s="154" t="s">
        <v>81</v>
      </c>
      <c r="E410" s="162" t="s">
        <v>990</v>
      </c>
      <c r="F410" s="162" t="s">
        <v>991</v>
      </c>
      <c r="I410" s="156"/>
      <c r="J410" s="163" t="n">
        <f aca="false">BK410</f>
        <v>0</v>
      </c>
      <c r="L410" s="153"/>
      <c r="M410" s="157"/>
      <c r="P410" s="158" t="n">
        <f aca="false">SUM(P411:P513)</f>
        <v>0</v>
      </c>
      <c r="R410" s="158" t="n">
        <f aca="false">SUM(R411:R513)</f>
        <v>2.19601556</v>
      </c>
      <c r="T410" s="159" t="n">
        <f aca="false">SUM(T411:T513)</f>
        <v>0</v>
      </c>
      <c r="AR410" s="154" t="s">
        <v>91</v>
      </c>
      <c r="AT410" s="160" t="s">
        <v>81</v>
      </c>
      <c r="AU410" s="160" t="s">
        <v>89</v>
      </c>
      <c r="AY410" s="154" t="s">
        <v>308</v>
      </c>
      <c r="BK410" s="161" t="n">
        <f aca="false">SUM(BK411:BK513)</f>
        <v>0</v>
      </c>
    </row>
    <row r="411" s="22" customFormat="true" ht="16.5" hidden="false" customHeight="true" outlineLevel="0" collapsed="false">
      <c r="B411" s="23"/>
      <c r="C411" s="164" t="s">
        <v>717</v>
      </c>
      <c r="D411" s="164" t="s">
        <v>310</v>
      </c>
      <c r="E411" s="165" t="s">
        <v>1279</v>
      </c>
      <c r="F411" s="166" t="s">
        <v>1280</v>
      </c>
      <c r="G411" s="167" t="s">
        <v>494</v>
      </c>
      <c r="H411" s="168" t="n">
        <v>12</v>
      </c>
      <c r="I411" s="169"/>
      <c r="J411" s="170" t="n">
        <f aca="false">ROUND(I411*H411,2)</f>
        <v>0</v>
      </c>
      <c r="K411" s="166"/>
      <c r="L411" s="23"/>
      <c r="M411" s="171"/>
      <c r="N411" s="172" t="s">
        <v>47</v>
      </c>
      <c r="P411" s="173" t="n">
        <f aca="false">O411*H411</f>
        <v>0</v>
      </c>
      <c r="Q411" s="173" t="n">
        <v>0</v>
      </c>
      <c r="R411" s="173" t="n">
        <f aca="false">Q411*H411</f>
        <v>0</v>
      </c>
      <c r="S411" s="173" t="n">
        <v>0</v>
      </c>
      <c r="T411" s="174" t="n">
        <f aca="false">S411*H411</f>
        <v>0</v>
      </c>
      <c r="AR411" s="175" t="s">
        <v>414</v>
      </c>
      <c r="AT411" s="175" t="s">
        <v>310</v>
      </c>
      <c r="AU411" s="175" t="s">
        <v>91</v>
      </c>
      <c r="AY411" s="3" t="s">
        <v>308</v>
      </c>
      <c r="BE411" s="176" t="n">
        <f aca="false">IF(N411="základní",J411,0)</f>
        <v>0</v>
      </c>
      <c r="BF411" s="176" t="n">
        <f aca="false">IF(N411="snížená",J411,0)</f>
        <v>0</v>
      </c>
      <c r="BG411" s="176" t="n">
        <f aca="false">IF(N411="zákl. přenesená",J411,0)</f>
        <v>0</v>
      </c>
      <c r="BH411" s="176" t="n">
        <f aca="false">IF(N411="sníž. přenesená",J411,0)</f>
        <v>0</v>
      </c>
      <c r="BI411" s="176" t="n">
        <f aca="false">IF(N411="nulová",J411,0)</f>
        <v>0</v>
      </c>
      <c r="BJ411" s="3" t="s">
        <v>89</v>
      </c>
      <c r="BK411" s="176" t="n">
        <f aca="false">ROUND(I411*H411,2)</f>
        <v>0</v>
      </c>
      <c r="BL411" s="3" t="s">
        <v>414</v>
      </c>
      <c r="BM411" s="175" t="s">
        <v>1281</v>
      </c>
    </row>
    <row r="412" s="177" customFormat="true" ht="10.2" hidden="false" customHeight="false" outlineLevel="0" collapsed="false">
      <c r="B412" s="178"/>
      <c r="D412" s="179" t="s">
        <v>317</v>
      </c>
      <c r="E412" s="180"/>
      <c r="F412" s="181" t="s">
        <v>318</v>
      </c>
      <c r="H412" s="180"/>
      <c r="I412" s="182"/>
      <c r="L412" s="178"/>
      <c r="M412" s="183"/>
      <c r="T412" s="184"/>
      <c r="AT412" s="180" t="s">
        <v>317</v>
      </c>
      <c r="AU412" s="180" t="s">
        <v>91</v>
      </c>
      <c r="AV412" s="177" t="s">
        <v>89</v>
      </c>
      <c r="AW412" s="177" t="s">
        <v>35</v>
      </c>
      <c r="AX412" s="177" t="s">
        <v>82</v>
      </c>
      <c r="AY412" s="180" t="s">
        <v>308</v>
      </c>
    </row>
    <row r="413" s="177" customFormat="true" ht="10.2" hidden="false" customHeight="false" outlineLevel="0" collapsed="false">
      <c r="B413" s="178"/>
      <c r="D413" s="179" t="s">
        <v>317</v>
      </c>
      <c r="E413" s="180"/>
      <c r="F413" s="181" t="s">
        <v>1282</v>
      </c>
      <c r="H413" s="180"/>
      <c r="I413" s="182"/>
      <c r="L413" s="178"/>
      <c r="M413" s="183"/>
      <c r="T413" s="184"/>
      <c r="AT413" s="180" t="s">
        <v>317</v>
      </c>
      <c r="AU413" s="180" t="s">
        <v>91</v>
      </c>
      <c r="AV413" s="177" t="s">
        <v>89</v>
      </c>
      <c r="AW413" s="177" t="s">
        <v>35</v>
      </c>
      <c r="AX413" s="177" t="s">
        <v>82</v>
      </c>
      <c r="AY413" s="180" t="s">
        <v>308</v>
      </c>
    </row>
    <row r="414" s="185" customFormat="true" ht="10.2" hidden="false" customHeight="false" outlineLevel="0" collapsed="false">
      <c r="B414" s="186"/>
      <c r="D414" s="179" t="s">
        <v>317</v>
      </c>
      <c r="E414" s="187"/>
      <c r="F414" s="188" t="s">
        <v>1179</v>
      </c>
      <c r="H414" s="189" t="n">
        <v>12</v>
      </c>
      <c r="I414" s="190"/>
      <c r="L414" s="186"/>
      <c r="M414" s="191"/>
      <c r="T414" s="192"/>
      <c r="AT414" s="187" t="s">
        <v>317</v>
      </c>
      <c r="AU414" s="187" t="s">
        <v>91</v>
      </c>
      <c r="AV414" s="185" t="s">
        <v>91</v>
      </c>
      <c r="AW414" s="185" t="s">
        <v>35</v>
      </c>
      <c r="AX414" s="185" t="s">
        <v>82</v>
      </c>
      <c r="AY414" s="187" t="s">
        <v>308</v>
      </c>
    </row>
    <row r="415" s="193" customFormat="true" ht="10.2" hidden="false" customHeight="false" outlineLevel="0" collapsed="false">
      <c r="B415" s="194"/>
      <c r="D415" s="179" t="s">
        <v>317</v>
      </c>
      <c r="E415" s="195"/>
      <c r="F415" s="196" t="s">
        <v>321</v>
      </c>
      <c r="H415" s="197" t="n">
        <v>12</v>
      </c>
      <c r="I415" s="198"/>
      <c r="L415" s="194"/>
      <c r="M415" s="199"/>
      <c r="T415" s="200"/>
      <c r="AT415" s="195" t="s">
        <v>317</v>
      </c>
      <c r="AU415" s="195" t="s">
        <v>91</v>
      </c>
      <c r="AV415" s="193" t="s">
        <v>315</v>
      </c>
      <c r="AW415" s="193" t="s">
        <v>35</v>
      </c>
      <c r="AX415" s="193" t="s">
        <v>89</v>
      </c>
      <c r="AY415" s="195" t="s">
        <v>308</v>
      </c>
    </row>
    <row r="416" s="22" customFormat="true" ht="16.5" hidden="false" customHeight="true" outlineLevel="0" collapsed="false">
      <c r="B416" s="23"/>
      <c r="C416" s="201" t="s">
        <v>719</v>
      </c>
      <c r="D416" s="201" t="s">
        <v>487</v>
      </c>
      <c r="E416" s="202" t="s">
        <v>1283</v>
      </c>
      <c r="F416" s="203" t="s">
        <v>1284</v>
      </c>
      <c r="G416" s="204" t="s">
        <v>494</v>
      </c>
      <c r="H416" s="205" t="n">
        <v>13.2</v>
      </c>
      <c r="I416" s="206"/>
      <c r="J416" s="207" t="n">
        <f aca="false">ROUND(I416*H416,2)</f>
        <v>0</v>
      </c>
      <c r="K416" s="203"/>
      <c r="L416" s="208"/>
      <c r="M416" s="209"/>
      <c r="N416" s="210" t="s">
        <v>47</v>
      </c>
      <c r="P416" s="173" t="n">
        <f aca="false">O416*H416</f>
        <v>0</v>
      </c>
      <c r="Q416" s="173" t="n">
        <v>0</v>
      </c>
      <c r="R416" s="173" t="n">
        <f aca="false">Q416*H416</f>
        <v>0</v>
      </c>
      <c r="S416" s="173" t="n">
        <v>0</v>
      </c>
      <c r="T416" s="174" t="n">
        <f aca="false">S416*H416</f>
        <v>0</v>
      </c>
      <c r="AR416" s="175" t="s">
        <v>508</v>
      </c>
      <c r="AT416" s="175" t="s">
        <v>487</v>
      </c>
      <c r="AU416" s="175" t="s">
        <v>91</v>
      </c>
      <c r="AY416" s="3" t="s">
        <v>308</v>
      </c>
      <c r="BE416" s="176" t="n">
        <f aca="false">IF(N416="základní",J416,0)</f>
        <v>0</v>
      </c>
      <c r="BF416" s="176" t="n">
        <f aca="false">IF(N416="snížená",J416,0)</f>
        <v>0</v>
      </c>
      <c r="BG416" s="176" t="n">
        <f aca="false">IF(N416="zákl. přenesená",J416,0)</f>
        <v>0</v>
      </c>
      <c r="BH416" s="176" t="n">
        <f aca="false">IF(N416="sníž. přenesená",J416,0)</f>
        <v>0</v>
      </c>
      <c r="BI416" s="176" t="n">
        <f aca="false">IF(N416="nulová",J416,0)</f>
        <v>0</v>
      </c>
      <c r="BJ416" s="3" t="s">
        <v>89</v>
      </c>
      <c r="BK416" s="176" t="n">
        <f aca="false">ROUND(I416*H416,2)</f>
        <v>0</v>
      </c>
      <c r="BL416" s="3" t="s">
        <v>414</v>
      </c>
      <c r="BM416" s="175" t="s">
        <v>1285</v>
      </c>
    </row>
    <row r="417" s="185" customFormat="true" ht="10.2" hidden="false" customHeight="false" outlineLevel="0" collapsed="false">
      <c r="B417" s="186"/>
      <c r="D417" s="179" t="s">
        <v>317</v>
      </c>
      <c r="F417" s="188" t="s">
        <v>1286</v>
      </c>
      <c r="H417" s="189" t="n">
        <v>13.2</v>
      </c>
      <c r="I417" s="190"/>
      <c r="L417" s="186"/>
      <c r="M417" s="191"/>
      <c r="T417" s="192"/>
      <c r="AT417" s="187" t="s">
        <v>317</v>
      </c>
      <c r="AU417" s="187" t="s">
        <v>91</v>
      </c>
      <c r="AV417" s="185" t="s">
        <v>91</v>
      </c>
      <c r="AW417" s="185" t="s">
        <v>3</v>
      </c>
      <c r="AX417" s="185" t="s">
        <v>89</v>
      </c>
      <c r="AY417" s="187" t="s">
        <v>308</v>
      </c>
    </row>
    <row r="418" s="22" customFormat="true" ht="24.15" hidden="false" customHeight="true" outlineLevel="0" collapsed="false">
      <c r="B418" s="23"/>
      <c r="C418" s="164" t="s">
        <v>721</v>
      </c>
      <c r="D418" s="164" t="s">
        <v>310</v>
      </c>
      <c r="E418" s="165" t="s">
        <v>1287</v>
      </c>
      <c r="F418" s="166" t="s">
        <v>1288</v>
      </c>
      <c r="G418" s="167" t="s">
        <v>313</v>
      </c>
      <c r="H418" s="168" t="n">
        <v>30.6</v>
      </c>
      <c r="I418" s="169"/>
      <c r="J418" s="170" t="n">
        <f aca="false">ROUND(I418*H418,2)</f>
        <v>0</v>
      </c>
      <c r="K418" s="166"/>
      <c r="L418" s="23"/>
      <c r="M418" s="171"/>
      <c r="N418" s="172" t="s">
        <v>47</v>
      </c>
      <c r="P418" s="173" t="n">
        <f aca="false">O418*H418</f>
        <v>0</v>
      </c>
      <c r="Q418" s="173" t="n">
        <v>0</v>
      </c>
      <c r="R418" s="173" t="n">
        <f aca="false">Q418*H418</f>
        <v>0</v>
      </c>
      <c r="S418" s="173" t="n">
        <v>0</v>
      </c>
      <c r="T418" s="174" t="n">
        <f aca="false">S418*H418</f>
        <v>0</v>
      </c>
      <c r="AR418" s="175" t="s">
        <v>414</v>
      </c>
      <c r="AT418" s="175" t="s">
        <v>310</v>
      </c>
      <c r="AU418" s="175" t="s">
        <v>91</v>
      </c>
      <c r="AY418" s="3" t="s">
        <v>308</v>
      </c>
      <c r="BE418" s="176" t="n">
        <f aca="false">IF(N418="základní",J418,0)</f>
        <v>0</v>
      </c>
      <c r="BF418" s="176" t="n">
        <f aca="false">IF(N418="snížená",J418,0)</f>
        <v>0</v>
      </c>
      <c r="BG418" s="176" t="n">
        <f aca="false">IF(N418="zákl. přenesená",J418,0)</f>
        <v>0</v>
      </c>
      <c r="BH418" s="176" t="n">
        <f aca="false">IF(N418="sníž. přenesená",J418,0)</f>
        <v>0</v>
      </c>
      <c r="BI418" s="176" t="n">
        <f aca="false">IF(N418="nulová",J418,0)</f>
        <v>0</v>
      </c>
      <c r="BJ418" s="3" t="s">
        <v>89</v>
      </c>
      <c r="BK418" s="176" t="n">
        <f aca="false">ROUND(I418*H418,2)</f>
        <v>0</v>
      </c>
      <c r="BL418" s="3" t="s">
        <v>414</v>
      </c>
      <c r="BM418" s="175" t="s">
        <v>1289</v>
      </c>
    </row>
    <row r="419" s="177" customFormat="true" ht="10.2" hidden="false" customHeight="false" outlineLevel="0" collapsed="false">
      <c r="B419" s="178"/>
      <c r="D419" s="179" t="s">
        <v>317</v>
      </c>
      <c r="E419" s="180"/>
      <c r="F419" s="181" t="s">
        <v>318</v>
      </c>
      <c r="H419" s="180"/>
      <c r="I419" s="182"/>
      <c r="L419" s="178"/>
      <c r="M419" s="183"/>
      <c r="T419" s="184"/>
      <c r="AT419" s="180" t="s">
        <v>317</v>
      </c>
      <c r="AU419" s="180" t="s">
        <v>91</v>
      </c>
      <c r="AV419" s="177" t="s">
        <v>89</v>
      </c>
      <c r="AW419" s="177" t="s">
        <v>35</v>
      </c>
      <c r="AX419" s="177" t="s">
        <v>82</v>
      </c>
      <c r="AY419" s="180" t="s">
        <v>308</v>
      </c>
    </row>
    <row r="420" s="177" customFormat="true" ht="10.2" hidden="false" customHeight="false" outlineLevel="0" collapsed="false">
      <c r="B420" s="178"/>
      <c r="D420" s="179" t="s">
        <v>317</v>
      </c>
      <c r="E420" s="180"/>
      <c r="F420" s="181" t="s">
        <v>1290</v>
      </c>
      <c r="H420" s="180"/>
      <c r="I420" s="182"/>
      <c r="L420" s="178"/>
      <c r="M420" s="183"/>
      <c r="T420" s="184"/>
      <c r="AT420" s="180" t="s">
        <v>317</v>
      </c>
      <c r="AU420" s="180" t="s">
        <v>91</v>
      </c>
      <c r="AV420" s="177" t="s">
        <v>89</v>
      </c>
      <c r="AW420" s="177" t="s">
        <v>35</v>
      </c>
      <c r="AX420" s="177" t="s">
        <v>82</v>
      </c>
      <c r="AY420" s="180" t="s">
        <v>308</v>
      </c>
    </row>
    <row r="421" s="185" customFormat="true" ht="10.2" hidden="false" customHeight="false" outlineLevel="0" collapsed="false">
      <c r="B421" s="186"/>
      <c r="D421" s="179" t="s">
        <v>317</v>
      </c>
      <c r="E421" s="187"/>
      <c r="F421" s="188" t="s">
        <v>1291</v>
      </c>
      <c r="H421" s="189" t="n">
        <v>30.6</v>
      </c>
      <c r="I421" s="190"/>
      <c r="L421" s="186"/>
      <c r="M421" s="191"/>
      <c r="T421" s="192"/>
      <c r="AT421" s="187" t="s">
        <v>317</v>
      </c>
      <c r="AU421" s="187" t="s">
        <v>91</v>
      </c>
      <c r="AV421" s="185" t="s">
        <v>91</v>
      </c>
      <c r="AW421" s="185" t="s">
        <v>35</v>
      </c>
      <c r="AX421" s="185" t="s">
        <v>82</v>
      </c>
      <c r="AY421" s="187" t="s">
        <v>308</v>
      </c>
    </row>
    <row r="422" s="193" customFormat="true" ht="10.2" hidden="false" customHeight="false" outlineLevel="0" collapsed="false">
      <c r="B422" s="194"/>
      <c r="D422" s="179" t="s">
        <v>317</v>
      </c>
      <c r="E422" s="195"/>
      <c r="F422" s="196" t="s">
        <v>321</v>
      </c>
      <c r="H422" s="197" t="n">
        <v>30.6</v>
      </c>
      <c r="I422" s="198"/>
      <c r="L422" s="194"/>
      <c r="M422" s="199"/>
      <c r="T422" s="200"/>
      <c r="AT422" s="195" t="s">
        <v>317</v>
      </c>
      <c r="AU422" s="195" t="s">
        <v>91</v>
      </c>
      <c r="AV422" s="193" t="s">
        <v>315</v>
      </c>
      <c r="AW422" s="193" t="s">
        <v>35</v>
      </c>
      <c r="AX422" s="193" t="s">
        <v>89</v>
      </c>
      <c r="AY422" s="195" t="s">
        <v>308</v>
      </c>
    </row>
    <row r="423" s="22" customFormat="true" ht="37.95" hidden="false" customHeight="true" outlineLevel="0" collapsed="false">
      <c r="B423" s="23"/>
      <c r="C423" s="201" t="s">
        <v>723</v>
      </c>
      <c r="D423" s="201" t="s">
        <v>487</v>
      </c>
      <c r="E423" s="202" t="s">
        <v>1292</v>
      </c>
      <c r="F423" s="203" t="s">
        <v>1293</v>
      </c>
      <c r="G423" s="204" t="s">
        <v>313</v>
      </c>
      <c r="H423" s="205" t="n">
        <v>33.66</v>
      </c>
      <c r="I423" s="206"/>
      <c r="J423" s="207" t="n">
        <f aca="false">ROUND(I423*H423,2)</f>
        <v>0</v>
      </c>
      <c r="K423" s="203"/>
      <c r="L423" s="208"/>
      <c r="M423" s="209"/>
      <c r="N423" s="210" t="s">
        <v>47</v>
      </c>
      <c r="P423" s="173" t="n">
        <f aca="false">O423*H423</f>
        <v>0</v>
      </c>
      <c r="Q423" s="173" t="n">
        <v>0</v>
      </c>
      <c r="R423" s="173" t="n">
        <f aca="false">Q423*H423</f>
        <v>0</v>
      </c>
      <c r="S423" s="173" t="n">
        <v>0</v>
      </c>
      <c r="T423" s="174" t="n">
        <f aca="false">S423*H423</f>
        <v>0</v>
      </c>
      <c r="AR423" s="175" t="s">
        <v>508</v>
      </c>
      <c r="AT423" s="175" t="s">
        <v>487</v>
      </c>
      <c r="AU423" s="175" t="s">
        <v>91</v>
      </c>
      <c r="AY423" s="3" t="s">
        <v>308</v>
      </c>
      <c r="BE423" s="176" t="n">
        <f aca="false">IF(N423="základní",J423,0)</f>
        <v>0</v>
      </c>
      <c r="BF423" s="176" t="n">
        <f aca="false">IF(N423="snížená",J423,0)</f>
        <v>0</v>
      </c>
      <c r="BG423" s="176" t="n">
        <f aca="false">IF(N423="zákl. přenesená",J423,0)</f>
        <v>0</v>
      </c>
      <c r="BH423" s="176" t="n">
        <f aca="false">IF(N423="sníž. přenesená",J423,0)</f>
        <v>0</v>
      </c>
      <c r="BI423" s="176" t="n">
        <f aca="false">IF(N423="nulová",J423,0)</f>
        <v>0</v>
      </c>
      <c r="BJ423" s="3" t="s">
        <v>89</v>
      </c>
      <c r="BK423" s="176" t="n">
        <f aca="false">ROUND(I423*H423,2)</f>
        <v>0</v>
      </c>
      <c r="BL423" s="3" t="s">
        <v>414</v>
      </c>
      <c r="BM423" s="175" t="s">
        <v>1294</v>
      </c>
    </row>
    <row r="424" s="185" customFormat="true" ht="10.2" hidden="false" customHeight="false" outlineLevel="0" collapsed="false">
      <c r="B424" s="186"/>
      <c r="D424" s="179" t="s">
        <v>317</v>
      </c>
      <c r="F424" s="188" t="s">
        <v>1295</v>
      </c>
      <c r="H424" s="189" t="n">
        <v>33.66</v>
      </c>
      <c r="I424" s="190"/>
      <c r="L424" s="186"/>
      <c r="M424" s="191"/>
      <c r="T424" s="192"/>
      <c r="AT424" s="187" t="s">
        <v>317</v>
      </c>
      <c r="AU424" s="187" t="s">
        <v>91</v>
      </c>
      <c r="AV424" s="185" t="s">
        <v>91</v>
      </c>
      <c r="AW424" s="185" t="s">
        <v>3</v>
      </c>
      <c r="AX424" s="185" t="s">
        <v>89</v>
      </c>
      <c r="AY424" s="187" t="s">
        <v>308</v>
      </c>
    </row>
    <row r="425" s="22" customFormat="true" ht="16.5" hidden="false" customHeight="true" outlineLevel="0" collapsed="false">
      <c r="B425" s="23"/>
      <c r="C425" s="164" t="s">
        <v>725</v>
      </c>
      <c r="D425" s="164" t="s">
        <v>310</v>
      </c>
      <c r="E425" s="165" t="s">
        <v>1296</v>
      </c>
      <c r="F425" s="166" t="s">
        <v>1297</v>
      </c>
      <c r="G425" s="167" t="s">
        <v>494</v>
      </c>
      <c r="H425" s="168" t="n">
        <v>12</v>
      </c>
      <c r="I425" s="169"/>
      <c r="J425" s="170" t="n">
        <f aca="false">ROUND(I425*H425,2)</f>
        <v>0</v>
      </c>
      <c r="K425" s="166"/>
      <c r="L425" s="23"/>
      <c r="M425" s="171"/>
      <c r="N425" s="172" t="s">
        <v>47</v>
      </c>
      <c r="P425" s="173" t="n">
        <f aca="false">O425*H425</f>
        <v>0</v>
      </c>
      <c r="Q425" s="173" t="n">
        <v>0</v>
      </c>
      <c r="R425" s="173" t="n">
        <f aca="false">Q425*H425</f>
        <v>0</v>
      </c>
      <c r="S425" s="173" t="n">
        <v>0</v>
      </c>
      <c r="T425" s="174" t="n">
        <f aca="false">S425*H425</f>
        <v>0</v>
      </c>
      <c r="AR425" s="175" t="s">
        <v>414</v>
      </c>
      <c r="AT425" s="175" t="s">
        <v>310</v>
      </c>
      <c r="AU425" s="175" t="s">
        <v>91</v>
      </c>
      <c r="AY425" s="3" t="s">
        <v>308</v>
      </c>
      <c r="BE425" s="176" t="n">
        <f aca="false">IF(N425="základní",J425,0)</f>
        <v>0</v>
      </c>
      <c r="BF425" s="176" t="n">
        <f aca="false">IF(N425="snížená",J425,0)</f>
        <v>0</v>
      </c>
      <c r="BG425" s="176" t="n">
        <f aca="false">IF(N425="zákl. přenesená",J425,0)</f>
        <v>0</v>
      </c>
      <c r="BH425" s="176" t="n">
        <f aca="false">IF(N425="sníž. přenesená",J425,0)</f>
        <v>0</v>
      </c>
      <c r="BI425" s="176" t="n">
        <f aca="false">IF(N425="nulová",J425,0)</f>
        <v>0</v>
      </c>
      <c r="BJ425" s="3" t="s">
        <v>89</v>
      </c>
      <c r="BK425" s="176" t="n">
        <f aca="false">ROUND(I425*H425,2)</f>
        <v>0</v>
      </c>
      <c r="BL425" s="3" t="s">
        <v>414</v>
      </c>
      <c r="BM425" s="175" t="s">
        <v>1298</v>
      </c>
    </row>
    <row r="426" s="177" customFormat="true" ht="10.2" hidden="false" customHeight="false" outlineLevel="0" collapsed="false">
      <c r="B426" s="178"/>
      <c r="D426" s="179" t="s">
        <v>317</v>
      </c>
      <c r="E426" s="180"/>
      <c r="F426" s="181" t="s">
        <v>318</v>
      </c>
      <c r="H426" s="180"/>
      <c r="I426" s="182"/>
      <c r="L426" s="178"/>
      <c r="M426" s="183"/>
      <c r="T426" s="184"/>
      <c r="AT426" s="180" t="s">
        <v>317</v>
      </c>
      <c r="AU426" s="180" t="s">
        <v>91</v>
      </c>
      <c r="AV426" s="177" t="s">
        <v>89</v>
      </c>
      <c r="AW426" s="177" t="s">
        <v>35</v>
      </c>
      <c r="AX426" s="177" t="s">
        <v>82</v>
      </c>
      <c r="AY426" s="180" t="s">
        <v>308</v>
      </c>
    </row>
    <row r="427" s="177" customFormat="true" ht="10.2" hidden="false" customHeight="false" outlineLevel="0" collapsed="false">
      <c r="B427" s="178"/>
      <c r="D427" s="179" t="s">
        <v>317</v>
      </c>
      <c r="E427" s="180"/>
      <c r="F427" s="181" t="s">
        <v>1299</v>
      </c>
      <c r="H427" s="180"/>
      <c r="I427" s="182"/>
      <c r="L427" s="178"/>
      <c r="M427" s="183"/>
      <c r="T427" s="184"/>
      <c r="AT427" s="180" t="s">
        <v>317</v>
      </c>
      <c r="AU427" s="180" t="s">
        <v>91</v>
      </c>
      <c r="AV427" s="177" t="s">
        <v>89</v>
      </c>
      <c r="AW427" s="177" t="s">
        <v>35</v>
      </c>
      <c r="AX427" s="177" t="s">
        <v>82</v>
      </c>
      <c r="AY427" s="180" t="s">
        <v>308</v>
      </c>
    </row>
    <row r="428" s="185" customFormat="true" ht="10.2" hidden="false" customHeight="false" outlineLevel="0" collapsed="false">
      <c r="B428" s="186"/>
      <c r="D428" s="179" t="s">
        <v>317</v>
      </c>
      <c r="E428" s="187"/>
      <c r="F428" s="188" t="s">
        <v>1179</v>
      </c>
      <c r="H428" s="189" t="n">
        <v>12</v>
      </c>
      <c r="I428" s="190"/>
      <c r="L428" s="186"/>
      <c r="M428" s="191"/>
      <c r="T428" s="192"/>
      <c r="AT428" s="187" t="s">
        <v>317</v>
      </c>
      <c r="AU428" s="187" t="s">
        <v>91</v>
      </c>
      <c r="AV428" s="185" t="s">
        <v>91</v>
      </c>
      <c r="AW428" s="185" t="s">
        <v>35</v>
      </c>
      <c r="AX428" s="185" t="s">
        <v>82</v>
      </c>
      <c r="AY428" s="187" t="s">
        <v>308</v>
      </c>
    </row>
    <row r="429" s="193" customFormat="true" ht="10.2" hidden="false" customHeight="false" outlineLevel="0" collapsed="false">
      <c r="B429" s="194"/>
      <c r="D429" s="179" t="s">
        <v>317</v>
      </c>
      <c r="E429" s="195"/>
      <c r="F429" s="196" t="s">
        <v>321</v>
      </c>
      <c r="H429" s="197" t="n">
        <v>12</v>
      </c>
      <c r="I429" s="198"/>
      <c r="L429" s="194"/>
      <c r="M429" s="199"/>
      <c r="T429" s="200"/>
      <c r="AT429" s="195" t="s">
        <v>317</v>
      </c>
      <c r="AU429" s="195" t="s">
        <v>91</v>
      </c>
      <c r="AV429" s="193" t="s">
        <v>315</v>
      </c>
      <c r="AW429" s="193" t="s">
        <v>35</v>
      </c>
      <c r="AX429" s="193" t="s">
        <v>89</v>
      </c>
      <c r="AY429" s="195" t="s">
        <v>308</v>
      </c>
    </row>
    <row r="430" s="22" customFormat="true" ht="16.5" hidden="false" customHeight="true" outlineLevel="0" collapsed="false">
      <c r="B430" s="23"/>
      <c r="C430" s="201" t="s">
        <v>727</v>
      </c>
      <c r="D430" s="201" t="s">
        <v>487</v>
      </c>
      <c r="E430" s="202" t="s">
        <v>1283</v>
      </c>
      <c r="F430" s="203" t="s">
        <v>1284</v>
      </c>
      <c r="G430" s="204" t="s">
        <v>494</v>
      </c>
      <c r="H430" s="205" t="n">
        <v>13.2</v>
      </c>
      <c r="I430" s="206"/>
      <c r="J430" s="207" t="n">
        <f aca="false">ROUND(I430*H430,2)</f>
        <v>0</v>
      </c>
      <c r="K430" s="203"/>
      <c r="L430" s="208"/>
      <c r="M430" s="209"/>
      <c r="N430" s="210" t="s">
        <v>47</v>
      </c>
      <c r="P430" s="173" t="n">
        <f aca="false">O430*H430</f>
        <v>0</v>
      </c>
      <c r="Q430" s="173" t="n">
        <v>0</v>
      </c>
      <c r="R430" s="173" t="n">
        <f aca="false">Q430*H430</f>
        <v>0</v>
      </c>
      <c r="S430" s="173" t="n">
        <v>0</v>
      </c>
      <c r="T430" s="174" t="n">
        <f aca="false">S430*H430</f>
        <v>0</v>
      </c>
      <c r="AR430" s="175" t="s">
        <v>508</v>
      </c>
      <c r="AT430" s="175" t="s">
        <v>487</v>
      </c>
      <c r="AU430" s="175" t="s">
        <v>91</v>
      </c>
      <c r="AY430" s="3" t="s">
        <v>308</v>
      </c>
      <c r="BE430" s="176" t="n">
        <f aca="false">IF(N430="základní",J430,0)</f>
        <v>0</v>
      </c>
      <c r="BF430" s="176" t="n">
        <f aca="false">IF(N430="snížená",J430,0)</f>
        <v>0</v>
      </c>
      <c r="BG430" s="176" t="n">
        <f aca="false">IF(N430="zákl. přenesená",J430,0)</f>
        <v>0</v>
      </c>
      <c r="BH430" s="176" t="n">
        <f aca="false">IF(N430="sníž. přenesená",J430,0)</f>
        <v>0</v>
      </c>
      <c r="BI430" s="176" t="n">
        <f aca="false">IF(N430="nulová",J430,0)</f>
        <v>0</v>
      </c>
      <c r="BJ430" s="3" t="s">
        <v>89</v>
      </c>
      <c r="BK430" s="176" t="n">
        <f aca="false">ROUND(I430*H430,2)</f>
        <v>0</v>
      </c>
      <c r="BL430" s="3" t="s">
        <v>414</v>
      </c>
      <c r="BM430" s="175" t="s">
        <v>1300</v>
      </c>
    </row>
    <row r="431" s="185" customFormat="true" ht="10.2" hidden="false" customHeight="false" outlineLevel="0" collapsed="false">
      <c r="B431" s="186"/>
      <c r="D431" s="179" t="s">
        <v>317</v>
      </c>
      <c r="F431" s="188" t="s">
        <v>1286</v>
      </c>
      <c r="H431" s="189" t="n">
        <v>13.2</v>
      </c>
      <c r="I431" s="190"/>
      <c r="L431" s="186"/>
      <c r="M431" s="191"/>
      <c r="T431" s="192"/>
      <c r="AT431" s="187" t="s">
        <v>317</v>
      </c>
      <c r="AU431" s="187" t="s">
        <v>91</v>
      </c>
      <c r="AV431" s="185" t="s">
        <v>91</v>
      </c>
      <c r="AW431" s="185" t="s">
        <v>3</v>
      </c>
      <c r="AX431" s="185" t="s">
        <v>89</v>
      </c>
      <c r="AY431" s="187" t="s">
        <v>308</v>
      </c>
    </row>
    <row r="432" s="22" customFormat="true" ht="16.5" hidden="false" customHeight="true" outlineLevel="0" collapsed="false">
      <c r="B432" s="23"/>
      <c r="C432" s="164" t="s">
        <v>729</v>
      </c>
      <c r="D432" s="164" t="s">
        <v>310</v>
      </c>
      <c r="E432" s="165" t="s">
        <v>1301</v>
      </c>
      <c r="F432" s="166" t="s">
        <v>1302</v>
      </c>
      <c r="G432" s="167" t="s">
        <v>494</v>
      </c>
      <c r="H432" s="168" t="n">
        <v>12</v>
      </c>
      <c r="I432" s="169"/>
      <c r="J432" s="170" t="n">
        <f aca="false">ROUND(I432*H432,2)</f>
        <v>0</v>
      </c>
      <c r="K432" s="166"/>
      <c r="L432" s="23"/>
      <c r="M432" s="171"/>
      <c r="N432" s="172" t="s">
        <v>47</v>
      </c>
      <c r="P432" s="173" t="n">
        <f aca="false">O432*H432</f>
        <v>0</v>
      </c>
      <c r="Q432" s="173" t="n">
        <v>0</v>
      </c>
      <c r="R432" s="173" t="n">
        <f aca="false">Q432*H432</f>
        <v>0</v>
      </c>
      <c r="S432" s="173" t="n">
        <v>0</v>
      </c>
      <c r="T432" s="174" t="n">
        <f aca="false">S432*H432</f>
        <v>0</v>
      </c>
      <c r="AR432" s="175" t="s">
        <v>414</v>
      </c>
      <c r="AT432" s="175" t="s">
        <v>310</v>
      </c>
      <c r="AU432" s="175" t="s">
        <v>91</v>
      </c>
      <c r="AY432" s="3" t="s">
        <v>308</v>
      </c>
      <c r="BE432" s="176" t="n">
        <f aca="false">IF(N432="základní",J432,0)</f>
        <v>0</v>
      </c>
      <c r="BF432" s="176" t="n">
        <f aca="false">IF(N432="snížená",J432,0)</f>
        <v>0</v>
      </c>
      <c r="BG432" s="176" t="n">
        <f aca="false">IF(N432="zákl. přenesená",J432,0)</f>
        <v>0</v>
      </c>
      <c r="BH432" s="176" t="n">
        <f aca="false">IF(N432="sníž. přenesená",J432,0)</f>
        <v>0</v>
      </c>
      <c r="BI432" s="176" t="n">
        <f aca="false">IF(N432="nulová",J432,0)</f>
        <v>0</v>
      </c>
      <c r="BJ432" s="3" t="s">
        <v>89</v>
      </c>
      <c r="BK432" s="176" t="n">
        <f aca="false">ROUND(I432*H432,2)</f>
        <v>0</v>
      </c>
      <c r="BL432" s="3" t="s">
        <v>414</v>
      </c>
      <c r="BM432" s="175" t="s">
        <v>1303</v>
      </c>
    </row>
    <row r="433" s="177" customFormat="true" ht="10.2" hidden="false" customHeight="false" outlineLevel="0" collapsed="false">
      <c r="B433" s="178"/>
      <c r="D433" s="179" t="s">
        <v>317</v>
      </c>
      <c r="E433" s="180"/>
      <c r="F433" s="181" t="s">
        <v>318</v>
      </c>
      <c r="H433" s="180"/>
      <c r="I433" s="182"/>
      <c r="L433" s="178"/>
      <c r="M433" s="183"/>
      <c r="T433" s="184"/>
      <c r="AT433" s="180" t="s">
        <v>317</v>
      </c>
      <c r="AU433" s="180" t="s">
        <v>91</v>
      </c>
      <c r="AV433" s="177" t="s">
        <v>89</v>
      </c>
      <c r="AW433" s="177" t="s">
        <v>35</v>
      </c>
      <c r="AX433" s="177" t="s">
        <v>82</v>
      </c>
      <c r="AY433" s="180" t="s">
        <v>308</v>
      </c>
    </row>
    <row r="434" s="177" customFormat="true" ht="10.2" hidden="false" customHeight="false" outlineLevel="0" collapsed="false">
      <c r="B434" s="178"/>
      <c r="D434" s="179" t="s">
        <v>317</v>
      </c>
      <c r="E434" s="180"/>
      <c r="F434" s="181" t="s">
        <v>1304</v>
      </c>
      <c r="H434" s="180"/>
      <c r="I434" s="182"/>
      <c r="L434" s="178"/>
      <c r="M434" s="183"/>
      <c r="T434" s="184"/>
      <c r="AT434" s="180" t="s">
        <v>317</v>
      </c>
      <c r="AU434" s="180" t="s">
        <v>91</v>
      </c>
      <c r="AV434" s="177" t="s">
        <v>89</v>
      </c>
      <c r="AW434" s="177" t="s">
        <v>35</v>
      </c>
      <c r="AX434" s="177" t="s">
        <v>82</v>
      </c>
      <c r="AY434" s="180" t="s">
        <v>308</v>
      </c>
    </row>
    <row r="435" s="185" customFormat="true" ht="10.2" hidden="false" customHeight="false" outlineLevel="0" collapsed="false">
      <c r="B435" s="186"/>
      <c r="D435" s="179" t="s">
        <v>317</v>
      </c>
      <c r="E435" s="187"/>
      <c r="F435" s="188" t="s">
        <v>1179</v>
      </c>
      <c r="H435" s="189" t="n">
        <v>12</v>
      </c>
      <c r="I435" s="190"/>
      <c r="L435" s="186"/>
      <c r="M435" s="191"/>
      <c r="T435" s="192"/>
      <c r="AT435" s="187" t="s">
        <v>317</v>
      </c>
      <c r="AU435" s="187" t="s">
        <v>91</v>
      </c>
      <c r="AV435" s="185" t="s">
        <v>91</v>
      </c>
      <c r="AW435" s="185" t="s">
        <v>35</v>
      </c>
      <c r="AX435" s="185" t="s">
        <v>82</v>
      </c>
      <c r="AY435" s="187" t="s">
        <v>308</v>
      </c>
    </row>
    <row r="436" s="193" customFormat="true" ht="10.2" hidden="false" customHeight="false" outlineLevel="0" collapsed="false">
      <c r="B436" s="194"/>
      <c r="D436" s="179" t="s">
        <v>317</v>
      </c>
      <c r="E436" s="195"/>
      <c r="F436" s="196" t="s">
        <v>321</v>
      </c>
      <c r="H436" s="197" t="n">
        <v>12</v>
      </c>
      <c r="I436" s="198"/>
      <c r="L436" s="194"/>
      <c r="M436" s="199"/>
      <c r="T436" s="200"/>
      <c r="AT436" s="195" t="s">
        <v>317</v>
      </c>
      <c r="AU436" s="195" t="s">
        <v>91</v>
      </c>
      <c r="AV436" s="193" t="s">
        <v>315</v>
      </c>
      <c r="AW436" s="193" t="s">
        <v>35</v>
      </c>
      <c r="AX436" s="193" t="s">
        <v>89</v>
      </c>
      <c r="AY436" s="195" t="s">
        <v>308</v>
      </c>
    </row>
    <row r="437" s="22" customFormat="true" ht="16.5" hidden="false" customHeight="true" outlineLevel="0" collapsed="false">
      <c r="B437" s="23"/>
      <c r="C437" s="201" t="s">
        <v>731</v>
      </c>
      <c r="D437" s="201" t="s">
        <v>487</v>
      </c>
      <c r="E437" s="202" t="s">
        <v>1305</v>
      </c>
      <c r="F437" s="203" t="s">
        <v>1306</v>
      </c>
      <c r="G437" s="204" t="s">
        <v>494</v>
      </c>
      <c r="H437" s="205" t="n">
        <v>13.2</v>
      </c>
      <c r="I437" s="206"/>
      <c r="J437" s="207" t="n">
        <f aca="false">ROUND(I437*H437,2)</f>
        <v>0</v>
      </c>
      <c r="K437" s="203"/>
      <c r="L437" s="208"/>
      <c r="M437" s="209"/>
      <c r="N437" s="210" t="s">
        <v>47</v>
      </c>
      <c r="P437" s="173" t="n">
        <f aca="false">O437*H437</f>
        <v>0</v>
      </c>
      <c r="Q437" s="173" t="n">
        <v>0</v>
      </c>
      <c r="R437" s="173" t="n">
        <f aca="false">Q437*H437</f>
        <v>0</v>
      </c>
      <c r="S437" s="173" t="n">
        <v>0</v>
      </c>
      <c r="T437" s="174" t="n">
        <f aca="false">S437*H437</f>
        <v>0</v>
      </c>
      <c r="AR437" s="175" t="s">
        <v>508</v>
      </c>
      <c r="AT437" s="175" t="s">
        <v>487</v>
      </c>
      <c r="AU437" s="175" t="s">
        <v>91</v>
      </c>
      <c r="AY437" s="3" t="s">
        <v>308</v>
      </c>
      <c r="BE437" s="176" t="n">
        <f aca="false">IF(N437="základní",J437,0)</f>
        <v>0</v>
      </c>
      <c r="BF437" s="176" t="n">
        <f aca="false">IF(N437="snížená",J437,0)</f>
        <v>0</v>
      </c>
      <c r="BG437" s="176" t="n">
        <f aca="false">IF(N437="zákl. přenesená",J437,0)</f>
        <v>0</v>
      </c>
      <c r="BH437" s="176" t="n">
        <f aca="false">IF(N437="sníž. přenesená",J437,0)</f>
        <v>0</v>
      </c>
      <c r="BI437" s="176" t="n">
        <f aca="false">IF(N437="nulová",J437,0)</f>
        <v>0</v>
      </c>
      <c r="BJ437" s="3" t="s">
        <v>89</v>
      </c>
      <c r="BK437" s="176" t="n">
        <f aca="false">ROUND(I437*H437,2)</f>
        <v>0</v>
      </c>
      <c r="BL437" s="3" t="s">
        <v>414</v>
      </c>
      <c r="BM437" s="175" t="s">
        <v>1307</v>
      </c>
    </row>
    <row r="438" s="185" customFormat="true" ht="10.2" hidden="false" customHeight="false" outlineLevel="0" collapsed="false">
      <c r="B438" s="186"/>
      <c r="D438" s="179" t="s">
        <v>317</v>
      </c>
      <c r="F438" s="188" t="s">
        <v>1286</v>
      </c>
      <c r="H438" s="189" t="n">
        <v>13.2</v>
      </c>
      <c r="I438" s="190"/>
      <c r="L438" s="186"/>
      <c r="M438" s="191"/>
      <c r="T438" s="192"/>
      <c r="AT438" s="187" t="s">
        <v>317</v>
      </c>
      <c r="AU438" s="187" t="s">
        <v>91</v>
      </c>
      <c r="AV438" s="185" t="s">
        <v>91</v>
      </c>
      <c r="AW438" s="185" t="s">
        <v>3</v>
      </c>
      <c r="AX438" s="185" t="s">
        <v>89</v>
      </c>
      <c r="AY438" s="187" t="s">
        <v>308</v>
      </c>
    </row>
    <row r="439" s="22" customFormat="true" ht="16.5" hidden="false" customHeight="true" outlineLevel="0" collapsed="false">
      <c r="B439" s="23"/>
      <c r="C439" s="164" t="s">
        <v>733</v>
      </c>
      <c r="D439" s="164" t="s">
        <v>310</v>
      </c>
      <c r="E439" s="165" t="s">
        <v>1308</v>
      </c>
      <c r="F439" s="166" t="s">
        <v>1309</v>
      </c>
      <c r="G439" s="167" t="s">
        <v>494</v>
      </c>
      <c r="H439" s="168" t="n">
        <v>22</v>
      </c>
      <c r="I439" s="169"/>
      <c r="J439" s="170" t="n">
        <f aca="false">ROUND(I439*H439,2)</f>
        <v>0</v>
      </c>
      <c r="K439" s="166"/>
      <c r="L439" s="23"/>
      <c r="M439" s="171"/>
      <c r="N439" s="172" t="s">
        <v>47</v>
      </c>
      <c r="P439" s="173" t="n">
        <f aca="false">O439*H439</f>
        <v>0</v>
      </c>
      <c r="Q439" s="173" t="n">
        <v>0</v>
      </c>
      <c r="R439" s="173" t="n">
        <f aca="false">Q439*H439</f>
        <v>0</v>
      </c>
      <c r="S439" s="173" t="n">
        <v>0</v>
      </c>
      <c r="T439" s="174" t="n">
        <f aca="false">S439*H439</f>
        <v>0</v>
      </c>
      <c r="AR439" s="175" t="s">
        <v>414</v>
      </c>
      <c r="AT439" s="175" t="s">
        <v>310</v>
      </c>
      <c r="AU439" s="175" t="s">
        <v>91</v>
      </c>
      <c r="AY439" s="3" t="s">
        <v>308</v>
      </c>
      <c r="BE439" s="176" t="n">
        <f aca="false">IF(N439="základní",J439,0)</f>
        <v>0</v>
      </c>
      <c r="BF439" s="176" t="n">
        <f aca="false">IF(N439="snížená",J439,0)</f>
        <v>0</v>
      </c>
      <c r="BG439" s="176" t="n">
        <f aca="false">IF(N439="zákl. přenesená",J439,0)</f>
        <v>0</v>
      </c>
      <c r="BH439" s="176" t="n">
        <f aca="false">IF(N439="sníž. přenesená",J439,0)</f>
        <v>0</v>
      </c>
      <c r="BI439" s="176" t="n">
        <f aca="false">IF(N439="nulová",J439,0)</f>
        <v>0</v>
      </c>
      <c r="BJ439" s="3" t="s">
        <v>89</v>
      </c>
      <c r="BK439" s="176" t="n">
        <f aca="false">ROUND(I439*H439,2)</f>
        <v>0</v>
      </c>
      <c r="BL439" s="3" t="s">
        <v>414</v>
      </c>
      <c r="BM439" s="175" t="s">
        <v>1310</v>
      </c>
    </row>
    <row r="440" s="177" customFormat="true" ht="10.2" hidden="false" customHeight="false" outlineLevel="0" collapsed="false">
      <c r="B440" s="178"/>
      <c r="D440" s="179" t="s">
        <v>317</v>
      </c>
      <c r="E440" s="180"/>
      <c r="F440" s="181" t="s">
        <v>318</v>
      </c>
      <c r="H440" s="180"/>
      <c r="I440" s="182"/>
      <c r="L440" s="178"/>
      <c r="M440" s="183"/>
      <c r="T440" s="184"/>
      <c r="AT440" s="180" t="s">
        <v>317</v>
      </c>
      <c r="AU440" s="180" t="s">
        <v>91</v>
      </c>
      <c r="AV440" s="177" t="s">
        <v>89</v>
      </c>
      <c r="AW440" s="177" t="s">
        <v>35</v>
      </c>
      <c r="AX440" s="177" t="s">
        <v>82</v>
      </c>
      <c r="AY440" s="180" t="s">
        <v>308</v>
      </c>
    </row>
    <row r="441" s="177" customFormat="true" ht="10.2" hidden="false" customHeight="false" outlineLevel="0" collapsed="false">
      <c r="B441" s="178"/>
      <c r="D441" s="179" t="s">
        <v>317</v>
      </c>
      <c r="E441" s="180"/>
      <c r="F441" s="181" t="s">
        <v>1311</v>
      </c>
      <c r="H441" s="180"/>
      <c r="I441" s="182"/>
      <c r="L441" s="178"/>
      <c r="M441" s="183"/>
      <c r="T441" s="184"/>
      <c r="AT441" s="180" t="s">
        <v>317</v>
      </c>
      <c r="AU441" s="180" t="s">
        <v>91</v>
      </c>
      <c r="AV441" s="177" t="s">
        <v>89</v>
      </c>
      <c r="AW441" s="177" t="s">
        <v>35</v>
      </c>
      <c r="AX441" s="177" t="s">
        <v>82</v>
      </c>
      <c r="AY441" s="180" t="s">
        <v>308</v>
      </c>
    </row>
    <row r="442" s="185" customFormat="true" ht="10.2" hidden="false" customHeight="false" outlineLevel="0" collapsed="false">
      <c r="B442" s="186"/>
      <c r="D442" s="179" t="s">
        <v>317</v>
      </c>
      <c r="E442" s="187"/>
      <c r="F442" s="188" t="s">
        <v>1312</v>
      </c>
      <c r="H442" s="189" t="n">
        <v>22</v>
      </c>
      <c r="I442" s="190"/>
      <c r="L442" s="186"/>
      <c r="M442" s="191"/>
      <c r="T442" s="192"/>
      <c r="AT442" s="187" t="s">
        <v>317</v>
      </c>
      <c r="AU442" s="187" t="s">
        <v>91</v>
      </c>
      <c r="AV442" s="185" t="s">
        <v>91</v>
      </c>
      <c r="AW442" s="185" t="s">
        <v>35</v>
      </c>
      <c r="AX442" s="185" t="s">
        <v>82</v>
      </c>
      <c r="AY442" s="187" t="s">
        <v>308</v>
      </c>
    </row>
    <row r="443" s="193" customFormat="true" ht="10.2" hidden="false" customHeight="false" outlineLevel="0" collapsed="false">
      <c r="B443" s="194"/>
      <c r="D443" s="179" t="s">
        <v>317</v>
      </c>
      <c r="E443" s="195"/>
      <c r="F443" s="196" t="s">
        <v>321</v>
      </c>
      <c r="H443" s="197" t="n">
        <v>22</v>
      </c>
      <c r="I443" s="198"/>
      <c r="L443" s="194"/>
      <c r="M443" s="199"/>
      <c r="T443" s="200"/>
      <c r="AT443" s="195" t="s">
        <v>317</v>
      </c>
      <c r="AU443" s="195" t="s">
        <v>91</v>
      </c>
      <c r="AV443" s="193" t="s">
        <v>315</v>
      </c>
      <c r="AW443" s="193" t="s">
        <v>35</v>
      </c>
      <c r="AX443" s="193" t="s">
        <v>89</v>
      </c>
      <c r="AY443" s="195" t="s">
        <v>308</v>
      </c>
    </row>
    <row r="444" s="22" customFormat="true" ht="16.5" hidden="false" customHeight="true" outlineLevel="0" collapsed="false">
      <c r="B444" s="23"/>
      <c r="C444" s="201" t="s">
        <v>735</v>
      </c>
      <c r="D444" s="201" t="s">
        <v>487</v>
      </c>
      <c r="E444" s="202" t="s">
        <v>1313</v>
      </c>
      <c r="F444" s="203" t="s">
        <v>1314</v>
      </c>
      <c r="G444" s="204" t="s">
        <v>494</v>
      </c>
      <c r="H444" s="205" t="n">
        <v>24.2</v>
      </c>
      <c r="I444" s="206"/>
      <c r="J444" s="207" t="n">
        <f aca="false">ROUND(I444*H444,2)</f>
        <v>0</v>
      </c>
      <c r="K444" s="203"/>
      <c r="L444" s="208"/>
      <c r="M444" s="209"/>
      <c r="N444" s="210" t="s">
        <v>47</v>
      </c>
      <c r="P444" s="173" t="n">
        <f aca="false">O444*H444</f>
        <v>0</v>
      </c>
      <c r="Q444" s="173" t="n">
        <v>0</v>
      </c>
      <c r="R444" s="173" t="n">
        <f aca="false">Q444*H444</f>
        <v>0</v>
      </c>
      <c r="S444" s="173" t="n">
        <v>0</v>
      </c>
      <c r="T444" s="174" t="n">
        <f aca="false">S444*H444</f>
        <v>0</v>
      </c>
      <c r="AR444" s="175" t="s">
        <v>508</v>
      </c>
      <c r="AT444" s="175" t="s">
        <v>487</v>
      </c>
      <c r="AU444" s="175" t="s">
        <v>91</v>
      </c>
      <c r="AY444" s="3" t="s">
        <v>308</v>
      </c>
      <c r="BE444" s="176" t="n">
        <f aca="false">IF(N444="základní",J444,0)</f>
        <v>0</v>
      </c>
      <c r="BF444" s="176" t="n">
        <f aca="false">IF(N444="snížená",J444,0)</f>
        <v>0</v>
      </c>
      <c r="BG444" s="176" t="n">
        <f aca="false">IF(N444="zákl. přenesená",J444,0)</f>
        <v>0</v>
      </c>
      <c r="BH444" s="176" t="n">
        <f aca="false">IF(N444="sníž. přenesená",J444,0)</f>
        <v>0</v>
      </c>
      <c r="BI444" s="176" t="n">
        <f aca="false">IF(N444="nulová",J444,0)</f>
        <v>0</v>
      </c>
      <c r="BJ444" s="3" t="s">
        <v>89</v>
      </c>
      <c r="BK444" s="176" t="n">
        <f aca="false">ROUND(I444*H444,2)</f>
        <v>0</v>
      </c>
      <c r="BL444" s="3" t="s">
        <v>414</v>
      </c>
      <c r="BM444" s="175" t="s">
        <v>1315</v>
      </c>
    </row>
    <row r="445" s="185" customFormat="true" ht="10.2" hidden="false" customHeight="false" outlineLevel="0" collapsed="false">
      <c r="B445" s="186"/>
      <c r="D445" s="179" t="s">
        <v>317</v>
      </c>
      <c r="F445" s="188" t="s">
        <v>1316</v>
      </c>
      <c r="H445" s="189" t="n">
        <v>24.2</v>
      </c>
      <c r="I445" s="190"/>
      <c r="L445" s="186"/>
      <c r="M445" s="191"/>
      <c r="T445" s="192"/>
      <c r="AT445" s="187" t="s">
        <v>317</v>
      </c>
      <c r="AU445" s="187" t="s">
        <v>91</v>
      </c>
      <c r="AV445" s="185" t="s">
        <v>91</v>
      </c>
      <c r="AW445" s="185" t="s">
        <v>3</v>
      </c>
      <c r="AX445" s="185" t="s">
        <v>89</v>
      </c>
      <c r="AY445" s="187" t="s">
        <v>308</v>
      </c>
    </row>
    <row r="446" s="22" customFormat="true" ht="37.95" hidden="false" customHeight="true" outlineLevel="0" collapsed="false">
      <c r="B446" s="23"/>
      <c r="C446" s="164" t="s">
        <v>737</v>
      </c>
      <c r="D446" s="164" t="s">
        <v>310</v>
      </c>
      <c r="E446" s="165" t="s">
        <v>1317</v>
      </c>
      <c r="F446" s="166" t="s">
        <v>1318</v>
      </c>
      <c r="G446" s="167" t="s">
        <v>313</v>
      </c>
      <c r="H446" s="168" t="n">
        <v>8.223</v>
      </c>
      <c r="I446" s="169"/>
      <c r="J446" s="170" t="n">
        <f aca="false">ROUND(I446*H446,2)</f>
        <v>0</v>
      </c>
      <c r="K446" s="166" t="s">
        <v>314</v>
      </c>
      <c r="L446" s="23"/>
      <c r="M446" s="171"/>
      <c r="N446" s="172" t="s">
        <v>47</v>
      </c>
      <c r="P446" s="173" t="n">
        <f aca="false">O446*H446</f>
        <v>0</v>
      </c>
      <c r="Q446" s="173" t="n">
        <v>0</v>
      </c>
      <c r="R446" s="173" t="n">
        <f aca="false">Q446*H446</f>
        <v>0</v>
      </c>
      <c r="S446" s="173" t="n">
        <v>0</v>
      </c>
      <c r="T446" s="174" t="n">
        <f aca="false">S446*H446</f>
        <v>0</v>
      </c>
      <c r="AR446" s="175" t="s">
        <v>414</v>
      </c>
      <c r="AT446" s="175" t="s">
        <v>310</v>
      </c>
      <c r="AU446" s="175" t="s">
        <v>91</v>
      </c>
      <c r="AY446" s="3" t="s">
        <v>308</v>
      </c>
      <c r="BE446" s="176" t="n">
        <f aca="false">IF(N446="základní",J446,0)</f>
        <v>0</v>
      </c>
      <c r="BF446" s="176" t="n">
        <f aca="false">IF(N446="snížená",J446,0)</f>
        <v>0</v>
      </c>
      <c r="BG446" s="176" t="n">
        <f aca="false">IF(N446="zákl. přenesená",J446,0)</f>
        <v>0</v>
      </c>
      <c r="BH446" s="176" t="n">
        <f aca="false">IF(N446="sníž. přenesená",J446,0)</f>
        <v>0</v>
      </c>
      <c r="BI446" s="176" t="n">
        <f aca="false">IF(N446="nulová",J446,0)</f>
        <v>0</v>
      </c>
      <c r="BJ446" s="3" t="s">
        <v>89</v>
      </c>
      <c r="BK446" s="176" t="n">
        <f aca="false">ROUND(I446*H446,2)</f>
        <v>0</v>
      </c>
      <c r="BL446" s="3" t="s">
        <v>414</v>
      </c>
      <c r="BM446" s="175" t="s">
        <v>1319</v>
      </c>
    </row>
    <row r="447" s="177" customFormat="true" ht="10.2" hidden="false" customHeight="false" outlineLevel="0" collapsed="false">
      <c r="B447" s="178"/>
      <c r="D447" s="179" t="s">
        <v>317</v>
      </c>
      <c r="E447" s="180"/>
      <c r="F447" s="181" t="s">
        <v>318</v>
      </c>
      <c r="H447" s="180"/>
      <c r="I447" s="182"/>
      <c r="L447" s="178"/>
      <c r="M447" s="183"/>
      <c r="T447" s="184"/>
      <c r="AT447" s="180" t="s">
        <v>317</v>
      </c>
      <c r="AU447" s="180" t="s">
        <v>91</v>
      </c>
      <c r="AV447" s="177" t="s">
        <v>89</v>
      </c>
      <c r="AW447" s="177" t="s">
        <v>35</v>
      </c>
      <c r="AX447" s="177" t="s">
        <v>82</v>
      </c>
      <c r="AY447" s="180" t="s">
        <v>308</v>
      </c>
    </row>
    <row r="448" s="177" customFormat="true" ht="10.2" hidden="false" customHeight="false" outlineLevel="0" collapsed="false">
      <c r="B448" s="178"/>
      <c r="D448" s="179" t="s">
        <v>317</v>
      </c>
      <c r="E448" s="180"/>
      <c r="F448" s="181" t="s">
        <v>1320</v>
      </c>
      <c r="H448" s="180"/>
      <c r="I448" s="182"/>
      <c r="L448" s="178"/>
      <c r="M448" s="183"/>
      <c r="T448" s="184"/>
      <c r="AT448" s="180" t="s">
        <v>317</v>
      </c>
      <c r="AU448" s="180" t="s">
        <v>91</v>
      </c>
      <c r="AV448" s="177" t="s">
        <v>89</v>
      </c>
      <c r="AW448" s="177" t="s">
        <v>35</v>
      </c>
      <c r="AX448" s="177" t="s">
        <v>82</v>
      </c>
      <c r="AY448" s="180" t="s">
        <v>308</v>
      </c>
    </row>
    <row r="449" s="177" customFormat="true" ht="10.2" hidden="false" customHeight="false" outlineLevel="0" collapsed="false">
      <c r="B449" s="178"/>
      <c r="D449" s="179" t="s">
        <v>317</v>
      </c>
      <c r="E449" s="180"/>
      <c r="F449" s="181" t="s">
        <v>1189</v>
      </c>
      <c r="H449" s="180"/>
      <c r="I449" s="182"/>
      <c r="L449" s="178"/>
      <c r="M449" s="183"/>
      <c r="T449" s="184"/>
      <c r="AT449" s="180" t="s">
        <v>317</v>
      </c>
      <c r="AU449" s="180" t="s">
        <v>91</v>
      </c>
      <c r="AV449" s="177" t="s">
        <v>89</v>
      </c>
      <c r="AW449" s="177" t="s">
        <v>35</v>
      </c>
      <c r="AX449" s="177" t="s">
        <v>82</v>
      </c>
      <c r="AY449" s="180" t="s">
        <v>308</v>
      </c>
    </row>
    <row r="450" s="185" customFormat="true" ht="10.2" hidden="false" customHeight="false" outlineLevel="0" collapsed="false">
      <c r="B450" s="186"/>
      <c r="D450" s="179" t="s">
        <v>317</v>
      </c>
      <c r="E450" s="187"/>
      <c r="F450" s="188" t="s">
        <v>1190</v>
      </c>
      <c r="H450" s="189" t="n">
        <v>8.223</v>
      </c>
      <c r="I450" s="190"/>
      <c r="L450" s="186"/>
      <c r="M450" s="191"/>
      <c r="T450" s="192"/>
      <c r="AT450" s="187" t="s">
        <v>317</v>
      </c>
      <c r="AU450" s="187" t="s">
        <v>91</v>
      </c>
      <c r="AV450" s="185" t="s">
        <v>91</v>
      </c>
      <c r="AW450" s="185" t="s">
        <v>35</v>
      </c>
      <c r="AX450" s="185" t="s">
        <v>82</v>
      </c>
      <c r="AY450" s="187" t="s">
        <v>308</v>
      </c>
    </row>
    <row r="451" s="193" customFormat="true" ht="10.2" hidden="false" customHeight="false" outlineLevel="0" collapsed="false">
      <c r="B451" s="194"/>
      <c r="D451" s="179" t="s">
        <v>317</v>
      </c>
      <c r="E451" s="195"/>
      <c r="F451" s="196" t="s">
        <v>321</v>
      </c>
      <c r="H451" s="197" t="n">
        <v>8.223</v>
      </c>
      <c r="I451" s="198"/>
      <c r="L451" s="194"/>
      <c r="M451" s="199"/>
      <c r="T451" s="200"/>
      <c r="AT451" s="195" t="s">
        <v>317</v>
      </c>
      <c r="AU451" s="195" t="s">
        <v>91</v>
      </c>
      <c r="AV451" s="193" t="s">
        <v>315</v>
      </c>
      <c r="AW451" s="193" t="s">
        <v>35</v>
      </c>
      <c r="AX451" s="193" t="s">
        <v>89</v>
      </c>
      <c r="AY451" s="195" t="s">
        <v>308</v>
      </c>
    </row>
    <row r="452" s="22" customFormat="true" ht="21.75" hidden="false" customHeight="true" outlineLevel="0" collapsed="false">
      <c r="B452" s="23"/>
      <c r="C452" s="201" t="s">
        <v>739</v>
      </c>
      <c r="D452" s="201" t="s">
        <v>487</v>
      </c>
      <c r="E452" s="202" t="s">
        <v>1321</v>
      </c>
      <c r="F452" s="203" t="s">
        <v>1322</v>
      </c>
      <c r="G452" s="204" t="s">
        <v>324</v>
      </c>
      <c r="H452" s="205" t="n">
        <v>0.227</v>
      </c>
      <c r="I452" s="206"/>
      <c r="J452" s="207" t="n">
        <f aca="false">ROUND(I452*H452,2)</f>
        <v>0</v>
      </c>
      <c r="K452" s="203" t="s">
        <v>314</v>
      </c>
      <c r="L452" s="208"/>
      <c r="M452" s="209"/>
      <c r="N452" s="210" t="s">
        <v>47</v>
      </c>
      <c r="P452" s="173" t="n">
        <f aca="false">O452*H452</f>
        <v>0</v>
      </c>
      <c r="Q452" s="173" t="n">
        <v>0.55</v>
      </c>
      <c r="R452" s="173" t="n">
        <f aca="false">Q452*H452</f>
        <v>0.12485</v>
      </c>
      <c r="S452" s="173" t="n">
        <v>0</v>
      </c>
      <c r="T452" s="174" t="n">
        <f aca="false">S452*H452</f>
        <v>0</v>
      </c>
      <c r="AR452" s="175" t="s">
        <v>508</v>
      </c>
      <c r="AT452" s="175" t="s">
        <v>487</v>
      </c>
      <c r="AU452" s="175" t="s">
        <v>91</v>
      </c>
      <c r="AY452" s="3" t="s">
        <v>308</v>
      </c>
      <c r="BE452" s="176" t="n">
        <f aca="false">IF(N452="základní",J452,0)</f>
        <v>0</v>
      </c>
      <c r="BF452" s="176" t="n">
        <f aca="false">IF(N452="snížená",J452,0)</f>
        <v>0</v>
      </c>
      <c r="BG452" s="176" t="n">
        <f aca="false">IF(N452="zákl. přenesená",J452,0)</f>
        <v>0</v>
      </c>
      <c r="BH452" s="176" t="n">
        <f aca="false">IF(N452="sníž. přenesená",J452,0)</f>
        <v>0</v>
      </c>
      <c r="BI452" s="176" t="n">
        <f aca="false">IF(N452="nulová",J452,0)</f>
        <v>0</v>
      </c>
      <c r="BJ452" s="3" t="s">
        <v>89</v>
      </c>
      <c r="BK452" s="176" t="n">
        <f aca="false">ROUND(I452*H452,2)</f>
        <v>0</v>
      </c>
      <c r="BL452" s="3" t="s">
        <v>414</v>
      </c>
      <c r="BM452" s="175" t="s">
        <v>1323</v>
      </c>
    </row>
    <row r="453" s="177" customFormat="true" ht="10.2" hidden="false" customHeight="false" outlineLevel="0" collapsed="false">
      <c r="B453" s="178"/>
      <c r="D453" s="179" t="s">
        <v>317</v>
      </c>
      <c r="E453" s="180"/>
      <c r="F453" s="181" t="s">
        <v>318</v>
      </c>
      <c r="H453" s="180"/>
      <c r="I453" s="182"/>
      <c r="L453" s="178"/>
      <c r="M453" s="183"/>
      <c r="T453" s="184"/>
      <c r="AT453" s="180" t="s">
        <v>317</v>
      </c>
      <c r="AU453" s="180" t="s">
        <v>91</v>
      </c>
      <c r="AV453" s="177" t="s">
        <v>89</v>
      </c>
      <c r="AW453" s="177" t="s">
        <v>35</v>
      </c>
      <c r="AX453" s="177" t="s">
        <v>82</v>
      </c>
      <c r="AY453" s="180" t="s">
        <v>308</v>
      </c>
    </row>
    <row r="454" s="177" customFormat="true" ht="10.2" hidden="false" customHeight="false" outlineLevel="0" collapsed="false">
      <c r="B454" s="178"/>
      <c r="D454" s="179" t="s">
        <v>317</v>
      </c>
      <c r="E454" s="180"/>
      <c r="F454" s="181" t="s">
        <v>1324</v>
      </c>
      <c r="H454" s="180"/>
      <c r="I454" s="182"/>
      <c r="L454" s="178"/>
      <c r="M454" s="183"/>
      <c r="T454" s="184"/>
      <c r="AT454" s="180" t="s">
        <v>317</v>
      </c>
      <c r="AU454" s="180" t="s">
        <v>91</v>
      </c>
      <c r="AV454" s="177" t="s">
        <v>89</v>
      </c>
      <c r="AW454" s="177" t="s">
        <v>35</v>
      </c>
      <c r="AX454" s="177" t="s">
        <v>82</v>
      </c>
      <c r="AY454" s="180" t="s">
        <v>308</v>
      </c>
    </row>
    <row r="455" s="177" customFormat="true" ht="10.2" hidden="false" customHeight="false" outlineLevel="0" collapsed="false">
      <c r="B455" s="178"/>
      <c r="D455" s="179" t="s">
        <v>317</v>
      </c>
      <c r="E455" s="180"/>
      <c r="F455" s="181" t="s">
        <v>1189</v>
      </c>
      <c r="H455" s="180"/>
      <c r="I455" s="182"/>
      <c r="L455" s="178"/>
      <c r="M455" s="183"/>
      <c r="T455" s="184"/>
      <c r="AT455" s="180" t="s">
        <v>317</v>
      </c>
      <c r="AU455" s="180" t="s">
        <v>91</v>
      </c>
      <c r="AV455" s="177" t="s">
        <v>89</v>
      </c>
      <c r="AW455" s="177" t="s">
        <v>35</v>
      </c>
      <c r="AX455" s="177" t="s">
        <v>82</v>
      </c>
      <c r="AY455" s="180" t="s">
        <v>308</v>
      </c>
    </row>
    <row r="456" s="185" customFormat="true" ht="10.2" hidden="false" customHeight="false" outlineLevel="0" collapsed="false">
      <c r="B456" s="186"/>
      <c r="D456" s="179" t="s">
        <v>317</v>
      </c>
      <c r="E456" s="187"/>
      <c r="F456" s="188" t="s">
        <v>1325</v>
      </c>
      <c r="H456" s="189" t="n">
        <v>0.206</v>
      </c>
      <c r="I456" s="190"/>
      <c r="L456" s="186"/>
      <c r="M456" s="191"/>
      <c r="T456" s="192"/>
      <c r="AT456" s="187" t="s">
        <v>317</v>
      </c>
      <c r="AU456" s="187" t="s">
        <v>91</v>
      </c>
      <c r="AV456" s="185" t="s">
        <v>91</v>
      </c>
      <c r="AW456" s="185" t="s">
        <v>35</v>
      </c>
      <c r="AX456" s="185" t="s">
        <v>82</v>
      </c>
      <c r="AY456" s="187" t="s">
        <v>308</v>
      </c>
    </row>
    <row r="457" s="193" customFormat="true" ht="10.2" hidden="false" customHeight="false" outlineLevel="0" collapsed="false">
      <c r="B457" s="194"/>
      <c r="D457" s="179" t="s">
        <v>317</v>
      </c>
      <c r="E457" s="195"/>
      <c r="F457" s="196" t="s">
        <v>321</v>
      </c>
      <c r="H457" s="197" t="n">
        <v>0.206</v>
      </c>
      <c r="I457" s="198"/>
      <c r="L457" s="194"/>
      <c r="M457" s="199"/>
      <c r="T457" s="200"/>
      <c r="AT457" s="195" t="s">
        <v>317</v>
      </c>
      <c r="AU457" s="195" t="s">
        <v>91</v>
      </c>
      <c r="AV457" s="193" t="s">
        <v>315</v>
      </c>
      <c r="AW457" s="193" t="s">
        <v>35</v>
      </c>
      <c r="AX457" s="193" t="s">
        <v>89</v>
      </c>
      <c r="AY457" s="195" t="s">
        <v>308</v>
      </c>
    </row>
    <row r="458" s="185" customFormat="true" ht="10.2" hidden="false" customHeight="false" outlineLevel="0" collapsed="false">
      <c r="B458" s="186"/>
      <c r="D458" s="179" t="s">
        <v>317</v>
      </c>
      <c r="F458" s="188" t="s">
        <v>1326</v>
      </c>
      <c r="H458" s="189" t="n">
        <v>0.227</v>
      </c>
      <c r="I458" s="190"/>
      <c r="L458" s="186"/>
      <c r="M458" s="191"/>
      <c r="T458" s="192"/>
      <c r="AT458" s="187" t="s">
        <v>317</v>
      </c>
      <c r="AU458" s="187" t="s">
        <v>91</v>
      </c>
      <c r="AV458" s="185" t="s">
        <v>91</v>
      </c>
      <c r="AW458" s="185" t="s">
        <v>3</v>
      </c>
      <c r="AX458" s="185" t="s">
        <v>89</v>
      </c>
      <c r="AY458" s="187" t="s">
        <v>308</v>
      </c>
    </row>
    <row r="459" s="22" customFormat="true" ht="24.15" hidden="false" customHeight="true" outlineLevel="0" collapsed="false">
      <c r="B459" s="23"/>
      <c r="C459" s="164" t="s">
        <v>741</v>
      </c>
      <c r="D459" s="164" t="s">
        <v>310</v>
      </c>
      <c r="E459" s="165" t="s">
        <v>1327</v>
      </c>
      <c r="F459" s="166" t="s">
        <v>1328</v>
      </c>
      <c r="G459" s="167" t="s">
        <v>494</v>
      </c>
      <c r="H459" s="168" t="n">
        <v>16.446</v>
      </c>
      <c r="I459" s="169"/>
      <c r="J459" s="170" t="n">
        <f aca="false">ROUND(I459*H459,2)</f>
        <v>0</v>
      </c>
      <c r="K459" s="166" t="s">
        <v>314</v>
      </c>
      <c r="L459" s="23"/>
      <c r="M459" s="171"/>
      <c r="N459" s="172" t="s">
        <v>47</v>
      </c>
      <c r="P459" s="173" t="n">
        <f aca="false">O459*H459</f>
        <v>0</v>
      </c>
      <c r="Q459" s="173" t="n">
        <v>1E-005</v>
      </c>
      <c r="R459" s="173" t="n">
        <f aca="false">Q459*H459</f>
        <v>0.00016446</v>
      </c>
      <c r="S459" s="173" t="n">
        <v>0</v>
      </c>
      <c r="T459" s="174" t="n">
        <f aca="false">S459*H459</f>
        <v>0</v>
      </c>
      <c r="AR459" s="175" t="s">
        <v>414</v>
      </c>
      <c r="AT459" s="175" t="s">
        <v>310</v>
      </c>
      <c r="AU459" s="175" t="s">
        <v>91</v>
      </c>
      <c r="AY459" s="3" t="s">
        <v>308</v>
      </c>
      <c r="BE459" s="176" t="n">
        <f aca="false">IF(N459="základní",J459,0)</f>
        <v>0</v>
      </c>
      <c r="BF459" s="176" t="n">
        <f aca="false">IF(N459="snížená",J459,0)</f>
        <v>0</v>
      </c>
      <c r="BG459" s="176" t="n">
        <f aca="false">IF(N459="zákl. přenesená",J459,0)</f>
        <v>0</v>
      </c>
      <c r="BH459" s="176" t="n">
        <f aca="false">IF(N459="sníž. přenesená",J459,0)</f>
        <v>0</v>
      </c>
      <c r="BI459" s="176" t="n">
        <f aca="false">IF(N459="nulová",J459,0)</f>
        <v>0</v>
      </c>
      <c r="BJ459" s="3" t="s">
        <v>89</v>
      </c>
      <c r="BK459" s="176" t="n">
        <f aca="false">ROUND(I459*H459,2)</f>
        <v>0</v>
      </c>
      <c r="BL459" s="3" t="s">
        <v>414</v>
      </c>
      <c r="BM459" s="175" t="s">
        <v>1329</v>
      </c>
    </row>
    <row r="460" s="177" customFormat="true" ht="10.2" hidden="false" customHeight="false" outlineLevel="0" collapsed="false">
      <c r="B460" s="178"/>
      <c r="D460" s="179" t="s">
        <v>317</v>
      </c>
      <c r="E460" s="180"/>
      <c r="F460" s="181" t="s">
        <v>318</v>
      </c>
      <c r="H460" s="180"/>
      <c r="I460" s="182"/>
      <c r="L460" s="178"/>
      <c r="M460" s="183"/>
      <c r="T460" s="184"/>
      <c r="AT460" s="180" t="s">
        <v>317</v>
      </c>
      <c r="AU460" s="180" t="s">
        <v>91</v>
      </c>
      <c r="AV460" s="177" t="s">
        <v>89</v>
      </c>
      <c r="AW460" s="177" t="s">
        <v>35</v>
      </c>
      <c r="AX460" s="177" t="s">
        <v>82</v>
      </c>
      <c r="AY460" s="180" t="s">
        <v>308</v>
      </c>
    </row>
    <row r="461" s="177" customFormat="true" ht="10.2" hidden="false" customHeight="false" outlineLevel="0" collapsed="false">
      <c r="B461" s="178"/>
      <c r="D461" s="179" t="s">
        <v>317</v>
      </c>
      <c r="E461" s="180"/>
      <c r="F461" s="181" t="s">
        <v>1330</v>
      </c>
      <c r="H461" s="180"/>
      <c r="I461" s="182"/>
      <c r="L461" s="178"/>
      <c r="M461" s="183"/>
      <c r="T461" s="184"/>
      <c r="AT461" s="180" t="s">
        <v>317</v>
      </c>
      <c r="AU461" s="180" t="s">
        <v>91</v>
      </c>
      <c r="AV461" s="177" t="s">
        <v>89</v>
      </c>
      <c r="AW461" s="177" t="s">
        <v>35</v>
      </c>
      <c r="AX461" s="177" t="s">
        <v>82</v>
      </c>
      <c r="AY461" s="180" t="s">
        <v>308</v>
      </c>
    </row>
    <row r="462" s="177" customFormat="true" ht="10.2" hidden="false" customHeight="false" outlineLevel="0" collapsed="false">
      <c r="B462" s="178"/>
      <c r="D462" s="179" t="s">
        <v>317</v>
      </c>
      <c r="E462" s="180"/>
      <c r="F462" s="181" t="s">
        <v>1189</v>
      </c>
      <c r="H462" s="180"/>
      <c r="I462" s="182"/>
      <c r="L462" s="178"/>
      <c r="M462" s="183"/>
      <c r="T462" s="184"/>
      <c r="AT462" s="180" t="s">
        <v>317</v>
      </c>
      <c r="AU462" s="180" t="s">
        <v>91</v>
      </c>
      <c r="AV462" s="177" t="s">
        <v>89</v>
      </c>
      <c r="AW462" s="177" t="s">
        <v>35</v>
      </c>
      <c r="AX462" s="177" t="s">
        <v>82</v>
      </c>
      <c r="AY462" s="180" t="s">
        <v>308</v>
      </c>
    </row>
    <row r="463" s="185" customFormat="true" ht="10.2" hidden="false" customHeight="false" outlineLevel="0" collapsed="false">
      <c r="B463" s="186"/>
      <c r="D463" s="179" t="s">
        <v>317</v>
      </c>
      <c r="E463" s="187"/>
      <c r="F463" s="188" t="s">
        <v>1331</v>
      </c>
      <c r="H463" s="189" t="n">
        <v>16.446</v>
      </c>
      <c r="I463" s="190"/>
      <c r="L463" s="186"/>
      <c r="M463" s="191"/>
      <c r="T463" s="192"/>
      <c r="AT463" s="187" t="s">
        <v>317</v>
      </c>
      <c r="AU463" s="187" t="s">
        <v>91</v>
      </c>
      <c r="AV463" s="185" t="s">
        <v>91</v>
      </c>
      <c r="AW463" s="185" t="s">
        <v>35</v>
      </c>
      <c r="AX463" s="185" t="s">
        <v>82</v>
      </c>
      <c r="AY463" s="187" t="s">
        <v>308</v>
      </c>
    </row>
    <row r="464" s="193" customFormat="true" ht="10.2" hidden="false" customHeight="false" outlineLevel="0" collapsed="false">
      <c r="B464" s="194"/>
      <c r="D464" s="179" t="s">
        <v>317</v>
      </c>
      <c r="E464" s="195"/>
      <c r="F464" s="196" t="s">
        <v>321</v>
      </c>
      <c r="H464" s="197" t="n">
        <v>16.446</v>
      </c>
      <c r="I464" s="198"/>
      <c r="L464" s="194"/>
      <c r="M464" s="199"/>
      <c r="T464" s="200"/>
      <c r="AT464" s="195" t="s">
        <v>317</v>
      </c>
      <c r="AU464" s="195" t="s">
        <v>91</v>
      </c>
      <c r="AV464" s="193" t="s">
        <v>315</v>
      </c>
      <c r="AW464" s="193" t="s">
        <v>35</v>
      </c>
      <c r="AX464" s="193" t="s">
        <v>89</v>
      </c>
      <c r="AY464" s="195" t="s">
        <v>308</v>
      </c>
    </row>
    <row r="465" s="22" customFormat="true" ht="16.5" hidden="false" customHeight="true" outlineLevel="0" collapsed="false">
      <c r="B465" s="23"/>
      <c r="C465" s="201" t="s">
        <v>743</v>
      </c>
      <c r="D465" s="201" t="s">
        <v>487</v>
      </c>
      <c r="E465" s="202" t="s">
        <v>1332</v>
      </c>
      <c r="F465" s="203" t="s">
        <v>1333</v>
      </c>
      <c r="G465" s="204" t="s">
        <v>324</v>
      </c>
      <c r="H465" s="205" t="n">
        <v>0.043</v>
      </c>
      <c r="I465" s="206"/>
      <c r="J465" s="207" t="n">
        <f aca="false">ROUND(I465*H465,2)</f>
        <v>0</v>
      </c>
      <c r="K465" s="203" t="s">
        <v>314</v>
      </c>
      <c r="L465" s="208"/>
      <c r="M465" s="209"/>
      <c r="N465" s="210" t="s">
        <v>47</v>
      </c>
      <c r="P465" s="173" t="n">
        <f aca="false">O465*H465</f>
        <v>0</v>
      </c>
      <c r="Q465" s="173" t="n">
        <v>0.55</v>
      </c>
      <c r="R465" s="173" t="n">
        <f aca="false">Q465*H465</f>
        <v>0.02365</v>
      </c>
      <c r="S465" s="173" t="n">
        <v>0</v>
      </c>
      <c r="T465" s="174" t="n">
        <f aca="false">S465*H465</f>
        <v>0</v>
      </c>
      <c r="AR465" s="175" t="s">
        <v>508</v>
      </c>
      <c r="AT465" s="175" t="s">
        <v>487</v>
      </c>
      <c r="AU465" s="175" t="s">
        <v>91</v>
      </c>
      <c r="AY465" s="3" t="s">
        <v>308</v>
      </c>
      <c r="BE465" s="176" t="n">
        <f aca="false">IF(N465="základní",J465,0)</f>
        <v>0</v>
      </c>
      <c r="BF465" s="176" t="n">
        <f aca="false">IF(N465="snížená",J465,0)</f>
        <v>0</v>
      </c>
      <c r="BG465" s="176" t="n">
        <f aca="false">IF(N465="zákl. přenesená",J465,0)</f>
        <v>0</v>
      </c>
      <c r="BH465" s="176" t="n">
        <f aca="false">IF(N465="sníž. přenesená",J465,0)</f>
        <v>0</v>
      </c>
      <c r="BI465" s="176" t="n">
        <f aca="false">IF(N465="nulová",J465,0)</f>
        <v>0</v>
      </c>
      <c r="BJ465" s="3" t="s">
        <v>89</v>
      </c>
      <c r="BK465" s="176" t="n">
        <f aca="false">ROUND(I465*H465,2)</f>
        <v>0</v>
      </c>
      <c r="BL465" s="3" t="s">
        <v>414</v>
      </c>
      <c r="BM465" s="175" t="s">
        <v>1334</v>
      </c>
    </row>
    <row r="466" s="177" customFormat="true" ht="10.2" hidden="false" customHeight="false" outlineLevel="0" collapsed="false">
      <c r="B466" s="178"/>
      <c r="D466" s="179" t="s">
        <v>317</v>
      </c>
      <c r="E466" s="180"/>
      <c r="F466" s="181" t="s">
        <v>318</v>
      </c>
      <c r="H466" s="180"/>
      <c r="I466" s="182"/>
      <c r="L466" s="178"/>
      <c r="M466" s="183"/>
      <c r="T466" s="184"/>
      <c r="AT466" s="180" t="s">
        <v>317</v>
      </c>
      <c r="AU466" s="180" t="s">
        <v>91</v>
      </c>
      <c r="AV466" s="177" t="s">
        <v>89</v>
      </c>
      <c r="AW466" s="177" t="s">
        <v>35</v>
      </c>
      <c r="AX466" s="177" t="s">
        <v>82</v>
      </c>
      <c r="AY466" s="180" t="s">
        <v>308</v>
      </c>
    </row>
    <row r="467" s="177" customFormat="true" ht="10.2" hidden="false" customHeight="false" outlineLevel="0" collapsed="false">
      <c r="B467" s="178"/>
      <c r="D467" s="179" t="s">
        <v>317</v>
      </c>
      <c r="E467" s="180"/>
      <c r="F467" s="181" t="s">
        <v>1335</v>
      </c>
      <c r="H467" s="180"/>
      <c r="I467" s="182"/>
      <c r="L467" s="178"/>
      <c r="M467" s="183"/>
      <c r="T467" s="184"/>
      <c r="AT467" s="180" t="s">
        <v>317</v>
      </c>
      <c r="AU467" s="180" t="s">
        <v>91</v>
      </c>
      <c r="AV467" s="177" t="s">
        <v>89</v>
      </c>
      <c r="AW467" s="177" t="s">
        <v>35</v>
      </c>
      <c r="AX467" s="177" t="s">
        <v>82</v>
      </c>
      <c r="AY467" s="180" t="s">
        <v>308</v>
      </c>
    </row>
    <row r="468" s="177" customFormat="true" ht="10.2" hidden="false" customHeight="false" outlineLevel="0" collapsed="false">
      <c r="B468" s="178"/>
      <c r="D468" s="179" t="s">
        <v>317</v>
      </c>
      <c r="E468" s="180"/>
      <c r="F468" s="181" t="s">
        <v>1189</v>
      </c>
      <c r="H468" s="180"/>
      <c r="I468" s="182"/>
      <c r="L468" s="178"/>
      <c r="M468" s="183"/>
      <c r="T468" s="184"/>
      <c r="AT468" s="180" t="s">
        <v>317</v>
      </c>
      <c r="AU468" s="180" t="s">
        <v>91</v>
      </c>
      <c r="AV468" s="177" t="s">
        <v>89</v>
      </c>
      <c r="AW468" s="177" t="s">
        <v>35</v>
      </c>
      <c r="AX468" s="177" t="s">
        <v>82</v>
      </c>
      <c r="AY468" s="180" t="s">
        <v>308</v>
      </c>
    </row>
    <row r="469" s="185" customFormat="true" ht="10.2" hidden="false" customHeight="false" outlineLevel="0" collapsed="false">
      <c r="B469" s="186"/>
      <c r="D469" s="179" t="s">
        <v>317</v>
      </c>
      <c r="E469" s="187"/>
      <c r="F469" s="188" t="s">
        <v>1336</v>
      </c>
      <c r="H469" s="189" t="n">
        <v>0.039</v>
      </c>
      <c r="I469" s="190"/>
      <c r="L469" s="186"/>
      <c r="M469" s="191"/>
      <c r="T469" s="192"/>
      <c r="AT469" s="187" t="s">
        <v>317</v>
      </c>
      <c r="AU469" s="187" t="s">
        <v>91</v>
      </c>
      <c r="AV469" s="185" t="s">
        <v>91</v>
      </c>
      <c r="AW469" s="185" t="s">
        <v>35</v>
      </c>
      <c r="AX469" s="185" t="s">
        <v>82</v>
      </c>
      <c r="AY469" s="187" t="s">
        <v>308</v>
      </c>
    </row>
    <row r="470" s="193" customFormat="true" ht="10.2" hidden="false" customHeight="false" outlineLevel="0" collapsed="false">
      <c r="B470" s="194"/>
      <c r="D470" s="179" t="s">
        <v>317</v>
      </c>
      <c r="E470" s="195"/>
      <c r="F470" s="196" t="s">
        <v>321</v>
      </c>
      <c r="H470" s="197" t="n">
        <v>0.039</v>
      </c>
      <c r="I470" s="198"/>
      <c r="L470" s="194"/>
      <c r="M470" s="199"/>
      <c r="T470" s="200"/>
      <c r="AT470" s="195" t="s">
        <v>317</v>
      </c>
      <c r="AU470" s="195" t="s">
        <v>91</v>
      </c>
      <c r="AV470" s="193" t="s">
        <v>315</v>
      </c>
      <c r="AW470" s="193" t="s">
        <v>35</v>
      </c>
      <c r="AX470" s="193" t="s">
        <v>89</v>
      </c>
      <c r="AY470" s="195" t="s">
        <v>308</v>
      </c>
    </row>
    <row r="471" s="185" customFormat="true" ht="10.2" hidden="false" customHeight="false" outlineLevel="0" collapsed="false">
      <c r="B471" s="186"/>
      <c r="D471" s="179" t="s">
        <v>317</v>
      </c>
      <c r="F471" s="188" t="s">
        <v>1337</v>
      </c>
      <c r="H471" s="189" t="n">
        <v>0.043</v>
      </c>
      <c r="I471" s="190"/>
      <c r="L471" s="186"/>
      <c r="M471" s="191"/>
      <c r="T471" s="192"/>
      <c r="AT471" s="187" t="s">
        <v>317</v>
      </c>
      <c r="AU471" s="187" t="s">
        <v>91</v>
      </c>
      <c r="AV471" s="185" t="s">
        <v>91</v>
      </c>
      <c r="AW471" s="185" t="s">
        <v>3</v>
      </c>
      <c r="AX471" s="185" t="s">
        <v>89</v>
      </c>
      <c r="AY471" s="187" t="s">
        <v>308</v>
      </c>
    </row>
    <row r="472" s="22" customFormat="true" ht="24.15" hidden="false" customHeight="true" outlineLevel="0" collapsed="false">
      <c r="B472" s="23"/>
      <c r="C472" s="164" t="s">
        <v>746</v>
      </c>
      <c r="D472" s="164" t="s">
        <v>310</v>
      </c>
      <c r="E472" s="165" t="s">
        <v>1338</v>
      </c>
      <c r="F472" s="166" t="s">
        <v>1339</v>
      </c>
      <c r="G472" s="167" t="s">
        <v>313</v>
      </c>
      <c r="H472" s="168" t="n">
        <v>8.223</v>
      </c>
      <c r="I472" s="169"/>
      <c r="J472" s="170" t="n">
        <f aca="false">ROUND(I472*H472,2)</f>
        <v>0</v>
      </c>
      <c r="K472" s="166" t="s">
        <v>314</v>
      </c>
      <c r="L472" s="23"/>
      <c r="M472" s="171"/>
      <c r="N472" s="172" t="s">
        <v>47</v>
      </c>
      <c r="P472" s="173" t="n">
        <f aca="false">O472*H472</f>
        <v>0</v>
      </c>
      <c r="Q472" s="173" t="n">
        <v>0</v>
      </c>
      <c r="R472" s="173" t="n">
        <f aca="false">Q472*H472</f>
        <v>0</v>
      </c>
      <c r="S472" s="173" t="n">
        <v>0</v>
      </c>
      <c r="T472" s="174" t="n">
        <f aca="false">S472*H472</f>
        <v>0</v>
      </c>
      <c r="AR472" s="175" t="s">
        <v>414</v>
      </c>
      <c r="AT472" s="175" t="s">
        <v>310</v>
      </c>
      <c r="AU472" s="175" t="s">
        <v>91</v>
      </c>
      <c r="AY472" s="3" t="s">
        <v>308</v>
      </c>
      <c r="BE472" s="176" t="n">
        <f aca="false">IF(N472="základní",J472,0)</f>
        <v>0</v>
      </c>
      <c r="BF472" s="176" t="n">
        <f aca="false">IF(N472="snížená",J472,0)</f>
        <v>0</v>
      </c>
      <c r="BG472" s="176" t="n">
        <f aca="false">IF(N472="zákl. přenesená",J472,0)</f>
        <v>0</v>
      </c>
      <c r="BH472" s="176" t="n">
        <f aca="false">IF(N472="sníž. přenesená",J472,0)</f>
        <v>0</v>
      </c>
      <c r="BI472" s="176" t="n">
        <f aca="false">IF(N472="nulová",J472,0)</f>
        <v>0</v>
      </c>
      <c r="BJ472" s="3" t="s">
        <v>89</v>
      </c>
      <c r="BK472" s="176" t="n">
        <f aca="false">ROUND(I472*H472,2)</f>
        <v>0</v>
      </c>
      <c r="BL472" s="3" t="s">
        <v>414</v>
      </c>
      <c r="BM472" s="175" t="s">
        <v>1340</v>
      </c>
    </row>
    <row r="473" s="177" customFormat="true" ht="10.2" hidden="false" customHeight="false" outlineLevel="0" collapsed="false">
      <c r="B473" s="178"/>
      <c r="D473" s="179" t="s">
        <v>317</v>
      </c>
      <c r="E473" s="180"/>
      <c r="F473" s="181" t="s">
        <v>318</v>
      </c>
      <c r="H473" s="180"/>
      <c r="I473" s="182"/>
      <c r="L473" s="178"/>
      <c r="M473" s="183"/>
      <c r="T473" s="184"/>
      <c r="AT473" s="180" t="s">
        <v>317</v>
      </c>
      <c r="AU473" s="180" t="s">
        <v>91</v>
      </c>
      <c r="AV473" s="177" t="s">
        <v>89</v>
      </c>
      <c r="AW473" s="177" t="s">
        <v>35</v>
      </c>
      <c r="AX473" s="177" t="s">
        <v>82</v>
      </c>
      <c r="AY473" s="180" t="s">
        <v>308</v>
      </c>
    </row>
    <row r="474" s="177" customFormat="true" ht="10.2" hidden="false" customHeight="false" outlineLevel="0" collapsed="false">
      <c r="B474" s="178"/>
      <c r="D474" s="179" t="s">
        <v>317</v>
      </c>
      <c r="E474" s="180"/>
      <c r="F474" s="181" t="s">
        <v>1341</v>
      </c>
      <c r="H474" s="180"/>
      <c r="I474" s="182"/>
      <c r="L474" s="178"/>
      <c r="M474" s="183"/>
      <c r="T474" s="184"/>
      <c r="AT474" s="180" t="s">
        <v>317</v>
      </c>
      <c r="AU474" s="180" t="s">
        <v>91</v>
      </c>
      <c r="AV474" s="177" t="s">
        <v>89</v>
      </c>
      <c r="AW474" s="177" t="s">
        <v>35</v>
      </c>
      <c r="AX474" s="177" t="s">
        <v>82</v>
      </c>
      <c r="AY474" s="180" t="s">
        <v>308</v>
      </c>
    </row>
    <row r="475" s="177" customFormat="true" ht="10.2" hidden="false" customHeight="false" outlineLevel="0" collapsed="false">
      <c r="B475" s="178"/>
      <c r="D475" s="179" t="s">
        <v>317</v>
      </c>
      <c r="E475" s="180"/>
      <c r="F475" s="181" t="s">
        <v>1189</v>
      </c>
      <c r="H475" s="180"/>
      <c r="I475" s="182"/>
      <c r="L475" s="178"/>
      <c r="M475" s="183"/>
      <c r="T475" s="184"/>
      <c r="AT475" s="180" t="s">
        <v>317</v>
      </c>
      <c r="AU475" s="180" t="s">
        <v>91</v>
      </c>
      <c r="AV475" s="177" t="s">
        <v>89</v>
      </c>
      <c r="AW475" s="177" t="s">
        <v>35</v>
      </c>
      <c r="AX475" s="177" t="s">
        <v>82</v>
      </c>
      <c r="AY475" s="180" t="s">
        <v>308</v>
      </c>
    </row>
    <row r="476" s="185" customFormat="true" ht="10.2" hidden="false" customHeight="false" outlineLevel="0" collapsed="false">
      <c r="B476" s="186"/>
      <c r="D476" s="179" t="s">
        <v>317</v>
      </c>
      <c r="E476" s="187"/>
      <c r="F476" s="188" t="s">
        <v>1190</v>
      </c>
      <c r="H476" s="189" t="n">
        <v>8.223</v>
      </c>
      <c r="I476" s="190"/>
      <c r="L476" s="186"/>
      <c r="M476" s="191"/>
      <c r="T476" s="192"/>
      <c r="AT476" s="187" t="s">
        <v>317</v>
      </c>
      <c r="AU476" s="187" t="s">
        <v>91</v>
      </c>
      <c r="AV476" s="185" t="s">
        <v>91</v>
      </c>
      <c r="AW476" s="185" t="s">
        <v>35</v>
      </c>
      <c r="AX476" s="185" t="s">
        <v>82</v>
      </c>
      <c r="AY476" s="187" t="s">
        <v>308</v>
      </c>
    </row>
    <row r="477" s="193" customFormat="true" ht="10.2" hidden="false" customHeight="false" outlineLevel="0" collapsed="false">
      <c r="B477" s="194"/>
      <c r="D477" s="179" t="s">
        <v>317</v>
      </c>
      <c r="E477" s="195"/>
      <c r="F477" s="196" t="s">
        <v>321</v>
      </c>
      <c r="H477" s="197" t="n">
        <v>8.223</v>
      </c>
      <c r="I477" s="198"/>
      <c r="L477" s="194"/>
      <c r="M477" s="199"/>
      <c r="T477" s="200"/>
      <c r="AT477" s="195" t="s">
        <v>317</v>
      </c>
      <c r="AU477" s="195" t="s">
        <v>91</v>
      </c>
      <c r="AV477" s="193" t="s">
        <v>315</v>
      </c>
      <c r="AW477" s="193" t="s">
        <v>35</v>
      </c>
      <c r="AX477" s="193" t="s">
        <v>89</v>
      </c>
      <c r="AY477" s="195" t="s">
        <v>308</v>
      </c>
    </row>
    <row r="478" s="22" customFormat="true" ht="16.5" hidden="false" customHeight="true" outlineLevel="0" collapsed="false">
      <c r="B478" s="23"/>
      <c r="C478" s="201" t="s">
        <v>748</v>
      </c>
      <c r="D478" s="201" t="s">
        <v>487</v>
      </c>
      <c r="E478" s="202" t="s">
        <v>1342</v>
      </c>
      <c r="F478" s="203" t="s">
        <v>1343</v>
      </c>
      <c r="G478" s="204" t="s">
        <v>313</v>
      </c>
      <c r="H478" s="205" t="n">
        <v>9.045</v>
      </c>
      <c r="I478" s="206"/>
      <c r="J478" s="207" t="n">
        <f aca="false">ROUND(I478*H478,2)</f>
        <v>0</v>
      </c>
      <c r="K478" s="203"/>
      <c r="L478" s="208"/>
      <c r="M478" s="209"/>
      <c r="N478" s="210" t="s">
        <v>47</v>
      </c>
      <c r="P478" s="173" t="n">
        <f aca="false">O478*H478</f>
        <v>0</v>
      </c>
      <c r="Q478" s="173" t="n">
        <v>0.00735</v>
      </c>
      <c r="R478" s="173" t="n">
        <f aca="false">Q478*H478</f>
        <v>0.06648075</v>
      </c>
      <c r="S478" s="173" t="n">
        <v>0</v>
      </c>
      <c r="T478" s="174" t="n">
        <f aca="false">S478*H478</f>
        <v>0</v>
      </c>
      <c r="AR478" s="175" t="s">
        <v>508</v>
      </c>
      <c r="AT478" s="175" t="s">
        <v>487</v>
      </c>
      <c r="AU478" s="175" t="s">
        <v>91</v>
      </c>
      <c r="AY478" s="3" t="s">
        <v>308</v>
      </c>
      <c r="BE478" s="176" t="n">
        <f aca="false">IF(N478="základní",J478,0)</f>
        <v>0</v>
      </c>
      <c r="BF478" s="176" t="n">
        <f aca="false">IF(N478="snížená",J478,0)</f>
        <v>0</v>
      </c>
      <c r="BG478" s="176" t="n">
        <f aca="false">IF(N478="zákl. přenesená",J478,0)</f>
        <v>0</v>
      </c>
      <c r="BH478" s="176" t="n">
        <f aca="false">IF(N478="sníž. přenesená",J478,0)</f>
        <v>0</v>
      </c>
      <c r="BI478" s="176" t="n">
        <f aca="false">IF(N478="nulová",J478,0)</f>
        <v>0</v>
      </c>
      <c r="BJ478" s="3" t="s">
        <v>89</v>
      </c>
      <c r="BK478" s="176" t="n">
        <f aca="false">ROUND(I478*H478,2)</f>
        <v>0</v>
      </c>
      <c r="BL478" s="3" t="s">
        <v>414</v>
      </c>
      <c r="BM478" s="175" t="s">
        <v>1344</v>
      </c>
    </row>
    <row r="479" s="185" customFormat="true" ht="10.2" hidden="false" customHeight="false" outlineLevel="0" collapsed="false">
      <c r="B479" s="186"/>
      <c r="D479" s="179" t="s">
        <v>317</v>
      </c>
      <c r="F479" s="188" t="s">
        <v>1200</v>
      </c>
      <c r="H479" s="189" t="n">
        <v>9.045</v>
      </c>
      <c r="I479" s="190"/>
      <c r="L479" s="186"/>
      <c r="M479" s="191"/>
      <c r="T479" s="192"/>
      <c r="AT479" s="187" t="s">
        <v>317</v>
      </c>
      <c r="AU479" s="187" t="s">
        <v>91</v>
      </c>
      <c r="AV479" s="185" t="s">
        <v>91</v>
      </c>
      <c r="AW479" s="185" t="s">
        <v>3</v>
      </c>
      <c r="AX479" s="185" t="s">
        <v>89</v>
      </c>
      <c r="AY479" s="187" t="s">
        <v>308</v>
      </c>
    </row>
    <row r="480" s="22" customFormat="true" ht="24.15" hidden="false" customHeight="true" outlineLevel="0" collapsed="false">
      <c r="B480" s="23"/>
      <c r="C480" s="164" t="s">
        <v>750</v>
      </c>
      <c r="D480" s="164" t="s">
        <v>310</v>
      </c>
      <c r="E480" s="165" t="s">
        <v>1345</v>
      </c>
      <c r="F480" s="166" t="s">
        <v>1346</v>
      </c>
      <c r="G480" s="167" t="s">
        <v>324</v>
      </c>
      <c r="H480" s="168" t="n">
        <v>0.164</v>
      </c>
      <c r="I480" s="169"/>
      <c r="J480" s="170" t="n">
        <f aca="false">ROUND(I480*H480,2)</f>
        <v>0</v>
      </c>
      <c r="K480" s="166" t="s">
        <v>314</v>
      </c>
      <c r="L480" s="23"/>
      <c r="M480" s="171"/>
      <c r="N480" s="172" t="s">
        <v>47</v>
      </c>
      <c r="P480" s="173" t="n">
        <f aca="false">O480*H480</f>
        <v>0</v>
      </c>
      <c r="Q480" s="173" t="n">
        <v>0.00281</v>
      </c>
      <c r="R480" s="173" t="n">
        <f aca="false">Q480*H480</f>
        <v>0.00046084</v>
      </c>
      <c r="S480" s="173" t="n">
        <v>0</v>
      </c>
      <c r="T480" s="174" t="n">
        <f aca="false">S480*H480</f>
        <v>0</v>
      </c>
      <c r="AR480" s="175" t="s">
        <v>414</v>
      </c>
      <c r="AT480" s="175" t="s">
        <v>310</v>
      </c>
      <c r="AU480" s="175" t="s">
        <v>91</v>
      </c>
      <c r="AY480" s="3" t="s">
        <v>308</v>
      </c>
      <c r="BE480" s="176" t="n">
        <f aca="false">IF(N480="základní",J480,0)</f>
        <v>0</v>
      </c>
      <c r="BF480" s="176" t="n">
        <f aca="false">IF(N480="snížená",J480,0)</f>
        <v>0</v>
      </c>
      <c r="BG480" s="176" t="n">
        <f aca="false">IF(N480="zákl. přenesená",J480,0)</f>
        <v>0</v>
      </c>
      <c r="BH480" s="176" t="n">
        <f aca="false">IF(N480="sníž. přenesená",J480,0)</f>
        <v>0</v>
      </c>
      <c r="BI480" s="176" t="n">
        <f aca="false">IF(N480="nulová",J480,0)</f>
        <v>0</v>
      </c>
      <c r="BJ480" s="3" t="s">
        <v>89</v>
      </c>
      <c r="BK480" s="176" t="n">
        <f aca="false">ROUND(I480*H480,2)</f>
        <v>0</v>
      </c>
      <c r="BL480" s="3" t="s">
        <v>414</v>
      </c>
      <c r="BM480" s="175" t="s">
        <v>1347</v>
      </c>
    </row>
    <row r="481" s="22" customFormat="true" ht="33" hidden="false" customHeight="true" outlineLevel="0" collapsed="false">
      <c r="B481" s="23"/>
      <c r="C481" s="164" t="s">
        <v>752</v>
      </c>
      <c r="D481" s="164" t="s">
        <v>310</v>
      </c>
      <c r="E481" s="165" t="s">
        <v>1348</v>
      </c>
      <c r="F481" s="166" t="s">
        <v>1349</v>
      </c>
      <c r="G481" s="167" t="s">
        <v>313</v>
      </c>
      <c r="H481" s="168" t="n">
        <v>31.421</v>
      </c>
      <c r="I481" s="169"/>
      <c r="J481" s="170" t="n">
        <f aca="false">ROUND(I481*H481,2)</f>
        <v>0</v>
      </c>
      <c r="K481" s="166" t="s">
        <v>314</v>
      </c>
      <c r="L481" s="23"/>
      <c r="M481" s="171"/>
      <c r="N481" s="172" t="s">
        <v>47</v>
      </c>
      <c r="P481" s="173" t="n">
        <f aca="false">O481*H481</f>
        <v>0</v>
      </c>
      <c r="Q481" s="173" t="n">
        <v>0</v>
      </c>
      <c r="R481" s="173" t="n">
        <f aca="false">Q481*H481</f>
        <v>0</v>
      </c>
      <c r="S481" s="173" t="n">
        <v>0</v>
      </c>
      <c r="T481" s="174" t="n">
        <f aca="false">S481*H481</f>
        <v>0</v>
      </c>
      <c r="AR481" s="175" t="s">
        <v>414</v>
      </c>
      <c r="AT481" s="175" t="s">
        <v>310</v>
      </c>
      <c r="AU481" s="175" t="s">
        <v>91</v>
      </c>
      <c r="AY481" s="3" t="s">
        <v>308</v>
      </c>
      <c r="BE481" s="176" t="n">
        <f aca="false">IF(N481="základní",J481,0)</f>
        <v>0</v>
      </c>
      <c r="BF481" s="176" t="n">
        <f aca="false">IF(N481="snížená",J481,0)</f>
        <v>0</v>
      </c>
      <c r="BG481" s="176" t="n">
        <f aca="false">IF(N481="zákl. přenesená",J481,0)</f>
        <v>0</v>
      </c>
      <c r="BH481" s="176" t="n">
        <f aca="false">IF(N481="sníž. přenesená",J481,0)</f>
        <v>0</v>
      </c>
      <c r="BI481" s="176" t="n">
        <f aca="false">IF(N481="nulová",J481,0)</f>
        <v>0</v>
      </c>
      <c r="BJ481" s="3" t="s">
        <v>89</v>
      </c>
      <c r="BK481" s="176" t="n">
        <f aca="false">ROUND(I481*H481,2)</f>
        <v>0</v>
      </c>
      <c r="BL481" s="3" t="s">
        <v>414</v>
      </c>
      <c r="BM481" s="175" t="s">
        <v>1350</v>
      </c>
    </row>
    <row r="482" s="177" customFormat="true" ht="10.2" hidden="false" customHeight="false" outlineLevel="0" collapsed="false">
      <c r="B482" s="178"/>
      <c r="D482" s="179" t="s">
        <v>317</v>
      </c>
      <c r="E482" s="180"/>
      <c r="F482" s="181" t="s">
        <v>318</v>
      </c>
      <c r="H482" s="180"/>
      <c r="I482" s="182"/>
      <c r="L482" s="178"/>
      <c r="M482" s="183"/>
      <c r="T482" s="184"/>
      <c r="AT482" s="180" t="s">
        <v>317</v>
      </c>
      <c r="AU482" s="180" t="s">
        <v>91</v>
      </c>
      <c r="AV482" s="177" t="s">
        <v>89</v>
      </c>
      <c r="AW482" s="177" t="s">
        <v>35</v>
      </c>
      <c r="AX482" s="177" t="s">
        <v>82</v>
      </c>
      <c r="AY482" s="180" t="s">
        <v>308</v>
      </c>
    </row>
    <row r="483" s="177" customFormat="true" ht="10.2" hidden="false" customHeight="false" outlineLevel="0" collapsed="false">
      <c r="B483" s="178"/>
      <c r="D483" s="179" t="s">
        <v>317</v>
      </c>
      <c r="E483" s="180"/>
      <c r="F483" s="181" t="s">
        <v>1351</v>
      </c>
      <c r="H483" s="180"/>
      <c r="I483" s="182"/>
      <c r="L483" s="178"/>
      <c r="M483" s="183"/>
      <c r="T483" s="184"/>
      <c r="AT483" s="180" t="s">
        <v>317</v>
      </c>
      <c r="AU483" s="180" t="s">
        <v>91</v>
      </c>
      <c r="AV483" s="177" t="s">
        <v>89</v>
      </c>
      <c r="AW483" s="177" t="s">
        <v>35</v>
      </c>
      <c r="AX483" s="177" t="s">
        <v>82</v>
      </c>
      <c r="AY483" s="180" t="s">
        <v>308</v>
      </c>
    </row>
    <row r="484" s="177" customFormat="true" ht="10.2" hidden="false" customHeight="false" outlineLevel="0" collapsed="false">
      <c r="B484" s="178"/>
      <c r="D484" s="179" t="s">
        <v>317</v>
      </c>
      <c r="E484" s="180"/>
      <c r="F484" s="181" t="s">
        <v>1352</v>
      </c>
      <c r="H484" s="180"/>
      <c r="I484" s="182"/>
      <c r="L484" s="178"/>
      <c r="M484" s="183"/>
      <c r="T484" s="184"/>
      <c r="AT484" s="180" t="s">
        <v>317</v>
      </c>
      <c r="AU484" s="180" t="s">
        <v>91</v>
      </c>
      <c r="AV484" s="177" t="s">
        <v>89</v>
      </c>
      <c r="AW484" s="177" t="s">
        <v>35</v>
      </c>
      <c r="AX484" s="177" t="s">
        <v>82</v>
      </c>
      <c r="AY484" s="180" t="s">
        <v>308</v>
      </c>
    </row>
    <row r="485" s="185" customFormat="true" ht="10.2" hidden="false" customHeight="false" outlineLevel="0" collapsed="false">
      <c r="B485" s="186"/>
      <c r="D485" s="179" t="s">
        <v>317</v>
      </c>
      <c r="E485" s="187"/>
      <c r="F485" s="188" t="s">
        <v>1353</v>
      </c>
      <c r="H485" s="189" t="n">
        <v>34.609</v>
      </c>
      <c r="I485" s="190"/>
      <c r="L485" s="186"/>
      <c r="M485" s="191"/>
      <c r="T485" s="192"/>
      <c r="AT485" s="187" t="s">
        <v>317</v>
      </c>
      <c r="AU485" s="187" t="s">
        <v>91</v>
      </c>
      <c r="AV485" s="185" t="s">
        <v>91</v>
      </c>
      <c r="AW485" s="185" t="s">
        <v>35</v>
      </c>
      <c r="AX485" s="185" t="s">
        <v>82</v>
      </c>
      <c r="AY485" s="187" t="s">
        <v>308</v>
      </c>
    </row>
    <row r="486" s="185" customFormat="true" ht="10.2" hidden="false" customHeight="false" outlineLevel="0" collapsed="false">
      <c r="B486" s="186"/>
      <c r="D486" s="179" t="s">
        <v>317</v>
      </c>
      <c r="E486" s="187"/>
      <c r="F486" s="188" t="s">
        <v>1354</v>
      </c>
      <c r="H486" s="189" t="n">
        <v>-3.188</v>
      </c>
      <c r="I486" s="190"/>
      <c r="L486" s="186"/>
      <c r="M486" s="191"/>
      <c r="T486" s="192"/>
      <c r="AT486" s="187" t="s">
        <v>317</v>
      </c>
      <c r="AU486" s="187" t="s">
        <v>91</v>
      </c>
      <c r="AV486" s="185" t="s">
        <v>91</v>
      </c>
      <c r="AW486" s="185" t="s">
        <v>35</v>
      </c>
      <c r="AX486" s="185" t="s">
        <v>82</v>
      </c>
      <c r="AY486" s="187" t="s">
        <v>308</v>
      </c>
    </row>
    <row r="487" s="193" customFormat="true" ht="10.2" hidden="false" customHeight="false" outlineLevel="0" collapsed="false">
      <c r="B487" s="194"/>
      <c r="D487" s="179" t="s">
        <v>317</v>
      </c>
      <c r="E487" s="195"/>
      <c r="F487" s="196" t="s">
        <v>321</v>
      </c>
      <c r="H487" s="197" t="n">
        <v>31.421</v>
      </c>
      <c r="I487" s="198"/>
      <c r="L487" s="194"/>
      <c r="M487" s="199"/>
      <c r="T487" s="200"/>
      <c r="AT487" s="195" t="s">
        <v>317</v>
      </c>
      <c r="AU487" s="195" t="s">
        <v>91</v>
      </c>
      <c r="AV487" s="193" t="s">
        <v>315</v>
      </c>
      <c r="AW487" s="193" t="s">
        <v>35</v>
      </c>
      <c r="AX487" s="193" t="s">
        <v>89</v>
      </c>
      <c r="AY487" s="195" t="s">
        <v>308</v>
      </c>
    </row>
    <row r="488" s="22" customFormat="true" ht="24.15" hidden="false" customHeight="true" outlineLevel="0" collapsed="false">
      <c r="B488" s="23"/>
      <c r="C488" s="201" t="s">
        <v>754</v>
      </c>
      <c r="D488" s="201" t="s">
        <v>487</v>
      </c>
      <c r="E488" s="202" t="s">
        <v>1355</v>
      </c>
      <c r="F488" s="203" t="s">
        <v>1356</v>
      </c>
      <c r="G488" s="204" t="s">
        <v>313</v>
      </c>
      <c r="H488" s="205" t="n">
        <v>34.563</v>
      </c>
      <c r="I488" s="206"/>
      <c r="J488" s="207" t="n">
        <f aca="false">ROUND(I488*H488,2)</f>
        <v>0</v>
      </c>
      <c r="K488" s="203" t="s">
        <v>314</v>
      </c>
      <c r="L488" s="208"/>
      <c r="M488" s="209"/>
      <c r="N488" s="210" t="s">
        <v>47</v>
      </c>
      <c r="P488" s="173" t="n">
        <f aca="false">O488*H488</f>
        <v>0</v>
      </c>
      <c r="Q488" s="173" t="n">
        <v>0.032</v>
      </c>
      <c r="R488" s="173" t="n">
        <f aca="false">Q488*H488</f>
        <v>1.106016</v>
      </c>
      <c r="S488" s="173" t="n">
        <v>0</v>
      </c>
      <c r="T488" s="174" t="n">
        <f aca="false">S488*H488</f>
        <v>0</v>
      </c>
      <c r="AR488" s="175" t="s">
        <v>508</v>
      </c>
      <c r="AT488" s="175" t="s">
        <v>487</v>
      </c>
      <c r="AU488" s="175" t="s">
        <v>91</v>
      </c>
      <c r="AY488" s="3" t="s">
        <v>308</v>
      </c>
      <c r="BE488" s="176" t="n">
        <f aca="false">IF(N488="základní",J488,0)</f>
        <v>0</v>
      </c>
      <c r="BF488" s="176" t="n">
        <f aca="false">IF(N488="snížená",J488,0)</f>
        <v>0</v>
      </c>
      <c r="BG488" s="176" t="n">
        <f aca="false">IF(N488="zákl. přenesená",J488,0)</f>
        <v>0</v>
      </c>
      <c r="BH488" s="176" t="n">
        <f aca="false">IF(N488="sníž. přenesená",J488,0)</f>
        <v>0</v>
      </c>
      <c r="BI488" s="176" t="n">
        <f aca="false">IF(N488="nulová",J488,0)</f>
        <v>0</v>
      </c>
      <c r="BJ488" s="3" t="s">
        <v>89</v>
      </c>
      <c r="BK488" s="176" t="n">
        <f aca="false">ROUND(I488*H488,2)</f>
        <v>0</v>
      </c>
      <c r="BL488" s="3" t="s">
        <v>414</v>
      </c>
      <c r="BM488" s="175" t="s">
        <v>1357</v>
      </c>
    </row>
    <row r="489" s="185" customFormat="true" ht="10.2" hidden="false" customHeight="false" outlineLevel="0" collapsed="false">
      <c r="B489" s="186"/>
      <c r="D489" s="179" t="s">
        <v>317</v>
      </c>
      <c r="F489" s="188" t="s">
        <v>1358</v>
      </c>
      <c r="H489" s="189" t="n">
        <v>34.563</v>
      </c>
      <c r="I489" s="190"/>
      <c r="L489" s="186"/>
      <c r="M489" s="191"/>
      <c r="T489" s="192"/>
      <c r="AT489" s="187" t="s">
        <v>317</v>
      </c>
      <c r="AU489" s="187" t="s">
        <v>91</v>
      </c>
      <c r="AV489" s="185" t="s">
        <v>91</v>
      </c>
      <c r="AW489" s="185" t="s">
        <v>3</v>
      </c>
      <c r="AX489" s="185" t="s">
        <v>89</v>
      </c>
      <c r="AY489" s="187" t="s">
        <v>308</v>
      </c>
    </row>
    <row r="490" s="22" customFormat="true" ht="16.5" hidden="false" customHeight="true" outlineLevel="0" collapsed="false">
      <c r="B490" s="23"/>
      <c r="C490" s="164" t="s">
        <v>756</v>
      </c>
      <c r="D490" s="164" t="s">
        <v>310</v>
      </c>
      <c r="E490" s="165" t="s">
        <v>1359</v>
      </c>
      <c r="F490" s="166" t="s">
        <v>1360</v>
      </c>
      <c r="G490" s="167" t="s">
        <v>494</v>
      </c>
      <c r="H490" s="168" t="n">
        <v>242.263</v>
      </c>
      <c r="I490" s="169"/>
      <c r="J490" s="170" t="n">
        <f aca="false">ROUND(I490*H490,2)</f>
        <v>0</v>
      </c>
      <c r="K490" s="166" t="s">
        <v>314</v>
      </c>
      <c r="L490" s="23"/>
      <c r="M490" s="171"/>
      <c r="N490" s="172" t="s">
        <v>47</v>
      </c>
      <c r="P490" s="173" t="n">
        <f aca="false">O490*H490</f>
        <v>0</v>
      </c>
      <c r="Q490" s="173" t="n">
        <v>1E-005</v>
      </c>
      <c r="R490" s="173" t="n">
        <f aca="false">Q490*H490</f>
        <v>0.00242263</v>
      </c>
      <c r="S490" s="173" t="n">
        <v>0</v>
      </c>
      <c r="T490" s="174" t="n">
        <f aca="false">S490*H490</f>
        <v>0</v>
      </c>
      <c r="AR490" s="175" t="s">
        <v>414</v>
      </c>
      <c r="AT490" s="175" t="s">
        <v>310</v>
      </c>
      <c r="AU490" s="175" t="s">
        <v>91</v>
      </c>
      <c r="AY490" s="3" t="s">
        <v>308</v>
      </c>
      <c r="BE490" s="176" t="n">
        <f aca="false">IF(N490="základní",J490,0)</f>
        <v>0</v>
      </c>
      <c r="BF490" s="176" t="n">
        <f aca="false">IF(N490="snížená",J490,0)</f>
        <v>0</v>
      </c>
      <c r="BG490" s="176" t="n">
        <f aca="false">IF(N490="zákl. přenesená",J490,0)</f>
        <v>0</v>
      </c>
      <c r="BH490" s="176" t="n">
        <f aca="false">IF(N490="sníž. přenesená",J490,0)</f>
        <v>0</v>
      </c>
      <c r="BI490" s="176" t="n">
        <f aca="false">IF(N490="nulová",J490,0)</f>
        <v>0</v>
      </c>
      <c r="BJ490" s="3" t="s">
        <v>89</v>
      </c>
      <c r="BK490" s="176" t="n">
        <f aca="false">ROUND(I490*H490,2)</f>
        <v>0</v>
      </c>
      <c r="BL490" s="3" t="s">
        <v>414</v>
      </c>
      <c r="BM490" s="175" t="s">
        <v>1361</v>
      </c>
    </row>
    <row r="491" s="177" customFormat="true" ht="10.2" hidden="false" customHeight="false" outlineLevel="0" collapsed="false">
      <c r="B491" s="178"/>
      <c r="D491" s="179" t="s">
        <v>317</v>
      </c>
      <c r="E491" s="180"/>
      <c r="F491" s="181" t="s">
        <v>318</v>
      </c>
      <c r="H491" s="180"/>
      <c r="I491" s="182"/>
      <c r="L491" s="178"/>
      <c r="M491" s="183"/>
      <c r="T491" s="184"/>
      <c r="AT491" s="180" t="s">
        <v>317</v>
      </c>
      <c r="AU491" s="180" t="s">
        <v>91</v>
      </c>
      <c r="AV491" s="177" t="s">
        <v>89</v>
      </c>
      <c r="AW491" s="177" t="s">
        <v>35</v>
      </c>
      <c r="AX491" s="177" t="s">
        <v>82</v>
      </c>
      <c r="AY491" s="180" t="s">
        <v>308</v>
      </c>
    </row>
    <row r="492" s="177" customFormat="true" ht="10.2" hidden="false" customHeight="false" outlineLevel="0" collapsed="false">
      <c r="B492" s="178"/>
      <c r="D492" s="179" t="s">
        <v>317</v>
      </c>
      <c r="E492" s="180"/>
      <c r="F492" s="181" t="s">
        <v>1362</v>
      </c>
      <c r="H492" s="180"/>
      <c r="I492" s="182"/>
      <c r="L492" s="178"/>
      <c r="M492" s="183"/>
      <c r="T492" s="184"/>
      <c r="AT492" s="180" t="s">
        <v>317</v>
      </c>
      <c r="AU492" s="180" t="s">
        <v>91</v>
      </c>
      <c r="AV492" s="177" t="s">
        <v>89</v>
      </c>
      <c r="AW492" s="177" t="s">
        <v>35</v>
      </c>
      <c r="AX492" s="177" t="s">
        <v>82</v>
      </c>
      <c r="AY492" s="180" t="s">
        <v>308</v>
      </c>
    </row>
    <row r="493" s="177" customFormat="true" ht="10.2" hidden="false" customHeight="false" outlineLevel="0" collapsed="false">
      <c r="B493" s="178"/>
      <c r="D493" s="179" t="s">
        <v>317</v>
      </c>
      <c r="E493" s="180"/>
      <c r="F493" s="181" t="s">
        <v>1352</v>
      </c>
      <c r="H493" s="180"/>
      <c r="I493" s="182"/>
      <c r="L493" s="178"/>
      <c r="M493" s="183"/>
      <c r="T493" s="184"/>
      <c r="AT493" s="180" t="s">
        <v>317</v>
      </c>
      <c r="AU493" s="180" t="s">
        <v>91</v>
      </c>
      <c r="AV493" s="177" t="s">
        <v>89</v>
      </c>
      <c r="AW493" s="177" t="s">
        <v>35</v>
      </c>
      <c r="AX493" s="177" t="s">
        <v>82</v>
      </c>
      <c r="AY493" s="180" t="s">
        <v>308</v>
      </c>
    </row>
    <row r="494" s="185" customFormat="true" ht="10.2" hidden="false" customHeight="false" outlineLevel="0" collapsed="false">
      <c r="B494" s="186"/>
      <c r="D494" s="179" t="s">
        <v>317</v>
      </c>
      <c r="E494" s="187"/>
      <c r="F494" s="188" t="s">
        <v>1363</v>
      </c>
      <c r="H494" s="189" t="n">
        <v>242.263</v>
      </c>
      <c r="I494" s="190"/>
      <c r="L494" s="186"/>
      <c r="M494" s="191"/>
      <c r="T494" s="192"/>
      <c r="AT494" s="187" t="s">
        <v>317</v>
      </c>
      <c r="AU494" s="187" t="s">
        <v>91</v>
      </c>
      <c r="AV494" s="185" t="s">
        <v>91</v>
      </c>
      <c r="AW494" s="185" t="s">
        <v>35</v>
      </c>
      <c r="AX494" s="185" t="s">
        <v>82</v>
      </c>
      <c r="AY494" s="187" t="s">
        <v>308</v>
      </c>
    </row>
    <row r="495" s="193" customFormat="true" ht="10.2" hidden="false" customHeight="false" outlineLevel="0" collapsed="false">
      <c r="B495" s="194"/>
      <c r="D495" s="179" t="s">
        <v>317</v>
      </c>
      <c r="E495" s="195"/>
      <c r="F495" s="196" t="s">
        <v>321</v>
      </c>
      <c r="H495" s="197" t="n">
        <v>242.263</v>
      </c>
      <c r="I495" s="198"/>
      <c r="L495" s="194"/>
      <c r="M495" s="199"/>
      <c r="T495" s="200"/>
      <c r="AT495" s="195" t="s">
        <v>317</v>
      </c>
      <c r="AU495" s="195" t="s">
        <v>91</v>
      </c>
      <c r="AV495" s="193" t="s">
        <v>315</v>
      </c>
      <c r="AW495" s="193" t="s">
        <v>35</v>
      </c>
      <c r="AX495" s="193" t="s">
        <v>89</v>
      </c>
      <c r="AY495" s="195" t="s">
        <v>308</v>
      </c>
    </row>
    <row r="496" s="22" customFormat="true" ht="16.5" hidden="false" customHeight="true" outlineLevel="0" collapsed="false">
      <c r="B496" s="23"/>
      <c r="C496" s="201" t="s">
        <v>758</v>
      </c>
      <c r="D496" s="201" t="s">
        <v>487</v>
      </c>
      <c r="E496" s="202" t="s">
        <v>1332</v>
      </c>
      <c r="F496" s="203" t="s">
        <v>1333</v>
      </c>
      <c r="G496" s="204" t="s">
        <v>324</v>
      </c>
      <c r="H496" s="205" t="n">
        <v>0.639</v>
      </c>
      <c r="I496" s="206"/>
      <c r="J496" s="207" t="n">
        <f aca="false">ROUND(I496*H496,2)</f>
        <v>0</v>
      </c>
      <c r="K496" s="203" t="s">
        <v>314</v>
      </c>
      <c r="L496" s="208"/>
      <c r="M496" s="209"/>
      <c r="N496" s="210" t="s">
        <v>47</v>
      </c>
      <c r="P496" s="173" t="n">
        <f aca="false">O496*H496</f>
        <v>0</v>
      </c>
      <c r="Q496" s="173" t="n">
        <v>0.55</v>
      </c>
      <c r="R496" s="173" t="n">
        <f aca="false">Q496*H496</f>
        <v>0.35145</v>
      </c>
      <c r="S496" s="173" t="n">
        <v>0</v>
      </c>
      <c r="T496" s="174" t="n">
        <f aca="false">S496*H496</f>
        <v>0</v>
      </c>
      <c r="AR496" s="175" t="s">
        <v>508</v>
      </c>
      <c r="AT496" s="175" t="s">
        <v>487</v>
      </c>
      <c r="AU496" s="175" t="s">
        <v>91</v>
      </c>
      <c r="AY496" s="3" t="s">
        <v>308</v>
      </c>
      <c r="BE496" s="176" t="n">
        <f aca="false">IF(N496="základní",J496,0)</f>
        <v>0</v>
      </c>
      <c r="BF496" s="176" t="n">
        <f aca="false">IF(N496="snížená",J496,0)</f>
        <v>0</v>
      </c>
      <c r="BG496" s="176" t="n">
        <f aca="false">IF(N496="zákl. přenesená",J496,0)</f>
        <v>0</v>
      </c>
      <c r="BH496" s="176" t="n">
        <f aca="false">IF(N496="sníž. přenesená",J496,0)</f>
        <v>0</v>
      </c>
      <c r="BI496" s="176" t="n">
        <f aca="false">IF(N496="nulová",J496,0)</f>
        <v>0</v>
      </c>
      <c r="BJ496" s="3" t="s">
        <v>89</v>
      </c>
      <c r="BK496" s="176" t="n">
        <f aca="false">ROUND(I496*H496,2)</f>
        <v>0</v>
      </c>
      <c r="BL496" s="3" t="s">
        <v>414</v>
      </c>
      <c r="BM496" s="175" t="s">
        <v>1364</v>
      </c>
    </row>
    <row r="497" s="177" customFormat="true" ht="10.2" hidden="false" customHeight="false" outlineLevel="0" collapsed="false">
      <c r="B497" s="178"/>
      <c r="D497" s="179" t="s">
        <v>317</v>
      </c>
      <c r="E497" s="180"/>
      <c r="F497" s="181" t="s">
        <v>318</v>
      </c>
      <c r="H497" s="180"/>
      <c r="I497" s="182"/>
      <c r="L497" s="178"/>
      <c r="M497" s="183"/>
      <c r="T497" s="184"/>
      <c r="AT497" s="180" t="s">
        <v>317</v>
      </c>
      <c r="AU497" s="180" t="s">
        <v>91</v>
      </c>
      <c r="AV497" s="177" t="s">
        <v>89</v>
      </c>
      <c r="AW497" s="177" t="s">
        <v>35</v>
      </c>
      <c r="AX497" s="177" t="s">
        <v>82</v>
      </c>
      <c r="AY497" s="180" t="s">
        <v>308</v>
      </c>
    </row>
    <row r="498" s="177" customFormat="true" ht="10.2" hidden="false" customHeight="false" outlineLevel="0" collapsed="false">
      <c r="B498" s="178"/>
      <c r="D498" s="179" t="s">
        <v>317</v>
      </c>
      <c r="E498" s="180"/>
      <c r="F498" s="181" t="s">
        <v>1365</v>
      </c>
      <c r="H498" s="180"/>
      <c r="I498" s="182"/>
      <c r="L498" s="178"/>
      <c r="M498" s="183"/>
      <c r="T498" s="184"/>
      <c r="AT498" s="180" t="s">
        <v>317</v>
      </c>
      <c r="AU498" s="180" t="s">
        <v>91</v>
      </c>
      <c r="AV498" s="177" t="s">
        <v>89</v>
      </c>
      <c r="AW498" s="177" t="s">
        <v>35</v>
      </c>
      <c r="AX498" s="177" t="s">
        <v>82</v>
      </c>
      <c r="AY498" s="180" t="s">
        <v>308</v>
      </c>
    </row>
    <row r="499" s="177" customFormat="true" ht="10.2" hidden="false" customHeight="false" outlineLevel="0" collapsed="false">
      <c r="B499" s="178"/>
      <c r="D499" s="179" t="s">
        <v>317</v>
      </c>
      <c r="E499" s="180"/>
      <c r="F499" s="181" t="s">
        <v>1352</v>
      </c>
      <c r="H499" s="180"/>
      <c r="I499" s="182"/>
      <c r="L499" s="178"/>
      <c r="M499" s="183"/>
      <c r="T499" s="184"/>
      <c r="AT499" s="180" t="s">
        <v>317</v>
      </c>
      <c r="AU499" s="180" t="s">
        <v>91</v>
      </c>
      <c r="AV499" s="177" t="s">
        <v>89</v>
      </c>
      <c r="AW499" s="177" t="s">
        <v>35</v>
      </c>
      <c r="AX499" s="177" t="s">
        <v>82</v>
      </c>
      <c r="AY499" s="180" t="s">
        <v>308</v>
      </c>
    </row>
    <row r="500" s="185" customFormat="true" ht="10.2" hidden="false" customHeight="false" outlineLevel="0" collapsed="false">
      <c r="B500" s="186"/>
      <c r="D500" s="179" t="s">
        <v>317</v>
      </c>
      <c r="E500" s="187"/>
      <c r="F500" s="188" t="s">
        <v>1366</v>
      </c>
      <c r="H500" s="189" t="n">
        <v>0.581</v>
      </c>
      <c r="I500" s="190"/>
      <c r="L500" s="186"/>
      <c r="M500" s="191"/>
      <c r="T500" s="192"/>
      <c r="AT500" s="187" t="s">
        <v>317</v>
      </c>
      <c r="AU500" s="187" t="s">
        <v>91</v>
      </c>
      <c r="AV500" s="185" t="s">
        <v>91</v>
      </c>
      <c r="AW500" s="185" t="s">
        <v>35</v>
      </c>
      <c r="AX500" s="185" t="s">
        <v>82</v>
      </c>
      <c r="AY500" s="187" t="s">
        <v>308</v>
      </c>
    </row>
    <row r="501" s="193" customFormat="true" ht="10.2" hidden="false" customHeight="false" outlineLevel="0" collapsed="false">
      <c r="B501" s="194"/>
      <c r="D501" s="179" t="s">
        <v>317</v>
      </c>
      <c r="E501" s="195"/>
      <c r="F501" s="196" t="s">
        <v>321</v>
      </c>
      <c r="H501" s="197" t="n">
        <v>0.581</v>
      </c>
      <c r="I501" s="198"/>
      <c r="L501" s="194"/>
      <c r="M501" s="199"/>
      <c r="T501" s="200"/>
      <c r="AT501" s="195" t="s">
        <v>317</v>
      </c>
      <c r="AU501" s="195" t="s">
        <v>91</v>
      </c>
      <c r="AV501" s="193" t="s">
        <v>315</v>
      </c>
      <c r="AW501" s="193" t="s">
        <v>35</v>
      </c>
      <c r="AX501" s="193" t="s">
        <v>89</v>
      </c>
      <c r="AY501" s="195" t="s">
        <v>308</v>
      </c>
    </row>
    <row r="502" s="185" customFormat="true" ht="10.2" hidden="false" customHeight="false" outlineLevel="0" collapsed="false">
      <c r="B502" s="186"/>
      <c r="D502" s="179" t="s">
        <v>317</v>
      </c>
      <c r="F502" s="188" t="s">
        <v>1367</v>
      </c>
      <c r="H502" s="189" t="n">
        <v>0.639</v>
      </c>
      <c r="I502" s="190"/>
      <c r="L502" s="186"/>
      <c r="M502" s="191"/>
      <c r="T502" s="192"/>
      <c r="AT502" s="187" t="s">
        <v>317</v>
      </c>
      <c r="AU502" s="187" t="s">
        <v>91</v>
      </c>
      <c r="AV502" s="185" t="s">
        <v>91</v>
      </c>
      <c r="AW502" s="185" t="s">
        <v>3</v>
      </c>
      <c r="AX502" s="185" t="s">
        <v>89</v>
      </c>
      <c r="AY502" s="187" t="s">
        <v>308</v>
      </c>
    </row>
    <row r="503" s="22" customFormat="true" ht="33" hidden="false" customHeight="true" outlineLevel="0" collapsed="false">
      <c r="B503" s="23"/>
      <c r="C503" s="164" t="s">
        <v>760</v>
      </c>
      <c r="D503" s="164" t="s">
        <v>310</v>
      </c>
      <c r="E503" s="165" t="s">
        <v>1368</v>
      </c>
      <c r="F503" s="166" t="s">
        <v>1369</v>
      </c>
      <c r="G503" s="167" t="s">
        <v>313</v>
      </c>
      <c r="H503" s="168" t="n">
        <v>62.842</v>
      </c>
      <c r="I503" s="169"/>
      <c r="J503" s="170" t="n">
        <f aca="false">ROUND(I503*H503,2)</f>
        <v>0</v>
      </c>
      <c r="K503" s="166" t="s">
        <v>314</v>
      </c>
      <c r="L503" s="23"/>
      <c r="M503" s="171"/>
      <c r="N503" s="172" t="s">
        <v>47</v>
      </c>
      <c r="P503" s="173" t="n">
        <f aca="false">O503*H503</f>
        <v>0</v>
      </c>
      <c r="Q503" s="173" t="n">
        <v>0</v>
      </c>
      <c r="R503" s="173" t="n">
        <f aca="false">Q503*H503</f>
        <v>0</v>
      </c>
      <c r="S503" s="173" t="n">
        <v>0</v>
      </c>
      <c r="T503" s="174" t="n">
        <f aca="false">S503*H503</f>
        <v>0</v>
      </c>
      <c r="AR503" s="175" t="s">
        <v>414</v>
      </c>
      <c r="AT503" s="175" t="s">
        <v>310</v>
      </c>
      <c r="AU503" s="175" t="s">
        <v>91</v>
      </c>
      <c r="AY503" s="3" t="s">
        <v>308</v>
      </c>
      <c r="BE503" s="176" t="n">
        <f aca="false">IF(N503="základní",J503,0)</f>
        <v>0</v>
      </c>
      <c r="BF503" s="176" t="n">
        <f aca="false">IF(N503="snížená",J503,0)</f>
        <v>0</v>
      </c>
      <c r="BG503" s="176" t="n">
        <f aca="false">IF(N503="zákl. přenesená",J503,0)</f>
        <v>0</v>
      </c>
      <c r="BH503" s="176" t="n">
        <f aca="false">IF(N503="sníž. přenesená",J503,0)</f>
        <v>0</v>
      </c>
      <c r="BI503" s="176" t="n">
        <f aca="false">IF(N503="nulová",J503,0)</f>
        <v>0</v>
      </c>
      <c r="BJ503" s="3" t="s">
        <v>89</v>
      </c>
      <c r="BK503" s="176" t="n">
        <f aca="false">ROUND(I503*H503,2)</f>
        <v>0</v>
      </c>
      <c r="BL503" s="3" t="s">
        <v>414</v>
      </c>
      <c r="BM503" s="175" t="s">
        <v>1370</v>
      </c>
    </row>
    <row r="504" s="177" customFormat="true" ht="10.2" hidden="false" customHeight="false" outlineLevel="0" collapsed="false">
      <c r="B504" s="178"/>
      <c r="D504" s="179" t="s">
        <v>317</v>
      </c>
      <c r="E504" s="180"/>
      <c r="F504" s="181" t="s">
        <v>318</v>
      </c>
      <c r="H504" s="180"/>
      <c r="I504" s="182"/>
      <c r="L504" s="178"/>
      <c r="M504" s="183"/>
      <c r="T504" s="184"/>
      <c r="AT504" s="180" t="s">
        <v>317</v>
      </c>
      <c r="AU504" s="180" t="s">
        <v>91</v>
      </c>
      <c r="AV504" s="177" t="s">
        <v>89</v>
      </c>
      <c r="AW504" s="177" t="s">
        <v>35</v>
      </c>
      <c r="AX504" s="177" t="s">
        <v>82</v>
      </c>
      <c r="AY504" s="180" t="s">
        <v>308</v>
      </c>
    </row>
    <row r="505" s="177" customFormat="true" ht="10.2" hidden="false" customHeight="false" outlineLevel="0" collapsed="false">
      <c r="B505" s="178"/>
      <c r="D505" s="179" t="s">
        <v>317</v>
      </c>
      <c r="E505" s="180"/>
      <c r="F505" s="181" t="s">
        <v>1351</v>
      </c>
      <c r="H505" s="180"/>
      <c r="I505" s="182"/>
      <c r="L505" s="178"/>
      <c r="M505" s="183"/>
      <c r="T505" s="184"/>
      <c r="AT505" s="180" t="s">
        <v>317</v>
      </c>
      <c r="AU505" s="180" t="s">
        <v>91</v>
      </c>
      <c r="AV505" s="177" t="s">
        <v>89</v>
      </c>
      <c r="AW505" s="177" t="s">
        <v>35</v>
      </c>
      <c r="AX505" s="177" t="s">
        <v>82</v>
      </c>
      <c r="AY505" s="180" t="s">
        <v>308</v>
      </c>
    </row>
    <row r="506" s="177" customFormat="true" ht="10.2" hidden="false" customHeight="false" outlineLevel="0" collapsed="false">
      <c r="B506" s="178"/>
      <c r="D506" s="179" t="s">
        <v>317</v>
      </c>
      <c r="E506" s="180"/>
      <c r="F506" s="181" t="s">
        <v>1352</v>
      </c>
      <c r="H506" s="180"/>
      <c r="I506" s="182"/>
      <c r="L506" s="178"/>
      <c r="M506" s="183"/>
      <c r="T506" s="184"/>
      <c r="AT506" s="180" t="s">
        <v>317</v>
      </c>
      <c r="AU506" s="180" t="s">
        <v>91</v>
      </c>
      <c r="AV506" s="177" t="s">
        <v>89</v>
      </c>
      <c r="AW506" s="177" t="s">
        <v>35</v>
      </c>
      <c r="AX506" s="177" t="s">
        <v>82</v>
      </c>
      <c r="AY506" s="180" t="s">
        <v>308</v>
      </c>
    </row>
    <row r="507" s="185" customFormat="true" ht="10.2" hidden="false" customHeight="false" outlineLevel="0" collapsed="false">
      <c r="B507" s="186"/>
      <c r="D507" s="179" t="s">
        <v>317</v>
      </c>
      <c r="E507" s="187"/>
      <c r="F507" s="188" t="s">
        <v>1371</v>
      </c>
      <c r="H507" s="189" t="n">
        <v>69.218</v>
      </c>
      <c r="I507" s="190"/>
      <c r="L507" s="186"/>
      <c r="M507" s="191"/>
      <c r="T507" s="192"/>
      <c r="AT507" s="187" t="s">
        <v>317</v>
      </c>
      <c r="AU507" s="187" t="s">
        <v>91</v>
      </c>
      <c r="AV507" s="185" t="s">
        <v>91</v>
      </c>
      <c r="AW507" s="185" t="s">
        <v>35</v>
      </c>
      <c r="AX507" s="185" t="s">
        <v>82</v>
      </c>
      <c r="AY507" s="187" t="s">
        <v>308</v>
      </c>
    </row>
    <row r="508" s="185" customFormat="true" ht="10.2" hidden="false" customHeight="false" outlineLevel="0" collapsed="false">
      <c r="B508" s="186"/>
      <c r="D508" s="179" t="s">
        <v>317</v>
      </c>
      <c r="E508" s="187"/>
      <c r="F508" s="188" t="s">
        <v>1372</v>
      </c>
      <c r="H508" s="189" t="n">
        <v>-6.376</v>
      </c>
      <c r="I508" s="190"/>
      <c r="L508" s="186"/>
      <c r="M508" s="191"/>
      <c r="T508" s="192"/>
      <c r="AT508" s="187" t="s">
        <v>317</v>
      </c>
      <c r="AU508" s="187" t="s">
        <v>91</v>
      </c>
      <c r="AV508" s="185" t="s">
        <v>91</v>
      </c>
      <c r="AW508" s="185" t="s">
        <v>35</v>
      </c>
      <c r="AX508" s="185" t="s">
        <v>82</v>
      </c>
      <c r="AY508" s="187" t="s">
        <v>308</v>
      </c>
    </row>
    <row r="509" s="193" customFormat="true" ht="10.2" hidden="false" customHeight="false" outlineLevel="0" collapsed="false">
      <c r="B509" s="194"/>
      <c r="D509" s="179" t="s">
        <v>317</v>
      </c>
      <c r="E509" s="195"/>
      <c r="F509" s="196" t="s">
        <v>321</v>
      </c>
      <c r="H509" s="197" t="n">
        <v>62.842</v>
      </c>
      <c r="I509" s="198"/>
      <c r="L509" s="194"/>
      <c r="M509" s="199"/>
      <c r="T509" s="200"/>
      <c r="AT509" s="195" t="s">
        <v>317</v>
      </c>
      <c r="AU509" s="195" t="s">
        <v>91</v>
      </c>
      <c r="AV509" s="193" t="s">
        <v>315</v>
      </c>
      <c r="AW509" s="193" t="s">
        <v>35</v>
      </c>
      <c r="AX509" s="193" t="s">
        <v>89</v>
      </c>
      <c r="AY509" s="195" t="s">
        <v>308</v>
      </c>
    </row>
    <row r="510" s="22" customFormat="true" ht="16.5" hidden="false" customHeight="true" outlineLevel="0" collapsed="false">
      <c r="B510" s="23"/>
      <c r="C510" s="201" t="s">
        <v>762</v>
      </c>
      <c r="D510" s="201" t="s">
        <v>487</v>
      </c>
      <c r="E510" s="202" t="s">
        <v>1342</v>
      </c>
      <c r="F510" s="203" t="s">
        <v>1343</v>
      </c>
      <c r="G510" s="204" t="s">
        <v>313</v>
      </c>
      <c r="H510" s="205" t="n">
        <v>69.126</v>
      </c>
      <c r="I510" s="206"/>
      <c r="J510" s="207" t="n">
        <f aca="false">ROUND(I510*H510,2)</f>
        <v>0</v>
      </c>
      <c r="K510" s="203"/>
      <c r="L510" s="208"/>
      <c r="M510" s="209"/>
      <c r="N510" s="210" t="s">
        <v>47</v>
      </c>
      <c r="P510" s="173" t="n">
        <f aca="false">O510*H510</f>
        <v>0</v>
      </c>
      <c r="Q510" s="173" t="n">
        <v>0.00735</v>
      </c>
      <c r="R510" s="173" t="n">
        <f aca="false">Q510*H510</f>
        <v>0.5080761</v>
      </c>
      <c r="S510" s="173" t="n">
        <v>0</v>
      </c>
      <c r="T510" s="174" t="n">
        <f aca="false">S510*H510</f>
        <v>0</v>
      </c>
      <c r="AR510" s="175" t="s">
        <v>508</v>
      </c>
      <c r="AT510" s="175" t="s">
        <v>487</v>
      </c>
      <c r="AU510" s="175" t="s">
        <v>91</v>
      </c>
      <c r="AY510" s="3" t="s">
        <v>308</v>
      </c>
      <c r="BE510" s="176" t="n">
        <f aca="false">IF(N510="základní",J510,0)</f>
        <v>0</v>
      </c>
      <c r="BF510" s="176" t="n">
        <f aca="false">IF(N510="snížená",J510,0)</f>
        <v>0</v>
      </c>
      <c r="BG510" s="176" t="n">
        <f aca="false">IF(N510="zákl. přenesená",J510,0)</f>
        <v>0</v>
      </c>
      <c r="BH510" s="176" t="n">
        <f aca="false">IF(N510="sníž. přenesená",J510,0)</f>
        <v>0</v>
      </c>
      <c r="BI510" s="176" t="n">
        <f aca="false">IF(N510="nulová",J510,0)</f>
        <v>0</v>
      </c>
      <c r="BJ510" s="3" t="s">
        <v>89</v>
      </c>
      <c r="BK510" s="176" t="n">
        <f aca="false">ROUND(I510*H510,2)</f>
        <v>0</v>
      </c>
      <c r="BL510" s="3" t="s">
        <v>414</v>
      </c>
      <c r="BM510" s="175" t="s">
        <v>1373</v>
      </c>
    </row>
    <row r="511" s="185" customFormat="true" ht="10.2" hidden="false" customHeight="false" outlineLevel="0" collapsed="false">
      <c r="B511" s="186"/>
      <c r="D511" s="179" t="s">
        <v>317</v>
      </c>
      <c r="F511" s="188" t="s">
        <v>1374</v>
      </c>
      <c r="H511" s="189" t="n">
        <v>69.126</v>
      </c>
      <c r="I511" s="190"/>
      <c r="L511" s="186"/>
      <c r="M511" s="191"/>
      <c r="T511" s="192"/>
      <c r="AT511" s="187" t="s">
        <v>317</v>
      </c>
      <c r="AU511" s="187" t="s">
        <v>91</v>
      </c>
      <c r="AV511" s="185" t="s">
        <v>91</v>
      </c>
      <c r="AW511" s="185" t="s">
        <v>3</v>
      </c>
      <c r="AX511" s="185" t="s">
        <v>89</v>
      </c>
      <c r="AY511" s="187" t="s">
        <v>308</v>
      </c>
    </row>
    <row r="512" s="22" customFormat="true" ht="24.15" hidden="false" customHeight="true" outlineLevel="0" collapsed="false">
      <c r="B512" s="23"/>
      <c r="C512" s="164" t="s">
        <v>764</v>
      </c>
      <c r="D512" s="164" t="s">
        <v>310</v>
      </c>
      <c r="E512" s="165" t="s">
        <v>1375</v>
      </c>
      <c r="F512" s="166" t="s">
        <v>1376</v>
      </c>
      <c r="G512" s="167" t="s">
        <v>324</v>
      </c>
      <c r="H512" s="168" t="n">
        <v>0.983</v>
      </c>
      <c r="I512" s="169"/>
      <c r="J512" s="170" t="n">
        <f aca="false">ROUND(I512*H512,2)</f>
        <v>0</v>
      </c>
      <c r="K512" s="166" t="s">
        <v>314</v>
      </c>
      <c r="L512" s="23"/>
      <c r="M512" s="171"/>
      <c r="N512" s="172" t="s">
        <v>47</v>
      </c>
      <c r="P512" s="173" t="n">
        <f aca="false">O512*H512</f>
        <v>0</v>
      </c>
      <c r="Q512" s="173" t="n">
        <v>0.01266</v>
      </c>
      <c r="R512" s="173" t="n">
        <f aca="false">Q512*H512</f>
        <v>0.01244478</v>
      </c>
      <c r="S512" s="173" t="n">
        <v>0</v>
      </c>
      <c r="T512" s="174" t="n">
        <f aca="false">S512*H512</f>
        <v>0</v>
      </c>
      <c r="AR512" s="175" t="s">
        <v>414</v>
      </c>
      <c r="AT512" s="175" t="s">
        <v>310</v>
      </c>
      <c r="AU512" s="175" t="s">
        <v>91</v>
      </c>
      <c r="AY512" s="3" t="s">
        <v>308</v>
      </c>
      <c r="BE512" s="176" t="n">
        <f aca="false">IF(N512="základní",J512,0)</f>
        <v>0</v>
      </c>
      <c r="BF512" s="176" t="n">
        <f aca="false">IF(N512="snížená",J512,0)</f>
        <v>0</v>
      </c>
      <c r="BG512" s="176" t="n">
        <f aca="false">IF(N512="zákl. přenesená",J512,0)</f>
        <v>0</v>
      </c>
      <c r="BH512" s="176" t="n">
        <f aca="false">IF(N512="sníž. přenesená",J512,0)</f>
        <v>0</v>
      </c>
      <c r="BI512" s="176" t="n">
        <f aca="false">IF(N512="nulová",J512,0)</f>
        <v>0</v>
      </c>
      <c r="BJ512" s="3" t="s">
        <v>89</v>
      </c>
      <c r="BK512" s="176" t="n">
        <f aca="false">ROUND(I512*H512,2)</f>
        <v>0</v>
      </c>
      <c r="BL512" s="3" t="s">
        <v>414</v>
      </c>
      <c r="BM512" s="175" t="s">
        <v>1377</v>
      </c>
    </row>
    <row r="513" s="22" customFormat="true" ht="44.25" hidden="false" customHeight="true" outlineLevel="0" collapsed="false">
      <c r="B513" s="23"/>
      <c r="C513" s="164" t="s">
        <v>766</v>
      </c>
      <c r="D513" s="164" t="s">
        <v>310</v>
      </c>
      <c r="E513" s="165" t="s">
        <v>1378</v>
      </c>
      <c r="F513" s="166" t="s">
        <v>1379</v>
      </c>
      <c r="G513" s="167" t="s">
        <v>370</v>
      </c>
      <c r="H513" s="168" t="n">
        <v>2.196</v>
      </c>
      <c r="I513" s="169"/>
      <c r="J513" s="170" t="n">
        <f aca="false">ROUND(I513*H513,2)</f>
        <v>0</v>
      </c>
      <c r="K513" s="166" t="s">
        <v>314</v>
      </c>
      <c r="L513" s="23"/>
      <c r="M513" s="171"/>
      <c r="N513" s="172" t="s">
        <v>47</v>
      </c>
      <c r="P513" s="173" t="n">
        <f aca="false">O513*H513</f>
        <v>0</v>
      </c>
      <c r="Q513" s="173" t="n">
        <v>0</v>
      </c>
      <c r="R513" s="173" t="n">
        <f aca="false">Q513*H513</f>
        <v>0</v>
      </c>
      <c r="S513" s="173" t="n">
        <v>0</v>
      </c>
      <c r="T513" s="174" t="n">
        <f aca="false">S513*H513</f>
        <v>0</v>
      </c>
      <c r="AR513" s="175" t="s">
        <v>414</v>
      </c>
      <c r="AT513" s="175" t="s">
        <v>310</v>
      </c>
      <c r="AU513" s="175" t="s">
        <v>91</v>
      </c>
      <c r="AY513" s="3" t="s">
        <v>308</v>
      </c>
      <c r="BE513" s="176" t="n">
        <f aca="false">IF(N513="základní",J513,0)</f>
        <v>0</v>
      </c>
      <c r="BF513" s="176" t="n">
        <f aca="false">IF(N513="snížená",J513,0)</f>
        <v>0</v>
      </c>
      <c r="BG513" s="176" t="n">
        <f aca="false">IF(N513="zákl. přenesená",J513,0)</f>
        <v>0</v>
      </c>
      <c r="BH513" s="176" t="n">
        <f aca="false">IF(N513="sníž. přenesená",J513,0)</f>
        <v>0</v>
      </c>
      <c r="BI513" s="176" t="n">
        <f aca="false">IF(N513="nulová",J513,0)</f>
        <v>0</v>
      </c>
      <c r="BJ513" s="3" t="s">
        <v>89</v>
      </c>
      <c r="BK513" s="176" t="n">
        <f aca="false">ROUND(I513*H513,2)</f>
        <v>0</v>
      </c>
      <c r="BL513" s="3" t="s">
        <v>414</v>
      </c>
      <c r="BM513" s="175" t="s">
        <v>1380</v>
      </c>
    </row>
    <row r="514" s="152" customFormat="true" ht="22.95" hidden="false" customHeight="true" outlineLevel="0" collapsed="false">
      <c r="B514" s="153"/>
      <c r="D514" s="154" t="s">
        <v>81</v>
      </c>
      <c r="E514" s="162" t="s">
        <v>1381</v>
      </c>
      <c r="F514" s="162" t="s">
        <v>1382</v>
      </c>
      <c r="I514" s="156"/>
      <c r="J514" s="163" t="n">
        <f aca="false">BK514</f>
        <v>0</v>
      </c>
      <c r="L514" s="153"/>
      <c r="M514" s="157"/>
      <c r="P514" s="158" t="n">
        <f aca="false">SUM(P515:P530)</f>
        <v>0</v>
      </c>
      <c r="R514" s="158" t="n">
        <f aca="false">SUM(R515:R530)</f>
        <v>0.00479688</v>
      </c>
      <c r="T514" s="159" t="n">
        <f aca="false">SUM(T515:T530)</f>
        <v>0</v>
      </c>
      <c r="AR514" s="154" t="s">
        <v>91</v>
      </c>
      <c r="AT514" s="160" t="s">
        <v>81</v>
      </c>
      <c r="AU514" s="160" t="s">
        <v>89</v>
      </c>
      <c r="AY514" s="154" t="s">
        <v>308</v>
      </c>
      <c r="BK514" s="161" t="n">
        <f aca="false">SUM(BK515:BK530)</f>
        <v>0</v>
      </c>
    </row>
    <row r="515" s="22" customFormat="true" ht="44.25" hidden="false" customHeight="true" outlineLevel="0" collapsed="false">
      <c r="B515" s="23"/>
      <c r="C515" s="164" t="s">
        <v>768</v>
      </c>
      <c r="D515" s="164" t="s">
        <v>310</v>
      </c>
      <c r="E515" s="165" t="s">
        <v>1383</v>
      </c>
      <c r="F515" s="166" t="s">
        <v>1384</v>
      </c>
      <c r="G515" s="167" t="s">
        <v>313</v>
      </c>
      <c r="H515" s="168" t="n">
        <v>8.223</v>
      </c>
      <c r="I515" s="169"/>
      <c r="J515" s="170" t="n">
        <f aca="false">ROUND(I515*H515,2)</f>
        <v>0</v>
      </c>
      <c r="K515" s="166" t="s">
        <v>314</v>
      </c>
      <c r="L515" s="23"/>
      <c r="M515" s="171"/>
      <c r="N515" s="172" t="s">
        <v>47</v>
      </c>
      <c r="P515" s="173" t="n">
        <f aca="false">O515*H515</f>
        <v>0</v>
      </c>
      <c r="Q515" s="173" t="n">
        <v>0</v>
      </c>
      <c r="R515" s="173" t="n">
        <f aca="false">Q515*H515</f>
        <v>0</v>
      </c>
      <c r="S515" s="173" t="n">
        <v>0</v>
      </c>
      <c r="T515" s="174" t="n">
        <f aca="false">S515*H515</f>
        <v>0</v>
      </c>
      <c r="AR515" s="175" t="s">
        <v>414</v>
      </c>
      <c r="AT515" s="175" t="s">
        <v>310</v>
      </c>
      <c r="AU515" s="175" t="s">
        <v>91</v>
      </c>
      <c r="AY515" s="3" t="s">
        <v>308</v>
      </c>
      <c r="BE515" s="176" t="n">
        <f aca="false">IF(N515="základní",J515,0)</f>
        <v>0</v>
      </c>
      <c r="BF515" s="176" t="n">
        <f aca="false">IF(N515="snížená",J515,0)</f>
        <v>0</v>
      </c>
      <c r="BG515" s="176" t="n">
        <f aca="false">IF(N515="zákl. přenesená",J515,0)</f>
        <v>0</v>
      </c>
      <c r="BH515" s="176" t="n">
        <f aca="false">IF(N515="sníž. přenesená",J515,0)</f>
        <v>0</v>
      </c>
      <c r="BI515" s="176" t="n">
        <f aca="false">IF(N515="nulová",J515,0)</f>
        <v>0</v>
      </c>
      <c r="BJ515" s="3" t="s">
        <v>89</v>
      </c>
      <c r="BK515" s="176" t="n">
        <f aca="false">ROUND(I515*H515,2)</f>
        <v>0</v>
      </c>
      <c r="BL515" s="3" t="s">
        <v>414</v>
      </c>
      <c r="BM515" s="175" t="s">
        <v>1385</v>
      </c>
    </row>
    <row r="516" s="177" customFormat="true" ht="10.2" hidden="false" customHeight="false" outlineLevel="0" collapsed="false">
      <c r="B516" s="178"/>
      <c r="D516" s="179" t="s">
        <v>317</v>
      </c>
      <c r="E516" s="180"/>
      <c r="F516" s="181" t="s">
        <v>318</v>
      </c>
      <c r="H516" s="180"/>
      <c r="I516" s="182"/>
      <c r="L516" s="178"/>
      <c r="M516" s="183"/>
      <c r="T516" s="184"/>
      <c r="AT516" s="180" t="s">
        <v>317</v>
      </c>
      <c r="AU516" s="180" t="s">
        <v>91</v>
      </c>
      <c r="AV516" s="177" t="s">
        <v>89</v>
      </c>
      <c r="AW516" s="177" t="s">
        <v>35</v>
      </c>
      <c r="AX516" s="177" t="s">
        <v>82</v>
      </c>
      <c r="AY516" s="180" t="s">
        <v>308</v>
      </c>
    </row>
    <row r="517" s="177" customFormat="true" ht="10.2" hidden="false" customHeight="false" outlineLevel="0" collapsed="false">
      <c r="B517" s="178"/>
      <c r="D517" s="179" t="s">
        <v>317</v>
      </c>
      <c r="E517" s="180"/>
      <c r="F517" s="181" t="s">
        <v>1386</v>
      </c>
      <c r="H517" s="180"/>
      <c r="I517" s="182"/>
      <c r="L517" s="178"/>
      <c r="M517" s="183"/>
      <c r="T517" s="184"/>
      <c r="AT517" s="180" t="s">
        <v>317</v>
      </c>
      <c r="AU517" s="180" t="s">
        <v>91</v>
      </c>
      <c r="AV517" s="177" t="s">
        <v>89</v>
      </c>
      <c r="AW517" s="177" t="s">
        <v>35</v>
      </c>
      <c r="AX517" s="177" t="s">
        <v>82</v>
      </c>
      <c r="AY517" s="180" t="s">
        <v>308</v>
      </c>
    </row>
    <row r="518" s="177" customFormat="true" ht="10.2" hidden="false" customHeight="false" outlineLevel="0" collapsed="false">
      <c r="B518" s="178"/>
      <c r="D518" s="179" t="s">
        <v>317</v>
      </c>
      <c r="E518" s="180"/>
      <c r="F518" s="181" t="s">
        <v>1189</v>
      </c>
      <c r="H518" s="180"/>
      <c r="I518" s="182"/>
      <c r="L518" s="178"/>
      <c r="M518" s="183"/>
      <c r="T518" s="184"/>
      <c r="AT518" s="180" t="s">
        <v>317</v>
      </c>
      <c r="AU518" s="180" t="s">
        <v>91</v>
      </c>
      <c r="AV518" s="177" t="s">
        <v>89</v>
      </c>
      <c r="AW518" s="177" t="s">
        <v>35</v>
      </c>
      <c r="AX518" s="177" t="s">
        <v>82</v>
      </c>
      <c r="AY518" s="180" t="s">
        <v>308</v>
      </c>
    </row>
    <row r="519" s="185" customFormat="true" ht="10.2" hidden="false" customHeight="false" outlineLevel="0" collapsed="false">
      <c r="B519" s="186"/>
      <c r="D519" s="179" t="s">
        <v>317</v>
      </c>
      <c r="E519" s="187"/>
      <c r="F519" s="188" t="s">
        <v>1190</v>
      </c>
      <c r="H519" s="189" t="n">
        <v>8.223</v>
      </c>
      <c r="I519" s="190"/>
      <c r="L519" s="186"/>
      <c r="M519" s="191"/>
      <c r="T519" s="192"/>
      <c r="AT519" s="187" t="s">
        <v>317</v>
      </c>
      <c r="AU519" s="187" t="s">
        <v>91</v>
      </c>
      <c r="AV519" s="185" t="s">
        <v>91</v>
      </c>
      <c r="AW519" s="185" t="s">
        <v>35</v>
      </c>
      <c r="AX519" s="185" t="s">
        <v>82</v>
      </c>
      <c r="AY519" s="187" t="s">
        <v>308</v>
      </c>
    </row>
    <row r="520" s="193" customFormat="true" ht="10.2" hidden="false" customHeight="false" outlineLevel="0" collapsed="false">
      <c r="B520" s="194"/>
      <c r="D520" s="179" t="s">
        <v>317</v>
      </c>
      <c r="E520" s="195"/>
      <c r="F520" s="196" t="s">
        <v>321</v>
      </c>
      <c r="H520" s="197" t="n">
        <v>8.223</v>
      </c>
      <c r="I520" s="198"/>
      <c r="L520" s="194"/>
      <c r="M520" s="199"/>
      <c r="T520" s="200"/>
      <c r="AT520" s="195" t="s">
        <v>317</v>
      </c>
      <c r="AU520" s="195" t="s">
        <v>91</v>
      </c>
      <c r="AV520" s="193" t="s">
        <v>315</v>
      </c>
      <c r="AW520" s="193" t="s">
        <v>35</v>
      </c>
      <c r="AX520" s="193" t="s">
        <v>89</v>
      </c>
      <c r="AY520" s="195" t="s">
        <v>308</v>
      </c>
    </row>
    <row r="521" s="22" customFormat="true" ht="44.25" hidden="false" customHeight="true" outlineLevel="0" collapsed="false">
      <c r="B521" s="23"/>
      <c r="C521" s="164" t="s">
        <v>770</v>
      </c>
      <c r="D521" s="164" t="s">
        <v>310</v>
      </c>
      <c r="E521" s="165" t="s">
        <v>1387</v>
      </c>
      <c r="F521" s="166" t="s">
        <v>1388</v>
      </c>
      <c r="G521" s="167" t="s">
        <v>313</v>
      </c>
      <c r="H521" s="168" t="n">
        <v>31.421</v>
      </c>
      <c r="I521" s="169"/>
      <c r="J521" s="170" t="n">
        <f aca="false">ROUND(I521*H521,2)</f>
        <v>0</v>
      </c>
      <c r="K521" s="166" t="s">
        <v>314</v>
      </c>
      <c r="L521" s="23"/>
      <c r="M521" s="171"/>
      <c r="N521" s="172" t="s">
        <v>47</v>
      </c>
      <c r="P521" s="173" t="n">
        <f aca="false">O521*H521</f>
        <v>0</v>
      </c>
      <c r="Q521" s="173" t="n">
        <v>0</v>
      </c>
      <c r="R521" s="173" t="n">
        <f aca="false">Q521*H521</f>
        <v>0</v>
      </c>
      <c r="S521" s="173" t="n">
        <v>0</v>
      </c>
      <c r="T521" s="174" t="n">
        <f aca="false">S521*H521</f>
        <v>0</v>
      </c>
      <c r="AR521" s="175" t="s">
        <v>414</v>
      </c>
      <c r="AT521" s="175" t="s">
        <v>310</v>
      </c>
      <c r="AU521" s="175" t="s">
        <v>91</v>
      </c>
      <c r="AY521" s="3" t="s">
        <v>308</v>
      </c>
      <c r="BE521" s="176" t="n">
        <f aca="false">IF(N521="základní",J521,0)</f>
        <v>0</v>
      </c>
      <c r="BF521" s="176" t="n">
        <f aca="false">IF(N521="snížená",J521,0)</f>
        <v>0</v>
      </c>
      <c r="BG521" s="176" t="n">
        <f aca="false">IF(N521="zákl. přenesená",J521,0)</f>
        <v>0</v>
      </c>
      <c r="BH521" s="176" t="n">
        <f aca="false">IF(N521="sníž. přenesená",J521,0)</f>
        <v>0</v>
      </c>
      <c r="BI521" s="176" t="n">
        <f aca="false">IF(N521="nulová",J521,0)</f>
        <v>0</v>
      </c>
      <c r="BJ521" s="3" t="s">
        <v>89</v>
      </c>
      <c r="BK521" s="176" t="n">
        <f aca="false">ROUND(I521*H521,2)</f>
        <v>0</v>
      </c>
      <c r="BL521" s="3" t="s">
        <v>414</v>
      </c>
      <c r="BM521" s="175" t="s">
        <v>1389</v>
      </c>
    </row>
    <row r="522" s="177" customFormat="true" ht="10.2" hidden="false" customHeight="false" outlineLevel="0" collapsed="false">
      <c r="B522" s="178"/>
      <c r="D522" s="179" t="s">
        <v>317</v>
      </c>
      <c r="E522" s="180"/>
      <c r="F522" s="181" t="s">
        <v>318</v>
      </c>
      <c r="H522" s="180"/>
      <c r="I522" s="182"/>
      <c r="L522" s="178"/>
      <c r="M522" s="183"/>
      <c r="T522" s="184"/>
      <c r="AT522" s="180" t="s">
        <v>317</v>
      </c>
      <c r="AU522" s="180" t="s">
        <v>91</v>
      </c>
      <c r="AV522" s="177" t="s">
        <v>89</v>
      </c>
      <c r="AW522" s="177" t="s">
        <v>35</v>
      </c>
      <c r="AX522" s="177" t="s">
        <v>82</v>
      </c>
      <c r="AY522" s="180" t="s">
        <v>308</v>
      </c>
    </row>
    <row r="523" s="177" customFormat="true" ht="10.2" hidden="false" customHeight="false" outlineLevel="0" collapsed="false">
      <c r="B523" s="178"/>
      <c r="D523" s="179" t="s">
        <v>317</v>
      </c>
      <c r="E523" s="180"/>
      <c r="F523" s="181" t="s">
        <v>1390</v>
      </c>
      <c r="H523" s="180"/>
      <c r="I523" s="182"/>
      <c r="L523" s="178"/>
      <c r="M523" s="183"/>
      <c r="T523" s="184"/>
      <c r="AT523" s="180" t="s">
        <v>317</v>
      </c>
      <c r="AU523" s="180" t="s">
        <v>91</v>
      </c>
      <c r="AV523" s="177" t="s">
        <v>89</v>
      </c>
      <c r="AW523" s="177" t="s">
        <v>35</v>
      </c>
      <c r="AX523" s="177" t="s">
        <v>82</v>
      </c>
      <c r="AY523" s="180" t="s">
        <v>308</v>
      </c>
    </row>
    <row r="524" s="177" customFormat="true" ht="10.2" hidden="false" customHeight="false" outlineLevel="0" collapsed="false">
      <c r="B524" s="178"/>
      <c r="D524" s="179" t="s">
        <v>317</v>
      </c>
      <c r="E524" s="180"/>
      <c r="F524" s="181" t="s">
        <v>1352</v>
      </c>
      <c r="H524" s="180"/>
      <c r="I524" s="182"/>
      <c r="L524" s="178"/>
      <c r="M524" s="183"/>
      <c r="T524" s="184"/>
      <c r="AT524" s="180" t="s">
        <v>317</v>
      </c>
      <c r="AU524" s="180" t="s">
        <v>91</v>
      </c>
      <c r="AV524" s="177" t="s">
        <v>89</v>
      </c>
      <c r="AW524" s="177" t="s">
        <v>35</v>
      </c>
      <c r="AX524" s="177" t="s">
        <v>82</v>
      </c>
      <c r="AY524" s="180" t="s">
        <v>308</v>
      </c>
    </row>
    <row r="525" s="185" customFormat="true" ht="10.2" hidden="false" customHeight="false" outlineLevel="0" collapsed="false">
      <c r="B525" s="186"/>
      <c r="D525" s="179" t="s">
        <v>317</v>
      </c>
      <c r="E525" s="187"/>
      <c r="F525" s="188" t="s">
        <v>1353</v>
      </c>
      <c r="H525" s="189" t="n">
        <v>34.609</v>
      </c>
      <c r="I525" s="190"/>
      <c r="L525" s="186"/>
      <c r="M525" s="191"/>
      <c r="T525" s="192"/>
      <c r="AT525" s="187" t="s">
        <v>317</v>
      </c>
      <c r="AU525" s="187" t="s">
        <v>91</v>
      </c>
      <c r="AV525" s="185" t="s">
        <v>91</v>
      </c>
      <c r="AW525" s="185" t="s">
        <v>35</v>
      </c>
      <c r="AX525" s="185" t="s">
        <v>82</v>
      </c>
      <c r="AY525" s="187" t="s">
        <v>308</v>
      </c>
    </row>
    <row r="526" s="185" customFormat="true" ht="10.2" hidden="false" customHeight="false" outlineLevel="0" collapsed="false">
      <c r="B526" s="186"/>
      <c r="D526" s="179" t="s">
        <v>317</v>
      </c>
      <c r="E526" s="187"/>
      <c r="F526" s="188" t="s">
        <v>1354</v>
      </c>
      <c r="H526" s="189" t="n">
        <v>-3.188</v>
      </c>
      <c r="I526" s="190"/>
      <c r="L526" s="186"/>
      <c r="M526" s="191"/>
      <c r="T526" s="192"/>
      <c r="AT526" s="187" t="s">
        <v>317</v>
      </c>
      <c r="AU526" s="187" t="s">
        <v>91</v>
      </c>
      <c r="AV526" s="185" t="s">
        <v>91</v>
      </c>
      <c r="AW526" s="185" t="s">
        <v>35</v>
      </c>
      <c r="AX526" s="185" t="s">
        <v>82</v>
      </c>
      <c r="AY526" s="187" t="s">
        <v>308</v>
      </c>
    </row>
    <row r="527" s="193" customFormat="true" ht="10.2" hidden="false" customHeight="false" outlineLevel="0" collapsed="false">
      <c r="B527" s="194"/>
      <c r="D527" s="179" t="s">
        <v>317</v>
      </c>
      <c r="E527" s="195"/>
      <c r="F527" s="196" t="s">
        <v>321</v>
      </c>
      <c r="H527" s="197" t="n">
        <v>31.421</v>
      </c>
      <c r="I527" s="198"/>
      <c r="L527" s="194"/>
      <c r="M527" s="199"/>
      <c r="T527" s="200"/>
      <c r="AT527" s="195" t="s">
        <v>317</v>
      </c>
      <c r="AU527" s="195" t="s">
        <v>91</v>
      </c>
      <c r="AV527" s="193" t="s">
        <v>315</v>
      </c>
      <c r="AW527" s="193" t="s">
        <v>35</v>
      </c>
      <c r="AX527" s="193" t="s">
        <v>89</v>
      </c>
      <c r="AY527" s="195" t="s">
        <v>308</v>
      </c>
    </row>
    <row r="528" s="22" customFormat="true" ht="24.15" hidden="false" customHeight="true" outlineLevel="0" collapsed="false">
      <c r="B528" s="23"/>
      <c r="C528" s="201" t="s">
        <v>772</v>
      </c>
      <c r="D528" s="201" t="s">
        <v>487</v>
      </c>
      <c r="E528" s="202" t="s">
        <v>1391</v>
      </c>
      <c r="F528" s="203" t="s">
        <v>1392</v>
      </c>
      <c r="G528" s="204" t="s">
        <v>313</v>
      </c>
      <c r="H528" s="205" t="n">
        <v>43.608</v>
      </c>
      <c r="I528" s="206"/>
      <c r="J528" s="207" t="n">
        <f aca="false">ROUND(I528*H528,2)</f>
        <v>0</v>
      </c>
      <c r="K528" s="203" t="s">
        <v>314</v>
      </c>
      <c r="L528" s="208"/>
      <c r="M528" s="209"/>
      <c r="N528" s="210" t="s">
        <v>47</v>
      </c>
      <c r="P528" s="173" t="n">
        <f aca="false">O528*H528</f>
        <v>0</v>
      </c>
      <c r="Q528" s="173" t="n">
        <v>0.00011</v>
      </c>
      <c r="R528" s="173" t="n">
        <f aca="false">Q528*H528</f>
        <v>0.00479688</v>
      </c>
      <c r="S528" s="173" t="n">
        <v>0</v>
      </c>
      <c r="T528" s="174" t="n">
        <f aca="false">S528*H528</f>
        <v>0</v>
      </c>
      <c r="AR528" s="175" t="s">
        <v>508</v>
      </c>
      <c r="AT528" s="175" t="s">
        <v>487</v>
      </c>
      <c r="AU528" s="175" t="s">
        <v>91</v>
      </c>
      <c r="AY528" s="3" t="s">
        <v>308</v>
      </c>
      <c r="BE528" s="176" t="n">
        <f aca="false">IF(N528="základní",J528,0)</f>
        <v>0</v>
      </c>
      <c r="BF528" s="176" t="n">
        <f aca="false">IF(N528="snížená",J528,0)</f>
        <v>0</v>
      </c>
      <c r="BG528" s="176" t="n">
        <f aca="false">IF(N528="zákl. přenesená",J528,0)</f>
        <v>0</v>
      </c>
      <c r="BH528" s="176" t="n">
        <f aca="false">IF(N528="sníž. přenesená",J528,0)</f>
        <v>0</v>
      </c>
      <c r="BI528" s="176" t="n">
        <f aca="false">IF(N528="nulová",J528,0)</f>
        <v>0</v>
      </c>
      <c r="BJ528" s="3" t="s">
        <v>89</v>
      </c>
      <c r="BK528" s="176" t="n">
        <f aca="false">ROUND(I528*H528,2)</f>
        <v>0</v>
      </c>
      <c r="BL528" s="3" t="s">
        <v>414</v>
      </c>
      <c r="BM528" s="175" t="s">
        <v>1393</v>
      </c>
    </row>
    <row r="529" s="185" customFormat="true" ht="10.2" hidden="false" customHeight="false" outlineLevel="0" collapsed="false">
      <c r="B529" s="186"/>
      <c r="D529" s="179" t="s">
        <v>317</v>
      </c>
      <c r="F529" s="188" t="s">
        <v>1394</v>
      </c>
      <c r="H529" s="189" t="n">
        <v>43.608</v>
      </c>
      <c r="I529" s="190"/>
      <c r="L529" s="186"/>
      <c r="M529" s="191"/>
      <c r="T529" s="192"/>
      <c r="AT529" s="187" t="s">
        <v>317</v>
      </c>
      <c r="AU529" s="187" t="s">
        <v>91</v>
      </c>
      <c r="AV529" s="185" t="s">
        <v>91</v>
      </c>
      <c r="AW529" s="185" t="s">
        <v>3</v>
      </c>
      <c r="AX529" s="185" t="s">
        <v>89</v>
      </c>
      <c r="AY529" s="187" t="s">
        <v>308</v>
      </c>
    </row>
    <row r="530" s="22" customFormat="true" ht="66.75" hidden="false" customHeight="true" outlineLevel="0" collapsed="false">
      <c r="B530" s="23"/>
      <c r="C530" s="164" t="s">
        <v>775</v>
      </c>
      <c r="D530" s="164" t="s">
        <v>310</v>
      </c>
      <c r="E530" s="165" t="s">
        <v>1395</v>
      </c>
      <c r="F530" s="166" t="s">
        <v>1396</v>
      </c>
      <c r="G530" s="167" t="s">
        <v>370</v>
      </c>
      <c r="H530" s="168" t="n">
        <v>0.005</v>
      </c>
      <c r="I530" s="169"/>
      <c r="J530" s="170" t="n">
        <f aca="false">ROUND(I530*H530,2)</f>
        <v>0</v>
      </c>
      <c r="K530" s="166" t="s">
        <v>314</v>
      </c>
      <c r="L530" s="23"/>
      <c r="M530" s="171"/>
      <c r="N530" s="172" t="s">
        <v>47</v>
      </c>
      <c r="P530" s="173" t="n">
        <f aca="false">O530*H530</f>
        <v>0</v>
      </c>
      <c r="Q530" s="173" t="n">
        <v>0</v>
      </c>
      <c r="R530" s="173" t="n">
        <f aca="false">Q530*H530</f>
        <v>0</v>
      </c>
      <c r="S530" s="173" t="n">
        <v>0</v>
      </c>
      <c r="T530" s="174" t="n">
        <f aca="false">S530*H530</f>
        <v>0</v>
      </c>
      <c r="AR530" s="175" t="s">
        <v>414</v>
      </c>
      <c r="AT530" s="175" t="s">
        <v>310</v>
      </c>
      <c r="AU530" s="175" t="s">
        <v>91</v>
      </c>
      <c r="AY530" s="3" t="s">
        <v>308</v>
      </c>
      <c r="BE530" s="176" t="n">
        <f aca="false">IF(N530="základní",J530,0)</f>
        <v>0</v>
      </c>
      <c r="BF530" s="176" t="n">
        <f aca="false">IF(N530="snížená",J530,0)</f>
        <v>0</v>
      </c>
      <c r="BG530" s="176" t="n">
        <f aca="false">IF(N530="zákl. přenesená",J530,0)</f>
        <v>0</v>
      </c>
      <c r="BH530" s="176" t="n">
        <f aca="false">IF(N530="sníž. přenesená",J530,0)</f>
        <v>0</v>
      </c>
      <c r="BI530" s="176" t="n">
        <f aca="false">IF(N530="nulová",J530,0)</f>
        <v>0</v>
      </c>
      <c r="BJ530" s="3" t="s">
        <v>89</v>
      </c>
      <c r="BK530" s="176" t="n">
        <f aca="false">ROUND(I530*H530,2)</f>
        <v>0</v>
      </c>
      <c r="BL530" s="3" t="s">
        <v>414</v>
      </c>
      <c r="BM530" s="175" t="s">
        <v>1397</v>
      </c>
    </row>
    <row r="531" s="152" customFormat="true" ht="22.95" hidden="false" customHeight="true" outlineLevel="0" collapsed="false">
      <c r="B531" s="153"/>
      <c r="D531" s="154" t="s">
        <v>81</v>
      </c>
      <c r="E531" s="162" t="s">
        <v>1398</v>
      </c>
      <c r="F531" s="162" t="s">
        <v>1399</v>
      </c>
      <c r="I531" s="156"/>
      <c r="J531" s="163" t="n">
        <f aca="false">BK531</f>
        <v>0</v>
      </c>
      <c r="L531" s="153"/>
      <c r="M531" s="157"/>
      <c r="P531" s="158" t="n">
        <f aca="false">SUM(P532:P537)</f>
        <v>0</v>
      </c>
      <c r="R531" s="158" t="n">
        <f aca="false">SUM(R532:R537)</f>
        <v>0</v>
      </c>
      <c r="T531" s="159" t="n">
        <f aca="false">SUM(T532:T537)</f>
        <v>0</v>
      </c>
      <c r="AR531" s="154" t="s">
        <v>91</v>
      </c>
      <c r="AT531" s="160" t="s">
        <v>81</v>
      </c>
      <c r="AU531" s="160" t="s">
        <v>89</v>
      </c>
      <c r="AY531" s="154" t="s">
        <v>308</v>
      </c>
      <c r="BK531" s="161" t="n">
        <f aca="false">SUM(BK532:BK537)</f>
        <v>0</v>
      </c>
    </row>
    <row r="532" s="22" customFormat="true" ht="37.95" hidden="false" customHeight="true" outlineLevel="0" collapsed="false">
      <c r="B532" s="23"/>
      <c r="C532" s="164" t="s">
        <v>777</v>
      </c>
      <c r="D532" s="164" t="s">
        <v>310</v>
      </c>
      <c r="E532" s="165" t="s">
        <v>1400</v>
      </c>
      <c r="F532" s="166" t="s">
        <v>1401</v>
      </c>
      <c r="G532" s="167" t="s">
        <v>494</v>
      </c>
      <c r="H532" s="168" t="n">
        <v>13.09</v>
      </c>
      <c r="I532" s="169"/>
      <c r="J532" s="170" t="n">
        <f aca="false">ROUND(I532*H532,2)</f>
        <v>0</v>
      </c>
      <c r="K532" s="166"/>
      <c r="L532" s="23"/>
      <c r="M532" s="171"/>
      <c r="N532" s="172" t="s">
        <v>47</v>
      </c>
      <c r="P532" s="173" t="n">
        <f aca="false">O532*H532</f>
        <v>0</v>
      </c>
      <c r="Q532" s="173" t="n">
        <v>0</v>
      </c>
      <c r="R532" s="173" t="n">
        <f aca="false">Q532*H532</f>
        <v>0</v>
      </c>
      <c r="S532" s="173" t="n">
        <v>0</v>
      </c>
      <c r="T532" s="174" t="n">
        <f aca="false">S532*H532</f>
        <v>0</v>
      </c>
      <c r="AR532" s="175" t="s">
        <v>414</v>
      </c>
      <c r="AT532" s="175" t="s">
        <v>310</v>
      </c>
      <c r="AU532" s="175" t="s">
        <v>91</v>
      </c>
      <c r="AY532" s="3" t="s">
        <v>308</v>
      </c>
      <c r="BE532" s="176" t="n">
        <f aca="false">IF(N532="základní",J532,0)</f>
        <v>0</v>
      </c>
      <c r="BF532" s="176" t="n">
        <f aca="false">IF(N532="snížená",J532,0)</f>
        <v>0</v>
      </c>
      <c r="BG532" s="176" t="n">
        <f aca="false">IF(N532="zákl. přenesená",J532,0)</f>
        <v>0</v>
      </c>
      <c r="BH532" s="176" t="n">
        <f aca="false">IF(N532="sníž. přenesená",J532,0)</f>
        <v>0</v>
      </c>
      <c r="BI532" s="176" t="n">
        <f aca="false">IF(N532="nulová",J532,0)</f>
        <v>0</v>
      </c>
      <c r="BJ532" s="3" t="s">
        <v>89</v>
      </c>
      <c r="BK532" s="176" t="n">
        <f aca="false">ROUND(I532*H532,2)</f>
        <v>0</v>
      </c>
      <c r="BL532" s="3" t="s">
        <v>414</v>
      </c>
      <c r="BM532" s="175" t="s">
        <v>1402</v>
      </c>
    </row>
    <row r="533" s="22" customFormat="true" ht="37.95" hidden="false" customHeight="true" outlineLevel="0" collapsed="false">
      <c r="B533" s="23"/>
      <c r="C533" s="164" t="s">
        <v>779</v>
      </c>
      <c r="D533" s="164" t="s">
        <v>310</v>
      </c>
      <c r="E533" s="165" t="s">
        <v>1403</v>
      </c>
      <c r="F533" s="166" t="s">
        <v>1404</v>
      </c>
      <c r="G533" s="167" t="s">
        <v>494</v>
      </c>
      <c r="H533" s="168" t="n">
        <v>13.09</v>
      </c>
      <c r="I533" s="169"/>
      <c r="J533" s="170" t="n">
        <f aca="false">ROUND(I533*H533,2)</f>
        <v>0</v>
      </c>
      <c r="K533" s="166"/>
      <c r="L533" s="23"/>
      <c r="M533" s="171"/>
      <c r="N533" s="172" t="s">
        <v>47</v>
      </c>
      <c r="P533" s="173" t="n">
        <f aca="false">O533*H533</f>
        <v>0</v>
      </c>
      <c r="Q533" s="173" t="n">
        <v>0</v>
      </c>
      <c r="R533" s="173" t="n">
        <f aca="false">Q533*H533</f>
        <v>0</v>
      </c>
      <c r="S533" s="173" t="n">
        <v>0</v>
      </c>
      <c r="T533" s="174" t="n">
        <f aca="false">S533*H533</f>
        <v>0</v>
      </c>
      <c r="AR533" s="175" t="s">
        <v>414</v>
      </c>
      <c r="AT533" s="175" t="s">
        <v>310</v>
      </c>
      <c r="AU533" s="175" t="s">
        <v>91</v>
      </c>
      <c r="AY533" s="3" t="s">
        <v>308</v>
      </c>
      <c r="BE533" s="176" t="n">
        <f aca="false">IF(N533="základní",J533,0)</f>
        <v>0</v>
      </c>
      <c r="BF533" s="176" t="n">
        <f aca="false">IF(N533="snížená",J533,0)</f>
        <v>0</v>
      </c>
      <c r="BG533" s="176" t="n">
        <f aca="false">IF(N533="zákl. přenesená",J533,0)</f>
        <v>0</v>
      </c>
      <c r="BH533" s="176" t="n">
        <f aca="false">IF(N533="sníž. přenesená",J533,0)</f>
        <v>0</v>
      </c>
      <c r="BI533" s="176" t="n">
        <f aca="false">IF(N533="nulová",J533,0)</f>
        <v>0</v>
      </c>
      <c r="BJ533" s="3" t="s">
        <v>89</v>
      </c>
      <c r="BK533" s="176" t="n">
        <f aca="false">ROUND(I533*H533,2)</f>
        <v>0</v>
      </c>
      <c r="BL533" s="3" t="s">
        <v>414</v>
      </c>
      <c r="BM533" s="175" t="s">
        <v>1405</v>
      </c>
    </row>
    <row r="534" s="22" customFormat="true" ht="33" hidden="false" customHeight="true" outlineLevel="0" collapsed="false">
      <c r="B534" s="23"/>
      <c r="C534" s="164" t="s">
        <v>781</v>
      </c>
      <c r="D534" s="164" t="s">
        <v>310</v>
      </c>
      <c r="E534" s="165" t="s">
        <v>1406</v>
      </c>
      <c r="F534" s="166" t="s">
        <v>1407</v>
      </c>
      <c r="G534" s="167" t="s">
        <v>494</v>
      </c>
      <c r="H534" s="168" t="n">
        <v>11.48</v>
      </c>
      <c r="I534" s="169"/>
      <c r="J534" s="170" t="n">
        <f aca="false">ROUND(I534*H534,2)</f>
        <v>0</v>
      </c>
      <c r="K534" s="166"/>
      <c r="L534" s="23"/>
      <c r="M534" s="171"/>
      <c r="N534" s="172" t="s">
        <v>47</v>
      </c>
      <c r="P534" s="173" t="n">
        <f aca="false">O534*H534</f>
        <v>0</v>
      </c>
      <c r="Q534" s="173" t="n">
        <v>0</v>
      </c>
      <c r="R534" s="173" t="n">
        <f aca="false">Q534*H534</f>
        <v>0</v>
      </c>
      <c r="S534" s="173" t="n">
        <v>0</v>
      </c>
      <c r="T534" s="174" t="n">
        <f aca="false">S534*H534</f>
        <v>0</v>
      </c>
      <c r="AR534" s="175" t="s">
        <v>414</v>
      </c>
      <c r="AT534" s="175" t="s">
        <v>310</v>
      </c>
      <c r="AU534" s="175" t="s">
        <v>91</v>
      </c>
      <c r="AY534" s="3" t="s">
        <v>308</v>
      </c>
      <c r="BE534" s="176" t="n">
        <f aca="false">IF(N534="základní",J534,0)</f>
        <v>0</v>
      </c>
      <c r="BF534" s="176" t="n">
        <f aca="false">IF(N534="snížená",J534,0)</f>
        <v>0</v>
      </c>
      <c r="BG534" s="176" t="n">
        <f aca="false">IF(N534="zákl. přenesená",J534,0)</f>
        <v>0</v>
      </c>
      <c r="BH534" s="176" t="n">
        <f aca="false">IF(N534="sníž. přenesená",J534,0)</f>
        <v>0</v>
      </c>
      <c r="BI534" s="176" t="n">
        <f aca="false">IF(N534="nulová",J534,0)</f>
        <v>0</v>
      </c>
      <c r="BJ534" s="3" t="s">
        <v>89</v>
      </c>
      <c r="BK534" s="176" t="n">
        <f aca="false">ROUND(I534*H534,2)</f>
        <v>0</v>
      </c>
      <c r="BL534" s="3" t="s">
        <v>414</v>
      </c>
      <c r="BM534" s="175" t="s">
        <v>1408</v>
      </c>
    </row>
    <row r="535" s="22" customFormat="true" ht="37.95" hidden="false" customHeight="true" outlineLevel="0" collapsed="false">
      <c r="B535" s="23"/>
      <c r="C535" s="164" t="s">
        <v>783</v>
      </c>
      <c r="D535" s="164" t="s">
        <v>310</v>
      </c>
      <c r="E535" s="165" t="s">
        <v>1409</v>
      </c>
      <c r="F535" s="166" t="s">
        <v>1410</v>
      </c>
      <c r="G535" s="167" t="s">
        <v>494</v>
      </c>
      <c r="H535" s="168" t="n">
        <v>1.88</v>
      </c>
      <c r="I535" s="169"/>
      <c r="J535" s="170" t="n">
        <f aca="false">ROUND(I535*H535,2)</f>
        <v>0</v>
      </c>
      <c r="K535" s="166"/>
      <c r="L535" s="23"/>
      <c r="M535" s="171"/>
      <c r="N535" s="172" t="s">
        <v>47</v>
      </c>
      <c r="P535" s="173" t="n">
        <f aca="false">O535*H535</f>
        <v>0</v>
      </c>
      <c r="Q535" s="173" t="n">
        <v>0</v>
      </c>
      <c r="R535" s="173" t="n">
        <f aca="false">Q535*H535</f>
        <v>0</v>
      </c>
      <c r="S535" s="173" t="n">
        <v>0</v>
      </c>
      <c r="T535" s="174" t="n">
        <f aca="false">S535*H535</f>
        <v>0</v>
      </c>
      <c r="AR535" s="175" t="s">
        <v>414</v>
      </c>
      <c r="AT535" s="175" t="s">
        <v>310</v>
      </c>
      <c r="AU535" s="175" t="s">
        <v>91</v>
      </c>
      <c r="AY535" s="3" t="s">
        <v>308</v>
      </c>
      <c r="BE535" s="176" t="n">
        <f aca="false">IF(N535="základní",J535,0)</f>
        <v>0</v>
      </c>
      <c r="BF535" s="176" t="n">
        <f aca="false">IF(N535="snížená",J535,0)</f>
        <v>0</v>
      </c>
      <c r="BG535" s="176" t="n">
        <f aca="false">IF(N535="zákl. přenesená",J535,0)</f>
        <v>0</v>
      </c>
      <c r="BH535" s="176" t="n">
        <f aca="false">IF(N535="sníž. přenesená",J535,0)</f>
        <v>0</v>
      </c>
      <c r="BI535" s="176" t="n">
        <f aca="false">IF(N535="nulová",J535,0)</f>
        <v>0</v>
      </c>
      <c r="BJ535" s="3" t="s">
        <v>89</v>
      </c>
      <c r="BK535" s="176" t="n">
        <f aca="false">ROUND(I535*H535,2)</f>
        <v>0</v>
      </c>
      <c r="BL535" s="3" t="s">
        <v>414</v>
      </c>
      <c r="BM535" s="175" t="s">
        <v>1411</v>
      </c>
    </row>
    <row r="536" s="22" customFormat="true" ht="24.15" hidden="false" customHeight="true" outlineLevel="0" collapsed="false">
      <c r="B536" s="23"/>
      <c r="C536" s="164" t="s">
        <v>785</v>
      </c>
      <c r="D536" s="164" t="s">
        <v>310</v>
      </c>
      <c r="E536" s="165" t="s">
        <v>1412</v>
      </c>
      <c r="F536" s="166" t="s">
        <v>1413</v>
      </c>
      <c r="G536" s="167" t="s">
        <v>478</v>
      </c>
      <c r="H536" s="168" t="n">
        <v>1</v>
      </c>
      <c r="I536" s="169"/>
      <c r="J536" s="170" t="n">
        <f aca="false">ROUND(I536*H536,2)</f>
        <v>0</v>
      </c>
      <c r="K536" s="166"/>
      <c r="L536" s="23"/>
      <c r="M536" s="171"/>
      <c r="N536" s="172" t="s">
        <v>47</v>
      </c>
      <c r="P536" s="173" t="n">
        <f aca="false">O536*H536</f>
        <v>0</v>
      </c>
      <c r="Q536" s="173" t="n">
        <v>0</v>
      </c>
      <c r="R536" s="173" t="n">
        <f aca="false">Q536*H536</f>
        <v>0</v>
      </c>
      <c r="S536" s="173" t="n">
        <v>0</v>
      </c>
      <c r="T536" s="174" t="n">
        <f aca="false">S536*H536</f>
        <v>0</v>
      </c>
      <c r="AR536" s="175" t="s">
        <v>414</v>
      </c>
      <c r="AT536" s="175" t="s">
        <v>310</v>
      </c>
      <c r="AU536" s="175" t="s">
        <v>91</v>
      </c>
      <c r="AY536" s="3" t="s">
        <v>308</v>
      </c>
      <c r="BE536" s="176" t="n">
        <f aca="false">IF(N536="základní",J536,0)</f>
        <v>0</v>
      </c>
      <c r="BF536" s="176" t="n">
        <f aca="false">IF(N536="snížená",J536,0)</f>
        <v>0</v>
      </c>
      <c r="BG536" s="176" t="n">
        <f aca="false">IF(N536="zákl. přenesená",J536,0)</f>
        <v>0</v>
      </c>
      <c r="BH536" s="176" t="n">
        <f aca="false">IF(N536="sníž. přenesená",J536,0)</f>
        <v>0</v>
      </c>
      <c r="BI536" s="176" t="n">
        <f aca="false">IF(N536="nulová",J536,0)</f>
        <v>0</v>
      </c>
      <c r="BJ536" s="3" t="s">
        <v>89</v>
      </c>
      <c r="BK536" s="176" t="n">
        <f aca="false">ROUND(I536*H536,2)</f>
        <v>0</v>
      </c>
      <c r="BL536" s="3" t="s">
        <v>414</v>
      </c>
      <c r="BM536" s="175" t="s">
        <v>1414</v>
      </c>
    </row>
    <row r="537" s="22" customFormat="true" ht="33" hidden="false" customHeight="true" outlineLevel="0" collapsed="false">
      <c r="B537" s="23"/>
      <c r="C537" s="164" t="s">
        <v>787</v>
      </c>
      <c r="D537" s="164" t="s">
        <v>310</v>
      </c>
      <c r="E537" s="165" t="s">
        <v>1415</v>
      </c>
      <c r="F537" s="166" t="s">
        <v>1416</v>
      </c>
      <c r="G537" s="167" t="s">
        <v>494</v>
      </c>
      <c r="H537" s="168" t="n">
        <v>1.25</v>
      </c>
      <c r="I537" s="169"/>
      <c r="J537" s="170" t="n">
        <f aca="false">ROUND(I537*H537,2)</f>
        <v>0</v>
      </c>
      <c r="K537" s="166"/>
      <c r="L537" s="23"/>
      <c r="M537" s="171"/>
      <c r="N537" s="172" t="s">
        <v>47</v>
      </c>
      <c r="P537" s="173" t="n">
        <f aca="false">O537*H537</f>
        <v>0</v>
      </c>
      <c r="Q537" s="173" t="n">
        <v>0</v>
      </c>
      <c r="R537" s="173" t="n">
        <f aca="false">Q537*H537</f>
        <v>0</v>
      </c>
      <c r="S537" s="173" t="n">
        <v>0</v>
      </c>
      <c r="T537" s="174" t="n">
        <f aca="false">S537*H537</f>
        <v>0</v>
      </c>
      <c r="AR537" s="175" t="s">
        <v>414</v>
      </c>
      <c r="AT537" s="175" t="s">
        <v>310</v>
      </c>
      <c r="AU537" s="175" t="s">
        <v>91</v>
      </c>
      <c r="AY537" s="3" t="s">
        <v>308</v>
      </c>
      <c r="BE537" s="176" t="n">
        <f aca="false">IF(N537="základní",J537,0)</f>
        <v>0</v>
      </c>
      <c r="BF537" s="176" t="n">
        <f aca="false">IF(N537="snížená",J537,0)</f>
        <v>0</v>
      </c>
      <c r="BG537" s="176" t="n">
        <f aca="false">IF(N537="zákl. přenesená",J537,0)</f>
        <v>0</v>
      </c>
      <c r="BH537" s="176" t="n">
        <f aca="false">IF(N537="sníž. přenesená",J537,0)</f>
        <v>0</v>
      </c>
      <c r="BI537" s="176" t="n">
        <f aca="false">IF(N537="nulová",J537,0)</f>
        <v>0</v>
      </c>
      <c r="BJ537" s="3" t="s">
        <v>89</v>
      </c>
      <c r="BK537" s="176" t="n">
        <f aca="false">ROUND(I537*H537,2)</f>
        <v>0</v>
      </c>
      <c r="BL537" s="3" t="s">
        <v>414</v>
      </c>
      <c r="BM537" s="175" t="s">
        <v>1417</v>
      </c>
    </row>
    <row r="538" s="152" customFormat="true" ht="22.95" hidden="false" customHeight="true" outlineLevel="0" collapsed="false">
      <c r="B538" s="153"/>
      <c r="D538" s="154" t="s">
        <v>81</v>
      </c>
      <c r="E538" s="162" t="s">
        <v>1418</v>
      </c>
      <c r="F538" s="162" t="s">
        <v>1419</v>
      </c>
      <c r="I538" s="156"/>
      <c r="J538" s="163" t="n">
        <f aca="false">BK538</f>
        <v>0</v>
      </c>
      <c r="L538" s="153"/>
      <c r="M538" s="157"/>
      <c r="P538" s="158" t="n">
        <f aca="false">SUM(P539:P543)</f>
        <v>0</v>
      </c>
      <c r="R538" s="158" t="n">
        <f aca="false">SUM(R539:R543)</f>
        <v>0</v>
      </c>
      <c r="T538" s="159" t="n">
        <f aca="false">SUM(T539:T543)</f>
        <v>0</v>
      </c>
      <c r="AR538" s="154" t="s">
        <v>91</v>
      </c>
      <c r="AT538" s="160" t="s">
        <v>81</v>
      </c>
      <c r="AU538" s="160" t="s">
        <v>89</v>
      </c>
      <c r="AY538" s="154" t="s">
        <v>308</v>
      </c>
      <c r="BK538" s="161" t="n">
        <f aca="false">SUM(BK539:BK543)</f>
        <v>0</v>
      </c>
    </row>
    <row r="539" s="22" customFormat="true" ht="33" hidden="false" customHeight="true" outlineLevel="0" collapsed="false">
      <c r="B539" s="23"/>
      <c r="C539" s="164" t="s">
        <v>789</v>
      </c>
      <c r="D539" s="164" t="s">
        <v>310</v>
      </c>
      <c r="E539" s="165" t="s">
        <v>1420</v>
      </c>
      <c r="F539" s="166" t="s">
        <v>1421</v>
      </c>
      <c r="G539" s="167" t="s">
        <v>478</v>
      </c>
      <c r="H539" s="168" t="n">
        <v>1</v>
      </c>
      <c r="I539" s="169"/>
      <c r="J539" s="170" t="n">
        <f aca="false">ROUND(I539*H539,2)</f>
        <v>0</v>
      </c>
      <c r="K539" s="166"/>
      <c r="L539" s="23"/>
      <c r="M539" s="171"/>
      <c r="N539" s="172" t="s">
        <v>47</v>
      </c>
      <c r="P539" s="173" t="n">
        <f aca="false">O539*H539</f>
        <v>0</v>
      </c>
      <c r="Q539" s="173" t="n">
        <v>0</v>
      </c>
      <c r="R539" s="173" t="n">
        <f aca="false">Q539*H539</f>
        <v>0</v>
      </c>
      <c r="S539" s="173" t="n">
        <v>0</v>
      </c>
      <c r="T539" s="174" t="n">
        <f aca="false">S539*H539</f>
        <v>0</v>
      </c>
      <c r="AR539" s="175" t="s">
        <v>414</v>
      </c>
      <c r="AT539" s="175" t="s">
        <v>310</v>
      </c>
      <c r="AU539" s="175" t="s">
        <v>91</v>
      </c>
      <c r="AY539" s="3" t="s">
        <v>308</v>
      </c>
      <c r="BE539" s="176" t="n">
        <f aca="false">IF(N539="základní",J539,0)</f>
        <v>0</v>
      </c>
      <c r="BF539" s="176" t="n">
        <f aca="false">IF(N539="snížená",J539,0)</f>
        <v>0</v>
      </c>
      <c r="BG539" s="176" t="n">
        <f aca="false">IF(N539="zákl. přenesená",J539,0)</f>
        <v>0</v>
      </c>
      <c r="BH539" s="176" t="n">
        <f aca="false">IF(N539="sníž. přenesená",J539,0)</f>
        <v>0</v>
      </c>
      <c r="BI539" s="176" t="n">
        <f aca="false">IF(N539="nulová",J539,0)</f>
        <v>0</v>
      </c>
      <c r="BJ539" s="3" t="s">
        <v>89</v>
      </c>
      <c r="BK539" s="176" t="n">
        <f aca="false">ROUND(I539*H539,2)</f>
        <v>0</v>
      </c>
      <c r="BL539" s="3" t="s">
        <v>414</v>
      </c>
      <c r="BM539" s="175" t="s">
        <v>1422</v>
      </c>
    </row>
    <row r="540" s="22" customFormat="true" ht="24.15" hidden="false" customHeight="true" outlineLevel="0" collapsed="false">
      <c r="B540" s="23"/>
      <c r="C540" s="164" t="s">
        <v>791</v>
      </c>
      <c r="D540" s="164" t="s">
        <v>310</v>
      </c>
      <c r="E540" s="165" t="s">
        <v>1423</v>
      </c>
      <c r="F540" s="166" t="s">
        <v>1424</v>
      </c>
      <c r="G540" s="167" t="s">
        <v>478</v>
      </c>
      <c r="H540" s="168" t="n">
        <v>1</v>
      </c>
      <c r="I540" s="169"/>
      <c r="J540" s="170" t="n">
        <f aca="false">ROUND(I540*H540,2)</f>
        <v>0</v>
      </c>
      <c r="K540" s="166"/>
      <c r="L540" s="23"/>
      <c r="M540" s="171"/>
      <c r="N540" s="172" t="s">
        <v>47</v>
      </c>
      <c r="P540" s="173" t="n">
        <f aca="false">O540*H540</f>
        <v>0</v>
      </c>
      <c r="Q540" s="173" t="n">
        <v>0</v>
      </c>
      <c r="R540" s="173" t="n">
        <f aca="false">Q540*H540</f>
        <v>0</v>
      </c>
      <c r="S540" s="173" t="n">
        <v>0</v>
      </c>
      <c r="T540" s="174" t="n">
        <f aca="false">S540*H540</f>
        <v>0</v>
      </c>
      <c r="AR540" s="175" t="s">
        <v>414</v>
      </c>
      <c r="AT540" s="175" t="s">
        <v>310</v>
      </c>
      <c r="AU540" s="175" t="s">
        <v>91</v>
      </c>
      <c r="AY540" s="3" t="s">
        <v>308</v>
      </c>
      <c r="BE540" s="176" t="n">
        <f aca="false">IF(N540="základní",J540,0)</f>
        <v>0</v>
      </c>
      <c r="BF540" s="176" t="n">
        <f aca="false">IF(N540="snížená",J540,0)</f>
        <v>0</v>
      </c>
      <c r="BG540" s="176" t="n">
        <f aca="false">IF(N540="zákl. přenesená",J540,0)</f>
        <v>0</v>
      </c>
      <c r="BH540" s="176" t="n">
        <f aca="false">IF(N540="sníž. přenesená",J540,0)</f>
        <v>0</v>
      </c>
      <c r="BI540" s="176" t="n">
        <f aca="false">IF(N540="nulová",J540,0)</f>
        <v>0</v>
      </c>
      <c r="BJ540" s="3" t="s">
        <v>89</v>
      </c>
      <c r="BK540" s="176" t="n">
        <f aca="false">ROUND(I540*H540,2)</f>
        <v>0</v>
      </c>
      <c r="BL540" s="3" t="s">
        <v>414</v>
      </c>
      <c r="BM540" s="175" t="s">
        <v>1425</v>
      </c>
    </row>
    <row r="541" s="22" customFormat="true" ht="24.15" hidden="false" customHeight="true" outlineLevel="0" collapsed="false">
      <c r="B541" s="23"/>
      <c r="C541" s="164" t="s">
        <v>793</v>
      </c>
      <c r="D541" s="164" t="s">
        <v>310</v>
      </c>
      <c r="E541" s="165" t="s">
        <v>1426</v>
      </c>
      <c r="F541" s="166" t="s">
        <v>1427</v>
      </c>
      <c r="G541" s="167" t="s">
        <v>478</v>
      </c>
      <c r="H541" s="168" t="n">
        <v>1</v>
      </c>
      <c r="I541" s="169"/>
      <c r="J541" s="170" t="n">
        <f aca="false">ROUND(I541*H541,2)</f>
        <v>0</v>
      </c>
      <c r="K541" s="166"/>
      <c r="L541" s="23"/>
      <c r="M541" s="171"/>
      <c r="N541" s="172" t="s">
        <v>47</v>
      </c>
      <c r="P541" s="173" t="n">
        <f aca="false">O541*H541</f>
        <v>0</v>
      </c>
      <c r="Q541" s="173" t="n">
        <v>0</v>
      </c>
      <c r="R541" s="173" t="n">
        <f aca="false">Q541*H541</f>
        <v>0</v>
      </c>
      <c r="S541" s="173" t="n">
        <v>0</v>
      </c>
      <c r="T541" s="174" t="n">
        <f aca="false">S541*H541</f>
        <v>0</v>
      </c>
      <c r="AR541" s="175" t="s">
        <v>414</v>
      </c>
      <c r="AT541" s="175" t="s">
        <v>310</v>
      </c>
      <c r="AU541" s="175" t="s">
        <v>91</v>
      </c>
      <c r="AY541" s="3" t="s">
        <v>308</v>
      </c>
      <c r="BE541" s="176" t="n">
        <f aca="false">IF(N541="základní",J541,0)</f>
        <v>0</v>
      </c>
      <c r="BF541" s="176" t="n">
        <f aca="false">IF(N541="snížená",J541,0)</f>
        <v>0</v>
      </c>
      <c r="BG541" s="176" t="n">
        <f aca="false">IF(N541="zákl. přenesená",J541,0)</f>
        <v>0</v>
      </c>
      <c r="BH541" s="176" t="n">
        <f aca="false">IF(N541="sníž. přenesená",J541,0)</f>
        <v>0</v>
      </c>
      <c r="BI541" s="176" t="n">
        <f aca="false">IF(N541="nulová",J541,0)</f>
        <v>0</v>
      </c>
      <c r="BJ541" s="3" t="s">
        <v>89</v>
      </c>
      <c r="BK541" s="176" t="n">
        <f aca="false">ROUND(I541*H541,2)</f>
        <v>0</v>
      </c>
      <c r="BL541" s="3" t="s">
        <v>414</v>
      </c>
      <c r="BM541" s="175" t="s">
        <v>1428</v>
      </c>
    </row>
    <row r="542" s="22" customFormat="true" ht="24.15" hidden="false" customHeight="true" outlineLevel="0" collapsed="false">
      <c r="B542" s="23"/>
      <c r="C542" s="164" t="s">
        <v>795</v>
      </c>
      <c r="D542" s="164" t="s">
        <v>310</v>
      </c>
      <c r="E542" s="165" t="s">
        <v>1429</v>
      </c>
      <c r="F542" s="166" t="s">
        <v>1430</v>
      </c>
      <c r="G542" s="167" t="s">
        <v>478</v>
      </c>
      <c r="H542" s="168" t="n">
        <v>1</v>
      </c>
      <c r="I542" s="169"/>
      <c r="J542" s="170" t="n">
        <f aca="false">ROUND(I542*H542,2)</f>
        <v>0</v>
      </c>
      <c r="K542" s="166"/>
      <c r="L542" s="23"/>
      <c r="M542" s="171"/>
      <c r="N542" s="172" t="s">
        <v>47</v>
      </c>
      <c r="P542" s="173" t="n">
        <f aca="false">O542*H542</f>
        <v>0</v>
      </c>
      <c r="Q542" s="173" t="n">
        <v>0</v>
      </c>
      <c r="R542" s="173" t="n">
        <f aca="false">Q542*H542</f>
        <v>0</v>
      </c>
      <c r="S542" s="173" t="n">
        <v>0</v>
      </c>
      <c r="T542" s="174" t="n">
        <f aca="false">S542*H542</f>
        <v>0</v>
      </c>
      <c r="AR542" s="175" t="s">
        <v>414</v>
      </c>
      <c r="AT542" s="175" t="s">
        <v>310</v>
      </c>
      <c r="AU542" s="175" t="s">
        <v>91</v>
      </c>
      <c r="AY542" s="3" t="s">
        <v>308</v>
      </c>
      <c r="BE542" s="176" t="n">
        <f aca="false">IF(N542="základní",J542,0)</f>
        <v>0</v>
      </c>
      <c r="BF542" s="176" t="n">
        <f aca="false">IF(N542="snížená",J542,0)</f>
        <v>0</v>
      </c>
      <c r="BG542" s="176" t="n">
        <f aca="false">IF(N542="zákl. přenesená",J542,0)</f>
        <v>0</v>
      </c>
      <c r="BH542" s="176" t="n">
        <f aca="false">IF(N542="sníž. přenesená",J542,0)</f>
        <v>0</v>
      </c>
      <c r="BI542" s="176" t="n">
        <f aca="false">IF(N542="nulová",J542,0)</f>
        <v>0</v>
      </c>
      <c r="BJ542" s="3" t="s">
        <v>89</v>
      </c>
      <c r="BK542" s="176" t="n">
        <f aca="false">ROUND(I542*H542,2)</f>
        <v>0</v>
      </c>
      <c r="BL542" s="3" t="s">
        <v>414</v>
      </c>
      <c r="BM542" s="175" t="s">
        <v>1431</v>
      </c>
    </row>
    <row r="543" s="22" customFormat="true" ht="24.15" hidden="false" customHeight="true" outlineLevel="0" collapsed="false">
      <c r="B543" s="23"/>
      <c r="C543" s="164" t="s">
        <v>797</v>
      </c>
      <c r="D543" s="164" t="s">
        <v>310</v>
      </c>
      <c r="E543" s="165" t="s">
        <v>1432</v>
      </c>
      <c r="F543" s="166" t="s">
        <v>1433</v>
      </c>
      <c r="G543" s="167" t="s">
        <v>494</v>
      </c>
      <c r="H543" s="168" t="n">
        <v>2.3</v>
      </c>
      <c r="I543" s="169"/>
      <c r="J543" s="170" t="n">
        <f aca="false">ROUND(I543*H543,2)</f>
        <v>0</v>
      </c>
      <c r="K543" s="166"/>
      <c r="L543" s="23"/>
      <c r="M543" s="171"/>
      <c r="N543" s="172" t="s">
        <v>47</v>
      </c>
      <c r="P543" s="173" t="n">
        <f aca="false">O543*H543</f>
        <v>0</v>
      </c>
      <c r="Q543" s="173" t="n">
        <v>0</v>
      </c>
      <c r="R543" s="173" t="n">
        <f aca="false">Q543*H543</f>
        <v>0</v>
      </c>
      <c r="S543" s="173" t="n">
        <v>0</v>
      </c>
      <c r="T543" s="174" t="n">
        <f aca="false">S543*H543</f>
        <v>0</v>
      </c>
      <c r="AR543" s="175" t="s">
        <v>414</v>
      </c>
      <c r="AT543" s="175" t="s">
        <v>310</v>
      </c>
      <c r="AU543" s="175" t="s">
        <v>91</v>
      </c>
      <c r="AY543" s="3" t="s">
        <v>308</v>
      </c>
      <c r="BE543" s="176" t="n">
        <f aca="false">IF(N543="základní",J543,0)</f>
        <v>0</v>
      </c>
      <c r="BF543" s="176" t="n">
        <f aca="false">IF(N543="snížená",J543,0)</f>
        <v>0</v>
      </c>
      <c r="BG543" s="176" t="n">
        <f aca="false">IF(N543="zákl. přenesená",J543,0)</f>
        <v>0</v>
      </c>
      <c r="BH543" s="176" t="n">
        <f aca="false">IF(N543="sníž. přenesená",J543,0)</f>
        <v>0</v>
      </c>
      <c r="BI543" s="176" t="n">
        <f aca="false">IF(N543="nulová",J543,0)</f>
        <v>0</v>
      </c>
      <c r="BJ543" s="3" t="s">
        <v>89</v>
      </c>
      <c r="BK543" s="176" t="n">
        <f aca="false">ROUND(I543*H543,2)</f>
        <v>0</v>
      </c>
      <c r="BL543" s="3" t="s">
        <v>414</v>
      </c>
      <c r="BM543" s="175" t="s">
        <v>1434</v>
      </c>
    </row>
    <row r="544" s="152" customFormat="true" ht="22.95" hidden="false" customHeight="true" outlineLevel="0" collapsed="false">
      <c r="B544" s="153"/>
      <c r="D544" s="154" t="s">
        <v>81</v>
      </c>
      <c r="E544" s="162" t="s">
        <v>995</v>
      </c>
      <c r="F544" s="162" t="s">
        <v>996</v>
      </c>
      <c r="I544" s="156"/>
      <c r="J544" s="163" t="n">
        <f aca="false">BK544</f>
        <v>0</v>
      </c>
      <c r="L544" s="153"/>
      <c r="M544" s="157"/>
      <c r="P544" s="158" t="n">
        <f aca="false">P545</f>
        <v>0</v>
      </c>
      <c r="R544" s="158" t="n">
        <f aca="false">R545</f>
        <v>0</v>
      </c>
      <c r="T544" s="159" t="n">
        <f aca="false">T545</f>
        <v>0</v>
      </c>
      <c r="AR544" s="154" t="s">
        <v>91</v>
      </c>
      <c r="AT544" s="160" t="s">
        <v>81</v>
      </c>
      <c r="AU544" s="160" t="s">
        <v>89</v>
      </c>
      <c r="AY544" s="154" t="s">
        <v>308</v>
      </c>
      <c r="BK544" s="161" t="n">
        <f aca="false">BK545</f>
        <v>0</v>
      </c>
    </row>
    <row r="545" s="22" customFormat="true" ht="24.15" hidden="false" customHeight="true" outlineLevel="0" collapsed="false">
      <c r="B545" s="23"/>
      <c r="C545" s="164" t="s">
        <v>799</v>
      </c>
      <c r="D545" s="164" t="s">
        <v>310</v>
      </c>
      <c r="E545" s="165" t="s">
        <v>1435</v>
      </c>
      <c r="F545" s="166" t="s">
        <v>1436</v>
      </c>
      <c r="G545" s="167" t="s">
        <v>478</v>
      </c>
      <c r="H545" s="168" t="n">
        <v>4</v>
      </c>
      <c r="I545" s="169"/>
      <c r="J545" s="170" t="n">
        <f aca="false">ROUND(I545*H545,2)</f>
        <v>0</v>
      </c>
      <c r="K545" s="166"/>
      <c r="L545" s="23"/>
      <c r="M545" s="171"/>
      <c r="N545" s="172" t="s">
        <v>47</v>
      </c>
      <c r="P545" s="173" t="n">
        <f aca="false">O545*H545</f>
        <v>0</v>
      </c>
      <c r="Q545" s="173" t="n">
        <v>0</v>
      </c>
      <c r="R545" s="173" t="n">
        <f aca="false">Q545*H545</f>
        <v>0</v>
      </c>
      <c r="S545" s="173" t="n">
        <v>0</v>
      </c>
      <c r="T545" s="174" t="n">
        <f aca="false">S545*H545</f>
        <v>0</v>
      </c>
      <c r="AR545" s="175" t="s">
        <v>414</v>
      </c>
      <c r="AT545" s="175" t="s">
        <v>310</v>
      </c>
      <c r="AU545" s="175" t="s">
        <v>91</v>
      </c>
      <c r="AY545" s="3" t="s">
        <v>308</v>
      </c>
      <c r="BE545" s="176" t="n">
        <f aca="false">IF(N545="základní",J545,0)</f>
        <v>0</v>
      </c>
      <c r="BF545" s="176" t="n">
        <f aca="false">IF(N545="snížená",J545,0)</f>
        <v>0</v>
      </c>
      <c r="BG545" s="176" t="n">
        <f aca="false">IF(N545="zákl. přenesená",J545,0)</f>
        <v>0</v>
      </c>
      <c r="BH545" s="176" t="n">
        <f aca="false">IF(N545="sníž. přenesená",J545,0)</f>
        <v>0</v>
      </c>
      <c r="BI545" s="176" t="n">
        <f aca="false">IF(N545="nulová",J545,0)</f>
        <v>0</v>
      </c>
      <c r="BJ545" s="3" t="s">
        <v>89</v>
      </c>
      <c r="BK545" s="176" t="n">
        <f aca="false">ROUND(I545*H545,2)</f>
        <v>0</v>
      </c>
      <c r="BL545" s="3" t="s">
        <v>414</v>
      </c>
      <c r="BM545" s="175" t="s">
        <v>1437</v>
      </c>
    </row>
    <row r="546" s="152" customFormat="true" ht="22.95" hidden="false" customHeight="true" outlineLevel="0" collapsed="false">
      <c r="B546" s="153"/>
      <c r="D546" s="154" t="s">
        <v>81</v>
      </c>
      <c r="E546" s="162" t="s">
        <v>1438</v>
      </c>
      <c r="F546" s="162" t="s">
        <v>1439</v>
      </c>
      <c r="I546" s="156"/>
      <c r="J546" s="163" t="n">
        <f aca="false">BK546</f>
        <v>0</v>
      </c>
      <c r="L546" s="153"/>
      <c r="M546" s="157"/>
      <c r="P546" s="158" t="n">
        <f aca="false">SUM(P547:P605)</f>
        <v>0</v>
      </c>
      <c r="R546" s="158" t="n">
        <f aca="false">SUM(R547:R605)</f>
        <v>0.2185637</v>
      </c>
      <c r="T546" s="159" t="n">
        <f aca="false">SUM(T547:T605)</f>
        <v>0</v>
      </c>
      <c r="AR546" s="154" t="s">
        <v>91</v>
      </c>
      <c r="AT546" s="160" t="s">
        <v>81</v>
      </c>
      <c r="AU546" s="160" t="s">
        <v>89</v>
      </c>
      <c r="AY546" s="154" t="s">
        <v>308</v>
      </c>
      <c r="BK546" s="161" t="n">
        <f aca="false">SUM(BK547:BK605)</f>
        <v>0</v>
      </c>
    </row>
    <row r="547" s="22" customFormat="true" ht="24.15" hidden="false" customHeight="true" outlineLevel="0" collapsed="false">
      <c r="B547" s="23"/>
      <c r="C547" s="164" t="s">
        <v>801</v>
      </c>
      <c r="D547" s="164" t="s">
        <v>310</v>
      </c>
      <c r="E547" s="165" t="s">
        <v>1440</v>
      </c>
      <c r="F547" s="166" t="s">
        <v>1441</v>
      </c>
      <c r="G547" s="167" t="s">
        <v>313</v>
      </c>
      <c r="H547" s="168" t="n">
        <v>6.405</v>
      </c>
      <c r="I547" s="169"/>
      <c r="J547" s="170" t="n">
        <f aca="false">ROUND(I547*H547,2)</f>
        <v>0</v>
      </c>
      <c r="K547" s="166" t="s">
        <v>314</v>
      </c>
      <c r="L547" s="23"/>
      <c r="M547" s="171"/>
      <c r="N547" s="172" t="s">
        <v>47</v>
      </c>
      <c r="P547" s="173" t="n">
        <f aca="false">O547*H547</f>
        <v>0</v>
      </c>
      <c r="Q547" s="173" t="n">
        <v>0</v>
      </c>
      <c r="R547" s="173" t="n">
        <f aca="false">Q547*H547</f>
        <v>0</v>
      </c>
      <c r="S547" s="173" t="n">
        <v>0</v>
      </c>
      <c r="T547" s="174" t="n">
        <f aca="false">S547*H547</f>
        <v>0</v>
      </c>
      <c r="AR547" s="175" t="s">
        <v>414</v>
      </c>
      <c r="AT547" s="175" t="s">
        <v>310</v>
      </c>
      <c r="AU547" s="175" t="s">
        <v>91</v>
      </c>
      <c r="AY547" s="3" t="s">
        <v>308</v>
      </c>
      <c r="BE547" s="176" t="n">
        <f aca="false">IF(N547="základní",J547,0)</f>
        <v>0</v>
      </c>
      <c r="BF547" s="176" t="n">
        <f aca="false">IF(N547="snížená",J547,0)</f>
        <v>0</v>
      </c>
      <c r="BG547" s="176" t="n">
        <f aca="false">IF(N547="zákl. přenesená",J547,0)</f>
        <v>0</v>
      </c>
      <c r="BH547" s="176" t="n">
        <f aca="false">IF(N547="sníž. přenesená",J547,0)</f>
        <v>0</v>
      </c>
      <c r="BI547" s="176" t="n">
        <f aca="false">IF(N547="nulová",J547,0)</f>
        <v>0</v>
      </c>
      <c r="BJ547" s="3" t="s">
        <v>89</v>
      </c>
      <c r="BK547" s="176" t="n">
        <f aca="false">ROUND(I547*H547,2)</f>
        <v>0</v>
      </c>
      <c r="BL547" s="3" t="s">
        <v>414</v>
      </c>
      <c r="BM547" s="175" t="s">
        <v>1442</v>
      </c>
    </row>
    <row r="548" s="177" customFormat="true" ht="10.2" hidden="false" customHeight="false" outlineLevel="0" collapsed="false">
      <c r="B548" s="178"/>
      <c r="D548" s="179" t="s">
        <v>317</v>
      </c>
      <c r="E548" s="180"/>
      <c r="F548" s="181" t="s">
        <v>318</v>
      </c>
      <c r="H548" s="180"/>
      <c r="I548" s="182"/>
      <c r="L548" s="178"/>
      <c r="M548" s="183"/>
      <c r="T548" s="184"/>
      <c r="AT548" s="180" t="s">
        <v>317</v>
      </c>
      <c r="AU548" s="180" t="s">
        <v>91</v>
      </c>
      <c r="AV548" s="177" t="s">
        <v>89</v>
      </c>
      <c r="AW548" s="177" t="s">
        <v>35</v>
      </c>
      <c r="AX548" s="177" t="s">
        <v>82</v>
      </c>
      <c r="AY548" s="180" t="s">
        <v>308</v>
      </c>
    </row>
    <row r="549" s="177" customFormat="true" ht="10.2" hidden="false" customHeight="false" outlineLevel="0" collapsed="false">
      <c r="B549" s="178"/>
      <c r="D549" s="179" t="s">
        <v>317</v>
      </c>
      <c r="E549" s="180"/>
      <c r="F549" s="181" t="s">
        <v>1443</v>
      </c>
      <c r="H549" s="180"/>
      <c r="I549" s="182"/>
      <c r="L549" s="178"/>
      <c r="M549" s="183"/>
      <c r="T549" s="184"/>
      <c r="AT549" s="180" t="s">
        <v>317</v>
      </c>
      <c r="AU549" s="180" t="s">
        <v>91</v>
      </c>
      <c r="AV549" s="177" t="s">
        <v>89</v>
      </c>
      <c r="AW549" s="177" t="s">
        <v>35</v>
      </c>
      <c r="AX549" s="177" t="s">
        <v>82</v>
      </c>
      <c r="AY549" s="180" t="s">
        <v>308</v>
      </c>
    </row>
    <row r="550" s="177" customFormat="true" ht="10.2" hidden="false" customHeight="false" outlineLevel="0" collapsed="false">
      <c r="B550" s="178"/>
      <c r="D550" s="179" t="s">
        <v>317</v>
      </c>
      <c r="E550" s="180"/>
      <c r="F550" s="181" t="s">
        <v>1061</v>
      </c>
      <c r="H550" s="180"/>
      <c r="I550" s="182"/>
      <c r="L550" s="178"/>
      <c r="M550" s="183"/>
      <c r="T550" s="184"/>
      <c r="AT550" s="180" t="s">
        <v>317</v>
      </c>
      <c r="AU550" s="180" t="s">
        <v>91</v>
      </c>
      <c r="AV550" s="177" t="s">
        <v>89</v>
      </c>
      <c r="AW550" s="177" t="s">
        <v>35</v>
      </c>
      <c r="AX550" s="177" t="s">
        <v>82</v>
      </c>
      <c r="AY550" s="180" t="s">
        <v>308</v>
      </c>
    </row>
    <row r="551" s="177" customFormat="true" ht="10.2" hidden="false" customHeight="false" outlineLevel="0" collapsed="false">
      <c r="B551" s="178"/>
      <c r="D551" s="179" t="s">
        <v>317</v>
      </c>
      <c r="E551" s="180"/>
      <c r="F551" s="181" t="s">
        <v>1112</v>
      </c>
      <c r="H551" s="180"/>
      <c r="I551" s="182"/>
      <c r="L551" s="178"/>
      <c r="M551" s="183"/>
      <c r="T551" s="184"/>
      <c r="AT551" s="180" t="s">
        <v>317</v>
      </c>
      <c r="AU551" s="180" t="s">
        <v>91</v>
      </c>
      <c r="AV551" s="177" t="s">
        <v>89</v>
      </c>
      <c r="AW551" s="177" t="s">
        <v>35</v>
      </c>
      <c r="AX551" s="177" t="s">
        <v>82</v>
      </c>
      <c r="AY551" s="180" t="s">
        <v>308</v>
      </c>
    </row>
    <row r="552" s="185" customFormat="true" ht="10.2" hidden="false" customHeight="false" outlineLevel="0" collapsed="false">
      <c r="B552" s="186"/>
      <c r="D552" s="179" t="s">
        <v>317</v>
      </c>
      <c r="E552" s="187"/>
      <c r="F552" s="188" t="s">
        <v>1444</v>
      </c>
      <c r="H552" s="189" t="n">
        <v>6.405</v>
      </c>
      <c r="I552" s="190"/>
      <c r="L552" s="186"/>
      <c r="M552" s="191"/>
      <c r="T552" s="192"/>
      <c r="AT552" s="187" t="s">
        <v>317</v>
      </c>
      <c r="AU552" s="187" t="s">
        <v>91</v>
      </c>
      <c r="AV552" s="185" t="s">
        <v>91</v>
      </c>
      <c r="AW552" s="185" t="s">
        <v>35</v>
      </c>
      <c r="AX552" s="185" t="s">
        <v>82</v>
      </c>
      <c r="AY552" s="187" t="s">
        <v>308</v>
      </c>
    </row>
    <row r="553" s="193" customFormat="true" ht="10.2" hidden="false" customHeight="false" outlineLevel="0" collapsed="false">
      <c r="B553" s="194"/>
      <c r="D553" s="179" t="s">
        <v>317</v>
      </c>
      <c r="E553" s="195"/>
      <c r="F553" s="196" t="s">
        <v>321</v>
      </c>
      <c r="H553" s="197" t="n">
        <v>6.405</v>
      </c>
      <c r="I553" s="198"/>
      <c r="L553" s="194"/>
      <c r="M553" s="199"/>
      <c r="T553" s="200"/>
      <c r="AT553" s="195" t="s">
        <v>317</v>
      </c>
      <c r="AU553" s="195" t="s">
        <v>91</v>
      </c>
      <c r="AV553" s="193" t="s">
        <v>315</v>
      </c>
      <c r="AW553" s="193" t="s">
        <v>35</v>
      </c>
      <c r="AX553" s="193" t="s">
        <v>89</v>
      </c>
      <c r="AY553" s="195" t="s">
        <v>308</v>
      </c>
    </row>
    <row r="554" s="22" customFormat="true" ht="37.95" hidden="false" customHeight="true" outlineLevel="0" collapsed="false">
      <c r="B554" s="23"/>
      <c r="C554" s="164" t="s">
        <v>805</v>
      </c>
      <c r="D554" s="164" t="s">
        <v>310</v>
      </c>
      <c r="E554" s="165" t="s">
        <v>1445</v>
      </c>
      <c r="F554" s="166" t="s">
        <v>1446</v>
      </c>
      <c r="G554" s="167" t="s">
        <v>313</v>
      </c>
      <c r="H554" s="168" t="n">
        <v>6.405</v>
      </c>
      <c r="I554" s="169"/>
      <c r="J554" s="170" t="n">
        <f aca="false">ROUND(I554*H554,2)</f>
        <v>0</v>
      </c>
      <c r="K554" s="166" t="s">
        <v>314</v>
      </c>
      <c r="L554" s="23"/>
      <c r="M554" s="171"/>
      <c r="N554" s="172" t="s">
        <v>47</v>
      </c>
      <c r="P554" s="173" t="n">
        <f aca="false">O554*H554</f>
        <v>0</v>
      </c>
      <c r="Q554" s="173" t="n">
        <v>0.00758</v>
      </c>
      <c r="R554" s="173" t="n">
        <f aca="false">Q554*H554</f>
        <v>0.0485499</v>
      </c>
      <c r="S554" s="173" t="n">
        <v>0</v>
      </c>
      <c r="T554" s="174" t="n">
        <f aca="false">S554*H554</f>
        <v>0</v>
      </c>
      <c r="AR554" s="175" t="s">
        <v>414</v>
      </c>
      <c r="AT554" s="175" t="s">
        <v>310</v>
      </c>
      <c r="AU554" s="175" t="s">
        <v>91</v>
      </c>
      <c r="AY554" s="3" t="s">
        <v>308</v>
      </c>
      <c r="BE554" s="176" t="n">
        <f aca="false">IF(N554="základní",J554,0)</f>
        <v>0</v>
      </c>
      <c r="BF554" s="176" t="n">
        <f aca="false">IF(N554="snížená",J554,0)</f>
        <v>0</v>
      </c>
      <c r="BG554" s="176" t="n">
        <f aca="false">IF(N554="zákl. přenesená",J554,0)</f>
        <v>0</v>
      </c>
      <c r="BH554" s="176" t="n">
        <f aca="false">IF(N554="sníž. přenesená",J554,0)</f>
        <v>0</v>
      </c>
      <c r="BI554" s="176" t="n">
        <f aca="false">IF(N554="nulová",J554,0)</f>
        <v>0</v>
      </c>
      <c r="BJ554" s="3" t="s">
        <v>89</v>
      </c>
      <c r="BK554" s="176" t="n">
        <f aca="false">ROUND(I554*H554,2)</f>
        <v>0</v>
      </c>
      <c r="BL554" s="3" t="s">
        <v>414</v>
      </c>
      <c r="BM554" s="175" t="s">
        <v>1447</v>
      </c>
    </row>
    <row r="555" s="177" customFormat="true" ht="10.2" hidden="false" customHeight="false" outlineLevel="0" collapsed="false">
      <c r="B555" s="178"/>
      <c r="D555" s="179" t="s">
        <v>317</v>
      </c>
      <c r="E555" s="180"/>
      <c r="F555" s="181" t="s">
        <v>318</v>
      </c>
      <c r="H555" s="180"/>
      <c r="I555" s="182"/>
      <c r="L555" s="178"/>
      <c r="M555" s="183"/>
      <c r="T555" s="184"/>
      <c r="AT555" s="180" t="s">
        <v>317</v>
      </c>
      <c r="AU555" s="180" t="s">
        <v>91</v>
      </c>
      <c r="AV555" s="177" t="s">
        <v>89</v>
      </c>
      <c r="AW555" s="177" t="s">
        <v>35</v>
      </c>
      <c r="AX555" s="177" t="s">
        <v>82</v>
      </c>
      <c r="AY555" s="180" t="s">
        <v>308</v>
      </c>
    </row>
    <row r="556" s="177" customFormat="true" ht="10.2" hidden="false" customHeight="false" outlineLevel="0" collapsed="false">
      <c r="B556" s="178"/>
      <c r="D556" s="179" t="s">
        <v>317</v>
      </c>
      <c r="E556" s="180"/>
      <c r="F556" s="181" t="s">
        <v>1448</v>
      </c>
      <c r="H556" s="180"/>
      <c r="I556" s="182"/>
      <c r="L556" s="178"/>
      <c r="M556" s="183"/>
      <c r="T556" s="184"/>
      <c r="AT556" s="180" t="s">
        <v>317</v>
      </c>
      <c r="AU556" s="180" t="s">
        <v>91</v>
      </c>
      <c r="AV556" s="177" t="s">
        <v>89</v>
      </c>
      <c r="AW556" s="177" t="s">
        <v>35</v>
      </c>
      <c r="AX556" s="177" t="s">
        <v>82</v>
      </c>
      <c r="AY556" s="180" t="s">
        <v>308</v>
      </c>
    </row>
    <row r="557" s="177" customFormat="true" ht="10.2" hidden="false" customHeight="false" outlineLevel="0" collapsed="false">
      <c r="B557" s="178"/>
      <c r="D557" s="179" t="s">
        <v>317</v>
      </c>
      <c r="E557" s="180"/>
      <c r="F557" s="181" t="s">
        <v>1061</v>
      </c>
      <c r="H557" s="180"/>
      <c r="I557" s="182"/>
      <c r="L557" s="178"/>
      <c r="M557" s="183"/>
      <c r="T557" s="184"/>
      <c r="AT557" s="180" t="s">
        <v>317</v>
      </c>
      <c r="AU557" s="180" t="s">
        <v>91</v>
      </c>
      <c r="AV557" s="177" t="s">
        <v>89</v>
      </c>
      <c r="AW557" s="177" t="s">
        <v>35</v>
      </c>
      <c r="AX557" s="177" t="s">
        <v>82</v>
      </c>
      <c r="AY557" s="180" t="s">
        <v>308</v>
      </c>
    </row>
    <row r="558" s="177" customFormat="true" ht="10.2" hidden="false" customHeight="false" outlineLevel="0" collapsed="false">
      <c r="B558" s="178"/>
      <c r="D558" s="179" t="s">
        <v>317</v>
      </c>
      <c r="E558" s="180"/>
      <c r="F558" s="181" t="s">
        <v>1112</v>
      </c>
      <c r="H558" s="180"/>
      <c r="I558" s="182"/>
      <c r="L558" s="178"/>
      <c r="M558" s="183"/>
      <c r="T558" s="184"/>
      <c r="AT558" s="180" t="s">
        <v>317</v>
      </c>
      <c r="AU558" s="180" t="s">
        <v>91</v>
      </c>
      <c r="AV558" s="177" t="s">
        <v>89</v>
      </c>
      <c r="AW558" s="177" t="s">
        <v>35</v>
      </c>
      <c r="AX558" s="177" t="s">
        <v>82</v>
      </c>
      <c r="AY558" s="180" t="s">
        <v>308</v>
      </c>
    </row>
    <row r="559" s="185" customFormat="true" ht="10.2" hidden="false" customHeight="false" outlineLevel="0" collapsed="false">
      <c r="B559" s="186"/>
      <c r="D559" s="179" t="s">
        <v>317</v>
      </c>
      <c r="E559" s="187"/>
      <c r="F559" s="188" t="s">
        <v>1444</v>
      </c>
      <c r="H559" s="189" t="n">
        <v>6.405</v>
      </c>
      <c r="I559" s="190"/>
      <c r="L559" s="186"/>
      <c r="M559" s="191"/>
      <c r="T559" s="192"/>
      <c r="AT559" s="187" t="s">
        <v>317</v>
      </c>
      <c r="AU559" s="187" t="s">
        <v>91</v>
      </c>
      <c r="AV559" s="185" t="s">
        <v>91</v>
      </c>
      <c r="AW559" s="185" t="s">
        <v>35</v>
      </c>
      <c r="AX559" s="185" t="s">
        <v>82</v>
      </c>
      <c r="AY559" s="187" t="s">
        <v>308</v>
      </c>
    </row>
    <row r="560" s="193" customFormat="true" ht="10.2" hidden="false" customHeight="false" outlineLevel="0" collapsed="false">
      <c r="B560" s="194"/>
      <c r="D560" s="179" t="s">
        <v>317</v>
      </c>
      <c r="E560" s="195"/>
      <c r="F560" s="196" t="s">
        <v>321</v>
      </c>
      <c r="H560" s="197" t="n">
        <v>6.405</v>
      </c>
      <c r="I560" s="198"/>
      <c r="L560" s="194"/>
      <c r="M560" s="199"/>
      <c r="T560" s="200"/>
      <c r="AT560" s="195" t="s">
        <v>317</v>
      </c>
      <c r="AU560" s="195" t="s">
        <v>91</v>
      </c>
      <c r="AV560" s="193" t="s">
        <v>315</v>
      </c>
      <c r="AW560" s="193" t="s">
        <v>35</v>
      </c>
      <c r="AX560" s="193" t="s">
        <v>89</v>
      </c>
      <c r="AY560" s="195" t="s">
        <v>308</v>
      </c>
    </row>
    <row r="561" s="22" customFormat="true" ht="24.15" hidden="false" customHeight="true" outlineLevel="0" collapsed="false">
      <c r="B561" s="23"/>
      <c r="C561" s="164" t="s">
        <v>809</v>
      </c>
      <c r="D561" s="164" t="s">
        <v>310</v>
      </c>
      <c r="E561" s="165" t="s">
        <v>1449</v>
      </c>
      <c r="F561" s="166" t="s">
        <v>1450</v>
      </c>
      <c r="G561" s="167" t="s">
        <v>313</v>
      </c>
      <c r="H561" s="168" t="n">
        <v>6.405</v>
      </c>
      <c r="I561" s="169"/>
      <c r="J561" s="170" t="n">
        <f aca="false">ROUND(I561*H561,2)</f>
        <v>0</v>
      </c>
      <c r="K561" s="166" t="s">
        <v>314</v>
      </c>
      <c r="L561" s="23"/>
      <c r="M561" s="171"/>
      <c r="N561" s="172" t="s">
        <v>47</v>
      </c>
      <c r="P561" s="173" t="n">
        <f aca="false">O561*H561</f>
        <v>0</v>
      </c>
      <c r="Q561" s="173" t="n">
        <v>0.0003</v>
      </c>
      <c r="R561" s="173" t="n">
        <f aca="false">Q561*H561</f>
        <v>0.0019215</v>
      </c>
      <c r="S561" s="173" t="n">
        <v>0</v>
      </c>
      <c r="T561" s="174" t="n">
        <f aca="false">S561*H561</f>
        <v>0</v>
      </c>
      <c r="AR561" s="175" t="s">
        <v>414</v>
      </c>
      <c r="AT561" s="175" t="s">
        <v>310</v>
      </c>
      <c r="AU561" s="175" t="s">
        <v>91</v>
      </c>
      <c r="AY561" s="3" t="s">
        <v>308</v>
      </c>
      <c r="BE561" s="176" t="n">
        <f aca="false">IF(N561="základní",J561,0)</f>
        <v>0</v>
      </c>
      <c r="BF561" s="176" t="n">
        <f aca="false">IF(N561="snížená",J561,0)</f>
        <v>0</v>
      </c>
      <c r="BG561" s="176" t="n">
        <f aca="false">IF(N561="zákl. přenesená",J561,0)</f>
        <v>0</v>
      </c>
      <c r="BH561" s="176" t="n">
        <f aca="false">IF(N561="sníž. přenesená",J561,0)</f>
        <v>0</v>
      </c>
      <c r="BI561" s="176" t="n">
        <f aca="false">IF(N561="nulová",J561,0)</f>
        <v>0</v>
      </c>
      <c r="BJ561" s="3" t="s">
        <v>89</v>
      </c>
      <c r="BK561" s="176" t="n">
        <f aca="false">ROUND(I561*H561,2)</f>
        <v>0</v>
      </c>
      <c r="BL561" s="3" t="s">
        <v>414</v>
      </c>
      <c r="BM561" s="175" t="s">
        <v>1451</v>
      </c>
    </row>
    <row r="562" s="177" customFormat="true" ht="10.2" hidden="false" customHeight="false" outlineLevel="0" collapsed="false">
      <c r="B562" s="178"/>
      <c r="D562" s="179" t="s">
        <v>317</v>
      </c>
      <c r="E562" s="180"/>
      <c r="F562" s="181" t="s">
        <v>318</v>
      </c>
      <c r="H562" s="180"/>
      <c r="I562" s="182"/>
      <c r="L562" s="178"/>
      <c r="M562" s="183"/>
      <c r="T562" s="184"/>
      <c r="AT562" s="180" t="s">
        <v>317</v>
      </c>
      <c r="AU562" s="180" t="s">
        <v>91</v>
      </c>
      <c r="AV562" s="177" t="s">
        <v>89</v>
      </c>
      <c r="AW562" s="177" t="s">
        <v>35</v>
      </c>
      <c r="AX562" s="177" t="s">
        <v>82</v>
      </c>
      <c r="AY562" s="180" t="s">
        <v>308</v>
      </c>
    </row>
    <row r="563" s="177" customFormat="true" ht="10.2" hidden="false" customHeight="false" outlineLevel="0" collapsed="false">
      <c r="B563" s="178"/>
      <c r="D563" s="179" t="s">
        <v>317</v>
      </c>
      <c r="E563" s="180"/>
      <c r="F563" s="181" t="s">
        <v>1452</v>
      </c>
      <c r="H563" s="180"/>
      <c r="I563" s="182"/>
      <c r="L563" s="178"/>
      <c r="M563" s="183"/>
      <c r="T563" s="184"/>
      <c r="AT563" s="180" t="s">
        <v>317</v>
      </c>
      <c r="AU563" s="180" t="s">
        <v>91</v>
      </c>
      <c r="AV563" s="177" t="s">
        <v>89</v>
      </c>
      <c r="AW563" s="177" t="s">
        <v>35</v>
      </c>
      <c r="AX563" s="177" t="s">
        <v>82</v>
      </c>
      <c r="AY563" s="180" t="s">
        <v>308</v>
      </c>
    </row>
    <row r="564" s="177" customFormat="true" ht="10.2" hidden="false" customHeight="false" outlineLevel="0" collapsed="false">
      <c r="B564" s="178"/>
      <c r="D564" s="179" t="s">
        <v>317</v>
      </c>
      <c r="E564" s="180"/>
      <c r="F564" s="181" t="s">
        <v>1061</v>
      </c>
      <c r="H564" s="180"/>
      <c r="I564" s="182"/>
      <c r="L564" s="178"/>
      <c r="M564" s="183"/>
      <c r="T564" s="184"/>
      <c r="AT564" s="180" t="s">
        <v>317</v>
      </c>
      <c r="AU564" s="180" t="s">
        <v>91</v>
      </c>
      <c r="AV564" s="177" t="s">
        <v>89</v>
      </c>
      <c r="AW564" s="177" t="s">
        <v>35</v>
      </c>
      <c r="AX564" s="177" t="s">
        <v>82</v>
      </c>
      <c r="AY564" s="180" t="s">
        <v>308</v>
      </c>
    </row>
    <row r="565" s="177" customFormat="true" ht="10.2" hidden="false" customHeight="false" outlineLevel="0" collapsed="false">
      <c r="B565" s="178"/>
      <c r="D565" s="179" t="s">
        <v>317</v>
      </c>
      <c r="E565" s="180"/>
      <c r="F565" s="181" t="s">
        <v>1112</v>
      </c>
      <c r="H565" s="180"/>
      <c r="I565" s="182"/>
      <c r="L565" s="178"/>
      <c r="M565" s="183"/>
      <c r="T565" s="184"/>
      <c r="AT565" s="180" t="s">
        <v>317</v>
      </c>
      <c r="AU565" s="180" t="s">
        <v>91</v>
      </c>
      <c r="AV565" s="177" t="s">
        <v>89</v>
      </c>
      <c r="AW565" s="177" t="s">
        <v>35</v>
      </c>
      <c r="AX565" s="177" t="s">
        <v>82</v>
      </c>
      <c r="AY565" s="180" t="s">
        <v>308</v>
      </c>
    </row>
    <row r="566" s="185" customFormat="true" ht="10.2" hidden="false" customHeight="false" outlineLevel="0" collapsed="false">
      <c r="B566" s="186"/>
      <c r="D566" s="179" t="s">
        <v>317</v>
      </c>
      <c r="E566" s="187"/>
      <c r="F566" s="188" t="s">
        <v>1444</v>
      </c>
      <c r="H566" s="189" t="n">
        <v>6.405</v>
      </c>
      <c r="I566" s="190"/>
      <c r="L566" s="186"/>
      <c r="M566" s="191"/>
      <c r="T566" s="192"/>
      <c r="AT566" s="187" t="s">
        <v>317</v>
      </c>
      <c r="AU566" s="187" t="s">
        <v>91</v>
      </c>
      <c r="AV566" s="185" t="s">
        <v>91</v>
      </c>
      <c r="AW566" s="185" t="s">
        <v>35</v>
      </c>
      <c r="AX566" s="185" t="s">
        <v>82</v>
      </c>
      <c r="AY566" s="187" t="s">
        <v>308</v>
      </c>
    </row>
    <row r="567" s="193" customFormat="true" ht="10.2" hidden="false" customHeight="false" outlineLevel="0" collapsed="false">
      <c r="B567" s="194"/>
      <c r="D567" s="179" t="s">
        <v>317</v>
      </c>
      <c r="E567" s="195"/>
      <c r="F567" s="196" t="s">
        <v>321</v>
      </c>
      <c r="H567" s="197" t="n">
        <v>6.405</v>
      </c>
      <c r="I567" s="198"/>
      <c r="L567" s="194"/>
      <c r="M567" s="199"/>
      <c r="T567" s="200"/>
      <c r="AT567" s="195" t="s">
        <v>317</v>
      </c>
      <c r="AU567" s="195" t="s">
        <v>91</v>
      </c>
      <c r="AV567" s="193" t="s">
        <v>315</v>
      </c>
      <c r="AW567" s="193" t="s">
        <v>35</v>
      </c>
      <c r="AX567" s="193" t="s">
        <v>89</v>
      </c>
      <c r="AY567" s="195" t="s">
        <v>308</v>
      </c>
    </row>
    <row r="568" s="22" customFormat="true" ht="24.15" hidden="false" customHeight="true" outlineLevel="0" collapsed="false">
      <c r="B568" s="23"/>
      <c r="C568" s="164" t="s">
        <v>813</v>
      </c>
      <c r="D568" s="164" t="s">
        <v>310</v>
      </c>
      <c r="E568" s="165" t="s">
        <v>1453</v>
      </c>
      <c r="F568" s="166" t="s">
        <v>1454</v>
      </c>
      <c r="G568" s="167" t="s">
        <v>313</v>
      </c>
      <c r="H568" s="168" t="n">
        <v>6.405</v>
      </c>
      <c r="I568" s="169"/>
      <c r="J568" s="170" t="n">
        <f aca="false">ROUND(I568*H568,2)</f>
        <v>0</v>
      </c>
      <c r="K568" s="166" t="s">
        <v>314</v>
      </c>
      <c r="L568" s="23"/>
      <c r="M568" s="171"/>
      <c r="N568" s="172" t="s">
        <v>47</v>
      </c>
      <c r="P568" s="173" t="n">
        <f aca="false">O568*H568</f>
        <v>0</v>
      </c>
      <c r="Q568" s="173" t="n">
        <v>0.0015</v>
      </c>
      <c r="R568" s="173" t="n">
        <f aca="false">Q568*H568</f>
        <v>0.0096075</v>
      </c>
      <c r="S568" s="173" t="n">
        <v>0</v>
      </c>
      <c r="T568" s="174" t="n">
        <f aca="false">S568*H568</f>
        <v>0</v>
      </c>
      <c r="AR568" s="175" t="s">
        <v>414</v>
      </c>
      <c r="AT568" s="175" t="s">
        <v>310</v>
      </c>
      <c r="AU568" s="175" t="s">
        <v>91</v>
      </c>
      <c r="AY568" s="3" t="s">
        <v>308</v>
      </c>
      <c r="BE568" s="176" t="n">
        <f aca="false">IF(N568="základní",J568,0)</f>
        <v>0</v>
      </c>
      <c r="BF568" s="176" t="n">
        <f aca="false">IF(N568="snížená",J568,0)</f>
        <v>0</v>
      </c>
      <c r="BG568" s="176" t="n">
        <f aca="false">IF(N568="zákl. přenesená",J568,0)</f>
        <v>0</v>
      </c>
      <c r="BH568" s="176" t="n">
        <f aca="false">IF(N568="sníž. přenesená",J568,0)</f>
        <v>0</v>
      </c>
      <c r="BI568" s="176" t="n">
        <f aca="false">IF(N568="nulová",J568,0)</f>
        <v>0</v>
      </c>
      <c r="BJ568" s="3" t="s">
        <v>89</v>
      </c>
      <c r="BK568" s="176" t="n">
        <f aca="false">ROUND(I568*H568,2)</f>
        <v>0</v>
      </c>
      <c r="BL568" s="3" t="s">
        <v>414</v>
      </c>
      <c r="BM568" s="175" t="s">
        <v>1455</v>
      </c>
    </row>
    <row r="569" s="177" customFormat="true" ht="10.2" hidden="false" customHeight="false" outlineLevel="0" collapsed="false">
      <c r="B569" s="178"/>
      <c r="D569" s="179" t="s">
        <v>317</v>
      </c>
      <c r="E569" s="180"/>
      <c r="F569" s="181" t="s">
        <v>318</v>
      </c>
      <c r="H569" s="180"/>
      <c r="I569" s="182"/>
      <c r="L569" s="178"/>
      <c r="M569" s="183"/>
      <c r="T569" s="184"/>
      <c r="AT569" s="180" t="s">
        <v>317</v>
      </c>
      <c r="AU569" s="180" t="s">
        <v>91</v>
      </c>
      <c r="AV569" s="177" t="s">
        <v>89</v>
      </c>
      <c r="AW569" s="177" t="s">
        <v>35</v>
      </c>
      <c r="AX569" s="177" t="s">
        <v>82</v>
      </c>
      <c r="AY569" s="180" t="s">
        <v>308</v>
      </c>
    </row>
    <row r="570" s="177" customFormat="true" ht="10.2" hidden="false" customHeight="false" outlineLevel="0" collapsed="false">
      <c r="B570" s="178"/>
      <c r="D570" s="179" t="s">
        <v>317</v>
      </c>
      <c r="E570" s="180"/>
      <c r="F570" s="181" t="s">
        <v>1456</v>
      </c>
      <c r="H570" s="180"/>
      <c r="I570" s="182"/>
      <c r="L570" s="178"/>
      <c r="M570" s="183"/>
      <c r="T570" s="184"/>
      <c r="AT570" s="180" t="s">
        <v>317</v>
      </c>
      <c r="AU570" s="180" t="s">
        <v>91</v>
      </c>
      <c r="AV570" s="177" t="s">
        <v>89</v>
      </c>
      <c r="AW570" s="177" t="s">
        <v>35</v>
      </c>
      <c r="AX570" s="177" t="s">
        <v>82</v>
      </c>
      <c r="AY570" s="180" t="s">
        <v>308</v>
      </c>
    </row>
    <row r="571" s="177" customFormat="true" ht="10.2" hidden="false" customHeight="false" outlineLevel="0" collapsed="false">
      <c r="B571" s="178"/>
      <c r="D571" s="179" t="s">
        <v>317</v>
      </c>
      <c r="E571" s="180"/>
      <c r="F571" s="181" t="s">
        <v>1061</v>
      </c>
      <c r="H571" s="180"/>
      <c r="I571" s="182"/>
      <c r="L571" s="178"/>
      <c r="M571" s="183"/>
      <c r="T571" s="184"/>
      <c r="AT571" s="180" t="s">
        <v>317</v>
      </c>
      <c r="AU571" s="180" t="s">
        <v>91</v>
      </c>
      <c r="AV571" s="177" t="s">
        <v>89</v>
      </c>
      <c r="AW571" s="177" t="s">
        <v>35</v>
      </c>
      <c r="AX571" s="177" t="s">
        <v>82</v>
      </c>
      <c r="AY571" s="180" t="s">
        <v>308</v>
      </c>
    </row>
    <row r="572" s="177" customFormat="true" ht="10.2" hidden="false" customHeight="false" outlineLevel="0" collapsed="false">
      <c r="B572" s="178"/>
      <c r="D572" s="179" t="s">
        <v>317</v>
      </c>
      <c r="E572" s="180"/>
      <c r="F572" s="181" t="s">
        <v>1112</v>
      </c>
      <c r="H572" s="180"/>
      <c r="I572" s="182"/>
      <c r="L572" s="178"/>
      <c r="M572" s="183"/>
      <c r="T572" s="184"/>
      <c r="AT572" s="180" t="s">
        <v>317</v>
      </c>
      <c r="AU572" s="180" t="s">
        <v>91</v>
      </c>
      <c r="AV572" s="177" t="s">
        <v>89</v>
      </c>
      <c r="AW572" s="177" t="s">
        <v>35</v>
      </c>
      <c r="AX572" s="177" t="s">
        <v>82</v>
      </c>
      <c r="AY572" s="180" t="s">
        <v>308</v>
      </c>
    </row>
    <row r="573" s="185" customFormat="true" ht="10.2" hidden="false" customHeight="false" outlineLevel="0" collapsed="false">
      <c r="B573" s="186"/>
      <c r="D573" s="179" t="s">
        <v>317</v>
      </c>
      <c r="E573" s="187"/>
      <c r="F573" s="188" t="s">
        <v>1444</v>
      </c>
      <c r="H573" s="189" t="n">
        <v>6.405</v>
      </c>
      <c r="I573" s="190"/>
      <c r="L573" s="186"/>
      <c r="M573" s="191"/>
      <c r="T573" s="192"/>
      <c r="AT573" s="187" t="s">
        <v>317</v>
      </c>
      <c r="AU573" s="187" t="s">
        <v>91</v>
      </c>
      <c r="AV573" s="185" t="s">
        <v>91</v>
      </c>
      <c r="AW573" s="185" t="s">
        <v>35</v>
      </c>
      <c r="AX573" s="185" t="s">
        <v>82</v>
      </c>
      <c r="AY573" s="187" t="s">
        <v>308</v>
      </c>
    </row>
    <row r="574" s="193" customFormat="true" ht="10.2" hidden="false" customHeight="false" outlineLevel="0" collapsed="false">
      <c r="B574" s="194"/>
      <c r="D574" s="179" t="s">
        <v>317</v>
      </c>
      <c r="E574" s="195"/>
      <c r="F574" s="196" t="s">
        <v>321</v>
      </c>
      <c r="H574" s="197" t="n">
        <v>6.405</v>
      </c>
      <c r="I574" s="198"/>
      <c r="L574" s="194"/>
      <c r="M574" s="199"/>
      <c r="T574" s="200"/>
      <c r="AT574" s="195" t="s">
        <v>317</v>
      </c>
      <c r="AU574" s="195" t="s">
        <v>91</v>
      </c>
      <c r="AV574" s="193" t="s">
        <v>315</v>
      </c>
      <c r="AW574" s="193" t="s">
        <v>35</v>
      </c>
      <c r="AX574" s="193" t="s">
        <v>89</v>
      </c>
      <c r="AY574" s="195" t="s">
        <v>308</v>
      </c>
    </row>
    <row r="575" s="22" customFormat="true" ht="24.15" hidden="false" customHeight="true" outlineLevel="0" collapsed="false">
      <c r="B575" s="23"/>
      <c r="C575" s="164" t="s">
        <v>818</v>
      </c>
      <c r="D575" s="164" t="s">
        <v>310</v>
      </c>
      <c r="E575" s="165" t="s">
        <v>1457</v>
      </c>
      <c r="F575" s="166" t="s">
        <v>1458</v>
      </c>
      <c r="G575" s="167" t="s">
        <v>494</v>
      </c>
      <c r="H575" s="168" t="n">
        <v>10.3</v>
      </c>
      <c r="I575" s="169"/>
      <c r="J575" s="170" t="n">
        <f aca="false">ROUND(I575*H575,2)</f>
        <v>0</v>
      </c>
      <c r="K575" s="166" t="s">
        <v>314</v>
      </c>
      <c r="L575" s="23"/>
      <c r="M575" s="171"/>
      <c r="N575" s="172" t="s">
        <v>47</v>
      </c>
      <c r="P575" s="173" t="n">
        <f aca="false">O575*H575</f>
        <v>0</v>
      </c>
      <c r="Q575" s="173" t="n">
        <v>0.00032</v>
      </c>
      <c r="R575" s="173" t="n">
        <f aca="false">Q575*H575</f>
        <v>0.003296</v>
      </c>
      <c r="S575" s="173" t="n">
        <v>0</v>
      </c>
      <c r="T575" s="174" t="n">
        <f aca="false">S575*H575</f>
        <v>0</v>
      </c>
      <c r="AR575" s="175" t="s">
        <v>414</v>
      </c>
      <c r="AT575" s="175" t="s">
        <v>310</v>
      </c>
      <c r="AU575" s="175" t="s">
        <v>91</v>
      </c>
      <c r="AY575" s="3" t="s">
        <v>308</v>
      </c>
      <c r="BE575" s="176" t="n">
        <f aca="false">IF(N575="základní",J575,0)</f>
        <v>0</v>
      </c>
      <c r="BF575" s="176" t="n">
        <f aca="false">IF(N575="snížená",J575,0)</f>
        <v>0</v>
      </c>
      <c r="BG575" s="176" t="n">
        <f aca="false">IF(N575="zákl. přenesená",J575,0)</f>
        <v>0</v>
      </c>
      <c r="BH575" s="176" t="n">
        <f aca="false">IF(N575="sníž. přenesená",J575,0)</f>
        <v>0</v>
      </c>
      <c r="BI575" s="176" t="n">
        <f aca="false">IF(N575="nulová",J575,0)</f>
        <v>0</v>
      </c>
      <c r="BJ575" s="3" t="s">
        <v>89</v>
      </c>
      <c r="BK575" s="176" t="n">
        <f aca="false">ROUND(I575*H575,2)</f>
        <v>0</v>
      </c>
      <c r="BL575" s="3" t="s">
        <v>414</v>
      </c>
      <c r="BM575" s="175" t="s">
        <v>1459</v>
      </c>
    </row>
    <row r="576" s="177" customFormat="true" ht="10.2" hidden="false" customHeight="false" outlineLevel="0" collapsed="false">
      <c r="B576" s="178"/>
      <c r="D576" s="179" t="s">
        <v>317</v>
      </c>
      <c r="E576" s="180"/>
      <c r="F576" s="181" t="s">
        <v>318</v>
      </c>
      <c r="H576" s="180"/>
      <c r="I576" s="182"/>
      <c r="L576" s="178"/>
      <c r="M576" s="183"/>
      <c r="T576" s="184"/>
      <c r="AT576" s="180" t="s">
        <v>317</v>
      </c>
      <c r="AU576" s="180" t="s">
        <v>91</v>
      </c>
      <c r="AV576" s="177" t="s">
        <v>89</v>
      </c>
      <c r="AW576" s="177" t="s">
        <v>35</v>
      </c>
      <c r="AX576" s="177" t="s">
        <v>82</v>
      </c>
      <c r="AY576" s="180" t="s">
        <v>308</v>
      </c>
    </row>
    <row r="577" s="177" customFormat="true" ht="10.2" hidden="false" customHeight="false" outlineLevel="0" collapsed="false">
      <c r="B577" s="178"/>
      <c r="D577" s="179" t="s">
        <v>317</v>
      </c>
      <c r="E577" s="180"/>
      <c r="F577" s="181" t="s">
        <v>1460</v>
      </c>
      <c r="H577" s="180"/>
      <c r="I577" s="182"/>
      <c r="L577" s="178"/>
      <c r="M577" s="183"/>
      <c r="T577" s="184"/>
      <c r="AT577" s="180" t="s">
        <v>317</v>
      </c>
      <c r="AU577" s="180" t="s">
        <v>91</v>
      </c>
      <c r="AV577" s="177" t="s">
        <v>89</v>
      </c>
      <c r="AW577" s="177" t="s">
        <v>35</v>
      </c>
      <c r="AX577" s="177" t="s">
        <v>82</v>
      </c>
      <c r="AY577" s="180" t="s">
        <v>308</v>
      </c>
    </row>
    <row r="578" s="177" customFormat="true" ht="10.2" hidden="false" customHeight="false" outlineLevel="0" collapsed="false">
      <c r="B578" s="178"/>
      <c r="D578" s="179" t="s">
        <v>317</v>
      </c>
      <c r="E578" s="180"/>
      <c r="F578" s="181" t="s">
        <v>1061</v>
      </c>
      <c r="H578" s="180"/>
      <c r="I578" s="182"/>
      <c r="L578" s="178"/>
      <c r="M578" s="183"/>
      <c r="T578" s="184"/>
      <c r="AT578" s="180" t="s">
        <v>317</v>
      </c>
      <c r="AU578" s="180" t="s">
        <v>91</v>
      </c>
      <c r="AV578" s="177" t="s">
        <v>89</v>
      </c>
      <c r="AW578" s="177" t="s">
        <v>35</v>
      </c>
      <c r="AX578" s="177" t="s">
        <v>82</v>
      </c>
      <c r="AY578" s="180" t="s">
        <v>308</v>
      </c>
    </row>
    <row r="579" s="177" customFormat="true" ht="10.2" hidden="false" customHeight="false" outlineLevel="0" collapsed="false">
      <c r="B579" s="178"/>
      <c r="D579" s="179" t="s">
        <v>317</v>
      </c>
      <c r="E579" s="180"/>
      <c r="F579" s="181" t="s">
        <v>1112</v>
      </c>
      <c r="H579" s="180"/>
      <c r="I579" s="182"/>
      <c r="L579" s="178"/>
      <c r="M579" s="183"/>
      <c r="T579" s="184"/>
      <c r="AT579" s="180" t="s">
        <v>317</v>
      </c>
      <c r="AU579" s="180" t="s">
        <v>91</v>
      </c>
      <c r="AV579" s="177" t="s">
        <v>89</v>
      </c>
      <c r="AW579" s="177" t="s">
        <v>35</v>
      </c>
      <c r="AX579" s="177" t="s">
        <v>82</v>
      </c>
      <c r="AY579" s="180" t="s">
        <v>308</v>
      </c>
    </row>
    <row r="580" s="185" customFormat="true" ht="10.2" hidden="false" customHeight="false" outlineLevel="0" collapsed="false">
      <c r="B580" s="186"/>
      <c r="D580" s="179" t="s">
        <v>317</v>
      </c>
      <c r="E580" s="187"/>
      <c r="F580" s="188" t="s">
        <v>1461</v>
      </c>
      <c r="H580" s="189" t="n">
        <v>10.3</v>
      </c>
      <c r="I580" s="190"/>
      <c r="L580" s="186"/>
      <c r="M580" s="191"/>
      <c r="T580" s="192"/>
      <c r="AT580" s="187" t="s">
        <v>317</v>
      </c>
      <c r="AU580" s="187" t="s">
        <v>91</v>
      </c>
      <c r="AV580" s="185" t="s">
        <v>91</v>
      </c>
      <c r="AW580" s="185" t="s">
        <v>35</v>
      </c>
      <c r="AX580" s="185" t="s">
        <v>82</v>
      </c>
      <c r="AY580" s="187" t="s">
        <v>308</v>
      </c>
    </row>
    <row r="581" s="193" customFormat="true" ht="10.2" hidden="false" customHeight="false" outlineLevel="0" collapsed="false">
      <c r="B581" s="194"/>
      <c r="D581" s="179" t="s">
        <v>317</v>
      </c>
      <c r="E581" s="195"/>
      <c r="F581" s="196" t="s">
        <v>321</v>
      </c>
      <c r="H581" s="197" t="n">
        <v>10.3</v>
      </c>
      <c r="I581" s="198"/>
      <c r="L581" s="194"/>
      <c r="M581" s="199"/>
      <c r="T581" s="200"/>
      <c r="AT581" s="195" t="s">
        <v>317</v>
      </c>
      <c r="AU581" s="195" t="s">
        <v>91</v>
      </c>
      <c r="AV581" s="193" t="s">
        <v>315</v>
      </c>
      <c r="AW581" s="193" t="s">
        <v>35</v>
      </c>
      <c r="AX581" s="193" t="s">
        <v>89</v>
      </c>
      <c r="AY581" s="195" t="s">
        <v>308</v>
      </c>
    </row>
    <row r="582" s="22" customFormat="true" ht="37.95" hidden="false" customHeight="true" outlineLevel="0" collapsed="false">
      <c r="B582" s="23"/>
      <c r="C582" s="164" t="s">
        <v>822</v>
      </c>
      <c r="D582" s="164" t="s">
        <v>310</v>
      </c>
      <c r="E582" s="165" t="s">
        <v>1462</v>
      </c>
      <c r="F582" s="166" t="s">
        <v>1463</v>
      </c>
      <c r="G582" s="167" t="s">
        <v>313</v>
      </c>
      <c r="H582" s="168" t="n">
        <v>6.405</v>
      </c>
      <c r="I582" s="169"/>
      <c r="J582" s="170" t="n">
        <f aca="false">ROUND(I582*H582,2)</f>
        <v>0</v>
      </c>
      <c r="K582" s="166" t="s">
        <v>314</v>
      </c>
      <c r="L582" s="23"/>
      <c r="M582" s="171"/>
      <c r="N582" s="172" t="s">
        <v>47</v>
      </c>
      <c r="P582" s="173" t="n">
        <f aca="false">O582*H582</f>
        <v>0</v>
      </c>
      <c r="Q582" s="173" t="n">
        <v>0.009</v>
      </c>
      <c r="R582" s="173" t="n">
        <f aca="false">Q582*H582</f>
        <v>0.057645</v>
      </c>
      <c r="S582" s="173" t="n">
        <v>0</v>
      </c>
      <c r="T582" s="174" t="n">
        <f aca="false">S582*H582</f>
        <v>0</v>
      </c>
      <c r="AR582" s="175" t="s">
        <v>414</v>
      </c>
      <c r="AT582" s="175" t="s">
        <v>310</v>
      </c>
      <c r="AU582" s="175" t="s">
        <v>91</v>
      </c>
      <c r="AY582" s="3" t="s">
        <v>308</v>
      </c>
      <c r="BE582" s="176" t="n">
        <f aca="false">IF(N582="základní",J582,0)</f>
        <v>0</v>
      </c>
      <c r="BF582" s="176" t="n">
        <f aca="false">IF(N582="snížená",J582,0)</f>
        <v>0</v>
      </c>
      <c r="BG582" s="176" t="n">
        <f aca="false">IF(N582="zákl. přenesená",J582,0)</f>
        <v>0</v>
      </c>
      <c r="BH582" s="176" t="n">
        <f aca="false">IF(N582="sníž. přenesená",J582,0)</f>
        <v>0</v>
      </c>
      <c r="BI582" s="176" t="n">
        <f aca="false">IF(N582="nulová",J582,0)</f>
        <v>0</v>
      </c>
      <c r="BJ582" s="3" t="s">
        <v>89</v>
      </c>
      <c r="BK582" s="176" t="n">
        <f aca="false">ROUND(I582*H582,2)</f>
        <v>0</v>
      </c>
      <c r="BL582" s="3" t="s">
        <v>414</v>
      </c>
      <c r="BM582" s="175" t="s">
        <v>1464</v>
      </c>
    </row>
    <row r="583" s="177" customFormat="true" ht="10.2" hidden="false" customHeight="false" outlineLevel="0" collapsed="false">
      <c r="B583" s="178"/>
      <c r="D583" s="179" t="s">
        <v>317</v>
      </c>
      <c r="E583" s="180"/>
      <c r="F583" s="181" t="s">
        <v>318</v>
      </c>
      <c r="H583" s="180"/>
      <c r="I583" s="182"/>
      <c r="L583" s="178"/>
      <c r="M583" s="183"/>
      <c r="T583" s="184"/>
      <c r="AT583" s="180" t="s">
        <v>317</v>
      </c>
      <c r="AU583" s="180" t="s">
        <v>91</v>
      </c>
      <c r="AV583" s="177" t="s">
        <v>89</v>
      </c>
      <c r="AW583" s="177" t="s">
        <v>35</v>
      </c>
      <c r="AX583" s="177" t="s">
        <v>82</v>
      </c>
      <c r="AY583" s="180" t="s">
        <v>308</v>
      </c>
    </row>
    <row r="584" s="177" customFormat="true" ht="10.2" hidden="false" customHeight="false" outlineLevel="0" collapsed="false">
      <c r="B584" s="178"/>
      <c r="D584" s="179" t="s">
        <v>317</v>
      </c>
      <c r="E584" s="180"/>
      <c r="F584" s="181" t="s">
        <v>1465</v>
      </c>
      <c r="H584" s="180"/>
      <c r="I584" s="182"/>
      <c r="L584" s="178"/>
      <c r="M584" s="183"/>
      <c r="T584" s="184"/>
      <c r="AT584" s="180" t="s">
        <v>317</v>
      </c>
      <c r="AU584" s="180" t="s">
        <v>91</v>
      </c>
      <c r="AV584" s="177" t="s">
        <v>89</v>
      </c>
      <c r="AW584" s="177" t="s">
        <v>35</v>
      </c>
      <c r="AX584" s="177" t="s">
        <v>82</v>
      </c>
      <c r="AY584" s="180" t="s">
        <v>308</v>
      </c>
    </row>
    <row r="585" s="177" customFormat="true" ht="10.2" hidden="false" customHeight="false" outlineLevel="0" collapsed="false">
      <c r="B585" s="178"/>
      <c r="D585" s="179" t="s">
        <v>317</v>
      </c>
      <c r="E585" s="180"/>
      <c r="F585" s="181" t="s">
        <v>1061</v>
      </c>
      <c r="H585" s="180"/>
      <c r="I585" s="182"/>
      <c r="L585" s="178"/>
      <c r="M585" s="183"/>
      <c r="T585" s="184"/>
      <c r="AT585" s="180" t="s">
        <v>317</v>
      </c>
      <c r="AU585" s="180" t="s">
        <v>91</v>
      </c>
      <c r="AV585" s="177" t="s">
        <v>89</v>
      </c>
      <c r="AW585" s="177" t="s">
        <v>35</v>
      </c>
      <c r="AX585" s="177" t="s">
        <v>82</v>
      </c>
      <c r="AY585" s="180" t="s">
        <v>308</v>
      </c>
    </row>
    <row r="586" s="177" customFormat="true" ht="10.2" hidden="false" customHeight="false" outlineLevel="0" collapsed="false">
      <c r="B586" s="178"/>
      <c r="D586" s="179" t="s">
        <v>317</v>
      </c>
      <c r="E586" s="180"/>
      <c r="F586" s="181" t="s">
        <v>1112</v>
      </c>
      <c r="H586" s="180"/>
      <c r="I586" s="182"/>
      <c r="L586" s="178"/>
      <c r="M586" s="183"/>
      <c r="T586" s="184"/>
      <c r="AT586" s="180" t="s">
        <v>317</v>
      </c>
      <c r="AU586" s="180" t="s">
        <v>91</v>
      </c>
      <c r="AV586" s="177" t="s">
        <v>89</v>
      </c>
      <c r="AW586" s="177" t="s">
        <v>35</v>
      </c>
      <c r="AX586" s="177" t="s">
        <v>82</v>
      </c>
      <c r="AY586" s="180" t="s">
        <v>308</v>
      </c>
    </row>
    <row r="587" s="185" customFormat="true" ht="10.2" hidden="false" customHeight="false" outlineLevel="0" collapsed="false">
      <c r="B587" s="186"/>
      <c r="D587" s="179" t="s">
        <v>317</v>
      </c>
      <c r="E587" s="187"/>
      <c r="F587" s="188" t="s">
        <v>1466</v>
      </c>
      <c r="H587" s="189" t="n">
        <v>6.405</v>
      </c>
      <c r="I587" s="190"/>
      <c r="L587" s="186"/>
      <c r="M587" s="191"/>
      <c r="T587" s="192"/>
      <c r="AT587" s="187" t="s">
        <v>317</v>
      </c>
      <c r="AU587" s="187" t="s">
        <v>91</v>
      </c>
      <c r="AV587" s="185" t="s">
        <v>91</v>
      </c>
      <c r="AW587" s="185" t="s">
        <v>35</v>
      </c>
      <c r="AX587" s="185" t="s">
        <v>82</v>
      </c>
      <c r="AY587" s="187" t="s">
        <v>308</v>
      </c>
    </row>
    <row r="588" s="193" customFormat="true" ht="10.2" hidden="false" customHeight="false" outlineLevel="0" collapsed="false">
      <c r="B588" s="194"/>
      <c r="D588" s="179" t="s">
        <v>317</v>
      </c>
      <c r="E588" s="195" t="s">
        <v>1029</v>
      </c>
      <c r="F588" s="196" t="s">
        <v>321</v>
      </c>
      <c r="H588" s="197" t="n">
        <v>6.405</v>
      </c>
      <c r="I588" s="198"/>
      <c r="L588" s="194"/>
      <c r="M588" s="199"/>
      <c r="T588" s="200"/>
      <c r="AT588" s="195" t="s">
        <v>317</v>
      </c>
      <c r="AU588" s="195" t="s">
        <v>91</v>
      </c>
      <c r="AV588" s="193" t="s">
        <v>315</v>
      </c>
      <c r="AW588" s="193" t="s">
        <v>35</v>
      </c>
      <c r="AX588" s="193" t="s">
        <v>89</v>
      </c>
      <c r="AY588" s="195" t="s">
        <v>308</v>
      </c>
    </row>
    <row r="589" s="22" customFormat="true" ht="24.15" hidden="false" customHeight="true" outlineLevel="0" collapsed="false">
      <c r="B589" s="23"/>
      <c r="C589" s="164" t="s">
        <v>826</v>
      </c>
      <c r="D589" s="164" t="s">
        <v>310</v>
      </c>
      <c r="E589" s="165" t="s">
        <v>1467</v>
      </c>
      <c r="F589" s="166" t="s">
        <v>1468</v>
      </c>
      <c r="G589" s="167" t="s">
        <v>484</v>
      </c>
      <c r="H589" s="168" t="n">
        <v>7</v>
      </c>
      <c r="I589" s="169"/>
      <c r="J589" s="170" t="n">
        <f aca="false">ROUND(I589*H589,2)</f>
        <v>0</v>
      </c>
      <c r="K589" s="166" t="s">
        <v>1469</v>
      </c>
      <c r="L589" s="23"/>
      <c r="M589" s="171"/>
      <c r="N589" s="172" t="s">
        <v>47</v>
      </c>
      <c r="P589" s="173" t="n">
        <f aca="false">O589*H589</f>
        <v>0</v>
      </c>
      <c r="Q589" s="173" t="n">
        <v>0</v>
      </c>
      <c r="R589" s="173" t="n">
        <f aca="false">Q589*H589</f>
        <v>0</v>
      </c>
      <c r="S589" s="173" t="n">
        <v>0</v>
      </c>
      <c r="T589" s="174" t="n">
        <f aca="false">S589*H589</f>
        <v>0</v>
      </c>
      <c r="AR589" s="175" t="s">
        <v>414</v>
      </c>
      <c r="AT589" s="175" t="s">
        <v>310</v>
      </c>
      <c r="AU589" s="175" t="s">
        <v>91</v>
      </c>
      <c r="AY589" s="3" t="s">
        <v>308</v>
      </c>
      <c r="BE589" s="176" t="n">
        <f aca="false">IF(N589="základní",J589,0)</f>
        <v>0</v>
      </c>
      <c r="BF589" s="176" t="n">
        <f aca="false">IF(N589="snížená",J589,0)</f>
        <v>0</v>
      </c>
      <c r="BG589" s="176" t="n">
        <f aca="false">IF(N589="zákl. přenesená",J589,0)</f>
        <v>0</v>
      </c>
      <c r="BH589" s="176" t="n">
        <f aca="false">IF(N589="sníž. přenesená",J589,0)</f>
        <v>0</v>
      </c>
      <c r="BI589" s="176" t="n">
        <f aca="false">IF(N589="nulová",J589,0)</f>
        <v>0</v>
      </c>
      <c r="BJ589" s="3" t="s">
        <v>89</v>
      </c>
      <c r="BK589" s="176" t="n">
        <f aca="false">ROUND(I589*H589,2)</f>
        <v>0</v>
      </c>
      <c r="BL589" s="3" t="s">
        <v>414</v>
      </c>
      <c r="BM589" s="175" t="s">
        <v>1470</v>
      </c>
    </row>
    <row r="590" s="22" customFormat="true" ht="24.15" hidden="false" customHeight="true" outlineLevel="0" collapsed="false">
      <c r="B590" s="23"/>
      <c r="C590" s="201" t="s">
        <v>830</v>
      </c>
      <c r="D590" s="201" t="s">
        <v>487</v>
      </c>
      <c r="E590" s="202" t="s">
        <v>1471</v>
      </c>
      <c r="F590" s="203" t="s">
        <v>1472</v>
      </c>
      <c r="G590" s="204" t="s">
        <v>313</v>
      </c>
      <c r="H590" s="205" t="n">
        <v>7.046</v>
      </c>
      <c r="I590" s="206"/>
      <c r="J590" s="207" t="n">
        <f aca="false">ROUND(I590*H590,2)</f>
        <v>0</v>
      </c>
      <c r="K590" s="203"/>
      <c r="L590" s="208"/>
      <c r="M590" s="209"/>
      <c r="N590" s="210" t="s">
        <v>47</v>
      </c>
      <c r="P590" s="173" t="n">
        <f aca="false">O590*H590</f>
        <v>0</v>
      </c>
      <c r="Q590" s="173" t="n">
        <v>0.0138</v>
      </c>
      <c r="R590" s="173" t="n">
        <f aca="false">Q590*H590</f>
        <v>0.0972348</v>
      </c>
      <c r="S590" s="173" t="n">
        <v>0</v>
      </c>
      <c r="T590" s="174" t="n">
        <f aca="false">S590*H590</f>
        <v>0</v>
      </c>
      <c r="AR590" s="175" t="s">
        <v>508</v>
      </c>
      <c r="AT590" s="175" t="s">
        <v>487</v>
      </c>
      <c r="AU590" s="175" t="s">
        <v>91</v>
      </c>
      <c r="AY590" s="3" t="s">
        <v>308</v>
      </c>
      <c r="BE590" s="176" t="n">
        <f aca="false">IF(N590="základní",J590,0)</f>
        <v>0</v>
      </c>
      <c r="BF590" s="176" t="n">
        <f aca="false">IF(N590="snížená",J590,0)</f>
        <v>0</v>
      </c>
      <c r="BG590" s="176" t="n">
        <f aca="false">IF(N590="zákl. přenesená",J590,0)</f>
        <v>0</v>
      </c>
      <c r="BH590" s="176" t="n">
        <f aca="false">IF(N590="sníž. přenesená",J590,0)</f>
        <v>0</v>
      </c>
      <c r="BI590" s="176" t="n">
        <f aca="false">IF(N590="nulová",J590,0)</f>
        <v>0</v>
      </c>
      <c r="BJ590" s="3" t="s">
        <v>89</v>
      </c>
      <c r="BK590" s="176" t="n">
        <f aca="false">ROUND(I590*H590,2)</f>
        <v>0</v>
      </c>
      <c r="BL590" s="3" t="s">
        <v>414</v>
      </c>
      <c r="BM590" s="175" t="s">
        <v>1473</v>
      </c>
    </row>
    <row r="591" s="177" customFormat="true" ht="10.2" hidden="false" customHeight="false" outlineLevel="0" collapsed="false">
      <c r="B591" s="178"/>
      <c r="D591" s="179" t="s">
        <v>317</v>
      </c>
      <c r="E591" s="180"/>
      <c r="F591" s="181" t="s">
        <v>318</v>
      </c>
      <c r="H591" s="180"/>
      <c r="I591" s="182"/>
      <c r="L591" s="178"/>
      <c r="M591" s="183"/>
      <c r="T591" s="184"/>
      <c r="AT591" s="180" t="s">
        <v>317</v>
      </c>
      <c r="AU591" s="180" t="s">
        <v>91</v>
      </c>
      <c r="AV591" s="177" t="s">
        <v>89</v>
      </c>
      <c r="AW591" s="177" t="s">
        <v>35</v>
      </c>
      <c r="AX591" s="177" t="s">
        <v>82</v>
      </c>
      <c r="AY591" s="180" t="s">
        <v>308</v>
      </c>
    </row>
    <row r="592" s="177" customFormat="true" ht="10.2" hidden="false" customHeight="false" outlineLevel="0" collapsed="false">
      <c r="B592" s="178"/>
      <c r="D592" s="179" t="s">
        <v>317</v>
      </c>
      <c r="E592" s="180"/>
      <c r="F592" s="181" t="s">
        <v>1474</v>
      </c>
      <c r="H592" s="180"/>
      <c r="I592" s="182"/>
      <c r="L592" s="178"/>
      <c r="M592" s="183"/>
      <c r="T592" s="184"/>
      <c r="AT592" s="180" t="s">
        <v>317</v>
      </c>
      <c r="AU592" s="180" t="s">
        <v>91</v>
      </c>
      <c r="AV592" s="177" t="s">
        <v>89</v>
      </c>
      <c r="AW592" s="177" t="s">
        <v>35</v>
      </c>
      <c r="AX592" s="177" t="s">
        <v>82</v>
      </c>
      <c r="AY592" s="180" t="s">
        <v>308</v>
      </c>
    </row>
    <row r="593" s="177" customFormat="true" ht="10.2" hidden="false" customHeight="false" outlineLevel="0" collapsed="false">
      <c r="B593" s="178"/>
      <c r="D593" s="179" t="s">
        <v>317</v>
      </c>
      <c r="E593" s="180"/>
      <c r="F593" s="181" t="s">
        <v>1061</v>
      </c>
      <c r="H593" s="180"/>
      <c r="I593" s="182"/>
      <c r="L593" s="178"/>
      <c r="M593" s="183"/>
      <c r="T593" s="184"/>
      <c r="AT593" s="180" t="s">
        <v>317</v>
      </c>
      <c r="AU593" s="180" t="s">
        <v>91</v>
      </c>
      <c r="AV593" s="177" t="s">
        <v>89</v>
      </c>
      <c r="AW593" s="177" t="s">
        <v>35</v>
      </c>
      <c r="AX593" s="177" t="s">
        <v>82</v>
      </c>
      <c r="AY593" s="180" t="s">
        <v>308</v>
      </c>
    </row>
    <row r="594" s="177" customFormat="true" ht="10.2" hidden="false" customHeight="false" outlineLevel="0" collapsed="false">
      <c r="B594" s="178"/>
      <c r="D594" s="179" t="s">
        <v>317</v>
      </c>
      <c r="E594" s="180"/>
      <c r="F594" s="181" t="s">
        <v>1112</v>
      </c>
      <c r="H594" s="180"/>
      <c r="I594" s="182"/>
      <c r="L594" s="178"/>
      <c r="M594" s="183"/>
      <c r="T594" s="184"/>
      <c r="AT594" s="180" t="s">
        <v>317</v>
      </c>
      <c r="AU594" s="180" t="s">
        <v>91</v>
      </c>
      <c r="AV594" s="177" t="s">
        <v>89</v>
      </c>
      <c r="AW594" s="177" t="s">
        <v>35</v>
      </c>
      <c r="AX594" s="177" t="s">
        <v>82</v>
      </c>
      <c r="AY594" s="180" t="s">
        <v>308</v>
      </c>
    </row>
    <row r="595" s="185" customFormat="true" ht="10.2" hidden="false" customHeight="false" outlineLevel="0" collapsed="false">
      <c r="B595" s="186"/>
      <c r="D595" s="179" t="s">
        <v>317</v>
      </c>
      <c r="E595" s="187"/>
      <c r="F595" s="188" t="s">
        <v>1444</v>
      </c>
      <c r="H595" s="189" t="n">
        <v>6.405</v>
      </c>
      <c r="I595" s="190"/>
      <c r="L595" s="186"/>
      <c r="M595" s="191"/>
      <c r="T595" s="192"/>
      <c r="AT595" s="187" t="s">
        <v>317</v>
      </c>
      <c r="AU595" s="187" t="s">
        <v>91</v>
      </c>
      <c r="AV595" s="185" t="s">
        <v>91</v>
      </c>
      <c r="AW595" s="185" t="s">
        <v>35</v>
      </c>
      <c r="AX595" s="185" t="s">
        <v>82</v>
      </c>
      <c r="AY595" s="187" t="s">
        <v>308</v>
      </c>
    </row>
    <row r="596" s="193" customFormat="true" ht="10.2" hidden="false" customHeight="false" outlineLevel="0" collapsed="false">
      <c r="B596" s="194"/>
      <c r="D596" s="179" t="s">
        <v>317</v>
      </c>
      <c r="E596" s="195"/>
      <c r="F596" s="196" t="s">
        <v>321</v>
      </c>
      <c r="H596" s="197" t="n">
        <v>6.405</v>
      </c>
      <c r="I596" s="198"/>
      <c r="L596" s="194"/>
      <c r="M596" s="199"/>
      <c r="T596" s="200"/>
      <c r="AT596" s="195" t="s">
        <v>317</v>
      </c>
      <c r="AU596" s="195" t="s">
        <v>91</v>
      </c>
      <c r="AV596" s="193" t="s">
        <v>315</v>
      </c>
      <c r="AW596" s="193" t="s">
        <v>35</v>
      </c>
      <c r="AX596" s="193" t="s">
        <v>89</v>
      </c>
      <c r="AY596" s="195" t="s">
        <v>308</v>
      </c>
    </row>
    <row r="597" s="185" customFormat="true" ht="10.2" hidden="false" customHeight="false" outlineLevel="0" collapsed="false">
      <c r="B597" s="186"/>
      <c r="D597" s="179" t="s">
        <v>317</v>
      </c>
      <c r="F597" s="188" t="s">
        <v>1475</v>
      </c>
      <c r="H597" s="189" t="n">
        <v>7.046</v>
      </c>
      <c r="I597" s="190"/>
      <c r="L597" s="186"/>
      <c r="M597" s="191"/>
      <c r="T597" s="192"/>
      <c r="AT597" s="187" t="s">
        <v>317</v>
      </c>
      <c r="AU597" s="187" t="s">
        <v>91</v>
      </c>
      <c r="AV597" s="185" t="s">
        <v>91</v>
      </c>
      <c r="AW597" s="185" t="s">
        <v>3</v>
      </c>
      <c r="AX597" s="185" t="s">
        <v>89</v>
      </c>
      <c r="AY597" s="187" t="s">
        <v>308</v>
      </c>
    </row>
    <row r="598" s="22" customFormat="true" ht="16.5" hidden="false" customHeight="true" outlineLevel="0" collapsed="false">
      <c r="B598" s="23"/>
      <c r="C598" s="164" t="s">
        <v>834</v>
      </c>
      <c r="D598" s="164" t="s">
        <v>310</v>
      </c>
      <c r="E598" s="165" t="s">
        <v>1476</v>
      </c>
      <c r="F598" s="166" t="s">
        <v>1477</v>
      </c>
      <c r="G598" s="167" t="s">
        <v>494</v>
      </c>
      <c r="H598" s="168" t="n">
        <v>10.3</v>
      </c>
      <c r="I598" s="169"/>
      <c r="J598" s="170" t="n">
        <f aca="false">ROUND(I598*H598,2)</f>
        <v>0</v>
      </c>
      <c r="K598" s="166" t="s">
        <v>314</v>
      </c>
      <c r="L598" s="23"/>
      <c r="M598" s="171"/>
      <c r="N598" s="172" t="s">
        <v>47</v>
      </c>
      <c r="P598" s="173" t="n">
        <f aca="false">O598*H598</f>
        <v>0</v>
      </c>
      <c r="Q598" s="173" t="n">
        <v>3E-005</v>
      </c>
      <c r="R598" s="173" t="n">
        <f aca="false">Q598*H598</f>
        <v>0.000309</v>
      </c>
      <c r="S598" s="173" t="n">
        <v>0</v>
      </c>
      <c r="T598" s="174" t="n">
        <f aca="false">S598*H598</f>
        <v>0</v>
      </c>
      <c r="AR598" s="175" t="s">
        <v>414</v>
      </c>
      <c r="AT598" s="175" t="s">
        <v>310</v>
      </c>
      <c r="AU598" s="175" t="s">
        <v>91</v>
      </c>
      <c r="AY598" s="3" t="s">
        <v>308</v>
      </c>
      <c r="BE598" s="176" t="n">
        <f aca="false">IF(N598="základní",J598,0)</f>
        <v>0</v>
      </c>
      <c r="BF598" s="176" t="n">
        <f aca="false">IF(N598="snížená",J598,0)</f>
        <v>0</v>
      </c>
      <c r="BG598" s="176" t="n">
        <f aca="false">IF(N598="zákl. přenesená",J598,0)</f>
        <v>0</v>
      </c>
      <c r="BH598" s="176" t="n">
        <f aca="false">IF(N598="sníž. přenesená",J598,0)</f>
        <v>0</v>
      </c>
      <c r="BI598" s="176" t="n">
        <f aca="false">IF(N598="nulová",J598,0)</f>
        <v>0</v>
      </c>
      <c r="BJ598" s="3" t="s">
        <v>89</v>
      </c>
      <c r="BK598" s="176" t="n">
        <f aca="false">ROUND(I598*H598,2)</f>
        <v>0</v>
      </c>
      <c r="BL598" s="3" t="s">
        <v>414</v>
      </c>
      <c r="BM598" s="175" t="s">
        <v>1478</v>
      </c>
    </row>
    <row r="599" s="177" customFormat="true" ht="10.2" hidden="false" customHeight="false" outlineLevel="0" collapsed="false">
      <c r="B599" s="178"/>
      <c r="D599" s="179" t="s">
        <v>317</v>
      </c>
      <c r="E599" s="180"/>
      <c r="F599" s="181" t="s">
        <v>318</v>
      </c>
      <c r="H599" s="180"/>
      <c r="I599" s="182"/>
      <c r="L599" s="178"/>
      <c r="M599" s="183"/>
      <c r="T599" s="184"/>
      <c r="AT599" s="180" t="s">
        <v>317</v>
      </c>
      <c r="AU599" s="180" t="s">
        <v>91</v>
      </c>
      <c r="AV599" s="177" t="s">
        <v>89</v>
      </c>
      <c r="AW599" s="177" t="s">
        <v>35</v>
      </c>
      <c r="AX599" s="177" t="s">
        <v>82</v>
      </c>
      <c r="AY599" s="180" t="s">
        <v>308</v>
      </c>
    </row>
    <row r="600" s="177" customFormat="true" ht="10.2" hidden="false" customHeight="false" outlineLevel="0" collapsed="false">
      <c r="B600" s="178"/>
      <c r="D600" s="179" t="s">
        <v>317</v>
      </c>
      <c r="E600" s="180"/>
      <c r="F600" s="181" t="s">
        <v>1479</v>
      </c>
      <c r="H600" s="180"/>
      <c r="I600" s="182"/>
      <c r="L600" s="178"/>
      <c r="M600" s="183"/>
      <c r="T600" s="184"/>
      <c r="AT600" s="180" t="s">
        <v>317</v>
      </c>
      <c r="AU600" s="180" t="s">
        <v>91</v>
      </c>
      <c r="AV600" s="177" t="s">
        <v>89</v>
      </c>
      <c r="AW600" s="177" t="s">
        <v>35</v>
      </c>
      <c r="AX600" s="177" t="s">
        <v>82</v>
      </c>
      <c r="AY600" s="180" t="s">
        <v>308</v>
      </c>
    </row>
    <row r="601" s="177" customFormat="true" ht="10.2" hidden="false" customHeight="false" outlineLevel="0" collapsed="false">
      <c r="B601" s="178"/>
      <c r="D601" s="179" t="s">
        <v>317</v>
      </c>
      <c r="E601" s="180"/>
      <c r="F601" s="181" t="s">
        <v>1061</v>
      </c>
      <c r="H601" s="180"/>
      <c r="I601" s="182"/>
      <c r="L601" s="178"/>
      <c r="M601" s="183"/>
      <c r="T601" s="184"/>
      <c r="AT601" s="180" t="s">
        <v>317</v>
      </c>
      <c r="AU601" s="180" t="s">
        <v>91</v>
      </c>
      <c r="AV601" s="177" t="s">
        <v>89</v>
      </c>
      <c r="AW601" s="177" t="s">
        <v>35</v>
      </c>
      <c r="AX601" s="177" t="s">
        <v>82</v>
      </c>
      <c r="AY601" s="180" t="s">
        <v>308</v>
      </c>
    </row>
    <row r="602" s="177" customFormat="true" ht="10.2" hidden="false" customHeight="false" outlineLevel="0" collapsed="false">
      <c r="B602" s="178"/>
      <c r="D602" s="179" t="s">
        <v>317</v>
      </c>
      <c r="E602" s="180"/>
      <c r="F602" s="181" t="s">
        <v>1112</v>
      </c>
      <c r="H602" s="180"/>
      <c r="I602" s="182"/>
      <c r="L602" s="178"/>
      <c r="M602" s="183"/>
      <c r="T602" s="184"/>
      <c r="AT602" s="180" t="s">
        <v>317</v>
      </c>
      <c r="AU602" s="180" t="s">
        <v>91</v>
      </c>
      <c r="AV602" s="177" t="s">
        <v>89</v>
      </c>
      <c r="AW602" s="177" t="s">
        <v>35</v>
      </c>
      <c r="AX602" s="177" t="s">
        <v>82</v>
      </c>
      <c r="AY602" s="180" t="s">
        <v>308</v>
      </c>
    </row>
    <row r="603" s="185" customFormat="true" ht="10.2" hidden="false" customHeight="false" outlineLevel="0" collapsed="false">
      <c r="B603" s="186"/>
      <c r="D603" s="179" t="s">
        <v>317</v>
      </c>
      <c r="E603" s="187"/>
      <c r="F603" s="188" t="s">
        <v>1480</v>
      </c>
      <c r="H603" s="189" t="n">
        <v>10.3</v>
      </c>
      <c r="I603" s="190"/>
      <c r="L603" s="186"/>
      <c r="M603" s="191"/>
      <c r="T603" s="192"/>
      <c r="AT603" s="187" t="s">
        <v>317</v>
      </c>
      <c r="AU603" s="187" t="s">
        <v>91</v>
      </c>
      <c r="AV603" s="185" t="s">
        <v>91</v>
      </c>
      <c r="AW603" s="185" t="s">
        <v>35</v>
      </c>
      <c r="AX603" s="185" t="s">
        <v>82</v>
      </c>
      <c r="AY603" s="187" t="s">
        <v>308</v>
      </c>
    </row>
    <row r="604" s="193" customFormat="true" ht="10.2" hidden="false" customHeight="false" outlineLevel="0" collapsed="false">
      <c r="B604" s="194"/>
      <c r="D604" s="179" t="s">
        <v>317</v>
      </c>
      <c r="E604" s="195" t="s">
        <v>1027</v>
      </c>
      <c r="F604" s="196" t="s">
        <v>321</v>
      </c>
      <c r="H604" s="197" t="n">
        <v>10.3</v>
      </c>
      <c r="I604" s="198"/>
      <c r="L604" s="194"/>
      <c r="M604" s="199"/>
      <c r="T604" s="200"/>
      <c r="AT604" s="195" t="s">
        <v>317</v>
      </c>
      <c r="AU604" s="195" t="s">
        <v>91</v>
      </c>
      <c r="AV604" s="193" t="s">
        <v>315</v>
      </c>
      <c r="AW604" s="193" t="s">
        <v>35</v>
      </c>
      <c r="AX604" s="193" t="s">
        <v>89</v>
      </c>
      <c r="AY604" s="195" t="s">
        <v>308</v>
      </c>
    </row>
    <row r="605" s="22" customFormat="true" ht="44.25" hidden="false" customHeight="true" outlineLevel="0" collapsed="false">
      <c r="B605" s="23"/>
      <c r="C605" s="164" t="s">
        <v>1481</v>
      </c>
      <c r="D605" s="164" t="s">
        <v>310</v>
      </c>
      <c r="E605" s="165" t="s">
        <v>1482</v>
      </c>
      <c r="F605" s="166" t="s">
        <v>1483</v>
      </c>
      <c r="G605" s="167" t="s">
        <v>370</v>
      </c>
      <c r="H605" s="168" t="n">
        <v>0.219</v>
      </c>
      <c r="I605" s="169"/>
      <c r="J605" s="170" t="n">
        <f aca="false">ROUND(I605*H605,2)</f>
        <v>0</v>
      </c>
      <c r="K605" s="166" t="s">
        <v>314</v>
      </c>
      <c r="L605" s="23"/>
      <c r="M605" s="171"/>
      <c r="N605" s="172" t="s">
        <v>47</v>
      </c>
      <c r="P605" s="173" t="n">
        <f aca="false">O605*H605</f>
        <v>0</v>
      </c>
      <c r="Q605" s="173" t="n">
        <v>0</v>
      </c>
      <c r="R605" s="173" t="n">
        <f aca="false">Q605*H605</f>
        <v>0</v>
      </c>
      <c r="S605" s="173" t="n">
        <v>0</v>
      </c>
      <c r="T605" s="174" t="n">
        <f aca="false">S605*H605</f>
        <v>0</v>
      </c>
      <c r="AR605" s="175" t="s">
        <v>414</v>
      </c>
      <c r="AT605" s="175" t="s">
        <v>310</v>
      </c>
      <c r="AU605" s="175" t="s">
        <v>91</v>
      </c>
      <c r="AY605" s="3" t="s">
        <v>308</v>
      </c>
      <c r="BE605" s="176" t="n">
        <f aca="false">IF(N605="základní",J605,0)</f>
        <v>0</v>
      </c>
      <c r="BF605" s="176" t="n">
        <f aca="false">IF(N605="snížená",J605,0)</f>
        <v>0</v>
      </c>
      <c r="BG605" s="176" t="n">
        <f aca="false">IF(N605="zákl. přenesená",J605,0)</f>
        <v>0</v>
      </c>
      <c r="BH605" s="176" t="n">
        <f aca="false">IF(N605="sníž. přenesená",J605,0)</f>
        <v>0</v>
      </c>
      <c r="BI605" s="176" t="n">
        <f aca="false">IF(N605="nulová",J605,0)</f>
        <v>0</v>
      </c>
      <c r="BJ605" s="3" t="s">
        <v>89</v>
      </c>
      <c r="BK605" s="176" t="n">
        <f aca="false">ROUND(I605*H605,2)</f>
        <v>0</v>
      </c>
      <c r="BL605" s="3" t="s">
        <v>414</v>
      </c>
      <c r="BM605" s="175" t="s">
        <v>1484</v>
      </c>
    </row>
    <row r="606" s="152" customFormat="true" ht="22.95" hidden="false" customHeight="true" outlineLevel="0" collapsed="false">
      <c r="B606" s="153"/>
      <c r="D606" s="154" t="s">
        <v>81</v>
      </c>
      <c r="E606" s="162" t="s">
        <v>1485</v>
      </c>
      <c r="F606" s="162" t="s">
        <v>1486</v>
      </c>
      <c r="I606" s="156"/>
      <c r="J606" s="163" t="n">
        <f aca="false">BK606</f>
        <v>0</v>
      </c>
      <c r="L606" s="153"/>
      <c r="M606" s="157"/>
      <c r="P606" s="158" t="n">
        <f aca="false">SUM(P607:P647)</f>
        <v>0</v>
      </c>
      <c r="R606" s="158" t="n">
        <f aca="false">SUM(R607:R647)</f>
        <v>0.5489398</v>
      </c>
      <c r="T606" s="159" t="n">
        <f aca="false">SUM(T607:T647)</f>
        <v>0</v>
      </c>
      <c r="AR606" s="154" t="s">
        <v>91</v>
      </c>
      <c r="AT606" s="160" t="s">
        <v>81</v>
      </c>
      <c r="AU606" s="160" t="s">
        <v>89</v>
      </c>
      <c r="AY606" s="154" t="s">
        <v>308</v>
      </c>
      <c r="BK606" s="161" t="n">
        <f aca="false">SUM(BK607:BK647)</f>
        <v>0</v>
      </c>
    </row>
    <row r="607" s="22" customFormat="true" ht="24.15" hidden="false" customHeight="true" outlineLevel="0" collapsed="false">
      <c r="B607" s="23"/>
      <c r="C607" s="164" t="s">
        <v>1487</v>
      </c>
      <c r="D607" s="164" t="s">
        <v>310</v>
      </c>
      <c r="E607" s="165" t="s">
        <v>1488</v>
      </c>
      <c r="F607" s="166" t="s">
        <v>1489</v>
      </c>
      <c r="G607" s="167" t="s">
        <v>313</v>
      </c>
      <c r="H607" s="168" t="n">
        <v>21.017</v>
      </c>
      <c r="I607" s="169"/>
      <c r="J607" s="170" t="n">
        <f aca="false">ROUND(I607*H607,2)</f>
        <v>0</v>
      </c>
      <c r="K607" s="166" t="s">
        <v>314</v>
      </c>
      <c r="L607" s="23"/>
      <c r="M607" s="171"/>
      <c r="N607" s="172" t="s">
        <v>47</v>
      </c>
      <c r="P607" s="173" t="n">
        <f aca="false">O607*H607</f>
        <v>0</v>
      </c>
      <c r="Q607" s="173" t="n">
        <v>0</v>
      </c>
      <c r="R607" s="173" t="n">
        <f aca="false">Q607*H607</f>
        <v>0</v>
      </c>
      <c r="S607" s="173" t="n">
        <v>0</v>
      </c>
      <c r="T607" s="174" t="n">
        <f aca="false">S607*H607</f>
        <v>0</v>
      </c>
      <c r="AR607" s="175" t="s">
        <v>414</v>
      </c>
      <c r="AT607" s="175" t="s">
        <v>310</v>
      </c>
      <c r="AU607" s="175" t="s">
        <v>91</v>
      </c>
      <c r="AY607" s="3" t="s">
        <v>308</v>
      </c>
      <c r="BE607" s="176" t="n">
        <f aca="false">IF(N607="základní",J607,0)</f>
        <v>0</v>
      </c>
      <c r="BF607" s="176" t="n">
        <f aca="false">IF(N607="snížená",J607,0)</f>
        <v>0</v>
      </c>
      <c r="BG607" s="176" t="n">
        <f aca="false">IF(N607="zákl. přenesená",J607,0)</f>
        <v>0</v>
      </c>
      <c r="BH607" s="176" t="n">
        <f aca="false">IF(N607="sníž. přenesená",J607,0)</f>
        <v>0</v>
      </c>
      <c r="BI607" s="176" t="n">
        <f aca="false">IF(N607="nulová",J607,0)</f>
        <v>0</v>
      </c>
      <c r="BJ607" s="3" t="s">
        <v>89</v>
      </c>
      <c r="BK607" s="176" t="n">
        <f aca="false">ROUND(I607*H607,2)</f>
        <v>0</v>
      </c>
      <c r="BL607" s="3" t="s">
        <v>414</v>
      </c>
      <c r="BM607" s="175" t="s">
        <v>1490</v>
      </c>
    </row>
    <row r="608" s="177" customFormat="true" ht="10.2" hidden="false" customHeight="false" outlineLevel="0" collapsed="false">
      <c r="B608" s="178"/>
      <c r="D608" s="179" t="s">
        <v>317</v>
      </c>
      <c r="E608" s="180"/>
      <c r="F608" s="181" t="s">
        <v>318</v>
      </c>
      <c r="H608" s="180"/>
      <c r="I608" s="182"/>
      <c r="L608" s="178"/>
      <c r="M608" s="183"/>
      <c r="T608" s="184"/>
      <c r="AT608" s="180" t="s">
        <v>317</v>
      </c>
      <c r="AU608" s="180" t="s">
        <v>91</v>
      </c>
      <c r="AV608" s="177" t="s">
        <v>89</v>
      </c>
      <c r="AW608" s="177" t="s">
        <v>35</v>
      </c>
      <c r="AX608" s="177" t="s">
        <v>82</v>
      </c>
      <c r="AY608" s="180" t="s">
        <v>308</v>
      </c>
    </row>
    <row r="609" s="177" customFormat="true" ht="10.2" hidden="false" customHeight="false" outlineLevel="0" collapsed="false">
      <c r="B609" s="178"/>
      <c r="D609" s="179" t="s">
        <v>317</v>
      </c>
      <c r="E609" s="180"/>
      <c r="F609" s="181" t="s">
        <v>1491</v>
      </c>
      <c r="H609" s="180"/>
      <c r="I609" s="182"/>
      <c r="L609" s="178"/>
      <c r="M609" s="183"/>
      <c r="T609" s="184"/>
      <c r="AT609" s="180" t="s">
        <v>317</v>
      </c>
      <c r="AU609" s="180" t="s">
        <v>91</v>
      </c>
      <c r="AV609" s="177" t="s">
        <v>89</v>
      </c>
      <c r="AW609" s="177" t="s">
        <v>35</v>
      </c>
      <c r="AX609" s="177" t="s">
        <v>82</v>
      </c>
      <c r="AY609" s="180" t="s">
        <v>308</v>
      </c>
    </row>
    <row r="610" s="177" customFormat="true" ht="10.2" hidden="false" customHeight="false" outlineLevel="0" collapsed="false">
      <c r="B610" s="178"/>
      <c r="D610" s="179" t="s">
        <v>317</v>
      </c>
      <c r="E610" s="180"/>
      <c r="F610" s="181" t="s">
        <v>1112</v>
      </c>
      <c r="H610" s="180"/>
      <c r="I610" s="182"/>
      <c r="L610" s="178"/>
      <c r="M610" s="183"/>
      <c r="T610" s="184"/>
      <c r="AT610" s="180" t="s">
        <v>317</v>
      </c>
      <c r="AU610" s="180" t="s">
        <v>91</v>
      </c>
      <c r="AV610" s="177" t="s">
        <v>89</v>
      </c>
      <c r="AW610" s="177" t="s">
        <v>35</v>
      </c>
      <c r="AX610" s="177" t="s">
        <v>82</v>
      </c>
      <c r="AY610" s="180" t="s">
        <v>308</v>
      </c>
    </row>
    <row r="611" s="185" customFormat="true" ht="10.2" hidden="false" customHeight="false" outlineLevel="0" collapsed="false">
      <c r="B611" s="186"/>
      <c r="D611" s="179" t="s">
        <v>317</v>
      </c>
      <c r="E611" s="187"/>
      <c r="F611" s="188" t="s">
        <v>1492</v>
      </c>
      <c r="H611" s="189" t="n">
        <v>21.017</v>
      </c>
      <c r="I611" s="190"/>
      <c r="L611" s="186"/>
      <c r="M611" s="191"/>
      <c r="T611" s="192"/>
      <c r="AT611" s="187" t="s">
        <v>317</v>
      </c>
      <c r="AU611" s="187" t="s">
        <v>91</v>
      </c>
      <c r="AV611" s="185" t="s">
        <v>91</v>
      </c>
      <c r="AW611" s="185" t="s">
        <v>35</v>
      </c>
      <c r="AX611" s="185" t="s">
        <v>82</v>
      </c>
      <c r="AY611" s="187" t="s">
        <v>308</v>
      </c>
    </row>
    <row r="612" s="193" customFormat="true" ht="10.2" hidden="false" customHeight="false" outlineLevel="0" collapsed="false">
      <c r="B612" s="194"/>
      <c r="D612" s="179" t="s">
        <v>317</v>
      </c>
      <c r="E612" s="195"/>
      <c r="F612" s="196" t="s">
        <v>321</v>
      </c>
      <c r="H612" s="197" t="n">
        <v>21.017</v>
      </c>
      <c r="I612" s="198"/>
      <c r="L612" s="194"/>
      <c r="M612" s="199"/>
      <c r="T612" s="200"/>
      <c r="AT612" s="195" t="s">
        <v>317</v>
      </c>
      <c r="AU612" s="195" t="s">
        <v>91</v>
      </c>
      <c r="AV612" s="193" t="s">
        <v>315</v>
      </c>
      <c r="AW612" s="193" t="s">
        <v>35</v>
      </c>
      <c r="AX612" s="193" t="s">
        <v>89</v>
      </c>
      <c r="AY612" s="195" t="s">
        <v>308</v>
      </c>
    </row>
    <row r="613" s="22" customFormat="true" ht="24.15" hidden="false" customHeight="true" outlineLevel="0" collapsed="false">
      <c r="B613" s="23"/>
      <c r="C613" s="164" t="s">
        <v>1493</v>
      </c>
      <c r="D613" s="164" t="s">
        <v>310</v>
      </c>
      <c r="E613" s="165" t="s">
        <v>1494</v>
      </c>
      <c r="F613" s="166" t="s">
        <v>1495</v>
      </c>
      <c r="G613" s="167" t="s">
        <v>313</v>
      </c>
      <c r="H613" s="168" t="n">
        <v>21.017</v>
      </c>
      <c r="I613" s="169"/>
      <c r="J613" s="170" t="n">
        <f aca="false">ROUND(I613*H613,2)</f>
        <v>0</v>
      </c>
      <c r="K613" s="166" t="s">
        <v>314</v>
      </c>
      <c r="L613" s="23"/>
      <c r="M613" s="171"/>
      <c r="N613" s="172" t="s">
        <v>47</v>
      </c>
      <c r="P613" s="173" t="n">
        <f aca="false">O613*H613</f>
        <v>0</v>
      </c>
      <c r="Q613" s="173" t="n">
        <v>0.0003</v>
      </c>
      <c r="R613" s="173" t="n">
        <f aca="false">Q613*H613</f>
        <v>0.0063051</v>
      </c>
      <c r="S613" s="173" t="n">
        <v>0</v>
      </c>
      <c r="T613" s="174" t="n">
        <f aca="false">S613*H613</f>
        <v>0</v>
      </c>
      <c r="AR613" s="175" t="s">
        <v>414</v>
      </c>
      <c r="AT613" s="175" t="s">
        <v>310</v>
      </c>
      <c r="AU613" s="175" t="s">
        <v>91</v>
      </c>
      <c r="AY613" s="3" t="s">
        <v>308</v>
      </c>
      <c r="BE613" s="176" t="n">
        <f aca="false">IF(N613="základní",J613,0)</f>
        <v>0</v>
      </c>
      <c r="BF613" s="176" t="n">
        <f aca="false">IF(N613="snížená",J613,0)</f>
        <v>0</v>
      </c>
      <c r="BG613" s="176" t="n">
        <f aca="false">IF(N613="zákl. přenesená",J613,0)</f>
        <v>0</v>
      </c>
      <c r="BH613" s="176" t="n">
        <f aca="false">IF(N613="sníž. přenesená",J613,0)</f>
        <v>0</v>
      </c>
      <c r="BI613" s="176" t="n">
        <f aca="false">IF(N613="nulová",J613,0)</f>
        <v>0</v>
      </c>
      <c r="BJ613" s="3" t="s">
        <v>89</v>
      </c>
      <c r="BK613" s="176" t="n">
        <f aca="false">ROUND(I613*H613,2)</f>
        <v>0</v>
      </c>
      <c r="BL613" s="3" t="s">
        <v>414</v>
      </c>
      <c r="BM613" s="175" t="s">
        <v>1496</v>
      </c>
    </row>
    <row r="614" s="177" customFormat="true" ht="10.2" hidden="false" customHeight="false" outlineLevel="0" collapsed="false">
      <c r="B614" s="178"/>
      <c r="D614" s="179" t="s">
        <v>317</v>
      </c>
      <c r="E614" s="180"/>
      <c r="F614" s="181" t="s">
        <v>318</v>
      </c>
      <c r="H614" s="180"/>
      <c r="I614" s="182"/>
      <c r="L614" s="178"/>
      <c r="M614" s="183"/>
      <c r="T614" s="184"/>
      <c r="AT614" s="180" t="s">
        <v>317</v>
      </c>
      <c r="AU614" s="180" t="s">
        <v>91</v>
      </c>
      <c r="AV614" s="177" t="s">
        <v>89</v>
      </c>
      <c r="AW614" s="177" t="s">
        <v>35</v>
      </c>
      <c r="AX614" s="177" t="s">
        <v>82</v>
      </c>
      <c r="AY614" s="180" t="s">
        <v>308</v>
      </c>
    </row>
    <row r="615" s="177" customFormat="true" ht="10.2" hidden="false" customHeight="false" outlineLevel="0" collapsed="false">
      <c r="B615" s="178"/>
      <c r="D615" s="179" t="s">
        <v>317</v>
      </c>
      <c r="E615" s="180"/>
      <c r="F615" s="181" t="s">
        <v>1497</v>
      </c>
      <c r="H615" s="180"/>
      <c r="I615" s="182"/>
      <c r="L615" s="178"/>
      <c r="M615" s="183"/>
      <c r="T615" s="184"/>
      <c r="AT615" s="180" t="s">
        <v>317</v>
      </c>
      <c r="AU615" s="180" t="s">
        <v>91</v>
      </c>
      <c r="AV615" s="177" t="s">
        <v>89</v>
      </c>
      <c r="AW615" s="177" t="s">
        <v>35</v>
      </c>
      <c r="AX615" s="177" t="s">
        <v>82</v>
      </c>
      <c r="AY615" s="180" t="s">
        <v>308</v>
      </c>
    </row>
    <row r="616" s="177" customFormat="true" ht="10.2" hidden="false" customHeight="false" outlineLevel="0" collapsed="false">
      <c r="B616" s="178"/>
      <c r="D616" s="179" t="s">
        <v>317</v>
      </c>
      <c r="E616" s="180"/>
      <c r="F616" s="181" t="s">
        <v>1112</v>
      </c>
      <c r="H616" s="180"/>
      <c r="I616" s="182"/>
      <c r="L616" s="178"/>
      <c r="M616" s="183"/>
      <c r="T616" s="184"/>
      <c r="AT616" s="180" t="s">
        <v>317</v>
      </c>
      <c r="AU616" s="180" t="s">
        <v>91</v>
      </c>
      <c r="AV616" s="177" t="s">
        <v>89</v>
      </c>
      <c r="AW616" s="177" t="s">
        <v>35</v>
      </c>
      <c r="AX616" s="177" t="s">
        <v>82</v>
      </c>
      <c r="AY616" s="180" t="s">
        <v>308</v>
      </c>
    </row>
    <row r="617" s="185" customFormat="true" ht="10.2" hidden="false" customHeight="false" outlineLevel="0" collapsed="false">
      <c r="B617" s="186"/>
      <c r="D617" s="179" t="s">
        <v>317</v>
      </c>
      <c r="E617" s="187"/>
      <c r="F617" s="188" t="s">
        <v>1492</v>
      </c>
      <c r="H617" s="189" t="n">
        <v>21.017</v>
      </c>
      <c r="I617" s="190"/>
      <c r="L617" s="186"/>
      <c r="M617" s="191"/>
      <c r="T617" s="192"/>
      <c r="AT617" s="187" t="s">
        <v>317</v>
      </c>
      <c r="AU617" s="187" t="s">
        <v>91</v>
      </c>
      <c r="AV617" s="185" t="s">
        <v>91</v>
      </c>
      <c r="AW617" s="185" t="s">
        <v>35</v>
      </c>
      <c r="AX617" s="185" t="s">
        <v>82</v>
      </c>
      <c r="AY617" s="187" t="s">
        <v>308</v>
      </c>
    </row>
    <row r="618" s="193" customFormat="true" ht="10.2" hidden="false" customHeight="false" outlineLevel="0" collapsed="false">
      <c r="B618" s="194"/>
      <c r="D618" s="179" t="s">
        <v>317</v>
      </c>
      <c r="E618" s="195"/>
      <c r="F618" s="196" t="s">
        <v>321</v>
      </c>
      <c r="H618" s="197" t="n">
        <v>21.017</v>
      </c>
      <c r="I618" s="198"/>
      <c r="L618" s="194"/>
      <c r="M618" s="199"/>
      <c r="T618" s="200"/>
      <c r="AT618" s="195" t="s">
        <v>317</v>
      </c>
      <c r="AU618" s="195" t="s">
        <v>91</v>
      </c>
      <c r="AV618" s="193" t="s">
        <v>315</v>
      </c>
      <c r="AW618" s="193" t="s">
        <v>35</v>
      </c>
      <c r="AX618" s="193" t="s">
        <v>89</v>
      </c>
      <c r="AY618" s="195" t="s">
        <v>308</v>
      </c>
    </row>
    <row r="619" s="22" customFormat="true" ht="24.15" hidden="false" customHeight="true" outlineLevel="0" collapsed="false">
      <c r="B619" s="23"/>
      <c r="C619" s="164" t="s">
        <v>1498</v>
      </c>
      <c r="D619" s="164" t="s">
        <v>310</v>
      </c>
      <c r="E619" s="165" t="s">
        <v>1499</v>
      </c>
      <c r="F619" s="166" t="s">
        <v>1500</v>
      </c>
      <c r="G619" s="167" t="s">
        <v>313</v>
      </c>
      <c r="H619" s="168" t="n">
        <v>21.017</v>
      </c>
      <c r="I619" s="169"/>
      <c r="J619" s="170" t="n">
        <f aca="false">ROUND(I619*H619,2)</f>
        <v>0</v>
      </c>
      <c r="K619" s="166" t="s">
        <v>314</v>
      </c>
      <c r="L619" s="23"/>
      <c r="M619" s="171"/>
      <c r="N619" s="172" t="s">
        <v>47</v>
      </c>
      <c r="P619" s="173" t="n">
        <f aca="false">O619*H619</f>
        <v>0</v>
      </c>
      <c r="Q619" s="173" t="n">
        <v>0.0015</v>
      </c>
      <c r="R619" s="173" t="n">
        <f aca="false">Q619*H619</f>
        <v>0.0315255</v>
      </c>
      <c r="S619" s="173" t="n">
        <v>0</v>
      </c>
      <c r="T619" s="174" t="n">
        <f aca="false">S619*H619</f>
        <v>0</v>
      </c>
      <c r="AR619" s="175" t="s">
        <v>414</v>
      </c>
      <c r="AT619" s="175" t="s">
        <v>310</v>
      </c>
      <c r="AU619" s="175" t="s">
        <v>91</v>
      </c>
      <c r="AY619" s="3" t="s">
        <v>308</v>
      </c>
      <c r="BE619" s="176" t="n">
        <f aca="false">IF(N619="základní",J619,0)</f>
        <v>0</v>
      </c>
      <c r="BF619" s="176" t="n">
        <f aca="false">IF(N619="snížená",J619,0)</f>
        <v>0</v>
      </c>
      <c r="BG619" s="176" t="n">
        <f aca="false">IF(N619="zákl. přenesená",J619,0)</f>
        <v>0</v>
      </c>
      <c r="BH619" s="176" t="n">
        <f aca="false">IF(N619="sníž. přenesená",J619,0)</f>
        <v>0</v>
      </c>
      <c r="BI619" s="176" t="n">
        <f aca="false">IF(N619="nulová",J619,0)</f>
        <v>0</v>
      </c>
      <c r="BJ619" s="3" t="s">
        <v>89</v>
      </c>
      <c r="BK619" s="176" t="n">
        <f aca="false">ROUND(I619*H619,2)</f>
        <v>0</v>
      </c>
      <c r="BL619" s="3" t="s">
        <v>414</v>
      </c>
      <c r="BM619" s="175" t="s">
        <v>1501</v>
      </c>
    </row>
    <row r="620" s="177" customFormat="true" ht="10.2" hidden="false" customHeight="false" outlineLevel="0" collapsed="false">
      <c r="B620" s="178"/>
      <c r="D620" s="179" t="s">
        <v>317</v>
      </c>
      <c r="E620" s="180"/>
      <c r="F620" s="181" t="s">
        <v>318</v>
      </c>
      <c r="H620" s="180"/>
      <c r="I620" s="182"/>
      <c r="L620" s="178"/>
      <c r="M620" s="183"/>
      <c r="T620" s="184"/>
      <c r="AT620" s="180" t="s">
        <v>317</v>
      </c>
      <c r="AU620" s="180" t="s">
        <v>91</v>
      </c>
      <c r="AV620" s="177" t="s">
        <v>89</v>
      </c>
      <c r="AW620" s="177" t="s">
        <v>35</v>
      </c>
      <c r="AX620" s="177" t="s">
        <v>82</v>
      </c>
      <c r="AY620" s="180" t="s">
        <v>308</v>
      </c>
    </row>
    <row r="621" s="177" customFormat="true" ht="10.2" hidden="false" customHeight="false" outlineLevel="0" collapsed="false">
      <c r="B621" s="178"/>
      <c r="D621" s="179" t="s">
        <v>317</v>
      </c>
      <c r="E621" s="180"/>
      <c r="F621" s="181" t="s">
        <v>1502</v>
      </c>
      <c r="H621" s="180"/>
      <c r="I621" s="182"/>
      <c r="L621" s="178"/>
      <c r="M621" s="183"/>
      <c r="T621" s="184"/>
      <c r="AT621" s="180" t="s">
        <v>317</v>
      </c>
      <c r="AU621" s="180" t="s">
        <v>91</v>
      </c>
      <c r="AV621" s="177" t="s">
        <v>89</v>
      </c>
      <c r="AW621" s="177" t="s">
        <v>35</v>
      </c>
      <c r="AX621" s="177" t="s">
        <v>82</v>
      </c>
      <c r="AY621" s="180" t="s">
        <v>308</v>
      </c>
    </row>
    <row r="622" s="177" customFormat="true" ht="10.2" hidden="false" customHeight="false" outlineLevel="0" collapsed="false">
      <c r="B622" s="178"/>
      <c r="D622" s="179" t="s">
        <v>317</v>
      </c>
      <c r="E622" s="180"/>
      <c r="F622" s="181" t="s">
        <v>1112</v>
      </c>
      <c r="H622" s="180"/>
      <c r="I622" s="182"/>
      <c r="L622" s="178"/>
      <c r="M622" s="183"/>
      <c r="T622" s="184"/>
      <c r="AT622" s="180" t="s">
        <v>317</v>
      </c>
      <c r="AU622" s="180" t="s">
        <v>91</v>
      </c>
      <c r="AV622" s="177" t="s">
        <v>89</v>
      </c>
      <c r="AW622" s="177" t="s">
        <v>35</v>
      </c>
      <c r="AX622" s="177" t="s">
        <v>82</v>
      </c>
      <c r="AY622" s="180" t="s">
        <v>308</v>
      </c>
    </row>
    <row r="623" s="185" customFormat="true" ht="10.2" hidden="false" customHeight="false" outlineLevel="0" collapsed="false">
      <c r="B623" s="186"/>
      <c r="D623" s="179" t="s">
        <v>317</v>
      </c>
      <c r="E623" s="187"/>
      <c r="F623" s="188" t="s">
        <v>1492</v>
      </c>
      <c r="H623" s="189" t="n">
        <v>21.017</v>
      </c>
      <c r="I623" s="190"/>
      <c r="L623" s="186"/>
      <c r="M623" s="191"/>
      <c r="T623" s="192"/>
      <c r="AT623" s="187" t="s">
        <v>317</v>
      </c>
      <c r="AU623" s="187" t="s">
        <v>91</v>
      </c>
      <c r="AV623" s="185" t="s">
        <v>91</v>
      </c>
      <c r="AW623" s="185" t="s">
        <v>35</v>
      </c>
      <c r="AX623" s="185" t="s">
        <v>82</v>
      </c>
      <c r="AY623" s="187" t="s">
        <v>308</v>
      </c>
    </row>
    <row r="624" s="193" customFormat="true" ht="10.2" hidden="false" customHeight="false" outlineLevel="0" collapsed="false">
      <c r="B624" s="194"/>
      <c r="D624" s="179" t="s">
        <v>317</v>
      </c>
      <c r="E624" s="195"/>
      <c r="F624" s="196" t="s">
        <v>321</v>
      </c>
      <c r="H624" s="197" t="n">
        <v>21.017</v>
      </c>
      <c r="I624" s="198"/>
      <c r="L624" s="194"/>
      <c r="M624" s="199"/>
      <c r="T624" s="200"/>
      <c r="AT624" s="195" t="s">
        <v>317</v>
      </c>
      <c r="AU624" s="195" t="s">
        <v>91</v>
      </c>
      <c r="AV624" s="193" t="s">
        <v>315</v>
      </c>
      <c r="AW624" s="193" t="s">
        <v>35</v>
      </c>
      <c r="AX624" s="193" t="s">
        <v>89</v>
      </c>
      <c r="AY624" s="195" t="s">
        <v>308</v>
      </c>
    </row>
    <row r="625" s="22" customFormat="true" ht="24.15" hidden="false" customHeight="true" outlineLevel="0" collapsed="false">
      <c r="B625" s="23"/>
      <c r="C625" s="164" t="s">
        <v>1503</v>
      </c>
      <c r="D625" s="164" t="s">
        <v>310</v>
      </c>
      <c r="E625" s="165" t="s">
        <v>1504</v>
      </c>
      <c r="F625" s="166" t="s">
        <v>1505</v>
      </c>
      <c r="G625" s="167" t="s">
        <v>494</v>
      </c>
      <c r="H625" s="168" t="n">
        <v>9.4</v>
      </c>
      <c r="I625" s="169"/>
      <c r="J625" s="170" t="n">
        <f aca="false">ROUND(I625*H625,2)</f>
        <v>0</v>
      </c>
      <c r="K625" s="166" t="s">
        <v>314</v>
      </c>
      <c r="L625" s="23"/>
      <c r="M625" s="171"/>
      <c r="N625" s="172" t="s">
        <v>47</v>
      </c>
      <c r="P625" s="173" t="n">
        <f aca="false">O625*H625</f>
        <v>0</v>
      </c>
      <c r="Q625" s="173" t="n">
        <v>0.00028</v>
      </c>
      <c r="R625" s="173" t="n">
        <f aca="false">Q625*H625</f>
        <v>0.002632</v>
      </c>
      <c r="S625" s="173" t="n">
        <v>0</v>
      </c>
      <c r="T625" s="174" t="n">
        <f aca="false">S625*H625</f>
        <v>0</v>
      </c>
      <c r="AR625" s="175" t="s">
        <v>414</v>
      </c>
      <c r="AT625" s="175" t="s">
        <v>310</v>
      </c>
      <c r="AU625" s="175" t="s">
        <v>91</v>
      </c>
      <c r="AY625" s="3" t="s">
        <v>308</v>
      </c>
      <c r="BE625" s="176" t="n">
        <f aca="false">IF(N625="základní",J625,0)</f>
        <v>0</v>
      </c>
      <c r="BF625" s="176" t="n">
        <f aca="false">IF(N625="snížená",J625,0)</f>
        <v>0</v>
      </c>
      <c r="BG625" s="176" t="n">
        <f aca="false">IF(N625="zákl. přenesená",J625,0)</f>
        <v>0</v>
      </c>
      <c r="BH625" s="176" t="n">
        <f aca="false">IF(N625="sníž. přenesená",J625,0)</f>
        <v>0</v>
      </c>
      <c r="BI625" s="176" t="n">
        <f aca="false">IF(N625="nulová",J625,0)</f>
        <v>0</v>
      </c>
      <c r="BJ625" s="3" t="s">
        <v>89</v>
      </c>
      <c r="BK625" s="176" t="n">
        <f aca="false">ROUND(I625*H625,2)</f>
        <v>0</v>
      </c>
      <c r="BL625" s="3" t="s">
        <v>414</v>
      </c>
      <c r="BM625" s="175" t="s">
        <v>1506</v>
      </c>
    </row>
    <row r="626" s="177" customFormat="true" ht="10.2" hidden="false" customHeight="false" outlineLevel="0" collapsed="false">
      <c r="B626" s="178"/>
      <c r="D626" s="179" t="s">
        <v>317</v>
      </c>
      <c r="E626" s="180"/>
      <c r="F626" s="181" t="s">
        <v>318</v>
      </c>
      <c r="H626" s="180"/>
      <c r="I626" s="182"/>
      <c r="L626" s="178"/>
      <c r="M626" s="183"/>
      <c r="T626" s="184"/>
      <c r="AT626" s="180" t="s">
        <v>317</v>
      </c>
      <c r="AU626" s="180" t="s">
        <v>91</v>
      </c>
      <c r="AV626" s="177" t="s">
        <v>89</v>
      </c>
      <c r="AW626" s="177" t="s">
        <v>35</v>
      </c>
      <c r="AX626" s="177" t="s">
        <v>82</v>
      </c>
      <c r="AY626" s="180" t="s">
        <v>308</v>
      </c>
    </row>
    <row r="627" s="177" customFormat="true" ht="10.2" hidden="false" customHeight="false" outlineLevel="0" collapsed="false">
      <c r="B627" s="178"/>
      <c r="D627" s="179" t="s">
        <v>317</v>
      </c>
      <c r="E627" s="180"/>
      <c r="F627" s="181" t="s">
        <v>1507</v>
      </c>
      <c r="H627" s="180"/>
      <c r="I627" s="182"/>
      <c r="L627" s="178"/>
      <c r="M627" s="183"/>
      <c r="T627" s="184"/>
      <c r="AT627" s="180" t="s">
        <v>317</v>
      </c>
      <c r="AU627" s="180" t="s">
        <v>91</v>
      </c>
      <c r="AV627" s="177" t="s">
        <v>89</v>
      </c>
      <c r="AW627" s="177" t="s">
        <v>35</v>
      </c>
      <c r="AX627" s="177" t="s">
        <v>82</v>
      </c>
      <c r="AY627" s="180" t="s">
        <v>308</v>
      </c>
    </row>
    <row r="628" s="177" customFormat="true" ht="10.2" hidden="false" customHeight="false" outlineLevel="0" collapsed="false">
      <c r="B628" s="178"/>
      <c r="D628" s="179" t="s">
        <v>317</v>
      </c>
      <c r="E628" s="180"/>
      <c r="F628" s="181" t="s">
        <v>1112</v>
      </c>
      <c r="H628" s="180"/>
      <c r="I628" s="182"/>
      <c r="L628" s="178"/>
      <c r="M628" s="183"/>
      <c r="T628" s="184"/>
      <c r="AT628" s="180" t="s">
        <v>317</v>
      </c>
      <c r="AU628" s="180" t="s">
        <v>91</v>
      </c>
      <c r="AV628" s="177" t="s">
        <v>89</v>
      </c>
      <c r="AW628" s="177" t="s">
        <v>35</v>
      </c>
      <c r="AX628" s="177" t="s">
        <v>82</v>
      </c>
      <c r="AY628" s="180" t="s">
        <v>308</v>
      </c>
    </row>
    <row r="629" s="185" customFormat="true" ht="10.2" hidden="false" customHeight="false" outlineLevel="0" collapsed="false">
      <c r="B629" s="186"/>
      <c r="D629" s="179" t="s">
        <v>317</v>
      </c>
      <c r="E629" s="187"/>
      <c r="F629" s="188" t="s">
        <v>1508</v>
      </c>
      <c r="H629" s="189" t="n">
        <v>9.4</v>
      </c>
      <c r="I629" s="190"/>
      <c r="L629" s="186"/>
      <c r="M629" s="191"/>
      <c r="T629" s="192"/>
      <c r="AT629" s="187" t="s">
        <v>317</v>
      </c>
      <c r="AU629" s="187" t="s">
        <v>91</v>
      </c>
      <c r="AV629" s="185" t="s">
        <v>91</v>
      </c>
      <c r="AW629" s="185" t="s">
        <v>35</v>
      </c>
      <c r="AX629" s="185" t="s">
        <v>82</v>
      </c>
      <c r="AY629" s="187" t="s">
        <v>308</v>
      </c>
    </row>
    <row r="630" s="193" customFormat="true" ht="10.2" hidden="false" customHeight="false" outlineLevel="0" collapsed="false">
      <c r="B630" s="194"/>
      <c r="D630" s="179" t="s">
        <v>317</v>
      </c>
      <c r="E630" s="195"/>
      <c r="F630" s="196" t="s">
        <v>321</v>
      </c>
      <c r="H630" s="197" t="n">
        <v>9.4</v>
      </c>
      <c r="I630" s="198"/>
      <c r="L630" s="194"/>
      <c r="M630" s="199"/>
      <c r="T630" s="200"/>
      <c r="AT630" s="195" t="s">
        <v>317</v>
      </c>
      <c r="AU630" s="195" t="s">
        <v>91</v>
      </c>
      <c r="AV630" s="193" t="s">
        <v>315</v>
      </c>
      <c r="AW630" s="193" t="s">
        <v>35</v>
      </c>
      <c r="AX630" s="193" t="s">
        <v>89</v>
      </c>
      <c r="AY630" s="195" t="s">
        <v>308</v>
      </c>
    </row>
    <row r="631" s="22" customFormat="true" ht="37.95" hidden="false" customHeight="true" outlineLevel="0" collapsed="false">
      <c r="B631" s="23"/>
      <c r="C631" s="164" t="s">
        <v>1509</v>
      </c>
      <c r="D631" s="164" t="s">
        <v>310</v>
      </c>
      <c r="E631" s="165" t="s">
        <v>1510</v>
      </c>
      <c r="F631" s="166" t="s">
        <v>1511</v>
      </c>
      <c r="G631" s="167" t="s">
        <v>313</v>
      </c>
      <c r="H631" s="168" t="n">
        <v>21.017</v>
      </c>
      <c r="I631" s="169"/>
      <c r="J631" s="170" t="n">
        <f aca="false">ROUND(I631*H631,2)</f>
        <v>0</v>
      </c>
      <c r="K631" s="166" t="s">
        <v>314</v>
      </c>
      <c r="L631" s="23"/>
      <c r="M631" s="171"/>
      <c r="N631" s="172" t="s">
        <v>47</v>
      </c>
      <c r="P631" s="173" t="n">
        <f aca="false">O631*H631</f>
        <v>0</v>
      </c>
      <c r="Q631" s="173" t="n">
        <v>0.009</v>
      </c>
      <c r="R631" s="173" t="n">
        <f aca="false">Q631*H631</f>
        <v>0.189153</v>
      </c>
      <c r="S631" s="173" t="n">
        <v>0</v>
      </c>
      <c r="T631" s="174" t="n">
        <f aca="false">S631*H631</f>
        <v>0</v>
      </c>
      <c r="AR631" s="175" t="s">
        <v>414</v>
      </c>
      <c r="AT631" s="175" t="s">
        <v>310</v>
      </c>
      <c r="AU631" s="175" t="s">
        <v>91</v>
      </c>
      <c r="AY631" s="3" t="s">
        <v>308</v>
      </c>
      <c r="BE631" s="176" t="n">
        <f aca="false">IF(N631="základní",J631,0)</f>
        <v>0</v>
      </c>
      <c r="BF631" s="176" t="n">
        <f aca="false">IF(N631="snížená",J631,0)</f>
        <v>0</v>
      </c>
      <c r="BG631" s="176" t="n">
        <f aca="false">IF(N631="zákl. přenesená",J631,0)</f>
        <v>0</v>
      </c>
      <c r="BH631" s="176" t="n">
        <f aca="false">IF(N631="sníž. přenesená",J631,0)</f>
        <v>0</v>
      </c>
      <c r="BI631" s="176" t="n">
        <f aca="false">IF(N631="nulová",J631,0)</f>
        <v>0</v>
      </c>
      <c r="BJ631" s="3" t="s">
        <v>89</v>
      </c>
      <c r="BK631" s="176" t="n">
        <f aca="false">ROUND(I631*H631,2)</f>
        <v>0</v>
      </c>
      <c r="BL631" s="3" t="s">
        <v>414</v>
      </c>
      <c r="BM631" s="175" t="s">
        <v>1512</v>
      </c>
    </row>
    <row r="632" s="177" customFormat="true" ht="10.2" hidden="false" customHeight="false" outlineLevel="0" collapsed="false">
      <c r="B632" s="178"/>
      <c r="D632" s="179" t="s">
        <v>317</v>
      </c>
      <c r="E632" s="180"/>
      <c r="F632" s="181" t="s">
        <v>318</v>
      </c>
      <c r="H632" s="180"/>
      <c r="I632" s="182"/>
      <c r="L632" s="178"/>
      <c r="M632" s="183"/>
      <c r="T632" s="184"/>
      <c r="AT632" s="180" t="s">
        <v>317</v>
      </c>
      <c r="AU632" s="180" t="s">
        <v>91</v>
      </c>
      <c r="AV632" s="177" t="s">
        <v>89</v>
      </c>
      <c r="AW632" s="177" t="s">
        <v>35</v>
      </c>
      <c r="AX632" s="177" t="s">
        <v>82</v>
      </c>
      <c r="AY632" s="180" t="s">
        <v>308</v>
      </c>
    </row>
    <row r="633" s="177" customFormat="true" ht="10.2" hidden="false" customHeight="false" outlineLevel="0" collapsed="false">
      <c r="B633" s="178"/>
      <c r="D633" s="179" t="s">
        <v>317</v>
      </c>
      <c r="E633" s="180"/>
      <c r="F633" s="181" t="s">
        <v>1513</v>
      </c>
      <c r="H633" s="180"/>
      <c r="I633" s="182"/>
      <c r="L633" s="178"/>
      <c r="M633" s="183"/>
      <c r="T633" s="184"/>
      <c r="AT633" s="180" t="s">
        <v>317</v>
      </c>
      <c r="AU633" s="180" t="s">
        <v>91</v>
      </c>
      <c r="AV633" s="177" t="s">
        <v>89</v>
      </c>
      <c r="AW633" s="177" t="s">
        <v>35</v>
      </c>
      <c r="AX633" s="177" t="s">
        <v>82</v>
      </c>
      <c r="AY633" s="180" t="s">
        <v>308</v>
      </c>
    </row>
    <row r="634" s="177" customFormat="true" ht="10.2" hidden="false" customHeight="false" outlineLevel="0" collapsed="false">
      <c r="B634" s="178"/>
      <c r="D634" s="179" t="s">
        <v>317</v>
      </c>
      <c r="E634" s="180"/>
      <c r="F634" s="181" t="s">
        <v>1112</v>
      </c>
      <c r="H634" s="180"/>
      <c r="I634" s="182"/>
      <c r="L634" s="178"/>
      <c r="M634" s="183"/>
      <c r="T634" s="184"/>
      <c r="AT634" s="180" t="s">
        <v>317</v>
      </c>
      <c r="AU634" s="180" t="s">
        <v>91</v>
      </c>
      <c r="AV634" s="177" t="s">
        <v>89</v>
      </c>
      <c r="AW634" s="177" t="s">
        <v>35</v>
      </c>
      <c r="AX634" s="177" t="s">
        <v>82</v>
      </c>
      <c r="AY634" s="180" t="s">
        <v>308</v>
      </c>
    </row>
    <row r="635" s="185" customFormat="true" ht="10.2" hidden="false" customHeight="false" outlineLevel="0" collapsed="false">
      <c r="B635" s="186"/>
      <c r="D635" s="179" t="s">
        <v>317</v>
      </c>
      <c r="E635" s="187"/>
      <c r="F635" s="188" t="s">
        <v>1514</v>
      </c>
      <c r="H635" s="189" t="n">
        <v>24.205</v>
      </c>
      <c r="I635" s="190"/>
      <c r="L635" s="186"/>
      <c r="M635" s="191"/>
      <c r="T635" s="192"/>
      <c r="AT635" s="187" t="s">
        <v>317</v>
      </c>
      <c r="AU635" s="187" t="s">
        <v>91</v>
      </c>
      <c r="AV635" s="185" t="s">
        <v>91</v>
      </c>
      <c r="AW635" s="185" t="s">
        <v>35</v>
      </c>
      <c r="AX635" s="185" t="s">
        <v>82</v>
      </c>
      <c r="AY635" s="187" t="s">
        <v>308</v>
      </c>
    </row>
    <row r="636" s="185" customFormat="true" ht="10.2" hidden="false" customHeight="false" outlineLevel="0" collapsed="false">
      <c r="B636" s="186"/>
      <c r="D636" s="179" t="s">
        <v>317</v>
      </c>
      <c r="E636" s="187"/>
      <c r="F636" s="188" t="s">
        <v>1515</v>
      </c>
      <c r="H636" s="189" t="n">
        <v>-3.188</v>
      </c>
      <c r="I636" s="190"/>
      <c r="L636" s="186"/>
      <c r="M636" s="191"/>
      <c r="T636" s="192"/>
      <c r="AT636" s="187" t="s">
        <v>317</v>
      </c>
      <c r="AU636" s="187" t="s">
        <v>91</v>
      </c>
      <c r="AV636" s="185" t="s">
        <v>91</v>
      </c>
      <c r="AW636" s="185" t="s">
        <v>35</v>
      </c>
      <c r="AX636" s="185" t="s">
        <v>82</v>
      </c>
      <c r="AY636" s="187" t="s">
        <v>308</v>
      </c>
    </row>
    <row r="637" s="193" customFormat="true" ht="10.2" hidden="false" customHeight="false" outlineLevel="0" collapsed="false">
      <c r="B637" s="194"/>
      <c r="D637" s="179" t="s">
        <v>317</v>
      </c>
      <c r="E637" s="195" t="s">
        <v>1022</v>
      </c>
      <c r="F637" s="196" t="s">
        <v>321</v>
      </c>
      <c r="H637" s="197" t="n">
        <v>21.017</v>
      </c>
      <c r="I637" s="198"/>
      <c r="L637" s="194"/>
      <c r="M637" s="199"/>
      <c r="T637" s="200"/>
      <c r="AT637" s="195" t="s">
        <v>317</v>
      </c>
      <c r="AU637" s="195" t="s">
        <v>91</v>
      </c>
      <c r="AV637" s="193" t="s">
        <v>315</v>
      </c>
      <c r="AW637" s="193" t="s">
        <v>35</v>
      </c>
      <c r="AX637" s="193" t="s">
        <v>89</v>
      </c>
      <c r="AY637" s="195" t="s">
        <v>308</v>
      </c>
    </row>
    <row r="638" s="22" customFormat="true" ht="24.15" hidden="false" customHeight="true" outlineLevel="0" collapsed="false">
      <c r="B638" s="23"/>
      <c r="C638" s="164" t="s">
        <v>1516</v>
      </c>
      <c r="D638" s="164" t="s">
        <v>310</v>
      </c>
      <c r="E638" s="165" t="s">
        <v>1517</v>
      </c>
      <c r="F638" s="166" t="s">
        <v>1518</v>
      </c>
      <c r="G638" s="167" t="s">
        <v>484</v>
      </c>
      <c r="H638" s="168" t="n">
        <v>25</v>
      </c>
      <c r="I638" s="169"/>
      <c r="J638" s="170" t="n">
        <f aca="false">ROUND(I638*H638,2)</f>
        <v>0</v>
      </c>
      <c r="K638" s="166" t="s">
        <v>314</v>
      </c>
      <c r="L638" s="23"/>
      <c r="M638" s="171"/>
      <c r="N638" s="172" t="s">
        <v>47</v>
      </c>
      <c r="P638" s="173" t="n">
        <f aca="false">O638*H638</f>
        <v>0</v>
      </c>
      <c r="Q638" s="173" t="n">
        <v>0</v>
      </c>
      <c r="R638" s="173" t="n">
        <f aca="false">Q638*H638</f>
        <v>0</v>
      </c>
      <c r="S638" s="173" t="n">
        <v>0</v>
      </c>
      <c r="T638" s="174" t="n">
        <f aca="false">S638*H638</f>
        <v>0</v>
      </c>
      <c r="AR638" s="175" t="s">
        <v>414</v>
      </c>
      <c r="AT638" s="175" t="s">
        <v>310</v>
      </c>
      <c r="AU638" s="175" t="s">
        <v>91</v>
      </c>
      <c r="AY638" s="3" t="s">
        <v>308</v>
      </c>
      <c r="BE638" s="176" t="n">
        <f aca="false">IF(N638="základní",J638,0)</f>
        <v>0</v>
      </c>
      <c r="BF638" s="176" t="n">
        <f aca="false">IF(N638="snížená",J638,0)</f>
        <v>0</v>
      </c>
      <c r="BG638" s="176" t="n">
        <f aca="false">IF(N638="zákl. přenesená",J638,0)</f>
        <v>0</v>
      </c>
      <c r="BH638" s="176" t="n">
        <f aca="false">IF(N638="sníž. přenesená",J638,0)</f>
        <v>0</v>
      </c>
      <c r="BI638" s="176" t="n">
        <f aca="false">IF(N638="nulová",J638,0)</f>
        <v>0</v>
      </c>
      <c r="BJ638" s="3" t="s">
        <v>89</v>
      </c>
      <c r="BK638" s="176" t="n">
        <f aca="false">ROUND(I638*H638,2)</f>
        <v>0</v>
      </c>
      <c r="BL638" s="3" t="s">
        <v>414</v>
      </c>
      <c r="BM638" s="175" t="s">
        <v>1519</v>
      </c>
    </row>
    <row r="639" s="22" customFormat="true" ht="24.15" hidden="false" customHeight="true" outlineLevel="0" collapsed="false">
      <c r="B639" s="23"/>
      <c r="C639" s="201" t="s">
        <v>1520</v>
      </c>
      <c r="D639" s="201" t="s">
        <v>487</v>
      </c>
      <c r="E639" s="202" t="s">
        <v>1521</v>
      </c>
      <c r="F639" s="203" t="s">
        <v>1522</v>
      </c>
      <c r="G639" s="204" t="s">
        <v>313</v>
      </c>
      <c r="H639" s="205" t="n">
        <v>23.119</v>
      </c>
      <c r="I639" s="206"/>
      <c r="J639" s="207" t="n">
        <f aca="false">ROUND(I639*H639,2)</f>
        <v>0</v>
      </c>
      <c r="K639" s="203"/>
      <c r="L639" s="208"/>
      <c r="M639" s="209"/>
      <c r="N639" s="210" t="s">
        <v>47</v>
      </c>
      <c r="P639" s="173" t="n">
        <f aca="false">O639*H639</f>
        <v>0</v>
      </c>
      <c r="Q639" s="173" t="n">
        <v>0.0138</v>
      </c>
      <c r="R639" s="173" t="n">
        <f aca="false">Q639*H639</f>
        <v>0.3190422</v>
      </c>
      <c r="S639" s="173" t="n">
        <v>0</v>
      </c>
      <c r="T639" s="174" t="n">
        <f aca="false">S639*H639</f>
        <v>0</v>
      </c>
      <c r="AR639" s="175" t="s">
        <v>508</v>
      </c>
      <c r="AT639" s="175" t="s">
        <v>487</v>
      </c>
      <c r="AU639" s="175" t="s">
        <v>91</v>
      </c>
      <c r="AY639" s="3" t="s">
        <v>308</v>
      </c>
      <c r="BE639" s="176" t="n">
        <f aca="false">IF(N639="základní",J639,0)</f>
        <v>0</v>
      </c>
      <c r="BF639" s="176" t="n">
        <f aca="false">IF(N639="snížená",J639,0)</f>
        <v>0</v>
      </c>
      <c r="BG639" s="176" t="n">
        <f aca="false">IF(N639="zákl. přenesená",J639,0)</f>
        <v>0</v>
      </c>
      <c r="BH639" s="176" t="n">
        <f aca="false">IF(N639="sníž. přenesená",J639,0)</f>
        <v>0</v>
      </c>
      <c r="BI639" s="176" t="n">
        <f aca="false">IF(N639="nulová",J639,0)</f>
        <v>0</v>
      </c>
      <c r="BJ639" s="3" t="s">
        <v>89</v>
      </c>
      <c r="BK639" s="176" t="n">
        <f aca="false">ROUND(I639*H639,2)</f>
        <v>0</v>
      </c>
      <c r="BL639" s="3" t="s">
        <v>414</v>
      </c>
      <c r="BM639" s="175" t="s">
        <v>1523</v>
      </c>
    </row>
    <row r="640" s="185" customFormat="true" ht="10.2" hidden="false" customHeight="false" outlineLevel="0" collapsed="false">
      <c r="B640" s="186"/>
      <c r="D640" s="179" t="s">
        <v>317</v>
      </c>
      <c r="F640" s="188" t="s">
        <v>1524</v>
      </c>
      <c r="H640" s="189" t="n">
        <v>23.119</v>
      </c>
      <c r="I640" s="190"/>
      <c r="L640" s="186"/>
      <c r="M640" s="191"/>
      <c r="T640" s="192"/>
      <c r="AT640" s="187" t="s">
        <v>317</v>
      </c>
      <c r="AU640" s="187" t="s">
        <v>91</v>
      </c>
      <c r="AV640" s="185" t="s">
        <v>91</v>
      </c>
      <c r="AW640" s="185" t="s">
        <v>3</v>
      </c>
      <c r="AX640" s="185" t="s">
        <v>89</v>
      </c>
      <c r="AY640" s="187" t="s">
        <v>308</v>
      </c>
    </row>
    <row r="641" s="22" customFormat="true" ht="24.15" hidden="false" customHeight="true" outlineLevel="0" collapsed="false">
      <c r="B641" s="23"/>
      <c r="C641" s="164" t="s">
        <v>1525</v>
      </c>
      <c r="D641" s="164" t="s">
        <v>310</v>
      </c>
      <c r="E641" s="165" t="s">
        <v>1526</v>
      </c>
      <c r="F641" s="166" t="s">
        <v>1527</v>
      </c>
      <c r="G641" s="167" t="s">
        <v>494</v>
      </c>
      <c r="H641" s="168" t="n">
        <v>9.4</v>
      </c>
      <c r="I641" s="169"/>
      <c r="J641" s="170" t="n">
        <f aca="false">ROUND(I641*H641,2)</f>
        <v>0</v>
      </c>
      <c r="K641" s="166" t="s">
        <v>314</v>
      </c>
      <c r="L641" s="23"/>
      <c r="M641" s="171"/>
      <c r="N641" s="172" t="s">
        <v>47</v>
      </c>
      <c r="P641" s="173" t="n">
        <f aca="false">O641*H641</f>
        <v>0</v>
      </c>
      <c r="Q641" s="173" t="n">
        <v>3E-005</v>
      </c>
      <c r="R641" s="173" t="n">
        <f aca="false">Q641*H641</f>
        <v>0.000282</v>
      </c>
      <c r="S641" s="173" t="n">
        <v>0</v>
      </c>
      <c r="T641" s="174" t="n">
        <f aca="false">S641*H641</f>
        <v>0</v>
      </c>
      <c r="AR641" s="175" t="s">
        <v>414</v>
      </c>
      <c r="AT641" s="175" t="s">
        <v>310</v>
      </c>
      <c r="AU641" s="175" t="s">
        <v>91</v>
      </c>
      <c r="AY641" s="3" t="s">
        <v>308</v>
      </c>
      <c r="BE641" s="176" t="n">
        <f aca="false">IF(N641="základní",J641,0)</f>
        <v>0</v>
      </c>
      <c r="BF641" s="176" t="n">
        <f aca="false">IF(N641="snížená",J641,0)</f>
        <v>0</v>
      </c>
      <c r="BG641" s="176" t="n">
        <f aca="false">IF(N641="zákl. přenesená",J641,0)</f>
        <v>0</v>
      </c>
      <c r="BH641" s="176" t="n">
        <f aca="false">IF(N641="sníž. přenesená",J641,0)</f>
        <v>0</v>
      </c>
      <c r="BI641" s="176" t="n">
        <f aca="false">IF(N641="nulová",J641,0)</f>
        <v>0</v>
      </c>
      <c r="BJ641" s="3" t="s">
        <v>89</v>
      </c>
      <c r="BK641" s="176" t="n">
        <f aca="false">ROUND(I641*H641,2)</f>
        <v>0</v>
      </c>
      <c r="BL641" s="3" t="s">
        <v>414</v>
      </c>
      <c r="BM641" s="175" t="s">
        <v>1528</v>
      </c>
    </row>
    <row r="642" s="177" customFormat="true" ht="10.2" hidden="false" customHeight="false" outlineLevel="0" collapsed="false">
      <c r="B642" s="178"/>
      <c r="D642" s="179" t="s">
        <v>317</v>
      </c>
      <c r="E642" s="180"/>
      <c r="F642" s="181" t="s">
        <v>318</v>
      </c>
      <c r="H642" s="180"/>
      <c r="I642" s="182"/>
      <c r="L642" s="178"/>
      <c r="M642" s="183"/>
      <c r="T642" s="184"/>
      <c r="AT642" s="180" t="s">
        <v>317</v>
      </c>
      <c r="AU642" s="180" t="s">
        <v>91</v>
      </c>
      <c r="AV642" s="177" t="s">
        <v>89</v>
      </c>
      <c r="AW642" s="177" t="s">
        <v>35</v>
      </c>
      <c r="AX642" s="177" t="s">
        <v>82</v>
      </c>
      <c r="AY642" s="180" t="s">
        <v>308</v>
      </c>
    </row>
    <row r="643" s="177" customFormat="true" ht="10.2" hidden="false" customHeight="false" outlineLevel="0" collapsed="false">
      <c r="B643" s="178"/>
      <c r="D643" s="179" t="s">
        <v>317</v>
      </c>
      <c r="E643" s="180"/>
      <c r="F643" s="181" t="s">
        <v>1529</v>
      </c>
      <c r="H643" s="180"/>
      <c r="I643" s="182"/>
      <c r="L643" s="178"/>
      <c r="M643" s="183"/>
      <c r="T643" s="184"/>
      <c r="AT643" s="180" t="s">
        <v>317</v>
      </c>
      <c r="AU643" s="180" t="s">
        <v>91</v>
      </c>
      <c r="AV643" s="177" t="s">
        <v>89</v>
      </c>
      <c r="AW643" s="177" t="s">
        <v>35</v>
      </c>
      <c r="AX643" s="177" t="s">
        <v>82</v>
      </c>
      <c r="AY643" s="180" t="s">
        <v>308</v>
      </c>
    </row>
    <row r="644" s="177" customFormat="true" ht="10.2" hidden="false" customHeight="false" outlineLevel="0" collapsed="false">
      <c r="B644" s="178"/>
      <c r="D644" s="179" t="s">
        <v>317</v>
      </c>
      <c r="E644" s="180"/>
      <c r="F644" s="181" t="s">
        <v>1112</v>
      </c>
      <c r="H644" s="180"/>
      <c r="I644" s="182"/>
      <c r="L644" s="178"/>
      <c r="M644" s="183"/>
      <c r="T644" s="184"/>
      <c r="AT644" s="180" t="s">
        <v>317</v>
      </c>
      <c r="AU644" s="180" t="s">
        <v>91</v>
      </c>
      <c r="AV644" s="177" t="s">
        <v>89</v>
      </c>
      <c r="AW644" s="177" t="s">
        <v>35</v>
      </c>
      <c r="AX644" s="177" t="s">
        <v>82</v>
      </c>
      <c r="AY644" s="180" t="s">
        <v>308</v>
      </c>
    </row>
    <row r="645" s="185" customFormat="true" ht="10.2" hidden="false" customHeight="false" outlineLevel="0" collapsed="false">
      <c r="B645" s="186"/>
      <c r="D645" s="179" t="s">
        <v>317</v>
      </c>
      <c r="E645" s="187"/>
      <c r="F645" s="188" t="s">
        <v>1508</v>
      </c>
      <c r="H645" s="189" t="n">
        <v>9.4</v>
      </c>
      <c r="I645" s="190"/>
      <c r="L645" s="186"/>
      <c r="M645" s="191"/>
      <c r="T645" s="192"/>
      <c r="AT645" s="187" t="s">
        <v>317</v>
      </c>
      <c r="AU645" s="187" t="s">
        <v>91</v>
      </c>
      <c r="AV645" s="185" t="s">
        <v>91</v>
      </c>
      <c r="AW645" s="185" t="s">
        <v>35</v>
      </c>
      <c r="AX645" s="185" t="s">
        <v>82</v>
      </c>
      <c r="AY645" s="187" t="s">
        <v>308</v>
      </c>
    </row>
    <row r="646" s="193" customFormat="true" ht="10.2" hidden="false" customHeight="false" outlineLevel="0" collapsed="false">
      <c r="B646" s="194"/>
      <c r="D646" s="179" t="s">
        <v>317</v>
      </c>
      <c r="E646" s="195"/>
      <c r="F646" s="196" t="s">
        <v>321</v>
      </c>
      <c r="H646" s="197" t="n">
        <v>9.4</v>
      </c>
      <c r="I646" s="198"/>
      <c r="L646" s="194"/>
      <c r="M646" s="199"/>
      <c r="T646" s="200"/>
      <c r="AT646" s="195" t="s">
        <v>317</v>
      </c>
      <c r="AU646" s="195" t="s">
        <v>91</v>
      </c>
      <c r="AV646" s="193" t="s">
        <v>315</v>
      </c>
      <c r="AW646" s="193" t="s">
        <v>35</v>
      </c>
      <c r="AX646" s="193" t="s">
        <v>89</v>
      </c>
      <c r="AY646" s="195" t="s">
        <v>308</v>
      </c>
    </row>
    <row r="647" s="22" customFormat="true" ht="44.25" hidden="false" customHeight="true" outlineLevel="0" collapsed="false">
      <c r="B647" s="23"/>
      <c r="C647" s="164" t="s">
        <v>1530</v>
      </c>
      <c r="D647" s="164" t="s">
        <v>310</v>
      </c>
      <c r="E647" s="165" t="s">
        <v>1531</v>
      </c>
      <c r="F647" s="166" t="s">
        <v>1532</v>
      </c>
      <c r="G647" s="167" t="s">
        <v>370</v>
      </c>
      <c r="H647" s="168" t="n">
        <v>0.549</v>
      </c>
      <c r="I647" s="169"/>
      <c r="J647" s="170" t="n">
        <f aca="false">ROUND(I647*H647,2)</f>
        <v>0</v>
      </c>
      <c r="K647" s="166" t="s">
        <v>314</v>
      </c>
      <c r="L647" s="23"/>
      <c r="M647" s="171"/>
      <c r="N647" s="172" t="s">
        <v>47</v>
      </c>
      <c r="P647" s="173" t="n">
        <f aca="false">O647*H647</f>
        <v>0</v>
      </c>
      <c r="Q647" s="173" t="n">
        <v>0</v>
      </c>
      <c r="R647" s="173" t="n">
        <f aca="false">Q647*H647</f>
        <v>0</v>
      </c>
      <c r="S647" s="173" t="n">
        <v>0</v>
      </c>
      <c r="T647" s="174" t="n">
        <f aca="false">S647*H647</f>
        <v>0</v>
      </c>
      <c r="AR647" s="175" t="s">
        <v>414</v>
      </c>
      <c r="AT647" s="175" t="s">
        <v>310</v>
      </c>
      <c r="AU647" s="175" t="s">
        <v>91</v>
      </c>
      <c r="AY647" s="3" t="s">
        <v>308</v>
      </c>
      <c r="BE647" s="176" t="n">
        <f aca="false">IF(N647="základní",J647,0)</f>
        <v>0</v>
      </c>
      <c r="BF647" s="176" t="n">
        <f aca="false">IF(N647="snížená",J647,0)</f>
        <v>0</v>
      </c>
      <c r="BG647" s="176" t="n">
        <f aca="false">IF(N647="zákl. přenesená",J647,0)</f>
        <v>0</v>
      </c>
      <c r="BH647" s="176" t="n">
        <f aca="false">IF(N647="sníž. přenesená",J647,0)</f>
        <v>0</v>
      </c>
      <c r="BI647" s="176" t="n">
        <f aca="false">IF(N647="nulová",J647,0)</f>
        <v>0</v>
      </c>
      <c r="BJ647" s="3" t="s">
        <v>89</v>
      </c>
      <c r="BK647" s="176" t="n">
        <f aca="false">ROUND(I647*H647,2)</f>
        <v>0</v>
      </c>
      <c r="BL647" s="3" t="s">
        <v>414</v>
      </c>
      <c r="BM647" s="175" t="s">
        <v>1533</v>
      </c>
    </row>
    <row r="648" s="152" customFormat="true" ht="22.95" hidden="false" customHeight="true" outlineLevel="0" collapsed="false">
      <c r="B648" s="153"/>
      <c r="D648" s="154" t="s">
        <v>81</v>
      </c>
      <c r="E648" s="162" t="s">
        <v>1534</v>
      </c>
      <c r="F648" s="162" t="s">
        <v>1535</v>
      </c>
      <c r="I648" s="156"/>
      <c r="J648" s="163" t="n">
        <f aca="false">BK648</f>
        <v>0</v>
      </c>
      <c r="L648" s="153"/>
      <c r="M648" s="157"/>
      <c r="P648" s="158" t="n">
        <f aca="false">SUM(P649:P656)</f>
        <v>0</v>
      </c>
      <c r="R648" s="158" t="n">
        <f aca="false">SUM(R649:R656)</f>
        <v>0.0029463</v>
      </c>
      <c r="T648" s="159" t="n">
        <f aca="false">SUM(T649:T656)</f>
        <v>0</v>
      </c>
      <c r="AR648" s="154" t="s">
        <v>91</v>
      </c>
      <c r="AT648" s="160" t="s">
        <v>81</v>
      </c>
      <c r="AU648" s="160" t="s">
        <v>89</v>
      </c>
      <c r="AY648" s="154" t="s">
        <v>308</v>
      </c>
      <c r="BK648" s="161" t="n">
        <f aca="false">SUM(BK649:BK656)</f>
        <v>0</v>
      </c>
    </row>
    <row r="649" s="22" customFormat="true" ht="24.15" hidden="false" customHeight="true" outlineLevel="0" collapsed="false">
      <c r="B649" s="23"/>
      <c r="C649" s="164" t="s">
        <v>1536</v>
      </c>
      <c r="D649" s="164" t="s">
        <v>310</v>
      </c>
      <c r="E649" s="165" t="s">
        <v>1537</v>
      </c>
      <c r="F649" s="166" t="s">
        <v>1538</v>
      </c>
      <c r="G649" s="167" t="s">
        <v>313</v>
      </c>
      <c r="H649" s="168" t="n">
        <v>6.405</v>
      </c>
      <c r="I649" s="169"/>
      <c r="J649" s="170" t="n">
        <f aca="false">ROUND(I649*H649,2)</f>
        <v>0</v>
      </c>
      <c r="K649" s="166" t="s">
        <v>314</v>
      </c>
      <c r="L649" s="23"/>
      <c r="M649" s="171"/>
      <c r="N649" s="172" t="s">
        <v>47</v>
      </c>
      <c r="P649" s="173" t="n">
        <f aca="false">O649*H649</f>
        <v>0</v>
      </c>
      <c r="Q649" s="173" t="n">
        <v>0</v>
      </c>
      <c r="R649" s="173" t="n">
        <f aca="false">Q649*H649</f>
        <v>0</v>
      </c>
      <c r="S649" s="173" t="n">
        <v>0</v>
      </c>
      <c r="T649" s="174" t="n">
        <f aca="false">S649*H649</f>
        <v>0</v>
      </c>
      <c r="AR649" s="175" t="s">
        <v>414</v>
      </c>
      <c r="AT649" s="175" t="s">
        <v>310</v>
      </c>
      <c r="AU649" s="175" t="s">
        <v>91</v>
      </c>
      <c r="AY649" s="3" t="s">
        <v>308</v>
      </c>
      <c r="BE649" s="176" t="n">
        <f aca="false">IF(N649="základní",J649,0)</f>
        <v>0</v>
      </c>
      <c r="BF649" s="176" t="n">
        <f aca="false">IF(N649="snížená",J649,0)</f>
        <v>0</v>
      </c>
      <c r="BG649" s="176" t="n">
        <f aca="false">IF(N649="zákl. přenesená",J649,0)</f>
        <v>0</v>
      </c>
      <c r="BH649" s="176" t="n">
        <f aca="false">IF(N649="sníž. přenesená",J649,0)</f>
        <v>0</v>
      </c>
      <c r="BI649" s="176" t="n">
        <f aca="false">IF(N649="nulová",J649,0)</f>
        <v>0</v>
      </c>
      <c r="BJ649" s="3" t="s">
        <v>89</v>
      </c>
      <c r="BK649" s="176" t="n">
        <f aca="false">ROUND(I649*H649,2)</f>
        <v>0</v>
      </c>
      <c r="BL649" s="3" t="s">
        <v>414</v>
      </c>
      <c r="BM649" s="175" t="s">
        <v>1539</v>
      </c>
    </row>
    <row r="650" s="177" customFormat="true" ht="10.2" hidden="false" customHeight="false" outlineLevel="0" collapsed="false">
      <c r="B650" s="178"/>
      <c r="D650" s="179" t="s">
        <v>317</v>
      </c>
      <c r="E650" s="180"/>
      <c r="F650" s="181" t="s">
        <v>318</v>
      </c>
      <c r="H650" s="180"/>
      <c r="I650" s="182"/>
      <c r="L650" s="178"/>
      <c r="M650" s="183"/>
      <c r="T650" s="184"/>
      <c r="AT650" s="180" t="s">
        <v>317</v>
      </c>
      <c r="AU650" s="180" t="s">
        <v>91</v>
      </c>
      <c r="AV650" s="177" t="s">
        <v>89</v>
      </c>
      <c r="AW650" s="177" t="s">
        <v>35</v>
      </c>
      <c r="AX650" s="177" t="s">
        <v>82</v>
      </c>
      <c r="AY650" s="180" t="s">
        <v>308</v>
      </c>
    </row>
    <row r="651" s="177" customFormat="true" ht="10.2" hidden="false" customHeight="false" outlineLevel="0" collapsed="false">
      <c r="B651" s="178"/>
      <c r="D651" s="179" t="s">
        <v>317</v>
      </c>
      <c r="E651" s="180"/>
      <c r="F651" s="181" t="s">
        <v>1540</v>
      </c>
      <c r="H651" s="180"/>
      <c r="I651" s="182"/>
      <c r="L651" s="178"/>
      <c r="M651" s="183"/>
      <c r="T651" s="184"/>
      <c r="AT651" s="180" t="s">
        <v>317</v>
      </c>
      <c r="AU651" s="180" t="s">
        <v>91</v>
      </c>
      <c r="AV651" s="177" t="s">
        <v>89</v>
      </c>
      <c r="AW651" s="177" t="s">
        <v>35</v>
      </c>
      <c r="AX651" s="177" t="s">
        <v>82</v>
      </c>
      <c r="AY651" s="180" t="s">
        <v>308</v>
      </c>
    </row>
    <row r="652" s="177" customFormat="true" ht="10.2" hidden="false" customHeight="false" outlineLevel="0" collapsed="false">
      <c r="B652" s="178"/>
      <c r="D652" s="179" t="s">
        <v>317</v>
      </c>
      <c r="E652" s="180"/>
      <c r="F652" s="181" t="s">
        <v>1112</v>
      </c>
      <c r="H652" s="180"/>
      <c r="I652" s="182"/>
      <c r="L652" s="178"/>
      <c r="M652" s="183"/>
      <c r="T652" s="184"/>
      <c r="AT652" s="180" t="s">
        <v>317</v>
      </c>
      <c r="AU652" s="180" t="s">
        <v>91</v>
      </c>
      <c r="AV652" s="177" t="s">
        <v>89</v>
      </c>
      <c r="AW652" s="177" t="s">
        <v>35</v>
      </c>
      <c r="AX652" s="177" t="s">
        <v>82</v>
      </c>
      <c r="AY652" s="180" t="s">
        <v>308</v>
      </c>
    </row>
    <row r="653" s="185" customFormat="true" ht="10.2" hidden="false" customHeight="false" outlineLevel="0" collapsed="false">
      <c r="B653" s="186"/>
      <c r="D653" s="179" t="s">
        <v>317</v>
      </c>
      <c r="E653" s="187"/>
      <c r="F653" s="188" t="s">
        <v>1466</v>
      </c>
      <c r="H653" s="189" t="n">
        <v>6.405</v>
      </c>
      <c r="I653" s="190"/>
      <c r="L653" s="186"/>
      <c r="M653" s="191"/>
      <c r="T653" s="192"/>
      <c r="AT653" s="187" t="s">
        <v>317</v>
      </c>
      <c r="AU653" s="187" t="s">
        <v>91</v>
      </c>
      <c r="AV653" s="185" t="s">
        <v>91</v>
      </c>
      <c r="AW653" s="185" t="s">
        <v>35</v>
      </c>
      <c r="AX653" s="185" t="s">
        <v>82</v>
      </c>
      <c r="AY653" s="187" t="s">
        <v>308</v>
      </c>
    </row>
    <row r="654" s="193" customFormat="true" ht="10.2" hidden="false" customHeight="false" outlineLevel="0" collapsed="false">
      <c r="B654" s="194"/>
      <c r="D654" s="179" t="s">
        <v>317</v>
      </c>
      <c r="E654" s="195"/>
      <c r="F654" s="196" t="s">
        <v>321</v>
      </c>
      <c r="H654" s="197" t="n">
        <v>6.405</v>
      </c>
      <c r="I654" s="198"/>
      <c r="L654" s="194"/>
      <c r="M654" s="199"/>
      <c r="T654" s="200"/>
      <c r="AT654" s="195" t="s">
        <v>317</v>
      </c>
      <c r="AU654" s="195" t="s">
        <v>91</v>
      </c>
      <c r="AV654" s="193" t="s">
        <v>315</v>
      </c>
      <c r="AW654" s="193" t="s">
        <v>35</v>
      </c>
      <c r="AX654" s="193" t="s">
        <v>89</v>
      </c>
      <c r="AY654" s="195" t="s">
        <v>308</v>
      </c>
    </row>
    <row r="655" s="22" customFormat="true" ht="33" hidden="false" customHeight="true" outlineLevel="0" collapsed="false">
      <c r="B655" s="23"/>
      <c r="C655" s="164" t="s">
        <v>1541</v>
      </c>
      <c r="D655" s="164" t="s">
        <v>310</v>
      </c>
      <c r="E655" s="165" t="s">
        <v>1542</v>
      </c>
      <c r="F655" s="166" t="s">
        <v>1543</v>
      </c>
      <c r="G655" s="167" t="s">
        <v>313</v>
      </c>
      <c r="H655" s="168" t="n">
        <v>6.405</v>
      </c>
      <c r="I655" s="169"/>
      <c r="J655" s="170" t="n">
        <f aca="false">ROUND(I655*H655,2)</f>
        <v>0</v>
      </c>
      <c r="K655" s="166" t="s">
        <v>314</v>
      </c>
      <c r="L655" s="23"/>
      <c r="M655" s="171"/>
      <c r="N655" s="172" t="s">
        <v>47</v>
      </c>
      <c r="P655" s="173" t="n">
        <f aca="false">O655*H655</f>
        <v>0</v>
      </c>
      <c r="Q655" s="173" t="n">
        <v>0.0002</v>
      </c>
      <c r="R655" s="173" t="n">
        <f aca="false">Q655*H655</f>
        <v>0.001281</v>
      </c>
      <c r="S655" s="173" t="n">
        <v>0</v>
      </c>
      <c r="T655" s="174" t="n">
        <f aca="false">S655*H655</f>
        <v>0</v>
      </c>
      <c r="AR655" s="175" t="s">
        <v>414</v>
      </c>
      <c r="AT655" s="175" t="s">
        <v>310</v>
      </c>
      <c r="AU655" s="175" t="s">
        <v>91</v>
      </c>
      <c r="AY655" s="3" t="s">
        <v>308</v>
      </c>
      <c r="BE655" s="176" t="n">
        <f aca="false">IF(N655="základní",J655,0)</f>
        <v>0</v>
      </c>
      <c r="BF655" s="176" t="n">
        <f aca="false">IF(N655="snížená",J655,0)</f>
        <v>0</v>
      </c>
      <c r="BG655" s="176" t="n">
        <f aca="false">IF(N655="zákl. přenesená",J655,0)</f>
        <v>0</v>
      </c>
      <c r="BH655" s="176" t="n">
        <f aca="false">IF(N655="sníž. přenesená",J655,0)</f>
        <v>0</v>
      </c>
      <c r="BI655" s="176" t="n">
        <f aca="false">IF(N655="nulová",J655,0)</f>
        <v>0</v>
      </c>
      <c r="BJ655" s="3" t="s">
        <v>89</v>
      </c>
      <c r="BK655" s="176" t="n">
        <f aca="false">ROUND(I655*H655,2)</f>
        <v>0</v>
      </c>
      <c r="BL655" s="3" t="s">
        <v>414</v>
      </c>
      <c r="BM655" s="175" t="s">
        <v>1544</v>
      </c>
    </row>
    <row r="656" s="22" customFormat="true" ht="37.95" hidden="false" customHeight="true" outlineLevel="0" collapsed="false">
      <c r="B656" s="23"/>
      <c r="C656" s="164" t="s">
        <v>1545</v>
      </c>
      <c r="D656" s="164" t="s">
        <v>310</v>
      </c>
      <c r="E656" s="165" t="s">
        <v>1546</v>
      </c>
      <c r="F656" s="166" t="s">
        <v>1547</v>
      </c>
      <c r="G656" s="167" t="s">
        <v>313</v>
      </c>
      <c r="H656" s="168" t="n">
        <v>6.405</v>
      </c>
      <c r="I656" s="169"/>
      <c r="J656" s="170" t="n">
        <f aca="false">ROUND(I656*H656,2)</f>
        <v>0</v>
      </c>
      <c r="K656" s="166" t="s">
        <v>314</v>
      </c>
      <c r="L656" s="23"/>
      <c r="M656" s="171"/>
      <c r="N656" s="172" t="s">
        <v>47</v>
      </c>
      <c r="P656" s="173" t="n">
        <f aca="false">O656*H656</f>
        <v>0</v>
      </c>
      <c r="Q656" s="173" t="n">
        <v>0.00026</v>
      </c>
      <c r="R656" s="173" t="n">
        <f aca="false">Q656*H656</f>
        <v>0.0016653</v>
      </c>
      <c r="S656" s="173" t="n">
        <v>0</v>
      </c>
      <c r="T656" s="174" t="n">
        <f aca="false">S656*H656</f>
        <v>0</v>
      </c>
      <c r="AR656" s="175" t="s">
        <v>414</v>
      </c>
      <c r="AT656" s="175" t="s">
        <v>310</v>
      </c>
      <c r="AU656" s="175" t="s">
        <v>91</v>
      </c>
      <c r="AY656" s="3" t="s">
        <v>308</v>
      </c>
      <c r="BE656" s="176" t="n">
        <f aca="false">IF(N656="základní",J656,0)</f>
        <v>0</v>
      </c>
      <c r="BF656" s="176" t="n">
        <f aca="false">IF(N656="snížená",J656,0)</f>
        <v>0</v>
      </c>
      <c r="BG656" s="176" t="n">
        <f aca="false">IF(N656="zákl. přenesená",J656,0)</f>
        <v>0</v>
      </c>
      <c r="BH656" s="176" t="n">
        <f aca="false">IF(N656="sníž. přenesená",J656,0)</f>
        <v>0</v>
      </c>
      <c r="BI656" s="176" t="n">
        <f aca="false">IF(N656="nulová",J656,0)</f>
        <v>0</v>
      </c>
      <c r="BJ656" s="3" t="s">
        <v>89</v>
      </c>
      <c r="BK656" s="176" t="n">
        <f aca="false">ROUND(I656*H656,2)</f>
        <v>0</v>
      </c>
      <c r="BL656" s="3" t="s">
        <v>414</v>
      </c>
      <c r="BM656" s="175" t="s">
        <v>1548</v>
      </c>
    </row>
    <row r="657" s="152" customFormat="true" ht="25.95" hidden="false" customHeight="true" outlineLevel="0" collapsed="false">
      <c r="B657" s="153"/>
      <c r="D657" s="154" t="s">
        <v>81</v>
      </c>
      <c r="E657" s="155" t="s">
        <v>534</v>
      </c>
      <c r="F657" s="155" t="s">
        <v>535</v>
      </c>
      <c r="I657" s="156"/>
      <c r="J657" s="142" t="n">
        <f aca="false">BK657</f>
        <v>0</v>
      </c>
      <c r="L657" s="153"/>
      <c r="M657" s="157"/>
      <c r="P657" s="158" t="n">
        <f aca="false">SUM(P658:P659)</f>
        <v>0</v>
      </c>
      <c r="R657" s="158" t="n">
        <f aca="false">SUM(R658:R659)</f>
        <v>0</v>
      </c>
      <c r="T657" s="159" t="n">
        <f aca="false">SUM(T658:T659)</f>
        <v>0</v>
      </c>
      <c r="AR657" s="154" t="s">
        <v>315</v>
      </c>
      <c r="AT657" s="160" t="s">
        <v>81</v>
      </c>
      <c r="AU657" s="160" t="s">
        <v>82</v>
      </c>
      <c r="AY657" s="154" t="s">
        <v>308</v>
      </c>
      <c r="BK657" s="161" t="n">
        <f aca="false">SUM(BK658:BK659)</f>
        <v>0</v>
      </c>
    </row>
    <row r="658" s="22" customFormat="true" ht="24.15" hidden="false" customHeight="true" outlineLevel="0" collapsed="false">
      <c r="B658" s="23"/>
      <c r="C658" s="164" t="s">
        <v>1549</v>
      </c>
      <c r="D658" s="164" t="s">
        <v>310</v>
      </c>
      <c r="E658" s="165" t="s">
        <v>1550</v>
      </c>
      <c r="F658" s="166" t="s">
        <v>1551</v>
      </c>
      <c r="G658" s="167" t="s">
        <v>478</v>
      </c>
      <c r="H658" s="168" t="n">
        <v>3</v>
      </c>
      <c r="I658" s="169"/>
      <c r="J658" s="170" t="n">
        <f aca="false">ROUND(I658*H658,2)</f>
        <v>0</v>
      </c>
      <c r="K658" s="166"/>
      <c r="L658" s="23"/>
      <c r="M658" s="171"/>
      <c r="N658" s="172" t="s">
        <v>47</v>
      </c>
      <c r="P658" s="173" t="n">
        <f aca="false">O658*H658</f>
        <v>0</v>
      </c>
      <c r="Q658" s="173" t="n">
        <v>0</v>
      </c>
      <c r="R658" s="173" t="n">
        <f aca="false">Q658*H658</f>
        <v>0</v>
      </c>
      <c r="S658" s="173" t="n">
        <v>0</v>
      </c>
      <c r="T658" s="174" t="n">
        <f aca="false">S658*H658</f>
        <v>0</v>
      </c>
      <c r="AR658" s="175" t="s">
        <v>315</v>
      </c>
      <c r="AT658" s="175" t="s">
        <v>310</v>
      </c>
      <c r="AU658" s="175" t="s">
        <v>89</v>
      </c>
      <c r="AY658" s="3" t="s">
        <v>308</v>
      </c>
      <c r="BE658" s="176" t="n">
        <f aca="false">IF(N658="základní",J658,0)</f>
        <v>0</v>
      </c>
      <c r="BF658" s="176" t="n">
        <f aca="false">IF(N658="snížená",J658,0)</f>
        <v>0</v>
      </c>
      <c r="BG658" s="176" t="n">
        <f aca="false">IF(N658="zákl. přenesená",J658,0)</f>
        <v>0</v>
      </c>
      <c r="BH658" s="176" t="n">
        <f aca="false">IF(N658="sníž. přenesená",J658,0)</f>
        <v>0</v>
      </c>
      <c r="BI658" s="176" t="n">
        <f aca="false">IF(N658="nulová",J658,0)</f>
        <v>0</v>
      </c>
      <c r="BJ658" s="3" t="s">
        <v>89</v>
      </c>
      <c r="BK658" s="176" t="n">
        <f aca="false">ROUND(I658*H658,2)</f>
        <v>0</v>
      </c>
      <c r="BL658" s="3" t="s">
        <v>315</v>
      </c>
      <c r="BM658" s="175" t="s">
        <v>1552</v>
      </c>
    </row>
    <row r="659" s="22" customFormat="true" ht="24.15" hidden="false" customHeight="true" outlineLevel="0" collapsed="false">
      <c r="B659" s="23"/>
      <c r="C659" s="164" t="s">
        <v>1553</v>
      </c>
      <c r="D659" s="164" t="s">
        <v>310</v>
      </c>
      <c r="E659" s="165" t="s">
        <v>1554</v>
      </c>
      <c r="F659" s="166" t="s">
        <v>1555</v>
      </c>
      <c r="G659" s="167" t="s">
        <v>478</v>
      </c>
      <c r="H659" s="168" t="n">
        <v>3</v>
      </c>
      <c r="I659" s="169"/>
      <c r="J659" s="170" t="n">
        <f aca="false">ROUND(I659*H659,2)</f>
        <v>0</v>
      </c>
      <c r="K659" s="166"/>
      <c r="L659" s="23"/>
      <c r="M659" s="171"/>
      <c r="N659" s="172" t="s">
        <v>47</v>
      </c>
      <c r="P659" s="173" t="n">
        <f aca="false">O659*H659</f>
        <v>0</v>
      </c>
      <c r="Q659" s="173" t="n">
        <v>0</v>
      </c>
      <c r="R659" s="173" t="n">
        <f aca="false">Q659*H659</f>
        <v>0</v>
      </c>
      <c r="S659" s="173" t="n">
        <v>0</v>
      </c>
      <c r="T659" s="174" t="n">
        <f aca="false">S659*H659</f>
        <v>0</v>
      </c>
      <c r="AR659" s="175" t="s">
        <v>315</v>
      </c>
      <c r="AT659" s="175" t="s">
        <v>310</v>
      </c>
      <c r="AU659" s="175" t="s">
        <v>89</v>
      </c>
      <c r="AY659" s="3" t="s">
        <v>308</v>
      </c>
      <c r="BE659" s="176" t="n">
        <f aca="false">IF(N659="základní",J659,0)</f>
        <v>0</v>
      </c>
      <c r="BF659" s="176" t="n">
        <f aca="false">IF(N659="snížená",J659,0)</f>
        <v>0</v>
      </c>
      <c r="BG659" s="176" t="n">
        <f aca="false">IF(N659="zákl. přenesená",J659,0)</f>
        <v>0</v>
      </c>
      <c r="BH659" s="176" t="n">
        <f aca="false">IF(N659="sníž. přenesená",J659,0)</f>
        <v>0</v>
      </c>
      <c r="BI659" s="176" t="n">
        <f aca="false">IF(N659="nulová",J659,0)</f>
        <v>0</v>
      </c>
      <c r="BJ659" s="3" t="s">
        <v>89</v>
      </c>
      <c r="BK659" s="176" t="n">
        <f aca="false">ROUND(I659*H659,2)</f>
        <v>0</v>
      </c>
      <c r="BL659" s="3" t="s">
        <v>315</v>
      </c>
      <c r="BM659" s="175" t="s">
        <v>1556</v>
      </c>
    </row>
    <row r="660" s="22" customFormat="true" ht="49.95" hidden="false" customHeight="true" outlineLevel="0" collapsed="false">
      <c r="B660" s="23"/>
      <c r="E660" s="155" t="s">
        <v>518</v>
      </c>
      <c r="F660" s="155" t="s">
        <v>519</v>
      </c>
      <c r="J660" s="142" t="n">
        <f aca="false">BK660</f>
        <v>0</v>
      </c>
      <c r="L660" s="23"/>
      <c r="M660" s="211"/>
      <c r="T660" s="57"/>
      <c r="AT660" s="3" t="s">
        <v>81</v>
      </c>
      <c r="AU660" s="3" t="s">
        <v>82</v>
      </c>
      <c r="AY660" s="3" t="s">
        <v>520</v>
      </c>
      <c r="BK660" s="176" t="n">
        <f aca="false">SUM(BK661:BK665)</f>
        <v>0</v>
      </c>
    </row>
    <row r="661" s="22" customFormat="true" ht="16.35" hidden="false" customHeight="true" outlineLevel="0" collapsed="false">
      <c r="B661" s="23"/>
      <c r="C661" s="212"/>
      <c r="D661" s="213" t="s">
        <v>310</v>
      </c>
      <c r="E661" s="214"/>
      <c r="F661" s="215"/>
      <c r="G661" s="216"/>
      <c r="H661" s="217"/>
      <c r="I661" s="218"/>
      <c r="J661" s="219" t="n">
        <f aca="false">BK661</f>
        <v>0</v>
      </c>
      <c r="K661" s="220"/>
      <c r="L661" s="23"/>
      <c r="M661" s="221"/>
      <c r="N661" s="222" t="s">
        <v>47</v>
      </c>
      <c r="T661" s="57"/>
      <c r="AT661" s="3" t="s">
        <v>520</v>
      </c>
      <c r="AU661" s="3" t="s">
        <v>89</v>
      </c>
      <c r="AY661" s="3" t="s">
        <v>520</v>
      </c>
      <c r="BE661" s="176" t="n">
        <f aca="false">IF(N661="základní",J661,0)</f>
        <v>0</v>
      </c>
      <c r="BF661" s="176" t="n">
        <f aca="false">IF(N661="snížená",J661,0)</f>
        <v>0</v>
      </c>
      <c r="BG661" s="176" t="n">
        <f aca="false">IF(N661="zákl. přenesená",J661,0)</f>
        <v>0</v>
      </c>
      <c r="BH661" s="176" t="n">
        <f aca="false">IF(N661="sníž. přenesená",J661,0)</f>
        <v>0</v>
      </c>
      <c r="BI661" s="176" t="n">
        <f aca="false">IF(N661="nulová",J661,0)</f>
        <v>0</v>
      </c>
      <c r="BJ661" s="3" t="s">
        <v>89</v>
      </c>
      <c r="BK661" s="176" t="n">
        <f aca="false">I661*H661</f>
        <v>0</v>
      </c>
    </row>
    <row r="662" s="22" customFormat="true" ht="16.35" hidden="false" customHeight="true" outlineLevel="0" collapsed="false">
      <c r="B662" s="23"/>
      <c r="C662" s="212"/>
      <c r="D662" s="213" t="s">
        <v>310</v>
      </c>
      <c r="E662" s="214"/>
      <c r="F662" s="215"/>
      <c r="G662" s="216"/>
      <c r="H662" s="217"/>
      <c r="I662" s="218"/>
      <c r="J662" s="219" t="n">
        <f aca="false">BK662</f>
        <v>0</v>
      </c>
      <c r="K662" s="220"/>
      <c r="L662" s="23"/>
      <c r="M662" s="221"/>
      <c r="N662" s="222" t="s">
        <v>47</v>
      </c>
      <c r="T662" s="57"/>
      <c r="AT662" s="3" t="s">
        <v>520</v>
      </c>
      <c r="AU662" s="3" t="s">
        <v>89</v>
      </c>
      <c r="AY662" s="3" t="s">
        <v>520</v>
      </c>
      <c r="BE662" s="176" t="n">
        <f aca="false">IF(N662="základní",J662,0)</f>
        <v>0</v>
      </c>
      <c r="BF662" s="176" t="n">
        <f aca="false">IF(N662="snížená",J662,0)</f>
        <v>0</v>
      </c>
      <c r="BG662" s="176" t="n">
        <f aca="false">IF(N662="zákl. přenesená",J662,0)</f>
        <v>0</v>
      </c>
      <c r="BH662" s="176" t="n">
        <f aca="false">IF(N662="sníž. přenesená",J662,0)</f>
        <v>0</v>
      </c>
      <c r="BI662" s="176" t="n">
        <f aca="false">IF(N662="nulová",J662,0)</f>
        <v>0</v>
      </c>
      <c r="BJ662" s="3" t="s">
        <v>89</v>
      </c>
      <c r="BK662" s="176" t="n">
        <f aca="false">I662*H662</f>
        <v>0</v>
      </c>
    </row>
    <row r="663" s="22" customFormat="true" ht="16.35" hidden="false" customHeight="true" outlineLevel="0" collapsed="false">
      <c r="B663" s="23"/>
      <c r="C663" s="212"/>
      <c r="D663" s="213" t="s">
        <v>310</v>
      </c>
      <c r="E663" s="214"/>
      <c r="F663" s="215"/>
      <c r="G663" s="216"/>
      <c r="H663" s="217"/>
      <c r="I663" s="218"/>
      <c r="J663" s="219" t="n">
        <f aca="false">BK663</f>
        <v>0</v>
      </c>
      <c r="K663" s="220"/>
      <c r="L663" s="23"/>
      <c r="M663" s="221"/>
      <c r="N663" s="222" t="s">
        <v>47</v>
      </c>
      <c r="T663" s="57"/>
      <c r="AT663" s="3" t="s">
        <v>520</v>
      </c>
      <c r="AU663" s="3" t="s">
        <v>89</v>
      </c>
      <c r="AY663" s="3" t="s">
        <v>520</v>
      </c>
      <c r="BE663" s="176" t="n">
        <f aca="false">IF(N663="základní",J663,0)</f>
        <v>0</v>
      </c>
      <c r="BF663" s="176" t="n">
        <f aca="false">IF(N663="snížená",J663,0)</f>
        <v>0</v>
      </c>
      <c r="BG663" s="176" t="n">
        <f aca="false">IF(N663="zákl. přenesená",J663,0)</f>
        <v>0</v>
      </c>
      <c r="BH663" s="176" t="n">
        <f aca="false">IF(N663="sníž. přenesená",J663,0)</f>
        <v>0</v>
      </c>
      <c r="BI663" s="176" t="n">
        <f aca="false">IF(N663="nulová",J663,0)</f>
        <v>0</v>
      </c>
      <c r="BJ663" s="3" t="s">
        <v>89</v>
      </c>
      <c r="BK663" s="176" t="n">
        <f aca="false">I663*H663</f>
        <v>0</v>
      </c>
    </row>
    <row r="664" s="22" customFormat="true" ht="16.35" hidden="false" customHeight="true" outlineLevel="0" collapsed="false">
      <c r="B664" s="23"/>
      <c r="C664" s="212"/>
      <c r="D664" s="213" t="s">
        <v>310</v>
      </c>
      <c r="E664" s="214"/>
      <c r="F664" s="215"/>
      <c r="G664" s="216"/>
      <c r="H664" s="217"/>
      <c r="I664" s="218"/>
      <c r="J664" s="219" t="n">
        <f aca="false">BK664</f>
        <v>0</v>
      </c>
      <c r="K664" s="220"/>
      <c r="L664" s="23"/>
      <c r="M664" s="221"/>
      <c r="N664" s="222" t="s">
        <v>47</v>
      </c>
      <c r="T664" s="57"/>
      <c r="AT664" s="3" t="s">
        <v>520</v>
      </c>
      <c r="AU664" s="3" t="s">
        <v>89</v>
      </c>
      <c r="AY664" s="3" t="s">
        <v>520</v>
      </c>
      <c r="BE664" s="176" t="n">
        <f aca="false">IF(N664="základní",J664,0)</f>
        <v>0</v>
      </c>
      <c r="BF664" s="176" t="n">
        <f aca="false">IF(N664="snížená",J664,0)</f>
        <v>0</v>
      </c>
      <c r="BG664" s="176" t="n">
        <f aca="false">IF(N664="zákl. přenesená",J664,0)</f>
        <v>0</v>
      </c>
      <c r="BH664" s="176" t="n">
        <f aca="false">IF(N664="sníž. přenesená",J664,0)</f>
        <v>0</v>
      </c>
      <c r="BI664" s="176" t="n">
        <f aca="false">IF(N664="nulová",J664,0)</f>
        <v>0</v>
      </c>
      <c r="BJ664" s="3" t="s">
        <v>89</v>
      </c>
      <c r="BK664" s="176" t="n">
        <f aca="false">I664*H664</f>
        <v>0</v>
      </c>
    </row>
    <row r="665" s="22" customFormat="true" ht="16.35" hidden="false" customHeight="true" outlineLevel="0" collapsed="false">
      <c r="B665" s="23"/>
      <c r="C665" s="212"/>
      <c r="D665" s="213" t="s">
        <v>310</v>
      </c>
      <c r="E665" s="214"/>
      <c r="F665" s="215"/>
      <c r="G665" s="216"/>
      <c r="H665" s="217"/>
      <c r="I665" s="218"/>
      <c r="J665" s="219" t="n">
        <f aca="false">BK665</f>
        <v>0</v>
      </c>
      <c r="K665" s="220"/>
      <c r="L665" s="23"/>
      <c r="M665" s="221"/>
      <c r="N665" s="222" t="s">
        <v>47</v>
      </c>
      <c r="O665" s="223"/>
      <c r="P665" s="223"/>
      <c r="Q665" s="223"/>
      <c r="R665" s="223"/>
      <c r="S665" s="223"/>
      <c r="T665" s="224"/>
      <c r="AT665" s="3" t="s">
        <v>520</v>
      </c>
      <c r="AU665" s="3" t="s">
        <v>89</v>
      </c>
      <c r="AY665" s="3" t="s">
        <v>520</v>
      </c>
      <c r="BE665" s="176" t="n">
        <f aca="false">IF(N665="základní",J665,0)</f>
        <v>0</v>
      </c>
      <c r="BF665" s="176" t="n">
        <f aca="false">IF(N665="snížená",J665,0)</f>
        <v>0</v>
      </c>
      <c r="BG665" s="176" t="n">
        <f aca="false">IF(N665="zákl. přenesená",J665,0)</f>
        <v>0</v>
      </c>
      <c r="BH665" s="176" t="n">
        <f aca="false">IF(N665="sníž. přenesená",J665,0)</f>
        <v>0</v>
      </c>
      <c r="BI665" s="176" t="n">
        <f aca="false">IF(N665="nulová",J665,0)</f>
        <v>0</v>
      </c>
      <c r="BJ665" s="3" t="s">
        <v>89</v>
      </c>
      <c r="BK665" s="176" t="n">
        <f aca="false">I665*H665</f>
        <v>0</v>
      </c>
    </row>
    <row r="666" s="22" customFormat="true" ht="6.9" hidden="false" customHeight="true" outlineLevel="0" collapsed="false">
      <c r="B666" s="41"/>
      <c r="C666" s="42"/>
      <c r="D666" s="42"/>
      <c r="E666" s="42"/>
      <c r="F666" s="42"/>
      <c r="G666" s="42"/>
      <c r="H666" s="42"/>
      <c r="I666" s="42"/>
      <c r="J666" s="42"/>
      <c r="K666" s="42"/>
      <c r="L666" s="23"/>
    </row>
  </sheetData>
  <sheetProtection algorithmName="SHA-512" hashValue="ZjIjCV1O5tdMb4SFH5BnmzQQfVyLlD2RnJB3rk4n+OXdZOocyP1tI15lznfoNTxw11RxkRnqxh5N8Fj4JVXWcQ==" saltValue="h5C+H3gKZ1bs9spEkrbpbHfDELhm1766RsobBsPQ4eCBMiNzSOO9Op05KpI8MXDj57FxwmPh3Yv/0l8kVIXixA==" spinCount="100000" sheet="true" objects="true" scenarios="true" formatColumns="false" formatRows="false" autoFilter="false"/>
  <autoFilter ref="C139:K665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28:H128"/>
    <mergeCell ref="E130:H130"/>
    <mergeCell ref="E132:H132"/>
  </mergeCells>
  <dataValidations count="2">
    <dataValidation allowBlank="true" error="Povoleny jsou hodnoty K, M." operator="between" showDropDown="false" showErrorMessage="true" showInputMessage="true" sqref="D661:D666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661:N666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273"/>
  <sheetViews>
    <sheetView showFormulas="false" showGridLines="false" showRowColHeaders="true" showZeros="true" rightToLeft="false" tabSelected="false" showOutlineSymbols="true" defaultGridColor="true" view="normal" topLeftCell="A100" colorId="64" zoomScale="100" zoomScaleNormal="100" zoomScalePageLayoutView="100" workbookViewId="0">
      <selection pane="topLeft" activeCell="I134" activeCellId="0" sqref="I134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fals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260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5913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5914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ROUND(J129,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ROUND((ROUND((SUM(BE129:BE266)),  2) + SUM(BE268:BE272)), 2)</f>
        <v>0</v>
      </c>
      <c r="I35" s="119" t="n">
        <v>0.21</v>
      </c>
      <c r="J35" s="100" t="n">
        <f aca="false">ROUND((ROUND(((SUM(BE129:BE266))*I35),  2) + (SUM(BE268:BE272)*I35)),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ROUND((ROUND((SUM(BF129:BF266)),  2) + SUM(BF268:BF272)), 2)</f>
        <v>0</v>
      </c>
      <c r="I36" s="119" t="n">
        <v>0.15</v>
      </c>
      <c r="J36" s="100" t="n">
        <f aca="false">ROUND((ROUND(((SUM(BF129:BF266))*I36),  2) + (SUM(BF268:BF272)*I36)),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ROUND((ROUND((SUM(BG129:BG266)),  2) + SUM(BG268:BG272)),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ROUND((ROUND((SUM(BH129:BH266)),  2) + SUM(BH268:BH272)),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ROUND((ROUND((SUM(BI129:BI266)),  2) + SUM(BI268:BI272)),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5913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SO 18.1a - Slaboproud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J129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J130</f>
        <v>0</v>
      </c>
      <c r="L99" s="133"/>
    </row>
    <row r="100" s="95" customFormat="true" ht="19.95" hidden="false" customHeight="true" outlineLevel="0" collapsed="false">
      <c r="B100" s="137"/>
      <c r="D100" s="138" t="s">
        <v>5915</v>
      </c>
      <c r="E100" s="139"/>
      <c r="F100" s="139"/>
      <c r="G100" s="139"/>
      <c r="H100" s="139"/>
      <c r="I100" s="139"/>
      <c r="J100" s="140" t="n">
        <f aca="false">J131</f>
        <v>0</v>
      </c>
      <c r="L100" s="137"/>
    </row>
    <row r="101" s="95" customFormat="true" ht="19.95" hidden="false" customHeight="true" outlineLevel="0" collapsed="false">
      <c r="B101" s="137"/>
      <c r="D101" s="138" t="s">
        <v>5916</v>
      </c>
      <c r="E101" s="139"/>
      <c r="F101" s="139"/>
      <c r="G101" s="139"/>
      <c r="H101" s="139"/>
      <c r="I101" s="139"/>
      <c r="J101" s="140" t="n">
        <f aca="false">J135</f>
        <v>0</v>
      </c>
      <c r="L101" s="137"/>
    </row>
    <row r="102" s="95" customFormat="true" ht="19.95" hidden="false" customHeight="true" outlineLevel="0" collapsed="false">
      <c r="B102" s="137"/>
      <c r="D102" s="138" t="s">
        <v>5917</v>
      </c>
      <c r="E102" s="139"/>
      <c r="F102" s="139"/>
      <c r="G102" s="139"/>
      <c r="H102" s="139"/>
      <c r="I102" s="139"/>
      <c r="J102" s="140" t="n">
        <f aca="false">J155</f>
        <v>0</v>
      </c>
      <c r="L102" s="137"/>
    </row>
    <row r="103" s="95" customFormat="true" ht="19.95" hidden="false" customHeight="true" outlineLevel="0" collapsed="false">
      <c r="B103" s="137"/>
      <c r="D103" s="138" t="s">
        <v>5918</v>
      </c>
      <c r="E103" s="139"/>
      <c r="F103" s="139"/>
      <c r="G103" s="139"/>
      <c r="H103" s="139"/>
      <c r="I103" s="139"/>
      <c r="J103" s="140" t="n">
        <f aca="false">J168</f>
        <v>0</v>
      </c>
      <c r="L103" s="137"/>
    </row>
    <row r="104" s="95" customFormat="true" ht="19.95" hidden="false" customHeight="true" outlineLevel="0" collapsed="false">
      <c r="B104" s="137"/>
      <c r="D104" s="138" t="s">
        <v>5919</v>
      </c>
      <c r="E104" s="139"/>
      <c r="F104" s="139"/>
      <c r="G104" s="139"/>
      <c r="H104" s="139"/>
      <c r="I104" s="139"/>
      <c r="J104" s="140" t="n">
        <f aca="false">J195</f>
        <v>0</v>
      </c>
      <c r="L104" s="137"/>
    </row>
    <row r="105" s="95" customFormat="true" ht="19.95" hidden="false" customHeight="true" outlineLevel="0" collapsed="false">
      <c r="B105" s="137"/>
      <c r="D105" s="138" t="s">
        <v>5920</v>
      </c>
      <c r="E105" s="139"/>
      <c r="F105" s="139"/>
      <c r="G105" s="139"/>
      <c r="H105" s="139"/>
      <c r="I105" s="139"/>
      <c r="J105" s="140" t="n">
        <f aca="false">J209</f>
        <v>0</v>
      </c>
      <c r="L105" s="137"/>
    </row>
    <row r="106" s="95" customFormat="true" ht="19.95" hidden="false" customHeight="true" outlineLevel="0" collapsed="false">
      <c r="B106" s="137"/>
      <c r="D106" s="138" t="s">
        <v>5921</v>
      </c>
      <c r="E106" s="139"/>
      <c r="F106" s="139"/>
      <c r="G106" s="139"/>
      <c r="H106" s="139"/>
      <c r="I106" s="139"/>
      <c r="J106" s="140" t="n">
        <f aca="false">J230</f>
        <v>0</v>
      </c>
      <c r="L106" s="137"/>
    </row>
    <row r="107" s="132" customFormat="true" ht="21.75" hidden="false" customHeight="true" outlineLevel="0" collapsed="false">
      <c r="B107" s="133"/>
      <c r="D107" s="141" t="s">
        <v>292</v>
      </c>
      <c r="J107" s="142" t="n">
        <f aca="false">J267</f>
        <v>0</v>
      </c>
      <c r="L107" s="133"/>
    </row>
    <row r="108" s="22" customFormat="true" ht="21.75" hidden="false" customHeight="true" outlineLevel="0" collapsed="false">
      <c r="B108" s="23"/>
      <c r="L108" s="23"/>
    </row>
    <row r="109" s="22" customFormat="true" ht="6.9" hidden="false" customHeight="true" outlineLevel="0" collapsed="false"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23"/>
    </row>
    <row r="113" s="22" customFormat="true" ht="6.9" hidden="false" customHeight="true" outlineLevel="0" collapsed="false">
      <c r="B113" s="43"/>
      <c r="C113" s="44"/>
      <c r="D113" s="44"/>
      <c r="E113" s="44"/>
      <c r="F113" s="44"/>
      <c r="G113" s="44"/>
      <c r="H113" s="44"/>
      <c r="I113" s="44"/>
      <c r="J113" s="44"/>
      <c r="K113" s="44"/>
      <c r="L113" s="23"/>
    </row>
    <row r="114" s="22" customFormat="true" ht="24.9" hidden="false" customHeight="true" outlineLevel="0" collapsed="false">
      <c r="B114" s="23"/>
      <c r="C114" s="7" t="s">
        <v>293</v>
      </c>
      <c r="L114" s="23"/>
    </row>
    <row r="115" s="22" customFormat="true" ht="6.9" hidden="false" customHeight="true" outlineLevel="0" collapsed="false">
      <c r="B115" s="23"/>
      <c r="L115" s="23"/>
    </row>
    <row r="116" s="22" customFormat="true" ht="12" hidden="false" customHeight="true" outlineLevel="0" collapsed="false">
      <c r="B116" s="23"/>
      <c r="C116" s="15" t="s">
        <v>15</v>
      </c>
      <c r="L116" s="23"/>
    </row>
    <row r="117" s="22" customFormat="true" ht="16.5" hidden="false" customHeight="true" outlineLevel="0" collapsed="false">
      <c r="B117" s="23"/>
      <c r="E117" s="109" t="str">
        <f aca="false">E7</f>
        <v>Koupaliště Rosice</v>
      </c>
      <c r="F117" s="109"/>
      <c r="G117" s="109"/>
      <c r="H117" s="109"/>
      <c r="L117" s="23"/>
    </row>
    <row r="118" customFormat="false" ht="12" hidden="false" customHeight="true" outlineLevel="0" collapsed="false">
      <c r="B118" s="6"/>
      <c r="C118" s="15" t="s">
        <v>278</v>
      </c>
      <c r="L118" s="6"/>
    </row>
    <row r="119" s="22" customFormat="true" ht="16.5" hidden="false" customHeight="true" outlineLevel="0" collapsed="false">
      <c r="B119" s="23"/>
      <c r="E119" s="109" t="s">
        <v>5913</v>
      </c>
      <c r="F119" s="109"/>
      <c r="G119" s="109"/>
      <c r="H119" s="109"/>
      <c r="L119" s="23"/>
    </row>
    <row r="120" s="22" customFormat="true" ht="12" hidden="false" customHeight="true" outlineLevel="0" collapsed="false">
      <c r="B120" s="23"/>
      <c r="C120" s="15" t="s">
        <v>280</v>
      </c>
      <c r="L120" s="23"/>
    </row>
    <row r="121" s="22" customFormat="true" ht="16.5" hidden="false" customHeight="true" outlineLevel="0" collapsed="false">
      <c r="B121" s="23"/>
      <c r="E121" s="110" t="str">
        <f aca="false">E11</f>
        <v>SO 18.1a - Slaboproud</v>
      </c>
      <c r="F121" s="110"/>
      <c r="G121" s="110"/>
      <c r="H121" s="110"/>
      <c r="L121" s="23"/>
    </row>
    <row r="122" s="22" customFormat="true" ht="6.9" hidden="false" customHeight="true" outlineLevel="0" collapsed="false">
      <c r="B122" s="23"/>
      <c r="L122" s="23"/>
    </row>
    <row r="123" s="22" customFormat="true" ht="12" hidden="false" customHeight="true" outlineLevel="0" collapsed="false">
      <c r="B123" s="23"/>
      <c r="C123" s="15" t="s">
        <v>19</v>
      </c>
      <c r="F123" s="16" t="str">
        <f aca="false">F14</f>
        <v>Rosice</v>
      </c>
      <c r="I123" s="15" t="s">
        <v>21</v>
      </c>
      <c r="J123" s="111" t="str">
        <f aca="false">IF(J14="","",J14)</f>
        <v>6. 9. 2021</v>
      </c>
      <c r="L123" s="23"/>
    </row>
    <row r="124" s="22" customFormat="true" ht="6.9" hidden="false" customHeight="true" outlineLevel="0" collapsed="false">
      <c r="B124" s="23"/>
      <c r="L124" s="23"/>
    </row>
    <row r="125" s="22" customFormat="true" ht="25.65" hidden="false" customHeight="true" outlineLevel="0" collapsed="false">
      <c r="B125" s="23"/>
      <c r="C125" s="15" t="s">
        <v>23</v>
      </c>
      <c r="F125" s="16" t="str">
        <f aca="false">E17</f>
        <v>Město Rosice</v>
      </c>
      <c r="I125" s="15" t="s">
        <v>31</v>
      </c>
      <c r="J125" s="128" t="str">
        <f aca="false">E23</f>
        <v>Ing. arch. Kristýna Shromáždilová</v>
      </c>
      <c r="L125" s="23"/>
    </row>
    <row r="126" s="22" customFormat="true" ht="25.65" hidden="false" customHeight="true" outlineLevel="0" collapsed="false">
      <c r="B126" s="23"/>
      <c r="C126" s="15" t="s">
        <v>29</v>
      </c>
      <c r="F126" s="16" t="str">
        <f aca="false">IF(E20="","",E20)</f>
        <v>Vyplň údaj</v>
      </c>
      <c r="I126" s="15" t="s">
        <v>36</v>
      </c>
      <c r="J126" s="128" t="str">
        <f aca="false">E26</f>
        <v>STAGA stavební agentura s.r.o.</v>
      </c>
      <c r="L126" s="23"/>
    </row>
    <row r="127" s="22" customFormat="true" ht="10.35" hidden="false" customHeight="true" outlineLevel="0" collapsed="false">
      <c r="B127" s="23"/>
      <c r="L127" s="23"/>
    </row>
    <row r="128" s="143" customFormat="true" ht="29.25" hidden="false" customHeight="true" outlineLevel="0" collapsed="false">
      <c r="B128" s="144"/>
      <c r="C128" s="145" t="s">
        <v>294</v>
      </c>
      <c r="D128" s="146" t="s">
        <v>67</v>
      </c>
      <c r="E128" s="146" t="s">
        <v>63</v>
      </c>
      <c r="F128" s="146" t="s">
        <v>64</v>
      </c>
      <c r="G128" s="146" t="s">
        <v>295</v>
      </c>
      <c r="H128" s="146" t="s">
        <v>296</v>
      </c>
      <c r="I128" s="146" t="s">
        <v>297</v>
      </c>
      <c r="J128" s="146" t="s">
        <v>284</v>
      </c>
      <c r="K128" s="147" t="s">
        <v>298</v>
      </c>
      <c r="L128" s="144"/>
      <c r="M128" s="64"/>
      <c r="N128" s="65" t="s">
        <v>46</v>
      </c>
      <c r="O128" s="65" t="s">
        <v>299</v>
      </c>
      <c r="P128" s="65" t="s">
        <v>300</v>
      </c>
      <c r="Q128" s="65" t="s">
        <v>301</v>
      </c>
      <c r="R128" s="65" t="s">
        <v>302</v>
      </c>
      <c r="S128" s="65" t="s">
        <v>303</v>
      </c>
      <c r="T128" s="66" t="s">
        <v>304</v>
      </c>
    </row>
    <row r="129" s="22" customFormat="true" ht="22.95" hidden="false" customHeight="true" outlineLevel="0" collapsed="false">
      <c r="B129" s="23"/>
      <c r="C129" s="70" t="s">
        <v>305</v>
      </c>
      <c r="J129" s="148" t="n">
        <f aca="false">BK129</f>
        <v>0</v>
      </c>
      <c r="L129" s="23"/>
      <c r="M129" s="67"/>
      <c r="N129" s="55"/>
      <c r="O129" s="55"/>
      <c r="P129" s="149" t="n">
        <f aca="false">P130+P267</f>
        <v>0</v>
      </c>
      <c r="Q129" s="55"/>
      <c r="R129" s="149" t="n">
        <f aca="false">R130+R267</f>
        <v>0</v>
      </c>
      <c r="S129" s="55"/>
      <c r="T129" s="150" t="n">
        <f aca="false">T130+T267</f>
        <v>0</v>
      </c>
      <c r="AT129" s="3" t="s">
        <v>81</v>
      </c>
      <c r="AU129" s="3" t="s">
        <v>286</v>
      </c>
      <c r="BK129" s="151" t="n">
        <f aca="false">BK130+BK267</f>
        <v>0</v>
      </c>
    </row>
    <row r="130" s="152" customFormat="true" ht="25.95" hidden="false" customHeight="true" outlineLevel="0" collapsed="false">
      <c r="B130" s="153"/>
      <c r="D130" s="154" t="s">
        <v>81</v>
      </c>
      <c r="E130" s="155" t="s">
        <v>534</v>
      </c>
      <c r="F130" s="155" t="s">
        <v>535</v>
      </c>
      <c r="I130" s="156"/>
      <c r="J130" s="142" t="n">
        <f aca="false">BK130</f>
        <v>0</v>
      </c>
      <c r="L130" s="153"/>
      <c r="M130" s="157"/>
      <c r="P130" s="158" t="n">
        <f aca="false">P131+P135+P155+P168+P195+P209+P230</f>
        <v>0</v>
      </c>
      <c r="R130" s="158" t="n">
        <f aca="false">R131+R135+R155+R168+R195+R209+R230</f>
        <v>0</v>
      </c>
      <c r="T130" s="159" t="n">
        <f aca="false">T131+T135+T155+T168+T195+T209+T230</f>
        <v>0</v>
      </c>
      <c r="AR130" s="154" t="s">
        <v>315</v>
      </c>
      <c r="AT130" s="160" t="s">
        <v>81</v>
      </c>
      <c r="AU130" s="160" t="s">
        <v>82</v>
      </c>
      <c r="AY130" s="154" t="s">
        <v>308</v>
      </c>
      <c r="BK130" s="161" t="n">
        <f aca="false">BK131+BK135+BK155+BK168+BK195+BK209+BK230</f>
        <v>0</v>
      </c>
    </row>
    <row r="131" s="152" customFormat="true" ht="22.95" hidden="false" customHeight="true" outlineLevel="0" collapsed="false">
      <c r="B131" s="153"/>
      <c r="D131" s="154" t="s">
        <v>81</v>
      </c>
      <c r="E131" s="162" t="s">
        <v>536</v>
      </c>
      <c r="F131" s="162" t="s">
        <v>5922</v>
      </c>
      <c r="I131" s="156"/>
      <c r="J131" s="163" t="n">
        <f aca="false">BK131</f>
        <v>0</v>
      </c>
      <c r="L131" s="153"/>
      <c r="M131" s="157"/>
      <c r="P131" s="158" t="n">
        <f aca="false">SUM(P132:P134)</f>
        <v>0</v>
      </c>
      <c r="R131" s="158" t="n">
        <f aca="false">SUM(R132:R134)</f>
        <v>0</v>
      </c>
      <c r="T131" s="159" t="n">
        <f aca="false">SUM(T132:T134)</f>
        <v>0</v>
      </c>
      <c r="AR131" s="154" t="s">
        <v>315</v>
      </c>
      <c r="AT131" s="160" t="s">
        <v>81</v>
      </c>
      <c r="AU131" s="160" t="s">
        <v>89</v>
      </c>
      <c r="AY131" s="154" t="s">
        <v>308</v>
      </c>
      <c r="BK131" s="161" t="n">
        <f aca="false">SUM(BK132:BK134)</f>
        <v>0</v>
      </c>
    </row>
    <row r="132" s="22" customFormat="true" ht="21.75" hidden="false" customHeight="true" outlineLevel="0" collapsed="false">
      <c r="B132" s="23"/>
      <c r="C132" s="164" t="s">
        <v>89</v>
      </c>
      <c r="D132" s="164" t="s">
        <v>310</v>
      </c>
      <c r="E132" s="165" t="s">
        <v>5923</v>
      </c>
      <c r="F132" s="166" t="s">
        <v>5924</v>
      </c>
      <c r="G132" s="167" t="s">
        <v>3661</v>
      </c>
      <c r="H132" s="168" t="n">
        <v>20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5925</v>
      </c>
    </row>
    <row r="133" s="22" customFormat="true" ht="16.5" hidden="false" customHeight="true" outlineLevel="0" collapsed="false">
      <c r="B133" s="23"/>
      <c r="C133" s="164" t="s">
        <v>91</v>
      </c>
      <c r="D133" s="164" t="s">
        <v>310</v>
      </c>
      <c r="E133" s="165" t="s">
        <v>5926</v>
      </c>
      <c r="F133" s="166" t="s">
        <v>309</v>
      </c>
      <c r="G133" s="167" t="s">
        <v>3661</v>
      </c>
      <c r="H133" s="168" t="n">
        <v>20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5927</v>
      </c>
    </row>
    <row r="134" s="22" customFormat="true" ht="16.5" hidden="false" customHeight="true" outlineLevel="0" collapsed="false">
      <c r="B134" s="23"/>
      <c r="C134" s="164" t="s">
        <v>327</v>
      </c>
      <c r="D134" s="164" t="s">
        <v>310</v>
      </c>
      <c r="E134" s="165" t="s">
        <v>5928</v>
      </c>
      <c r="F134" s="166" t="s">
        <v>5929</v>
      </c>
      <c r="G134" s="167" t="s">
        <v>3577</v>
      </c>
      <c r="H134" s="168" t="n">
        <v>5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5930</v>
      </c>
    </row>
    <row r="135" s="152" customFormat="true" ht="22.95" hidden="false" customHeight="true" outlineLevel="0" collapsed="false">
      <c r="B135" s="153"/>
      <c r="D135" s="154" t="s">
        <v>81</v>
      </c>
      <c r="E135" s="162" t="s">
        <v>542</v>
      </c>
      <c r="F135" s="162" t="s">
        <v>5931</v>
      </c>
      <c r="I135" s="156"/>
      <c r="J135" s="163" t="n">
        <f aca="false">BK135</f>
        <v>0</v>
      </c>
      <c r="L135" s="153"/>
      <c r="M135" s="157"/>
      <c r="P135" s="158" t="n">
        <f aca="false">SUM(P136:P154)</f>
        <v>0</v>
      </c>
      <c r="R135" s="158" t="n">
        <f aca="false">SUM(R136:R154)</f>
        <v>0</v>
      </c>
      <c r="T135" s="159" t="n">
        <f aca="false">SUM(T136:T154)</f>
        <v>0</v>
      </c>
      <c r="AR135" s="154" t="s">
        <v>315</v>
      </c>
      <c r="AT135" s="160" t="s">
        <v>81</v>
      </c>
      <c r="AU135" s="160" t="s">
        <v>89</v>
      </c>
      <c r="AY135" s="154" t="s">
        <v>308</v>
      </c>
      <c r="BK135" s="161" t="n">
        <f aca="false">SUM(BK136:BK154)</f>
        <v>0</v>
      </c>
    </row>
    <row r="136" s="22" customFormat="true" ht="24.15" hidden="false" customHeight="true" outlineLevel="0" collapsed="false">
      <c r="B136" s="23"/>
      <c r="C136" s="164" t="s">
        <v>315</v>
      </c>
      <c r="D136" s="164" t="s">
        <v>310</v>
      </c>
      <c r="E136" s="165" t="s">
        <v>5932</v>
      </c>
      <c r="F136" s="166" t="s">
        <v>5933</v>
      </c>
      <c r="G136" s="167" t="s">
        <v>478</v>
      </c>
      <c r="H136" s="168" t="n">
        <v>8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5934</v>
      </c>
    </row>
    <row r="137" s="22" customFormat="true" ht="16.5" hidden="false" customHeight="true" outlineLevel="0" collapsed="false">
      <c r="B137" s="23"/>
      <c r="C137" s="164" t="s">
        <v>334</v>
      </c>
      <c r="D137" s="164" t="s">
        <v>310</v>
      </c>
      <c r="E137" s="165" t="s">
        <v>5935</v>
      </c>
      <c r="F137" s="166" t="s">
        <v>5936</v>
      </c>
      <c r="G137" s="167" t="s">
        <v>478</v>
      </c>
      <c r="H137" s="168" t="n">
        <v>8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5937</v>
      </c>
    </row>
    <row r="138" s="22" customFormat="true" ht="16.5" hidden="false" customHeight="true" outlineLevel="0" collapsed="false">
      <c r="B138" s="23"/>
      <c r="C138" s="164" t="s">
        <v>340</v>
      </c>
      <c r="D138" s="164" t="s">
        <v>310</v>
      </c>
      <c r="E138" s="165" t="s">
        <v>5938</v>
      </c>
      <c r="F138" s="166" t="s">
        <v>5939</v>
      </c>
      <c r="G138" s="167" t="s">
        <v>607</v>
      </c>
      <c r="H138" s="168" t="n">
        <v>8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5940</v>
      </c>
    </row>
    <row r="139" s="22" customFormat="true" ht="16.5" hidden="false" customHeight="true" outlineLevel="0" collapsed="false">
      <c r="B139" s="23"/>
      <c r="C139" s="164" t="s">
        <v>347</v>
      </c>
      <c r="D139" s="164" t="s">
        <v>310</v>
      </c>
      <c r="E139" s="165" t="s">
        <v>5941</v>
      </c>
      <c r="F139" s="166" t="s">
        <v>5942</v>
      </c>
      <c r="G139" s="167" t="s">
        <v>478</v>
      </c>
      <c r="H139" s="168" t="n">
        <v>1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5943</v>
      </c>
    </row>
    <row r="140" s="22" customFormat="true" ht="33" hidden="false" customHeight="true" outlineLevel="0" collapsed="false">
      <c r="B140" s="23"/>
      <c r="C140" s="164" t="s">
        <v>352</v>
      </c>
      <c r="D140" s="164" t="s">
        <v>310</v>
      </c>
      <c r="E140" s="165" t="s">
        <v>5944</v>
      </c>
      <c r="F140" s="166" t="s">
        <v>5945</v>
      </c>
      <c r="G140" s="167" t="s">
        <v>607</v>
      </c>
      <c r="H140" s="168" t="n">
        <v>1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5946</v>
      </c>
    </row>
    <row r="141" s="22" customFormat="true" ht="16.5" hidden="false" customHeight="true" outlineLevel="0" collapsed="false">
      <c r="B141" s="23"/>
      <c r="C141" s="164" t="s">
        <v>357</v>
      </c>
      <c r="D141" s="164" t="s">
        <v>310</v>
      </c>
      <c r="E141" s="165" t="s">
        <v>5947</v>
      </c>
      <c r="F141" s="166" t="s">
        <v>5948</v>
      </c>
      <c r="G141" s="167" t="s">
        <v>3661</v>
      </c>
      <c r="H141" s="168" t="n">
        <v>1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5949</v>
      </c>
    </row>
    <row r="142" s="22" customFormat="true" ht="24.15" hidden="false" customHeight="true" outlineLevel="0" collapsed="false">
      <c r="B142" s="23"/>
      <c r="C142" s="164" t="s">
        <v>363</v>
      </c>
      <c r="D142" s="164" t="s">
        <v>310</v>
      </c>
      <c r="E142" s="165" t="s">
        <v>5950</v>
      </c>
      <c r="F142" s="166" t="s">
        <v>5951</v>
      </c>
      <c r="G142" s="167" t="s">
        <v>478</v>
      </c>
      <c r="H142" s="168" t="n">
        <v>1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5952</v>
      </c>
    </row>
    <row r="143" s="22" customFormat="true" ht="24.15" hidden="false" customHeight="true" outlineLevel="0" collapsed="false">
      <c r="B143" s="23"/>
      <c r="C143" s="164" t="s">
        <v>367</v>
      </c>
      <c r="D143" s="164" t="s">
        <v>310</v>
      </c>
      <c r="E143" s="165" t="s">
        <v>5953</v>
      </c>
      <c r="F143" s="166" t="s">
        <v>5954</v>
      </c>
      <c r="G143" s="167" t="s">
        <v>478</v>
      </c>
      <c r="H143" s="168" t="n">
        <v>8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5955</v>
      </c>
    </row>
    <row r="144" s="22" customFormat="true" ht="24.15" hidden="false" customHeight="true" outlineLevel="0" collapsed="false">
      <c r="B144" s="23"/>
      <c r="C144" s="164" t="s">
        <v>374</v>
      </c>
      <c r="D144" s="164" t="s">
        <v>310</v>
      </c>
      <c r="E144" s="165" t="s">
        <v>5956</v>
      </c>
      <c r="F144" s="166" t="s">
        <v>5957</v>
      </c>
      <c r="G144" s="167" t="s">
        <v>607</v>
      </c>
      <c r="H144" s="168" t="n">
        <v>8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5958</v>
      </c>
    </row>
    <row r="145" s="22" customFormat="true" ht="24.15" hidden="false" customHeight="true" outlineLevel="0" collapsed="false">
      <c r="B145" s="23"/>
      <c r="C145" s="164" t="s">
        <v>381</v>
      </c>
      <c r="D145" s="164" t="s">
        <v>310</v>
      </c>
      <c r="E145" s="165" t="s">
        <v>5959</v>
      </c>
      <c r="F145" s="166" t="s">
        <v>5960</v>
      </c>
      <c r="G145" s="167" t="s">
        <v>607</v>
      </c>
      <c r="H145" s="168" t="n">
        <v>8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5961</v>
      </c>
    </row>
    <row r="146" s="22" customFormat="true" ht="24.15" hidden="false" customHeight="true" outlineLevel="0" collapsed="false">
      <c r="B146" s="23"/>
      <c r="C146" s="164" t="s">
        <v>393</v>
      </c>
      <c r="D146" s="164" t="s">
        <v>310</v>
      </c>
      <c r="E146" s="165" t="s">
        <v>5962</v>
      </c>
      <c r="F146" s="166" t="s">
        <v>5963</v>
      </c>
      <c r="G146" s="167" t="s">
        <v>607</v>
      </c>
      <c r="H146" s="168" t="n">
        <v>8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5964</v>
      </c>
    </row>
    <row r="147" s="22" customFormat="true" ht="16.5" hidden="false" customHeight="true" outlineLevel="0" collapsed="false">
      <c r="B147" s="23"/>
      <c r="C147" s="164" t="s">
        <v>7</v>
      </c>
      <c r="D147" s="164" t="s">
        <v>310</v>
      </c>
      <c r="E147" s="165" t="s">
        <v>5965</v>
      </c>
      <c r="F147" s="166" t="s">
        <v>5966</v>
      </c>
      <c r="G147" s="167" t="s">
        <v>607</v>
      </c>
      <c r="H147" s="168" t="n">
        <v>8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5967</v>
      </c>
    </row>
    <row r="148" s="22" customFormat="true" ht="24.15" hidden="false" customHeight="true" outlineLevel="0" collapsed="false">
      <c r="B148" s="23"/>
      <c r="C148" s="164" t="s">
        <v>414</v>
      </c>
      <c r="D148" s="164" t="s">
        <v>310</v>
      </c>
      <c r="E148" s="165" t="s">
        <v>5968</v>
      </c>
      <c r="F148" s="166" t="s">
        <v>5969</v>
      </c>
      <c r="G148" s="167" t="s">
        <v>607</v>
      </c>
      <c r="H148" s="168" t="n">
        <v>8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5970</v>
      </c>
    </row>
    <row r="149" s="22" customFormat="true" ht="33" hidden="false" customHeight="true" outlineLevel="0" collapsed="false">
      <c r="B149" s="23"/>
      <c r="C149" s="164" t="s">
        <v>423</v>
      </c>
      <c r="D149" s="164" t="s">
        <v>310</v>
      </c>
      <c r="E149" s="165" t="s">
        <v>5971</v>
      </c>
      <c r="F149" s="166" t="s">
        <v>5972</v>
      </c>
      <c r="G149" s="167" t="s">
        <v>607</v>
      </c>
      <c r="H149" s="168" t="n">
        <v>8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5973</v>
      </c>
    </row>
    <row r="150" s="22" customFormat="true" ht="44.25" hidden="false" customHeight="true" outlineLevel="0" collapsed="false">
      <c r="B150" s="23"/>
      <c r="C150" s="164" t="s">
        <v>427</v>
      </c>
      <c r="D150" s="164" t="s">
        <v>310</v>
      </c>
      <c r="E150" s="165" t="s">
        <v>5974</v>
      </c>
      <c r="F150" s="166" t="s">
        <v>5975</v>
      </c>
      <c r="G150" s="167" t="s">
        <v>3661</v>
      </c>
      <c r="H150" s="168" t="n">
        <v>845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5976</v>
      </c>
    </row>
    <row r="151" s="22" customFormat="true" ht="16.5" hidden="false" customHeight="true" outlineLevel="0" collapsed="false">
      <c r="B151" s="23"/>
      <c r="C151" s="164" t="s">
        <v>433</v>
      </c>
      <c r="D151" s="164" t="s">
        <v>310</v>
      </c>
      <c r="E151" s="165" t="s">
        <v>5977</v>
      </c>
      <c r="F151" s="166" t="s">
        <v>5978</v>
      </c>
      <c r="G151" s="167" t="s">
        <v>3577</v>
      </c>
      <c r="H151" s="168" t="n">
        <v>165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5979</v>
      </c>
    </row>
    <row r="152" s="22" customFormat="true" ht="33" hidden="false" customHeight="true" outlineLevel="0" collapsed="false">
      <c r="B152" s="23"/>
      <c r="C152" s="164" t="s">
        <v>443</v>
      </c>
      <c r="D152" s="164" t="s">
        <v>310</v>
      </c>
      <c r="E152" s="165" t="s">
        <v>5980</v>
      </c>
      <c r="F152" s="166" t="s">
        <v>5981</v>
      </c>
      <c r="G152" s="167" t="s">
        <v>478</v>
      </c>
      <c r="H152" s="168" t="n">
        <v>1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5982</v>
      </c>
    </row>
    <row r="153" s="22" customFormat="true" ht="16.5" hidden="false" customHeight="true" outlineLevel="0" collapsed="false">
      <c r="B153" s="23"/>
      <c r="C153" s="164" t="s">
        <v>6</v>
      </c>
      <c r="D153" s="164" t="s">
        <v>310</v>
      </c>
      <c r="E153" s="165" t="s">
        <v>5983</v>
      </c>
      <c r="F153" s="166" t="s">
        <v>5984</v>
      </c>
      <c r="G153" s="167" t="s">
        <v>478</v>
      </c>
      <c r="H153" s="168" t="n">
        <v>1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5985</v>
      </c>
    </row>
    <row r="154" s="22" customFormat="true" ht="16.5" hidden="false" customHeight="true" outlineLevel="0" collapsed="false">
      <c r="B154" s="23"/>
      <c r="C154" s="164" t="s">
        <v>455</v>
      </c>
      <c r="D154" s="164" t="s">
        <v>310</v>
      </c>
      <c r="E154" s="165" t="s">
        <v>5986</v>
      </c>
      <c r="F154" s="166" t="s">
        <v>5987</v>
      </c>
      <c r="G154" s="167" t="s">
        <v>478</v>
      </c>
      <c r="H154" s="168" t="n">
        <v>1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5988</v>
      </c>
    </row>
    <row r="155" s="152" customFormat="true" ht="22.95" hidden="false" customHeight="true" outlineLevel="0" collapsed="false">
      <c r="B155" s="153"/>
      <c r="D155" s="154" t="s">
        <v>81</v>
      </c>
      <c r="E155" s="162" t="s">
        <v>582</v>
      </c>
      <c r="F155" s="162" t="s">
        <v>5989</v>
      </c>
      <c r="I155" s="156"/>
      <c r="J155" s="163" t="n">
        <f aca="false">BK155</f>
        <v>0</v>
      </c>
      <c r="L155" s="153"/>
      <c r="M155" s="157"/>
      <c r="P155" s="158" t="n">
        <f aca="false">SUM(P156:P167)</f>
        <v>0</v>
      </c>
      <c r="R155" s="158" t="n">
        <f aca="false">SUM(R156:R167)</f>
        <v>0</v>
      </c>
      <c r="T155" s="159" t="n">
        <f aca="false">SUM(T156:T167)</f>
        <v>0</v>
      </c>
      <c r="AR155" s="154" t="s">
        <v>315</v>
      </c>
      <c r="AT155" s="160" t="s">
        <v>81</v>
      </c>
      <c r="AU155" s="160" t="s">
        <v>89</v>
      </c>
      <c r="AY155" s="154" t="s">
        <v>308</v>
      </c>
      <c r="BK155" s="161" t="n">
        <f aca="false">SUM(BK156:BK167)</f>
        <v>0</v>
      </c>
    </row>
    <row r="156" s="22" customFormat="true" ht="66.75" hidden="false" customHeight="true" outlineLevel="0" collapsed="false">
      <c r="B156" s="23"/>
      <c r="C156" s="164" t="s">
        <v>461</v>
      </c>
      <c r="D156" s="164" t="s">
        <v>310</v>
      </c>
      <c r="E156" s="165" t="s">
        <v>5990</v>
      </c>
      <c r="F156" s="166" t="s">
        <v>5991</v>
      </c>
      <c r="G156" s="167" t="s">
        <v>478</v>
      </c>
      <c r="H156" s="168" t="n">
        <v>1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5992</v>
      </c>
    </row>
    <row r="157" s="22" customFormat="true" ht="49.2" hidden="false" customHeight="true" outlineLevel="0" collapsed="false">
      <c r="B157" s="23"/>
      <c r="C157" s="164" t="s">
        <v>471</v>
      </c>
      <c r="D157" s="164" t="s">
        <v>310</v>
      </c>
      <c r="E157" s="165" t="s">
        <v>5993</v>
      </c>
      <c r="F157" s="166" t="s">
        <v>5994</v>
      </c>
      <c r="G157" s="167" t="s">
        <v>607</v>
      </c>
      <c r="H157" s="168" t="n">
        <v>1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5995</v>
      </c>
    </row>
    <row r="158" s="22" customFormat="true" ht="66.75" hidden="false" customHeight="true" outlineLevel="0" collapsed="false">
      <c r="B158" s="23"/>
      <c r="C158" s="164" t="s">
        <v>475</v>
      </c>
      <c r="D158" s="164" t="s">
        <v>310</v>
      </c>
      <c r="E158" s="165" t="s">
        <v>5996</v>
      </c>
      <c r="F158" s="166" t="s">
        <v>5997</v>
      </c>
      <c r="G158" s="167" t="s">
        <v>607</v>
      </c>
      <c r="H158" s="168" t="n">
        <v>1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540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540</v>
      </c>
      <c r="BM158" s="175" t="s">
        <v>5998</v>
      </c>
    </row>
    <row r="159" s="22" customFormat="true" ht="66.75" hidden="false" customHeight="true" outlineLevel="0" collapsed="false">
      <c r="B159" s="23"/>
      <c r="C159" s="164" t="s">
        <v>481</v>
      </c>
      <c r="D159" s="164" t="s">
        <v>310</v>
      </c>
      <c r="E159" s="165" t="s">
        <v>5999</v>
      </c>
      <c r="F159" s="166" t="s">
        <v>6000</v>
      </c>
      <c r="G159" s="167" t="s">
        <v>478</v>
      </c>
      <c r="H159" s="168" t="n">
        <v>7</v>
      </c>
      <c r="I159" s="169"/>
      <c r="J159" s="170" t="n">
        <f aca="false">ROUND(I159*H159,2)</f>
        <v>0</v>
      </c>
      <c r="K159" s="166"/>
      <c r="L159" s="23"/>
      <c r="M159" s="171"/>
      <c r="N159" s="172" t="s">
        <v>47</v>
      </c>
      <c r="P159" s="173" t="n">
        <f aca="false">O159*H159</f>
        <v>0</v>
      </c>
      <c r="Q159" s="173" t="n">
        <v>0</v>
      </c>
      <c r="R159" s="173" t="n">
        <f aca="false">Q159*H159</f>
        <v>0</v>
      </c>
      <c r="S159" s="173" t="n">
        <v>0</v>
      </c>
      <c r="T159" s="174" t="n">
        <f aca="false">S159*H159</f>
        <v>0</v>
      </c>
      <c r="AR159" s="175" t="s">
        <v>540</v>
      </c>
      <c r="AT159" s="175" t="s">
        <v>310</v>
      </c>
      <c r="AU159" s="175" t="s">
        <v>91</v>
      </c>
      <c r="AY159" s="3" t="s">
        <v>308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ROUND(I159*H159,2)</f>
        <v>0</v>
      </c>
      <c r="BL159" s="3" t="s">
        <v>540</v>
      </c>
      <c r="BM159" s="175" t="s">
        <v>6001</v>
      </c>
    </row>
    <row r="160" s="22" customFormat="true" ht="24.15" hidden="false" customHeight="true" outlineLevel="0" collapsed="false">
      <c r="B160" s="23"/>
      <c r="C160" s="164" t="s">
        <v>486</v>
      </c>
      <c r="D160" s="164" t="s">
        <v>310</v>
      </c>
      <c r="E160" s="165" t="s">
        <v>6002</v>
      </c>
      <c r="F160" s="166" t="s">
        <v>6003</v>
      </c>
      <c r="G160" s="167" t="s">
        <v>478</v>
      </c>
      <c r="H160" s="168" t="n">
        <v>1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6004</v>
      </c>
    </row>
    <row r="161" s="22" customFormat="true" ht="16.5" hidden="false" customHeight="true" outlineLevel="0" collapsed="false">
      <c r="B161" s="23"/>
      <c r="C161" s="164" t="s">
        <v>491</v>
      </c>
      <c r="D161" s="164" t="s">
        <v>310</v>
      </c>
      <c r="E161" s="165" t="s">
        <v>6005</v>
      </c>
      <c r="F161" s="166" t="s">
        <v>6006</v>
      </c>
      <c r="G161" s="167" t="s">
        <v>3661</v>
      </c>
      <c r="H161" s="168" t="n">
        <v>2600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6007</v>
      </c>
    </row>
    <row r="162" s="22" customFormat="true" ht="16.5" hidden="false" customHeight="true" outlineLevel="0" collapsed="false">
      <c r="B162" s="23"/>
      <c r="C162" s="164" t="s">
        <v>496</v>
      </c>
      <c r="D162" s="164" t="s">
        <v>310</v>
      </c>
      <c r="E162" s="165" t="s">
        <v>6008</v>
      </c>
      <c r="F162" s="166" t="s">
        <v>6009</v>
      </c>
      <c r="G162" s="167" t="s">
        <v>494</v>
      </c>
      <c r="H162" s="168" t="n">
        <v>1000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6010</v>
      </c>
    </row>
    <row r="163" s="22" customFormat="true" ht="16.5" hidden="false" customHeight="true" outlineLevel="0" collapsed="false">
      <c r="B163" s="23"/>
      <c r="C163" s="164" t="s">
        <v>500</v>
      </c>
      <c r="D163" s="164" t="s">
        <v>310</v>
      </c>
      <c r="E163" s="165" t="s">
        <v>6011</v>
      </c>
      <c r="F163" s="166" t="s">
        <v>6012</v>
      </c>
      <c r="G163" s="167" t="s">
        <v>478</v>
      </c>
      <c r="H163" s="168" t="n">
        <v>4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6013</v>
      </c>
    </row>
    <row r="164" s="22" customFormat="true" ht="16.5" hidden="false" customHeight="true" outlineLevel="0" collapsed="false">
      <c r="B164" s="23"/>
      <c r="C164" s="164" t="s">
        <v>504</v>
      </c>
      <c r="D164" s="164" t="s">
        <v>310</v>
      </c>
      <c r="E164" s="165" t="s">
        <v>6014</v>
      </c>
      <c r="F164" s="166" t="s">
        <v>5978</v>
      </c>
      <c r="G164" s="167" t="s">
        <v>3577</v>
      </c>
      <c r="H164" s="168" t="n">
        <v>150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6015</v>
      </c>
    </row>
    <row r="165" s="22" customFormat="true" ht="33" hidden="false" customHeight="true" outlineLevel="0" collapsed="false">
      <c r="B165" s="23"/>
      <c r="C165" s="164" t="s">
        <v>508</v>
      </c>
      <c r="D165" s="164" t="s">
        <v>310</v>
      </c>
      <c r="E165" s="165" t="s">
        <v>6016</v>
      </c>
      <c r="F165" s="166" t="s">
        <v>5981</v>
      </c>
      <c r="G165" s="167" t="s">
        <v>478</v>
      </c>
      <c r="H165" s="168" t="n">
        <v>1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6017</v>
      </c>
    </row>
    <row r="166" s="22" customFormat="true" ht="16.5" hidden="false" customHeight="true" outlineLevel="0" collapsed="false">
      <c r="B166" s="23"/>
      <c r="C166" s="164" t="s">
        <v>514</v>
      </c>
      <c r="D166" s="164" t="s">
        <v>310</v>
      </c>
      <c r="E166" s="165" t="s">
        <v>5983</v>
      </c>
      <c r="F166" s="166" t="s">
        <v>5984</v>
      </c>
      <c r="G166" s="167" t="s">
        <v>478</v>
      </c>
      <c r="H166" s="168" t="n">
        <v>1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6018</v>
      </c>
    </row>
    <row r="167" s="22" customFormat="true" ht="16.5" hidden="false" customHeight="true" outlineLevel="0" collapsed="false">
      <c r="B167" s="23"/>
      <c r="C167" s="164" t="s">
        <v>645</v>
      </c>
      <c r="D167" s="164" t="s">
        <v>310</v>
      </c>
      <c r="E167" s="165" t="s">
        <v>5986</v>
      </c>
      <c r="F167" s="166" t="s">
        <v>5987</v>
      </c>
      <c r="G167" s="167" t="s">
        <v>478</v>
      </c>
      <c r="H167" s="168" t="n">
        <v>1</v>
      </c>
      <c r="I167" s="169"/>
      <c r="J167" s="170" t="n">
        <f aca="false">ROUND(I167*H167,2)</f>
        <v>0</v>
      </c>
      <c r="K167" s="166"/>
      <c r="L167" s="23"/>
      <c r="M167" s="171"/>
      <c r="N167" s="172" t="s">
        <v>47</v>
      </c>
      <c r="P167" s="173" t="n">
        <f aca="false">O167*H167</f>
        <v>0</v>
      </c>
      <c r="Q167" s="173" t="n">
        <v>0</v>
      </c>
      <c r="R167" s="173" t="n">
        <f aca="false">Q167*H167</f>
        <v>0</v>
      </c>
      <c r="S167" s="173" t="n">
        <v>0</v>
      </c>
      <c r="T167" s="174" t="n">
        <f aca="false">S167*H167</f>
        <v>0</v>
      </c>
      <c r="AR167" s="175" t="s">
        <v>540</v>
      </c>
      <c r="AT167" s="175" t="s">
        <v>310</v>
      </c>
      <c r="AU167" s="175" t="s">
        <v>91</v>
      </c>
      <c r="AY167" s="3" t="s">
        <v>308</v>
      </c>
      <c r="BE167" s="176" t="n">
        <f aca="false">IF(N167="základní",J167,0)</f>
        <v>0</v>
      </c>
      <c r="BF167" s="176" t="n">
        <f aca="false">IF(N167="snížená",J167,0)</f>
        <v>0</v>
      </c>
      <c r="BG167" s="176" t="n">
        <f aca="false">IF(N167="zákl. přenesená",J167,0)</f>
        <v>0</v>
      </c>
      <c r="BH167" s="176" t="n">
        <f aca="false">IF(N167="sníž. přenesená",J167,0)</f>
        <v>0</v>
      </c>
      <c r="BI167" s="176" t="n">
        <f aca="false">IF(N167="nulová",J167,0)</f>
        <v>0</v>
      </c>
      <c r="BJ167" s="3" t="s">
        <v>89</v>
      </c>
      <c r="BK167" s="176" t="n">
        <f aca="false">ROUND(I167*H167,2)</f>
        <v>0</v>
      </c>
      <c r="BL167" s="3" t="s">
        <v>540</v>
      </c>
      <c r="BM167" s="175" t="s">
        <v>6019</v>
      </c>
    </row>
    <row r="168" s="152" customFormat="true" ht="22.95" hidden="false" customHeight="true" outlineLevel="0" collapsed="false">
      <c r="B168" s="153"/>
      <c r="D168" s="154" t="s">
        <v>81</v>
      </c>
      <c r="E168" s="162" t="s">
        <v>611</v>
      </c>
      <c r="F168" s="162" t="s">
        <v>6020</v>
      </c>
      <c r="I168" s="156"/>
      <c r="J168" s="163" t="n">
        <f aca="false">BK168</f>
        <v>0</v>
      </c>
      <c r="L168" s="153"/>
      <c r="M168" s="157"/>
      <c r="P168" s="158" t="n">
        <f aca="false">SUM(P169:P194)</f>
        <v>0</v>
      </c>
      <c r="R168" s="158" t="n">
        <f aca="false">SUM(R169:R194)</f>
        <v>0</v>
      </c>
      <c r="T168" s="159" t="n">
        <f aca="false">SUM(T169:T194)</f>
        <v>0</v>
      </c>
      <c r="AR168" s="154" t="s">
        <v>315</v>
      </c>
      <c r="AT168" s="160" t="s">
        <v>81</v>
      </c>
      <c r="AU168" s="160" t="s">
        <v>89</v>
      </c>
      <c r="AY168" s="154" t="s">
        <v>308</v>
      </c>
      <c r="BK168" s="161" t="n">
        <f aca="false">SUM(BK169:BK194)</f>
        <v>0</v>
      </c>
    </row>
    <row r="169" s="22" customFormat="true" ht="33" hidden="false" customHeight="true" outlineLevel="0" collapsed="false">
      <c r="B169" s="23"/>
      <c r="C169" s="164" t="s">
        <v>649</v>
      </c>
      <c r="D169" s="164" t="s">
        <v>310</v>
      </c>
      <c r="E169" s="165" t="s">
        <v>6021</v>
      </c>
      <c r="F169" s="166" t="s">
        <v>6022</v>
      </c>
      <c r="G169" s="167" t="s">
        <v>478</v>
      </c>
      <c r="H169" s="168" t="n">
        <v>1</v>
      </c>
      <c r="I169" s="169"/>
      <c r="J169" s="170" t="n">
        <f aca="false">ROUND(I169*H169,2)</f>
        <v>0</v>
      </c>
      <c r="K169" s="166"/>
      <c r="L169" s="23"/>
      <c r="M169" s="171"/>
      <c r="N169" s="172" t="s">
        <v>47</v>
      </c>
      <c r="P169" s="173" t="n">
        <f aca="false">O169*H169</f>
        <v>0</v>
      </c>
      <c r="Q169" s="173" t="n">
        <v>0</v>
      </c>
      <c r="R169" s="173" t="n">
        <f aca="false">Q169*H169</f>
        <v>0</v>
      </c>
      <c r="S169" s="173" t="n">
        <v>0</v>
      </c>
      <c r="T169" s="174" t="n">
        <f aca="false">S169*H169</f>
        <v>0</v>
      </c>
      <c r="AR169" s="175" t="s">
        <v>540</v>
      </c>
      <c r="AT169" s="175" t="s">
        <v>310</v>
      </c>
      <c r="AU169" s="175" t="s">
        <v>91</v>
      </c>
      <c r="AY169" s="3" t="s">
        <v>308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ROUND(I169*H169,2)</f>
        <v>0</v>
      </c>
      <c r="BL169" s="3" t="s">
        <v>540</v>
      </c>
      <c r="BM169" s="175" t="s">
        <v>6023</v>
      </c>
    </row>
    <row r="170" s="22" customFormat="true" ht="24.15" hidden="false" customHeight="true" outlineLevel="0" collapsed="false">
      <c r="B170" s="23"/>
      <c r="C170" s="164" t="s">
        <v>653</v>
      </c>
      <c r="D170" s="164" t="s">
        <v>310</v>
      </c>
      <c r="E170" s="165" t="s">
        <v>6024</v>
      </c>
      <c r="F170" s="166" t="s">
        <v>6025</v>
      </c>
      <c r="G170" s="167" t="s">
        <v>607</v>
      </c>
      <c r="H170" s="168" t="n">
        <v>1</v>
      </c>
      <c r="I170" s="169"/>
      <c r="J170" s="170" t="n">
        <f aca="false">ROUND(I170*H170,2)</f>
        <v>0</v>
      </c>
      <c r="K170" s="166"/>
      <c r="L170" s="23"/>
      <c r="M170" s="171"/>
      <c r="N170" s="172" t="s">
        <v>47</v>
      </c>
      <c r="P170" s="173" t="n">
        <f aca="false">O170*H170</f>
        <v>0</v>
      </c>
      <c r="Q170" s="173" t="n">
        <v>0</v>
      </c>
      <c r="R170" s="173" t="n">
        <f aca="false">Q170*H170</f>
        <v>0</v>
      </c>
      <c r="S170" s="173" t="n">
        <v>0</v>
      </c>
      <c r="T170" s="174" t="n">
        <f aca="false">S170*H170</f>
        <v>0</v>
      </c>
      <c r="AR170" s="175" t="s">
        <v>540</v>
      </c>
      <c r="AT170" s="175" t="s">
        <v>310</v>
      </c>
      <c r="AU170" s="175" t="s">
        <v>91</v>
      </c>
      <c r="AY170" s="3" t="s">
        <v>308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ROUND(I170*H170,2)</f>
        <v>0</v>
      </c>
      <c r="BL170" s="3" t="s">
        <v>540</v>
      </c>
      <c r="BM170" s="175" t="s">
        <v>6026</v>
      </c>
    </row>
    <row r="171" s="22" customFormat="true" ht="24.15" hidden="false" customHeight="true" outlineLevel="0" collapsed="false">
      <c r="B171" s="23"/>
      <c r="C171" s="164" t="s">
        <v>657</v>
      </c>
      <c r="D171" s="164" t="s">
        <v>310</v>
      </c>
      <c r="E171" s="165" t="s">
        <v>6027</v>
      </c>
      <c r="F171" s="166" t="s">
        <v>6028</v>
      </c>
      <c r="G171" s="167" t="s">
        <v>607</v>
      </c>
      <c r="H171" s="168" t="n">
        <v>1</v>
      </c>
      <c r="I171" s="169"/>
      <c r="J171" s="170" t="n">
        <f aca="false">ROUND(I171*H171,2)</f>
        <v>0</v>
      </c>
      <c r="K171" s="166"/>
      <c r="L171" s="23"/>
      <c r="M171" s="171"/>
      <c r="N171" s="172" t="s">
        <v>47</v>
      </c>
      <c r="P171" s="173" t="n">
        <f aca="false">O171*H171</f>
        <v>0</v>
      </c>
      <c r="Q171" s="173" t="n">
        <v>0</v>
      </c>
      <c r="R171" s="173" t="n">
        <f aca="false">Q171*H171</f>
        <v>0</v>
      </c>
      <c r="S171" s="173" t="n">
        <v>0</v>
      </c>
      <c r="T171" s="174" t="n">
        <f aca="false">S171*H171</f>
        <v>0</v>
      </c>
      <c r="AR171" s="175" t="s">
        <v>540</v>
      </c>
      <c r="AT171" s="175" t="s">
        <v>310</v>
      </c>
      <c r="AU171" s="175" t="s">
        <v>91</v>
      </c>
      <c r="AY171" s="3" t="s">
        <v>308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ROUND(I171*H171,2)</f>
        <v>0</v>
      </c>
      <c r="BL171" s="3" t="s">
        <v>540</v>
      </c>
      <c r="BM171" s="175" t="s">
        <v>6029</v>
      </c>
    </row>
    <row r="172" s="22" customFormat="true" ht="24.15" hidden="false" customHeight="true" outlineLevel="0" collapsed="false">
      <c r="B172" s="23"/>
      <c r="C172" s="164" t="s">
        <v>661</v>
      </c>
      <c r="D172" s="164" t="s">
        <v>310</v>
      </c>
      <c r="E172" s="165" t="s">
        <v>6030</v>
      </c>
      <c r="F172" s="166" t="s">
        <v>6031</v>
      </c>
      <c r="G172" s="167" t="s">
        <v>607</v>
      </c>
      <c r="H172" s="168" t="n">
        <v>1</v>
      </c>
      <c r="I172" s="169"/>
      <c r="J172" s="170" t="n">
        <f aca="false">ROUND(I172*H172,2)</f>
        <v>0</v>
      </c>
      <c r="K172" s="166"/>
      <c r="L172" s="23"/>
      <c r="M172" s="171"/>
      <c r="N172" s="172" t="s">
        <v>47</v>
      </c>
      <c r="P172" s="173" t="n">
        <f aca="false">O172*H172</f>
        <v>0</v>
      </c>
      <c r="Q172" s="173" t="n">
        <v>0</v>
      </c>
      <c r="R172" s="173" t="n">
        <f aca="false">Q172*H172</f>
        <v>0</v>
      </c>
      <c r="S172" s="173" t="n">
        <v>0</v>
      </c>
      <c r="T172" s="174" t="n">
        <f aca="false">S172*H172</f>
        <v>0</v>
      </c>
      <c r="AR172" s="175" t="s">
        <v>540</v>
      </c>
      <c r="AT172" s="175" t="s">
        <v>310</v>
      </c>
      <c r="AU172" s="175" t="s">
        <v>91</v>
      </c>
      <c r="AY172" s="3" t="s">
        <v>308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ROUND(I172*H172,2)</f>
        <v>0</v>
      </c>
      <c r="BL172" s="3" t="s">
        <v>540</v>
      </c>
      <c r="BM172" s="175" t="s">
        <v>6032</v>
      </c>
    </row>
    <row r="173" s="22" customFormat="true" ht="16.5" hidden="false" customHeight="true" outlineLevel="0" collapsed="false">
      <c r="B173" s="23"/>
      <c r="C173" s="164" t="s">
        <v>663</v>
      </c>
      <c r="D173" s="164" t="s">
        <v>310</v>
      </c>
      <c r="E173" s="165" t="s">
        <v>6033</v>
      </c>
      <c r="F173" s="166" t="s">
        <v>6034</v>
      </c>
      <c r="G173" s="167" t="s">
        <v>607</v>
      </c>
      <c r="H173" s="168" t="n">
        <v>2</v>
      </c>
      <c r="I173" s="169"/>
      <c r="J173" s="170" t="n">
        <f aca="false">ROUND(I173*H173,2)</f>
        <v>0</v>
      </c>
      <c r="K173" s="166"/>
      <c r="L173" s="23"/>
      <c r="M173" s="171"/>
      <c r="N173" s="172" t="s">
        <v>47</v>
      </c>
      <c r="P173" s="173" t="n">
        <f aca="false">O173*H173</f>
        <v>0</v>
      </c>
      <c r="Q173" s="173" t="n">
        <v>0</v>
      </c>
      <c r="R173" s="173" t="n">
        <f aca="false">Q173*H173</f>
        <v>0</v>
      </c>
      <c r="S173" s="173" t="n">
        <v>0</v>
      </c>
      <c r="T173" s="174" t="n">
        <f aca="false">S173*H173</f>
        <v>0</v>
      </c>
      <c r="AR173" s="175" t="s">
        <v>540</v>
      </c>
      <c r="AT173" s="175" t="s">
        <v>310</v>
      </c>
      <c r="AU173" s="175" t="s">
        <v>91</v>
      </c>
      <c r="AY173" s="3" t="s">
        <v>308</v>
      </c>
      <c r="BE173" s="176" t="n">
        <f aca="false">IF(N173="základní",J173,0)</f>
        <v>0</v>
      </c>
      <c r="BF173" s="176" t="n">
        <f aca="false">IF(N173="snížená",J173,0)</f>
        <v>0</v>
      </c>
      <c r="BG173" s="176" t="n">
        <f aca="false">IF(N173="zákl. přenesená",J173,0)</f>
        <v>0</v>
      </c>
      <c r="BH173" s="176" t="n">
        <f aca="false">IF(N173="sníž. přenesená",J173,0)</f>
        <v>0</v>
      </c>
      <c r="BI173" s="176" t="n">
        <f aca="false">IF(N173="nulová",J173,0)</f>
        <v>0</v>
      </c>
      <c r="BJ173" s="3" t="s">
        <v>89</v>
      </c>
      <c r="BK173" s="176" t="n">
        <f aca="false">ROUND(I173*H173,2)</f>
        <v>0</v>
      </c>
      <c r="BL173" s="3" t="s">
        <v>540</v>
      </c>
      <c r="BM173" s="175" t="s">
        <v>6035</v>
      </c>
    </row>
    <row r="174" s="22" customFormat="true" ht="24.15" hidden="false" customHeight="true" outlineLevel="0" collapsed="false">
      <c r="B174" s="23"/>
      <c r="C174" s="164" t="s">
        <v>665</v>
      </c>
      <c r="D174" s="164" t="s">
        <v>310</v>
      </c>
      <c r="E174" s="165" t="s">
        <v>6036</v>
      </c>
      <c r="F174" s="166" t="s">
        <v>6037</v>
      </c>
      <c r="G174" s="167" t="s">
        <v>607</v>
      </c>
      <c r="H174" s="168" t="n">
        <v>5</v>
      </c>
      <c r="I174" s="169"/>
      <c r="J174" s="170" t="n">
        <f aca="false">ROUND(I174*H174,2)</f>
        <v>0</v>
      </c>
      <c r="K174" s="166"/>
      <c r="L174" s="23"/>
      <c r="M174" s="171"/>
      <c r="N174" s="172" t="s">
        <v>47</v>
      </c>
      <c r="P174" s="173" t="n">
        <f aca="false">O174*H174</f>
        <v>0</v>
      </c>
      <c r="Q174" s="173" t="n">
        <v>0</v>
      </c>
      <c r="R174" s="173" t="n">
        <f aca="false">Q174*H174</f>
        <v>0</v>
      </c>
      <c r="S174" s="173" t="n">
        <v>0</v>
      </c>
      <c r="T174" s="174" t="n">
        <f aca="false">S174*H174</f>
        <v>0</v>
      </c>
      <c r="AR174" s="175" t="s">
        <v>540</v>
      </c>
      <c r="AT174" s="175" t="s">
        <v>310</v>
      </c>
      <c r="AU174" s="175" t="s">
        <v>91</v>
      </c>
      <c r="AY174" s="3" t="s">
        <v>308</v>
      </c>
      <c r="BE174" s="176" t="n">
        <f aca="false">IF(N174="základní",J174,0)</f>
        <v>0</v>
      </c>
      <c r="BF174" s="176" t="n">
        <f aca="false">IF(N174="snížená",J174,0)</f>
        <v>0</v>
      </c>
      <c r="BG174" s="176" t="n">
        <f aca="false">IF(N174="zákl. přenesená",J174,0)</f>
        <v>0</v>
      </c>
      <c r="BH174" s="176" t="n">
        <f aca="false">IF(N174="sníž. přenesená",J174,0)</f>
        <v>0</v>
      </c>
      <c r="BI174" s="176" t="n">
        <f aca="false">IF(N174="nulová",J174,0)</f>
        <v>0</v>
      </c>
      <c r="BJ174" s="3" t="s">
        <v>89</v>
      </c>
      <c r="BK174" s="176" t="n">
        <f aca="false">ROUND(I174*H174,2)</f>
        <v>0</v>
      </c>
      <c r="BL174" s="3" t="s">
        <v>540</v>
      </c>
      <c r="BM174" s="175" t="s">
        <v>6038</v>
      </c>
    </row>
    <row r="175" s="22" customFormat="true" ht="21.75" hidden="false" customHeight="true" outlineLevel="0" collapsed="false">
      <c r="B175" s="23"/>
      <c r="C175" s="164" t="s">
        <v>667</v>
      </c>
      <c r="D175" s="164" t="s">
        <v>310</v>
      </c>
      <c r="E175" s="165" t="s">
        <v>6039</v>
      </c>
      <c r="F175" s="166" t="s">
        <v>6040</v>
      </c>
      <c r="G175" s="167" t="s">
        <v>607</v>
      </c>
      <c r="H175" s="168" t="n">
        <v>5</v>
      </c>
      <c r="I175" s="169"/>
      <c r="J175" s="170" t="n">
        <f aca="false">ROUND(I175*H175,2)</f>
        <v>0</v>
      </c>
      <c r="K175" s="166"/>
      <c r="L175" s="23"/>
      <c r="M175" s="171"/>
      <c r="N175" s="172" t="s">
        <v>47</v>
      </c>
      <c r="P175" s="173" t="n">
        <f aca="false">O175*H175</f>
        <v>0</v>
      </c>
      <c r="Q175" s="173" t="n">
        <v>0</v>
      </c>
      <c r="R175" s="173" t="n">
        <f aca="false">Q175*H175</f>
        <v>0</v>
      </c>
      <c r="S175" s="173" t="n">
        <v>0</v>
      </c>
      <c r="T175" s="174" t="n">
        <f aca="false">S175*H175</f>
        <v>0</v>
      </c>
      <c r="AR175" s="175" t="s">
        <v>540</v>
      </c>
      <c r="AT175" s="175" t="s">
        <v>310</v>
      </c>
      <c r="AU175" s="175" t="s">
        <v>91</v>
      </c>
      <c r="AY175" s="3" t="s">
        <v>308</v>
      </c>
      <c r="BE175" s="176" t="n">
        <f aca="false">IF(N175="základní",J175,0)</f>
        <v>0</v>
      </c>
      <c r="BF175" s="176" t="n">
        <f aca="false">IF(N175="snížená",J175,0)</f>
        <v>0</v>
      </c>
      <c r="BG175" s="176" t="n">
        <f aca="false">IF(N175="zákl. přenesená",J175,0)</f>
        <v>0</v>
      </c>
      <c r="BH175" s="176" t="n">
        <f aca="false">IF(N175="sníž. přenesená",J175,0)</f>
        <v>0</v>
      </c>
      <c r="BI175" s="176" t="n">
        <f aca="false">IF(N175="nulová",J175,0)</f>
        <v>0</v>
      </c>
      <c r="BJ175" s="3" t="s">
        <v>89</v>
      </c>
      <c r="BK175" s="176" t="n">
        <f aca="false">ROUND(I175*H175,2)</f>
        <v>0</v>
      </c>
      <c r="BL175" s="3" t="s">
        <v>540</v>
      </c>
      <c r="BM175" s="175" t="s">
        <v>6041</v>
      </c>
    </row>
    <row r="176" s="22" customFormat="true" ht="21.75" hidden="false" customHeight="true" outlineLevel="0" collapsed="false">
      <c r="B176" s="23"/>
      <c r="C176" s="164" t="s">
        <v>669</v>
      </c>
      <c r="D176" s="164" t="s">
        <v>310</v>
      </c>
      <c r="E176" s="165" t="s">
        <v>6042</v>
      </c>
      <c r="F176" s="166" t="s">
        <v>6043</v>
      </c>
      <c r="G176" s="167" t="s">
        <v>607</v>
      </c>
      <c r="H176" s="168" t="n">
        <v>4</v>
      </c>
      <c r="I176" s="169"/>
      <c r="J176" s="170" t="n">
        <f aca="false">ROUND(I176*H176,2)</f>
        <v>0</v>
      </c>
      <c r="K176" s="166"/>
      <c r="L176" s="23"/>
      <c r="M176" s="171"/>
      <c r="N176" s="172" t="s">
        <v>47</v>
      </c>
      <c r="P176" s="173" t="n">
        <f aca="false">O176*H176</f>
        <v>0</v>
      </c>
      <c r="Q176" s="173" t="n">
        <v>0</v>
      </c>
      <c r="R176" s="173" t="n">
        <f aca="false">Q176*H176</f>
        <v>0</v>
      </c>
      <c r="S176" s="173" t="n">
        <v>0</v>
      </c>
      <c r="T176" s="174" t="n">
        <f aca="false">S176*H176</f>
        <v>0</v>
      </c>
      <c r="AR176" s="175" t="s">
        <v>540</v>
      </c>
      <c r="AT176" s="175" t="s">
        <v>310</v>
      </c>
      <c r="AU176" s="175" t="s">
        <v>91</v>
      </c>
      <c r="AY176" s="3" t="s">
        <v>308</v>
      </c>
      <c r="BE176" s="176" t="n">
        <f aca="false">IF(N176="základní",J176,0)</f>
        <v>0</v>
      </c>
      <c r="BF176" s="176" t="n">
        <f aca="false">IF(N176="snížená",J176,0)</f>
        <v>0</v>
      </c>
      <c r="BG176" s="176" t="n">
        <f aca="false">IF(N176="zákl. přenesená",J176,0)</f>
        <v>0</v>
      </c>
      <c r="BH176" s="176" t="n">
        <f aca="false">IF(N176="sníž. přenesená",J176,0)</f>
        <v>0</v>
      </c>
      <c r="BI176" s="176" t="n">
        <f aca="false">IF(N176="nulová",J176,0)</f>
        <v>0</v>
      </c>
      <c r="BJ176" s="3" t="s">
        <v>89</v>
      </c>
      <c r="BK176" s="176" t="n">
        <f aca="false">ROUND(I176*H176,2)</f>
        <v>0</v>
      </c>
      <c r="BL176" s="3" t="s">
        <v>540</v>
      </c>
      <c r="BM176" s="175" t="s">
        <v>6044</v>
      </c>
    </row>
    <row r="177" s="22" customFormat="true" ht="24.15" hidden="false" customHeight="true" outlineLevel="0" collapsed="false">
      <c r="B177" s="23"/>
      <c r="C177" s="164" t="s">
        <v>671</v>
      </c>
      <c r="D177" s="164" t="s">
        <v>310</v>
      </c>
      <c r="E177" s="165" t="s">
        <v>6045</v>
      </c>
      <c r="F177" s="166" t="s">
        <v>6046</v>
      </c>
      <c r="G177" s="167" t="s">
        <v>607</v>
      </c>
      <c r="H177" s="168" t="n">
        <v>5</v>
      </c>
      <c r="I177" s="169"/>
      <c r="J177" s="170" t="n">
        <f aca="false">ROUND(I177*H177,2)</f>
        <v>0</v>
      </c>
      <c r="K177" s="166"/>
      <c r="L177" s="23"/>
      <c r="M177" s="171"/>
      <c r="N177" s="172" t="s">
        <v>47</v>
      </c>
      <c r="P177" s="173" t="n">
        <f aca="false">O177*H177</f>
        <v>0</v>
      </c>
      <c r="Q177" s="173" t="n">
        <v>0</v>
      </c>
      <c r="R177" s="173" t="n">
        <f aca="false">Q177*H177</f>
        <v>0</v>
      </c>
      <c r="S177" s="173" t="n">
        <v>0</v>
      </c>
      <c r="T177" s="174" t="n">
        <f aca="false">S177*H177</f>
        <v>0</v>
      </c>
      <c r="AR177" s="175" t="s">
        <v>540</v>
      </c>
      <c r="AT177" s="175" t="s">
        <v>310</v>
      </c>
      <c r="AU177" s="175" t="s">
        <v>91</v>
      </c>
      <c r="AY177" s="3" t="s">
        <v>308</v>
      </c>
      <c r="BE177" s="176" t="n">
        <f aca="false">IF(N177="základní",J177,0)</f>
        <v>0</v>
      </c>
      <c r="BF177" s="176" t="n">
        <f aca="false">IF(N177="snížená",J177,0)</f>
        <v>0</v>
      </c>
      <c r="BG177" s="176" t="n">
        <f aca="false">IF(N177="zákl. přenesená",J177,0)</f>
        <v>0</v>
      </c>
      <c r="BH177" s="176" t="n">
        <f aca="false">IF(N177="sníž. přenesená",J177,0)</f>
        <v>0</v>
      </c>
      <c r="BI177" s="176" t="n">
        <f aca="false">IF(N177="nulová",J177,0)</f>
        <v>0</v>
      </c>
      <c r="BJ177" s="3" t="s">
        <v>89</v>
      </c>
      <c r="BK177" s="176" t="n">
        <f aca="false">ROUND(I177*H177,2)</f>
        <v>0</v>
      </c>
      <c r="BL177" s="3" t="s">
        <v>540</v>
      </c>
      <c r="BM177" s="175" t="s">
        <v>6047</v>
      </c>
    </row>
    <row r="178" s="22" customFormat="true" ht="21.75" hidden="false" customHeight="true" outlineLevel="0" collapsed="false">
      <c r="B178" s="23"/>
      <c r="C178" s="164" t="s">
        <v>673</v>
      </c>
      <c r="D178" s="164" t="s">
        <v>310</v>
      </c>
      <c r="E178" s="165" t="s">
        <v>6048</v>
      </c>
      <c r="F178" s="166" t="s">
        <v>6049</v>
      </c>
      <c r="G178" s="167" t="s">
        <v>607</v>
      </c>
      <c r="H178" s="168" t="n">
        <v>5</v>
      </c>
      <c r="I178" s="169"/>
      <c r="J178" s="170" t="n">
        <f aca="false">ROUND(I178*H178,2)</f>
        <v>0</v>
      </c>
      <c r="K178" s="166"/>
      <c r="L178" s="23"/>
      <c r="M178" s="171"/>
      <c r="N178" s="172" t="s">
        <v>47</v>
      </c>
      <c r="P178" s="173" t="n">
        <f aca="false">O178*H178</f>
        <v>0</v>
      </c>
      <c r="Q178" s="173" t="n">
        <v>0</v>
      </c>
      <c r="R178" s="173" t="n">
        <f aca="false">Q178*H178</f>
        <v>0</v>
      </c>
      <c r="S178" s="173" t="n">
        <v>0</v>
      </c>
      <c r="T178" s="174" t="n">
        <f aca="false">S178*H178</f>
        <v>0</v>
      </c>
      <c r="AR178" s="175" t="s">
        <v>540</v>
      </c>
      <c r="AT178" s="175" t="s">
        <v>310</v>
      </c>
      <c r="AU178" s="175" t="s">
        <v>91</v>
      </c>
      <c r="AY178" s="3" t="s">
        <v>308</v>
      </c>
      <c r="BE178" s="176" t="n">
        <f aca="false">IF(N178="základní",J178,0)</f>
        <v>0</v>
      </c>
      <c r="BF178" s="176" t="n">
        <f aca="false">IF(N178="snížená",J178,0)</f>
        <v>0</v>
      </c>
      <c r="BG178" s="176" t="n">
        <f aca="false">IF(N178="zákl. přenesená",J178,0)</f>
        <v>0</v>
      </c>
      <c r="BH178" s="176" t="n">
        <f aca="false">IF(N178="sníž. přenesená",J178,0)</f>
        <v>0</v>
      </c>
      <c r="BI178" s="176" t="n">
        <f aca="false">IF(N178="nulová",J178,0)</f>
        <v>0</v>
      </c>
      <c r="BJ178" s="3" t="s">
        <v>89</v>
      </c>
      <c r="BK178" s="176" t="n">
        <f aca="false">ROUND(I178*H178,2)</f>
        <v>0</v>
      </c>
      <c r="BL178" s="3" t="s">
        <v>540</v>
      </c>
      <c r="BM178" s="175" t="s">
        <v>6050</v>
      </c>
    </row>
    <row r="179" s="22" customFormat="true" ht="24.15" hidden="false" customHeight="true" outlineLevel="0" collapsed="false">
      <c r="B179" s="23"/>
      <c r="C179" s="164" t="s">
        <v>675</v>
      </c>
      <c r="D179" s="164" t="s">
        <v>310</v>
      </c>
      <c r="E179" s="165" t="s">
        <v>6051</v>
      </c>
      <c r="F179" s="166" t="s">
        <v>6052</v>
      </c>
      <c r="G179" s="167" t="s">
        <v>607</v>
      </c>
      <c r="H179" s="168" t="n">
        <v>16</v>
      </c>
      <c r="I179" s="169"/>
      <c r="J179" s="170" t="n">
        <f aca="false">ROUND(I179*H179,2)</f>
        <v>0</v>
      </c>
      <c r="K179" s="166"/>
      <c r="L179" s="23"/>
      <c r="M179" s="171"/>
      <c r="N179" s="172" t="s">
        <v>47</v>
      </c>
      <c r="P179" s="173" t="n">
        <f aca="false">O179*H179</f>
        <v>0</v>
      </c>
      <c r="Q179" s="173" t="n">
        <v>0</v>
      </c>
      <c r="R179" s="173" t="n">
        <f aca="false">Q179*H179</f>
        <v>0</v>
      </c>
      <c r="S179" s="173" t="n">
        <v>0</v>
      </c>
      <c r="T179" s="174" t="n">
        <f aca="false">S179*H179</f>
        <v>0</v>
      </c>
      <c r="AR179" s="175" t="s">
        <v>540</v>
      </c>
      <c r="AT179" s="175" t="s">
        <v>310</v>
      </c>
      <c r="AU179" s="175" t="s">
        <v>91</v>
      </c>
      <c r="AY179" s="3" t="s">
        <v>308</v>
      </c>
      <c r="BE179" s="176" t="n">
        <f aca="false">IF(N179="základní",J179,0)</f>
        <v>0</v>
      </c>
      <c r="BF179" s="176" t="n">
        <f aca="false">IF(N179="snížená",J179,0)</f>
        <v>0</v>
      </c>
      <c r="BG179" s="176" t="n">
        <f aca="false">IF(N179="zákl. přenesená",J179,0)</f>
        <v>0</v>
      </c>
      <c r="BH179" s="176" t="n">
        <f aca="false">IF(N179="sníž. přenesená",J179,0)</f>
        <v>0</v>
      </c>
      <c r="BI179" s="176" t="n">
        <f aca="false">IF(N179="nulová",J179,0)</f>
        <v>0</v>
      </c>
      <c r="BJ179" s="3" t="s">
        <v>89</v>
      </c>
      <c r="BK179" s="176" t="n">
        <f aca="false">ROUND(I179*H179,2)</f>
        <v>0</v>
      </c>
      <c r="BL179" s="3" t="s">
        <v>540</v>
      </c>
      <c r="BM179" s="175" t="s">
        <v>6053</v>
      </c>
    </row>
    <row r="180" s="22" customFormat="true" ht="24.15" hidden="false" customHeight="true" outlineLevel="0" collapsed="false">
      <c r="B180" s="23"/>
      <c r="C180" s="164" t="s">
        <v>677</v>
      </c>
      <c r="D180" s="164" t="s">
        <v>310</v>
      </c>
      <c r="E180" s="165" t="s">
        <v>6054</v>
      </c>
      <c r="F180" s="166" t="s">
        <v>6055</v>
      </c>
      <c r="G180" s="167" t="s">
        <v>607</v>
      </c>
      <c r="H180" s="168" t="n">
        <v>4</v>
      </c>
      <c r="I180" s="169"/>
      <c r="J180" s="170" t="n">
        <f aca="false">ROUND(I180*H180,2)</f>
        <v>0</v>
      </c>
      <c r="K180" s="166"/>
      <c r="L180" s="23"/>
      <c r="M180" s="171"/>
      <c r="N180" s="172" t="s">
        <v>47</v>
      </c>
      <c r="P180" s="173" t="n">
        <f aca="false">O180*H180</f>
        <v>0</v>
      </c>
      <c r="Q180" s="173" t="n">
        <v>0</v>
      </c>
      <c r="R180" s="173" t="n">
        <f aca="false">Q180*H180</f>
        <v>0</v>
      </c>
      <c r="S180" s="173" t="n">
        <v>0</v>
      </c>
      <c r="T180" s="174" t="n">
        <f aca="false">S180*H180</f>
        <v>0</v>
      </c>
      <c r="AR180" s="175" t="s">
        <v>540</v>
      </c>
      <c r="AT180" s="175" t="s">
        <v>310</v>
      </c>
      <c r="AU180" s="175" t="s">
        <v>91</v>
      </c>
      <c r="AY180" s="3" t="s">
        <v>308</v>
      </c>
      <c r="BE180" s="176" t="n">
        <f aca="false">IF(N180="základní",J180,0)</f>
        <v>0</v>
      </c>
      <c r="BF180" s="176" t="n">
        <f aca="false">IF(N180="snížená",J180,0)</f>
        <v>0</v>
      </c>
      <c r="BG180" s="176" t="n">
        <f aca="false">IF(N180="zákl. přenesená",J180,0)</f>
        <v>0</v>
      </c>
      <c r="BH180" s="176" t="n">
        <f aca="false">IF(N180="sníž. přenesená",J180,0)</f>
        <v>0</v>
      </c>
      <c r="BI180" s="176" t="n">
        <f aca="false">IF(N180="nulová",J180,0)</f>
        <v>0</v>
      </c>
      <c r="BJ180" s="3" t="s">
        <v>89</v>
      </c>
      <c r="BK180" s="176" t="n">
        <f aca="false">ROUND(I180*H180,2)</f>
        <v>0</v>
      </c>
      <c r="BL180" s="3" t="s">
        <v>540</v>
      </c>
      <c r="BM180" s="175" t="s">
        <v>6056</v>
      </c>
    </row>
    <row r="181" s="22" customFormat="true" ht="21.75" hidden="false" customHeight="true" outlineLevel="0" collapsed="false">
      <c r="B181" s="23"/>
      <c r="C181" s="164" t="s">
        <v>679</v>
      </c>
      <c r="D181" s="164" t="s">
        <v>310</v>
      </c>
      <c r="E181" s="165" t="s">
        <v>6048</v>
      </c>
      <c r="F181" s="166" t="s">
        <v>6049</v>
      </c>
      <c r="G181" s="167" t="s">
        <v>607</v>
      </c>
      <c r="H181" s="168" t="n">
        <v>5</v>
      </c>
      <c r="I181" s="169"/>
      <c r="J181" s="170" t="n">
        <f aca="false">ROUND(I181*H181,2)</f>
        <v>0</v>
      </c>
      <c r="K181" s="166"/>
      <c r="L181" s="23"/>
      <c r="M181" s="171"/>
      <c r="N181" s="172" t="s">
        <v>47</v>
      </c>
      <c r="P181" s="173" t="n">
        <f aca="false">O181*H181</f>
        <v>0</v>
      </c>
      <c r="Q181" s="173" t="n">
        <v>0</v>
      </c>
      <c r="R181" s="173" t="n">
        <f aca="false">Q181*H181</f>
        <v>0</v>
      </c>
      <c r="S181" s="173" t="n">
        <v>0</v>
      </c>
      <c r="T181" s="174" t="n">
        <f aca="false">S181*H181</f>
        <v>0</v>
      </c>
      <c r="AR181" s="175" t="s">
        <v>540</v>
      </c>
      <c r="AT181" s="175" t="s">
        <v>310</v>
      </c>
      <c r="AU181" s="175" t="s">
        <v>91</v>
      </c>
      <c r="AY181" s="3" t="s">
        <v>308</v>
      </c>
      <c r="BE181" s="176" t="n">
        <f aca="false">IF(N181="základní",J181,0)</f>
        <v>0</v>
      </c>
      <c r="BF181" s="176" t="n">
        <f aca="false">IF(N181="snížená",J181,0)</f>
        <v>0</v>
      </c>
      <c r="BG181" s="176" t="n">
        <f aca="false">IF(N181="zákl. přenesená",J181,0)</f>
        <v>0</v>
      </c>
      <c r="BH181" s="176" t="n">
        <f aca="false">IF(N181="sníž. přenesená",J181,0)</f>
        <v>0</v>
      </c>
      <c r="BI181" s="176" t="n">
        <f aca="false">IF(N181="nulová",J181,0)</f>
        <v>0</v>
      </c>
      <c r="BJ181" s="3" t="s">
        <v>89</v>
      </c>
      <c r="BK181" s="176" t="n">
        <f aca="false">ROUND(I181*H181,2)</f>
        <v>0</v>
      </c>
      <c r="BL181" s="3" t="s">
        <v>540</v>
      </c>
      <c r="BM181" s="175" t="s">
        <v>6057</v>
      </c>
    </row>
    <row r="182" s="22" customFormat="true" ht="16.5" hidden="false" customHeight="true" outlineLevel="0" collapsed="false">
      <c r="B182" s="23"/>
      <c r="C182" s="164" t="s">
        <v>681</v>
      </c>
      <c r="D182" s="164" t="s">
        <v>310</v>
      </c>
      <c r="E182" s="165" t="s">
        <v>6058</v>
      </c>
      <c r="F182" s="166" t="s">
        <v>6059</v>
      </c>
      <c r="G182" s="167" t="s">
        <v>607</v>
      </c>
      <c r="H182" s="168" t="n">
        <v>2</v>
      </c>
      <c r="I182" s="169"/>
      <c r="J182" s="170" t="n">
        <f aca="false">ROUND(I182*H182,2)</f>
        <v>0</v>
      </c>
      <c r="K182" s="166"/>
      <c r="L182" s="23"/>
      <c r="M182" s="171"/>
      <c r="N182" s="172" t="s">
        <v>47</v>
      </c>
      <c r="P182" s="173" t="n">
        <f aca="false">O182*H182</f>
        <v>0</v>
      </c>
      <c r="Q182" s="173" t="n">
        <v>0</v>
      </c>
      <c r="R182" s="173" t="n">
        <f aca="false">Q182*H182</f>
        <v>0</v>
      </c>
      <c r="S182" s="173" t="n">
        <v>0</v>
      </c>
      <c r="T182" s="174" t="n">
        <f aca="false">S182*H182</f>
        <v>0</v>
      </c>
      <c r="AR182" s="175" t="s">
        <v>540</v>
      </c>
      <c r="AT182" s="175" t="s">
        <v>310</v>
      </c>
      <c r="AU182" s="175" t="s">
        <v>91</v>
      </c>
      <c r="AY182" s="3" t="s">
        <v>308</v>
      </c>
      <c r="BE182" s="176" t="n">
        <f aca="false">IF(N182="základní",J182,0)</f>
        <v>0</v>
      </c>
      <c r="BF182" s="176" t="n">
        <f aca="false">IF(N182="snížená",J182,0)</f>
        <v>0</v>
      </c>
      <c r="BG182" s="176" t="n">
        <f aca="false">IF(N182="zákl. přenesená",J182,0)</f>
        <v>0</v>
      </c>
      <c r="BH182" s="176" t="n">
        <f aca="false">IF(N182="sníž. přenesená",J182,0)</f>
        <v>0</v>
      </c>
      <c r="BI182" s="176" t="n">
        <f aca="false">IF(N182="nulová",J182,0)</f>
        <v>0</v>
      </c>
      <c r="BJ182" s="3" t="s">
        <v>89</v>
      </c>
      <c r="BK182" s="176" t="n">
        <f aca="false">ROUND(I182*H182,2)</f>
        <v>0</v>
      </c>
      <c r="BL182" s="3" t="s">
        <v>540</v>
      </c>
      <c r="BM182" s="175" t="s">
        <v>6060</v>
      </c>
    </row>
    <row r="183" s="22" customFormat="true" ht="24.15" hidden="false" customHeight="true" outlineLevel="0" collapsed="false">
      <c r="B183" s="23"/>
      <c r="C183" s="164" t="s">
        <v>683</v>
      </c>
      <c r="D183" s="164" t="s">
        <v>310</v>
      </c>
      <c r="E183" s="165" t="s">
        <v>6024</v>
      </c>
      <c r="F183" s="166" t="s">
        <v>6025</v>
      </c>
      <c r="G183" s="167" t="s">
        <v>607</v>
      </c>
      <c r="H183" s="168" t="n">
        <v>2</v>
      </c>
      <c r="I183" s="169"/>
      <c r="J183" s="170" t="n">
        <f aca="false">ROUND(I183*H183,2)</f>
        <v>0</v>
      </c>
      <c r="K183" s="166"/>
      <c r="L183" s="23"/>
      <c r="M183" s="171"/>
      <c r="N183" s="172" t="s">
        <v>47</v>
      </c>
      <c r="P183" s="173" t="n">
        <f aca="false">O183*H183</f>
        <v>0</v>
      </c>
      <c r="Q183" s="173" t="n">
        <v>0</v>
      </c>
      <c r="R183" s="173" t="n">
        <f aca="false">Q183*H183</f>
        <v>0</v>
      </c>
      <c r="S183" s="173" t="n">
        <v>0</v>
      </c>
      <c r="T183" s="174" t="n">
        <f aca="false">S183*H183</f>
        <v>0</v>
      </c>
      <c r="AR183" s="175" t="s">
        <v>540</v>
      </c>
      <c r="AT183" s="175" t="s">
        <v>310</v>
      </c>
      <c r="AU183" s="175" t="s">
        <v>91</v>
      </c>
      <c r="AY183" s="3" t="s">
        <v>308</v>
      </c>
      <c r="BE183" s="176" t="n">
        <f aca="false">IF(N183="základní",J183,0)</f>
        <v>0</v>
      </c>
      <c r="BF183" s="176" t="n">
        <f aca="false">IF(N183="snížená",J183,0)</f>
        <v>0</v>
      </c>
      <c r="BG183" s="176" t="n">
        <f aca="false">IF(N183="zákl. přenesená",J183,0)</f>
        <v>0</v>
      </c>
      <c r="BH183" s="176" t="n">
        <f aca="false">IF(N183="sníž. přenesená",J183,0)</f>
        <v>0</v>
      </c>
      <c r="BI183" s="176" t="n">
        <f aca="false">IF(N183="nulová",J183,0)</f>
        <v>0</v>
      </c>
      <c r="BJ183" s="3" t="s">
        <v>89</v>
      </c>
      <c r="BK183" s="176" t="n">
        <f aca="false">ROUND(I183*H183,2)</f>
        <v>0</v>
      </c>
      <c r="BL183" s="3" t="s">
        <v>540</v>
      </c>
      <c r="BM183" s="175" t="s">
        <v>6061</v>
      </c>
    </row>
    <row r="184" s="22" customFormat="true" ht="16.5" hidden="false" customHeight="true" outlineLevel="0" collapsed="false">
      <c r="B184" s="23"/>
      <c r="C184" s="164" t="s">
        <v>685</v>
      </c>
      <c r="D184" s="164" t="s">
        <v>310</v>
      </c>
      <c r="E184" s="165" t="s">
        <v>6062</v>
      </c>
      <c r="F184" s="166" t="s">
        <v>6063</v>
      </c>
      <c r="G184" s="167" t="s">
        <v>607</v>
      </c>
      <c r="H184" s="168" t="n">
        <v>1</v>
      </c>
      <c r="I184" s="169"/>
      <c r="J184" s="170" t="n">
        <f aca="false">ROUND(I184*H184,2)</f>
        <v>0</v>
      </c>
      <c r="K184" s="166"/>
      <c r="L184" s="23"/>
      <c r="M184" s="171"/>
      <c r="N184" s="172" t="s">
        <v>47</v>
      </c>
      <c r="P184" s="173" t="n">
        <f aca="false">O184*H184</f>
        <v>0</v>
      </c>
      <c r="Q184" s="173" t="n">
        <v>0</v>
      </c>
      <c r="R184" s="173" t="n">
        <f aca="false">Q184*H184</f>
        <v>0</v>
      </c>
      <c r="S184" s="173" t="n">
        <v>0</v>
      </c>
      <c r="T184" s="174" t="n">
        <f aca="false">S184*H184</f>
        <v>0</v>
      </c>
      <c r="AR184" s="175" t="s">
        <v>540</v>
      </c>
      <c r="AT184" s="175" t="s">
        <v>310</v>
      </c>
      <c r="AU184" s="175" t="s">
        <v>91</v>
      </c>
      <c r="AY184" s="3" t="s">
        <v>308</v>
      </c>
      <c r="BE184" s="176" t="n">
        <f aca="false">IF(N184="základní",J184,0)</f>
        <v>0</v>
      </c>
      <c r="BF184" s="176" t="n">
        <f aca="false">IF(N184="snížená",J184,0)</f>
        <v>0</v>
      </c>
      <c r="BG184" s="176" t="n">
        <f aca="false">IF(N184="zákl. přenesená",J184,0)</f>
        <v>0</v>
      </c>
      <c r="BH184" s="176" t="n">
        <f aca="false">IF(N184="sníž. přenesená",J184,0)</f>
        <v>0</v>
      </c>
      <c r="BI184" s="176" t="n">
        <f aca="false">IF(N184="nulová",J184,0)</f>
        <v>0</v>
      </c>
      <c r="BJ184" s="3" t="s">
        <v>89</v>
      </c>
      <c r="BK184" s="176" t="n">
        <f aca="false">ROUND(I184*H184,2)</f>
        <v>0</v>
      </c>
      <c r="BL184" s="3" t="s">
        <v>540</v>
      </c>
      <c r="BM184" s="175" t="s">
        <v>6064</v>
      </c>
    </row>
    <row r="185" s="22" customFormat="true" ht="16.5" hidden="false" customHeight="true" outlineLevel="0" collapsed="false">
      <c r="B185" s="23"/>
      <c r="C185" s="164" t="s">
        <v>688</v>
      </c>
      <c r="D185" s="164" t="s">
        <v>310</v>
      </c>
      <c r="E185" s="165" t="s">
        <v>6065</v>
      </c>
      <c r="F185" s="166" t="s">
        <v>6066</v>
      </c>
      <c r="G185" s="167" t="s">
        <v>607</v>
      </c>
      <c r="H185" s="168" t="n">
        <v>1</v>
      </c>
      <c r="I185" s="169"/>
      <c r="J185" s="170" t="n">
        <f aca="false">ROUND(I185*H185,2)</f>
        <v>0</v>
      </c>
      <c r="K185" s="166"/>
      <c r="L185" s="23"/>
      <c r="M185" s="171"/>
      <c r="N185" s="172" t="s">
        <v>47</v>
      </c>
      <c r="P185" s="173" t="n">
        <f aca="false">O185*H185</f>
        <v>0</v>
      </c>
      <c r="Q185" s="173" t="n">
        <v>0</v>
      </c>
      <c r="R185" s="173" t="n">
        <f aca="false">Q185*H185</f>
        <v>0</v>
      </c>
      <c r="S185" s="173" t="n">
        <v>0</v>
      </c>
      <c r="T185" s="174" t="n">
        <f aca="false">S185*H185</f>
        <v>0</v>
      </c>
      <c r="AR185" s="175" t="s">
        <v>540</v>
      </c>
      <c r="AT185" s="175" t="s">
        <v>310</v>
      </c>
      <c r="AU185" s="175" t="s">
        <v>91</v>
      </c>
      <c r="AY185" s="3" t="s">
        <v>308</v>
      </c>
      <c r="BE185" s="176" t="n">
        <f aca="false">IF(N185="základní",J185,0)</f>
        <v>0</v>
      </c>
      <c r="BF185" s="176" t="n">
        <f aca="false">IF(N185="snížená",J185,0)</f>
        <v>0</v>
      </c>
      <c r="BG185" s="176" t="n">
        <f aca="false">IF(N185="zákl. přenesená",J185,0)</f>
        <v>0</v>
      </c>
      <c r="BH185" s="176" t="n">
        <f aca="false">IF(N185="sníž. přenesená",J185,0)</f>
        <v>0</v>
      </c>
      <c r="BI185" s="176" t="n">
        <f aca="false">IF(N185="nulová",J185,0)</f>
        <v>0</v>
      </c>
      <c r="BJ185" s="3" t="s">
        <v>89</v>
      </c>
      <c r="BK185" s="176" t="n">
        <f aca="false">ROUND(I185*H185,2)</f>
        <v>0</v>
      </c>
      <c r="BL185" s="3" t="s">
        <v>540</v>
      </c>
      <c r="BM185" s="175" t="s">
        <v>6067</v>
      </c>
    </row>
    <row r="186" s="22" customFormat="true" ht="16.5" hidden="false" customHeight="true" outlineLevel="0" collapsed="false">
      <c r="B186" s="23"/>
      <c r="C186" s="164" t="s">
        <v>690</v>
      </c>
      <c r="D186" s="164" t="s">
        <v>310</v>
      </c>
      <c r="E186" s="165" t="s">
        <v>6068</v>
      </c>
      <c r="F186" s="166" t="s">
        <v>6069</v>
      </c>
      <c r="G186" s="167" t="s">
        <v>3661</v>
      </c>
      <c r="H186" s="168" t="n">
        <v>345</v>
      </c>
      <c r="I186" s="169"/>
      <c r="J186" s="170" t="n">
        <f aca="false">ROUND(I186*H186,2)</f>
        <v>0</v>
      </c>
      <c r="K186" s="166"/>
      <c r="L186" s="23"/>
      <c r="M186" s="171"/>
      <c r="N186" s="172" t="s">
        <v>47</v>
      </c>
      <c r="P186" s="173" t="n">
        <f aca="false">O186*H186</f>
        <v>0</v>
      </c>
      <c r="Q186" s="173" t="n">
        <v>0</v>
      </c>
      <c r="R186" s="173" t="n">
        <f aca="false">Q186*H186</f>
        <v>0</v>
      </c>
      <c r="S186" s="173" t="n">
        <v>0</v>
      </c>
      <c r="T186" s="174" t="n">
        <f aca="false">S186*H186</f>
        <v>0</v>
      </c>
      <c r="AR186" s="175" t="s">
        <v>540</v>
      </c>
      <c r="AT186" s="175" t="s">
        <v>310</v>
      </c>
      <c r="AU186" s="175" t="s">
        <v>91</v>
      </c>
      <c r="AY186" s="3" t="s">
        <v>308</v>
      </c>
      <c r="BE186" s="176" t="n">
        <f aca="false">IF(N186="základní",J186,0)</f>
        <v>0</v>
      </c>
      <c r="BF186" s="176" t="n">
        <f aca="false">IF(N186="snížená",J186,0)</f>
        <v>0</v>
      </c>
      <c r="BG186" s="176" t="n">
        <f aca="false">IF(N186="zákl. přenesená",J186,0)</f>
        <v>0</v>
      </c>
      <c r="BH186" s="176" t="n">
        <f aca="false">IF(N186="sníž. přenesená",J186,0)</f>
        <v>0</v>
      </c>
      <c r="BI186" s="176" t="n">
        <f aca="false">IF(N186="nulová",J186,0)</f>
        <v>0</v>
      </c>
      <c r="BJ186" s="3" t="s">
        <v>89</v>
      </c>
      <c r="BK186" s="176" t="n">
        <f aca="false">ROUND(I186*H186,2)</f>
        <v>0</v>
      </c>
      <c r="BL186" s="3" t="s">
        <v>540</v>
      </c>
      <c r="BM186" s="175" t="s">
        <v>6070</v>
      </c>
    </row>
    <row r="187" s="22" customFormat="true" ht="24.15" hidden="false" customHeight="true" outlineLevel="0" collapsed="false">
      <c r="B187" s="23"/>
      <c r="C187" s="164" t="s">
        <v>692</v>
      </c>
      <c r="D187" s="164" t="s">
        <v>310</v>
      </c>
      <c r="E187" s="165" t="s">
        <v>6071</v>
      </c>
      <c r="F187" s="166" t="s">
        <v>6072</v>
      </c>
      <c r="G187" s="167" t="s">
        <v>3661</v>
      </c>
      <c r="H187" s="168" t="n">
        <v>145</v>
      </c>
      <c r="I187" s="169"/>
      <c r="J187" s="170" t="n">
        <f aca="false">ROUND(I187*H187,2)</f>
        <v>0</v>
      </c>
      <c r="K187" s="166"/>
      <c r="L187" s="23"/>
      <c r="M187" s="171"/>
      <c r="N187" s="172" t="s">
        <v>47</v>
      </c>
      <c r="P187" s="173" t="n">
        <f aca="false">O187*H187</f>
        <v>0</v>
      </c>
      <c r="Q187" s="173" t="n">
        <v>0</v>
      </c>
      <c r="R187" s="173" t="n">
        <f aca="false">Q187*H187</f>
        <v>0</v>
      </c>
      <c r="S187" s="173" t="n">
        <v>0</v>
      </c>
      <c r="T187" s="174" t="n">
        <f aca="false">S187*H187</f>
        <v>0</v>
      </c>
      <c r="AR187" s="175" t="s">
        <v>540</v>
      </c>
      <c r="AT187" s="175" t="s">
        <v>310</v>
      </c>
      <c r="AU187" s="175" t="s">
        <v>91</v>
      </c>
      <c r="AY187" s="3" t="s">
        <v>308</v>
      </c>
      <c r="BE187" s="176" t="n">
        <f aca="false">IF(N187="základní",J187,0)</f>
        <v>0</v>
      </c>
      <c r="BF187" s="176" t="n">
        <f aca="false">IF(N187="snížená",J187,0)</f>
        <v>0</v>
      </c>
      <c r="BG187" s="176" t="n">
        <f aca="false">IF(N187="zákl. přenesená",J187,0)</f>
        <v>0</v>
      </c>
      <c r="BH187" s="176" t="n">
        <f aca="false">IF(N187="sníž. přenesená",J187,0)</f>
        <v>0</v>
      </c>
      <c r="BI187" s="176" t="n">
        <f aca="false">IF(N187="nulová",J187,0)</f>
        <v>0</v>
      </c>
      <c r="BJ187" s="3" t="s">
        <v>89</v>
      </c>
      <c r="BK187" s="176" t="n">
        <f aca="false">ROUND(I187*H187,2)</f>
        <v>0</v>
      </c>
      <c r="BL187" s="3" t="s">
        <v>540</v>
      </c>
      <c r="BM187" s="175" t="s">
        <v>6073</v>
      </c>
    </row>
    <row r="188" s="22" customFormat="true" ht="24.15" hidden="false" customHeight="true" outlineLevel="0" collapsed="false">
      <c r="B188" s="23"/>
      <c r="C188" s="164" t="s">
        <v>694</v>
      </c>
      <c r="D188" s="164" t="s">
        <v>310</v>
      </c>
      <c r="E188" s="165" t="s">
        <v>6074</v>
      </c>
      <c r="F188" s="166" t="s">
        <v>6075</v>
      </c>
      <c r="G188" s="167" t="s">
        <v>3661</v>
      </c>
      <c r="H188" s="168" t="n">
        <v>530</v>
      </c>
      <c r="I188" s="169"/>
      <c r="J188" s="170" t="n">
        <f aca="false">ROUND(I188*H188,2)</f>
        <v>0</v>
      </c>
      <c r="K188" s="166"/>
      <c r="L188" s="23"/>
      <c r="M188" s="171"/>
      <c r="N188" s="172" t="s">
        <v>47</v>
      </c>
      <c r="P188" s="173" t="n">
        <f aca="false">O188*H188</f>
        <v>0</v>
      </c>
      <c r="Q188" s="173" t="n">
        <v>0</v>
      </c>
      <c r="R188" s="173" t="n">
        <f aca="false">Q188*H188</f>
        <v>0</v>
      </c>
      <c r="S188" s="173" t="n">
        <v>0</v>
      </c>
      <c r="T188" s="174" t="n">
        <f aca="false">S188*H188</f>
        <v>0</v>
      </c>
      <c r="AR188" s="175" t="s">
        <v>540</v>
      </c>
      <c r="AT188" s="175" t="s">
        <v>310</v>
      </c>
      <c r="AU188" s="175" t="s">
        <v>91</v>
      </c>
      <c r="AY188" s="3" t="s">
        <v>308</v>
      </c>
      <c r="BE188" s="176" t="n">
        <f aca="false">IF(N188="základní",J188,0)</f>
        <v>0</v>
      </c>
      <c r="BF188" s="176" t="n">
        <f aca="false">IF(N188="snížená",J188,0)</f>
        <v>0</v>
      </c>
      <c r="BG188" s="176" t="n">
        <f aca="false">IF(N188="zákl. přenesená",J188,0)</f>
        <v>0</v>
      </c>
      <c r="BH188" s="176" t="n">
        <f aca="false">IF(N188="sníž. přenesená",J188,0)</f>
        <v>0</v>
      </c>
      <c r="BI188" s="176" t="n">
        <f aca="false">IF(N188="nulová",J188,0)</f>
        <v>0</v>
      </c>
      <c r="BJ188" s="3" t="s">
        <v>89</v>
      </c>
      <c r="BK188" s="176" t="n">
        <f aca="false">ROUND(I188*H188,2)</f>
        <v>0</v>
      </c>
      <c r="BL188" s="3" t="s">
        <v>540</v>
      </c>
      <c r="BM188" s="175" t="s">
        <v>6076</v>
      </c>
    </row>
    <row r="189" s="22" customFormat="true" ht="16.5" hidden="false" customHeight="true" outlineLevel="0" collapsed="false">
      <c r="B189" s="23"/>
      <c r="C189" s="164" t="s">
        <v>696</v>
      </c>
      <c r="D189" s="164" t="s">
        <v>310</v>
      </c>
      <c r="E189" s="165" t="s">
        <v>6077</v>
      </c>
      <c r="F189" s="166" t="s">
        <v>6078</v>
      </c>
      <c r="G189" s="167" t="s">
        <v>3661</v>
      </c>
      <c r="H189" s="168" t="n">
        <v>50</v>
      </c>
      <c r="I189" s="169"/>
      <c r="J189" s="170" t="n">
        <f aca="false">ROUND(I189*H189,2)</f>
        <v>0</v>
      </c>
      <c r="K189" s="166"/>
      <c r="L189" s="23"/>
      <c r="M189" s="171"/>
      <c r="N189" s="172" t="s">
        <v>47</v>
      </c>
      <c r="P189" s="173" t="n">
        <f aca="false">O189*H189</f>
        <v>0</v>
      </c>
      <c r="Q189" s="173" t="n">
        <v>0</v>
      </c>
      <c r="R189" s="173" t="n">
        <f aca="false">Q189*H189</f>
        <v>0</v>
      </c>
      <c r="S189" s="173" t="n">
        <v>0</v>
      </c>
      <c r="T189" s="174" t="n">
        <f aca="false">S189*H189</f>
        <v>0</v>
      </c>
      <c r="AR189" s="175" t="s">
        <v>540</v>
      </c>
      <c r="AT189" s="175" t="s">
        <v>310</v>
      </c>
      <c r="AU189" s="175" t="s">
        <v>91</v>
      </c>
      <c r="AY189" s="3" t="s">
        <v>308</v>
      </c>
      <c r="BE189" s="176" t="n">
        <f aca="false">IF(N189="základní",J189,0)</f>
        <v>0</v>
      </c>
      <c r="BF189" s="176" t="n">
        <f aca="false">IF(N189="snížená",J189,0)</f>
        <v>0</v>
      </c>
      <c r="BG189" s="176" t="n">
        <f aca="false">IF(N189="zákl. přenesená",J189,0)</f>
        <v>0</v>
      </c>
      <c r="BH189" s="176" t="n">
        <f aca="false">IF(N189="sníž. přenesená",J189,0)</f>
        <v>0</v>
      </c>
      <c r="BI189" s="176" t="n">
        <f aca="false">IF(N189="nulová",J189,0)</f>
        <v>0</v>
      </c>
      <c r="BJ189" s="3" t="s">
        <v>89</v>
      </c>
      <c r="BK189" s="176" t="n">
        <f aca="false">ROUND(I189*H189,2)</f>
        <v>0</v>
      </c>
      <c r="BL189" s="3" t="s">
        <v>540</v>
      </c>
      <c r="BM189" s="175" t="s">
        <v>6079</v>
      </c>
    </row>
    <row r="190" s="22" customFormat="true" ht="16.5" hidden="false" customHeight="true" outlineLevel="0" collapsed="false">
      <c r="B190" s="23"/>
      <c r="C190" s="164" t="s">
        <v>698</v>
      </c>
      <c r="D190" s="164" t="s">
        <v>310</v>
      </c>
      <c r="E190" s="165" t="s">
        <v>6080</v>
      </c>
      <c r="F190" s="166" t="s">
        <v>6081</v>
      </c>
      <c r="G190" s="167" t="s">
        <v>3661</v>
      </c>
      <c r="H190" s="168" t="n">
        <v>125</v>
      </c>
      <c r="I190" s="169"/>
      <c r="J190" s="170" t="n">
        <f aca="false">ROUND(I190*H190,2)</f>
        <v>0</v>
      </c>
      <c r="K190" s="166"/>
      <c r="L190" s="23"/>
      <c r="M190" s="171"/>
      <c r="N190" s="172" t="s">
        <v>47</v>
      </c>
      <c r="P190" s="173" t="n">
        <f aca="false">O190*H190</f>
        <v>0</v>
      </c>
      <c r="Q190" s="173" t="n">
        <v>0</v>
      </c>
      <c r="R190" s="173" t="n">
        <f aca="false">Q190*H190</f>
        <v>0</v>
      </c>
      <c r="S190" s="173" t="n">
        <v>0</v>
      </c>
      <c r="T190" s="174" t="n">
        <f aca="false">S190*H190</f>
        <v>0</v>
      </c>
      <c r="AR190" s="175" t="s">
        <v>540</v>
      </c>
      <c r="AT190" s="175" t="s">
        <v>310</v>
      </c>
      <c r="AU190" s="175" t="s">
        <v>91</v>
      </c>
      <c r="AY190" s="3" t="s">
        <v>308</v>
      </c>
      <c r="BE190" s="176" t="n">
        <f aca="false">IF(N190="základní",J190,0)</f>
        <v>0</v>
      </c>
      <c r="BF190" s="176" t="n">
        <f aca="false">IF(N190="snížená",J190,0)</f>
        <v>0</v>
      </c>
      <c r="BG190" s="176" t="n">
        <f aca="false">IF(N190="zákl. přenesená",J190,0)</f>
        <v>0</v>
      </c>
      <c r="BH190" s="176" t="n">
        <f aca="false">IF(N190="sníž. přenesená",J190,0)</f>
        <v>0</v>
      </c>
      <c r="BI190" s="176" t="n">
        <f aca="false">IF(N190="nulová",J190,0)</f>
        <v>0</v>
      </c>
      <c r="BJ190" s="3" t="s">
        <v>89</v>
      </c>
      <c r="BK190" s="176" t="n">
        <f aca="false">ROUND(I190*H190,2)</f>
        <v>0</v>
      </c>
      <c r="BL190" s="3" t="s">
        <v>540</v>
      </c>
      <c r="BM190" s="175" t="s">
        <v>6082</v>
      </c>
    </row>
    <row r="191" s="22" customFormat="true" ht="16.5" hidden="false" customHeight="true" outlineLevel="0" collapsed="false">
      <c r="B191" s="23"/>
      <c r="C191" s="164" t="s">
        <v>700</v>
      </c>
      <c r="D191" s="164" t="s">
        <v>310</v>
      </c>
      <c r="E191" s="165" t="s">
        <v>6014</v>
      </c>
      <c r="F191" s="166" t="s">
        <v>5978</v>
      </c>
      <c r="G191" s="167" t="s">
        <v>3577</v>
      </c>
      <c r="H191" s="168" t="n">
        <v>125</v>
      </c>
      <c r="I191" s="169"/>
      <c r="J191" s="170" t="n">
        <f aca="false">ROUND(I191*H191,2)</f>
        <v>0</v>
      </c>
      <c r="K191" s="166"/>
      <c r="L191" s="23"/>
      <c r="M191" s="171"/>
      <c r="N191" s="172" t="s">
        <v>47</v>
      </c>
      <c r="P191" s="173" t="n">
        <f aca="false">O191*H191</f>
        <v>0</v>
      </c>
      <c r="Q191" s="173" t="n">
        <v>0</v>
      </c>
      <c r="R191" s="173" t="n">
        <f aca="false">Q191*H191</f>
        <v>0</v>
      </c>
      <c r="S191" s="173" t="n">
        <v>0</v>
      </c>
      <c r="T191" s="174" t="n">
        <f aca="false">S191*H191</f>
        <v>0</v>
      </c>
      <c r="AR191" s="175" t="s">
        <v>540</v>
      </c>
      <c r="AT191" s="175" t="s">
        <v>310</v>
      </c>
      <c r="AU191" s="175" t="s">
        <v>91</v>
      </c>
      <c r="AY191" s="3" t="s">
        <v>308</v>
      </c>
      <c r="BE191" s="176" t="n">
        <f aca="false">IF(N191="základní",J191,0)</f>
        <v>0</v>
      </c>
      <c r="BF191" s="176" t="n">
        <f aca="false">IF(N191="snížená",J191,0)</f>
        <v>0</v>
      </c>
      <c r="BG191" s="176" t="n">
        <f aca="false">IF(N191="zákl. přenesená",J191,0)</f>
        <v>0</v>
      </c>
      <c r="BH191" s="176" t="n">
        <f aca="false">IF(N191="sníž. přenesená",J191,0)</f>
        <v>0</v>
      </c>
      <c r="BI191" s="176" t="n">
        <f aca="false">IF(N191="nulová",J191,0)</f>
        <v>0</v>
      </c>
      <c r="BJ191" s="3" t="s">
        <v>89</v>
      </c>
      <c r="BK191" s="176" t="n">
        <f aca="false">ROUND(I191*H191,2)</f>
        <v>0</v>
      </c>
      <c r="BL191" s="3" t="s">
        <v>540</v>
      </c>
      <c r="BM191" s="175" t="s">
        <v>6083</v>
      </c>
    </row>
    <row r="192" s="22" customFormat="true" ht="33" hidden="false" customHeight="true" outlineLevel="0" collapsed="false">
      <c r="B192" s="23"/>
      <c r="C192" s="164" t="s">
        <v>702</v>
      </c>
      <c r="D192" s="164" t="s">
        <v>310</v>
      </c>
      <c r="E192" s="165" t="s">
        <v>6016</v>
      </c>
      <c r="F192" s="166" t="s">
        <v>5981</v>
      </c>
      <c r="G192" s="167" t="s">
        <v>478</v>
      </c>
      <c r="H192" s="168" t="n">
        <v>1</v>
      </c>
      <c r="I192" s="169"/>
      <c r="J192" s="170" t="n">
        <f aca="false">ROUND(I192*H192,2)</f>
        <v>0</v>
      </c>
      <c r="K192" s="166"/>
      <c r="L192" s="23"/>
      <c r="M192" s="171"/>
      <c r="N192" s="172" t="s">
        <v>47</v>
      </c>
      <c r="P192" s="173" t="n">
        <f aca="false">O192*H192</f>
        <v>0</v>
      </c>
      <c r="Q192" s="173" t="n">
        <v>0</v>
      </c>
      <c r="R192" s="173" t="n">
        <f aca="false">Q192*H192</f>
        <v>0</v>
      </c>
      <c r="S192" s="173" t="n">
        <v>0</v>
      </c>
      <c r="T192" s="174" t="n">
        <f aca="false">S192*H192</f>
        <v>0</v>
      </c>
      <c r="AR192" s="175" t="s">
        <v>540</v>
      </c>
      <c r="AT192" s="175" t="s">
        <v>310</v>
      </c>
      <c r="AU192" s="175" t="s">
        <v>91</v>
      </c>
      <c r="AY192" s="3" t="s">
        <v>308</v>
      </c>
      <c r="BE192" s="176" t="n">
        <f aca="false">IF(N192="základní",J192,0)</f>
        <v>0</v>
      </c>
      <c r="BF192" s="176" t="n">
        <f aca="false">IF(N192="snížená",J192,0)</f>
        <v>0</v>
      </c>
      <c r="BG192" s="176" t="n">
        <f aca="false">IF(N192="zákl. přenesená",J192,0)</f>
        <v>0</v>
      </c>
      <c r="BH192" s="176" t="n">
        <f aca="false">IF(N192="sníž. přenesená",J192,0)</f>
        <v>0</v>
      </c>
      <c r="BI192" s="176" t="n">
        <f aca="false">IF(N192="nulová",J192,0)</f>
        <v>0</v>
      </c>
      <c r="BJ192" s="3" t="s">
        <v>89</v>
      </c>
      <c r="BK192" s="176" t="n">
        <f aca="false">ROUND(I192*H192,2)</f>
        <v>0</v>
      </c>
      <c r="BL192" s="3" t="s">
        <v>540</v>
      </c>
      <c r="BM192" s="175" t="s">
        <v>6084</v>
      </c>
    </row>
    <row r="193" s="22" customFormat="true" ht="16.5" hidden="false" customHeight="true" outlineLevel="0" collapsed="false">
      <c r="B193" s="23"/>
      <c r="C193" s="164" t="s">
        <v>704</v>
      </c>
      <c r="D193" s="164" t="s">
        <v>310</v>
      </c>
      <c r="E193" s="165" t="s">
        <v>5983</v>
      </c>
      <c r="F193" s="166" t="s">
        <v>5984</v>
      </c>
      <c r="G193" s="167" t="s">
        <v>478</v>
      </c>
      <c r="H193" s="168" t="n">
        <v>1</v>
      </c>
      <c r="I193" s="169"/>
      <c r="J193" s="170" t="n">
        <f aca="false">ROUND(I193*H193,2)</f>
        <v>0</v>
      </c>
      <c r="K193" s="166"/>
      <c r="L193" s="23"/>
      <c r="M193" s="171"/>
      <c r="N193" s="172" t="s">
        <v>47</v>
      </c>
      <c r="P193" s="173" t="n">
        <f aca="false">O193*H193</f>
        <v>0</v>
      </c>
      <c r="Q193" s="173" t="n">
        <v>0</v>
      </c>
      <c r="R193" s="173" t="n">
        <f aca="false">Q193*H193</f>
        <v>0</v>
      </c>
      <c r="S193" s="173" t="n">
        <v>0</v>
      </c>
      <c r="T193" s="174" t="n">
        <f aca="false">S193*H193</f>
        <v>0</v>
      </c>
      <c r="AR193" s="175" t="s">
        <v>540</v>
      </c>
      <c r="AT193" s="175" t="s">
        <v>310</v>
      </c>
      <c r="AU193" s="175" t="s">
        <v>91</v>
      </c>
      <c r="AY193" s="3" t="s">
        <v>308</v>
      </c>
      <c r="BE193" s="176" t="n">
        <f aca="false">IF(N193="základní",J193,0)</f>
        <v>0</v>
      </c>
      <c r="BF193" s="176" t="n">
        <f aca="false">IF(N193="snížená",J193,0)</f>
        <v>0</v>
      </c>
      <c r="BG193" s="176" t="n">
        <f aca="false">IF(N193="zákl. přenesená",J193,0)</f>
        <v>0</v>
      </c>
      <c r="BH193" s="176" t="n">
        <f aca="false">IF(N193="sníž. přenesená",J193,0)</f>
        <v>0</v>
      </c>
      <c r="BI193" s="176" t="n">
        <f aca="false">IF(N193="nulová",J193,0)</f>
        <v>0</v>
      </c>
      <c r="BJ193" s="3" t="s">
        <v>89</v>
      </c>
      <c r="BK193" s="176" t="n">
        <f aca="false">ROUND(I193*H193,2)</f>
        <v>0</v>
      </c>
      <c r="BL193" s="3" t="s">
        <v>540</v>
      </c>
      <c r="BM193" s="175" t="s">
        <v>6085</v>
      </c>
    </row>
    <row r="194" s="22" customFormat="true" ht="16.5" hidden="false" customHeight="true" outlineLevel="0" collapsed="false">
      <c r="B194" s="23"/>
      <c r="C194" s="164" t="s">
        <v>706</v>
      </c>
      <c r="D194" s="164" t="s">
        <v>310</v>
      </c>
      <c r="E194" s="165" t="s">
        <v>5986</v>
      </c>
      <c r="F194" s="166" t="s">
        <v>5987</v>
      </c>
      <c r="G194" s="167" t="s">
        <v>478</v>
      </c>
      <c r="H194" s="168" t="n">
        <v>1</v>
      </c>
      <c r="I194" s="169"/>
      <c r="J194" s="170" t="n">
        <f aca="false">ROUND(I194*H194,2)</f>
        <v>0</v>
      </c>
      <c r="K194" s="166"/>
      <c r="L194" s="23"/>
      <c r="M194" s="171"/>
      <c r="N194" s="172" t="s">
        <v>47</v>
      </c>
      <c r="P194" s="173" t="n">
        <f aca="false">O194*H194</f>
        <v>0</v>
      </c>
      <c r="Q194" s="173" t="n">
        <v>0</v>
      </c>
      <c r="R194" s="173" t="n">
        <f aca="false">Q194*H194</f>
        <v>0</v>
      </c>
      <c r="S194" s="173" t="n">
        <v>0</v>
      </c>
      <c r="T194" s="174" t="n">
        <f aca="false">S194*H194</f>
        <v>0</v>
      </c>
      <c r="AR194" s="175" t="s">
        <v>540</v>
      </c>
      <c r="AT194" s="175" t="s">
        <v>310</v>
      </c>
      <c r="AU194" s="175" t="s">
        <v>91</v>
      </c>
      <c r="AY194" s="3" t="s">
        <v>308</v>
      </c>
      <c r="BE194" s="176" t="n">
        <f aca="false">IF(N194="základní",J194,0)</f>
        <v>0</v>
      </c>
      <c r="BF194" s="176" t="n">
        <f aca="false">IF(N194="snížená",J194,0)</f>
        <v>0</v>
      </c>
      <c r="BG194" s="176" t="n">
        <f aca="false">IF(N194="zákl. přenesená",J194,0)</f>
        <v>0</v>
      </c>
      <c r="BH194" s="176" t="n">
        <f aca="false">IF(N194="sníž. přenesená",J194,0)</f>
        <v>0</v>
      </c>
      <c r="BI194" s="176" t="n">
        <f aca="false">IF(N194="nulová",J194,0)</f>
        <v>0</v>
      </c>
      <c r="BJ194" s="3" t="s">
        <v>89</v>
      </c>
      <c r="BK194" s="176" t="n">
        <f aca="false">ROUND(I194*H194,2)</f>
        <v>0</v>
      </c>
      <c r="BL194" s="3" t="s">
        <v>540</v>
      </c>
      <c r="BM194" s="175" t="s">
        <v>6086</v>
      </c>
    </row>
    <row r="195" s="152" customFormat="true" ht="22.95" hidden="false" customHeight="true" outlineLevel="0" collapsed="false">
      <c r="B195" s="153"/>
      <c r="D195" s="154" t="s">
        <v>81</v>
      </c>
      <c r="E195" s="162" t="s">
        <v>656</v>
      </c>
      <c r="F195" s="162" t="s">
        <v>6087</v>
      </c>
      <c r="I195" s="156"/>
      <c r="J195" s="163" t="n">
        <f aca="false">BK195</f>
        <v>0</v>
      </c>
      <c r="L195" s="153"/>
      <c r="M195" s="157"/>
      <c r="P195" s="158" t="n">
        <f aca="false">SUM(P196:P208)</f>
        <v>0</v>
      </c>
      <c r="R195" s="158" t="n">
        <f aca="false">SUM(R196:R208)</f>
        <v>0</v>
      </c>
      <c r="T195" s="159" t="n">
        <f aca="false">SUM(T196:T208)</f>
        <v>0</v>
      </c>
      <c r="AR195" s="154" t="s">
        <v>315</v>
      </c>
      <c r="AT195" s="160" t="s">
        <v>81</v>
      </c>
      <c r="AU195" s="160" t="s">
        <v>89</v>
      </c>
      <c r="AY195" s="154" t="s">
        <v>308</v>
      </c>
      <c r="BK195" s="161" t="n">
        <f aca="false">SUM(BK196:BK208)</f>
        <v>0</v>
      </c>
    </row>
    <row r="196" s="22" customFormat="true" ht="55.5" hidden="false" customHeight="true" outlineLevel="0" collapsed="false">
      <c r="B196" s="23"/>
      <c r="C196" s="164" t="s">
        <v>708</v>
      </c>
      <c r="D196" s="164" t="s">
        <v>310</v>
      </c>
      <c r="E196" s="165" t="s">
        <v>6088</v>
      </c>
      <c r="F196" s="166" t="s">
        <v>6089</v>
      </c>
      <c r="G196" s="167" t="s">
        <v>478</v>
      </c>
      <c r="H196" s="168" t="n">
        <v>1</v>
      </c>
      <c r="I196" s="169"/>
      <c r="J196" s="170" t="n">
        <f aca="false">ROUND(I196*H196,2)</f>
        <v>0</v>
      </c>
      <c r="K196" s="166"/>
      <c r="L196" s="23"/>
      <c r="M196" s="171"/>
      <c r="N196" s="172" t="s">
        <v>47</v>
      </c>
      <c r="P196" s="173" t="n">
        <f aca="false">O196*H196</f>
        <v>0</v>
      </c>
      <c r="Q196" s="173" t="n">
        <v>0</v>
      </c>
      <c r="R196" s="173" t="n">
        <f aca="false">Q196*H196</f>
        <v>0</v>
      </c>
      <c r="S196" s="173" t="n">
        <v>0</v>
      </c>
      <c r="T196" s="174" t="n">
        <f aca="false">S196*H196</f>
        <v>0</v>
      </c>
      <c r="AR196" s="175" t="s">
        <v>540</v>
      </c>
      <c r="AT196" s="175" t="s">
        <v>310</v>
      </c>
      <c r="AU196" s="175" t="s">
        <v>91</v>
      </c>
      <c r="AY196" s="3" t="s">
        <v>308</v>
      </c>
      <c r="BE196" s="176" t="n">
        <f aca="false">IF(N196="základní",J196,0)</f>
        <v>0</v>
      </c>
      <c r="BF196" s="176" t="n">
        <f aca="false">IF(N196="snížená",J196,0)</f>
        <v>0</v>
      </c>
      <c r="BG196" s="176" t="n">
        <f aca="false">IF(N196="zákl. přenesená",J196,0)</f>
        <v>0</v>
      </c>
      <c r="BH196" s="176" t="n">
        <f aca="false">IF(N196="sníž. přenesená",J196,0)</f>
        <v>0</v>
      </c>
      <c r="BI196" s="176" t="n">
        <f aca="false">IF(N196="nulová",J196,0)</f>
        <v>0</v>
      </c>
      <c r="BJ196" s="3" t="s">
        <v>89</v>
      </c>
      <c r="BK196" s="176" t="n">
        <f aca="false">ROUND(I196*H196,2)</f>
        <v>0</v>
      </c>
      <c r="BL196" s="3" t="s">
        <v>540</v>
      </c>
      <c r="BM196" s="175" t="s">
        <v>6090</v>
      </c>
    </row>
    <row r="197" s="22" customFormat="true" ht="55.5" hidden="false" customHeight="true" outlineLevel="0" collapsed="false">
      <c r="B197" s="23"/>
      <c r="C197" s="164" t="s">
        <v>710</v>
      </c>
      <c r="D197" s="164" t="s">
        <v>310</v>
      </c>
      <c r="E197" s="165" t="s">
        <v>6091</v>
      </c>
      <c r="F197" s="166" t="s">
        <v>6092</v>
      </c>
      <c r="G197" s="167" t="s">
        <v>478</v>
      </c>
      <c r="H197" s="168" t="n">
        <v>1</v>
      </c>
      <c r="I197" s="169"/>
      <c r="J197" s="170" t="n">
        <f aca="false">ROUND(I197*H197,2)</f>
        <v>0</v>
      </c>
      <c r="K197" s="166"/>
      <c r="L197" s="23"/>
      <c r="M197" s="171"/>
      <c r="N197" s="172" t="s">
        <v>47</v>
      </c>
      <c r="P197" s="173" t="n">
        <f aca="false">O197*H197</f>
        <v>0</v>
      </c>
      <c r="Q197" s="173" t="n">
        <v>0</v>
      </c>
      <c r="R197" s="173" t="n">
        <f aca="false">Q197*H197</f>
        <v>0</v>
      </c>
      <c r="S197" s="173" t="n">
        <v>0</v>
      </c>
      <c r="T197" s="174" t="n">
        <f aca="false">S197*H197</f>
        <v>0</v>
      </c>
      <c r="AR197" s="175" t="s">
        <v>540</v>
      </c>
      <c r="AT197" s="175" t="s">
        <v>310</v>
      </c>
      <c r="AU197" s="175" t="s">
        <v>91</v>
      </c>
      <c r="AY197" s="3" t="s">
        <v>308</v>
      </c>
      <c r="BE197" s="176" t="n">
        <f aca="false">IF(N197="základní",J197,0)</f>
        <v>0</v>
      </c>
      <c r="BF197" s="176" t="n">
        <f aca="false">IF(N197="snížená",J197,0)</f>
        <v>0</v>
      </c>
      <c r="BG197" s="176" t="n">
        <f aca="false">IF(N197="zákl. přenesená",J197,0)</f>
        <v>0</v>
      </c>
      <c r="BH197" s="176" t="n">
        <f aca="false">IF(N197="sníž. přenesená",J197,0)</f>
        <v>0</v>
      </c>
      <c r="BI197" s="176" t="n">
        <f aca="false">IF(N197="nulová",J197,0)</f>
        <v>0</v>
      </c>
      <c r="BJ197" s="3" t="s">
        <v>89</v>
      </c>
      <c r="BK197" s="176" t="n">
        <f aca="false">ROUND(I197*H197,2)</f>
        <v>0</v>
      </c>
      <c r="BL197" s="3" t="s">
        <v>540</v>
      </c>
      <c r="BM197" s="175" t="s">
        <v>6093</v>
      </c>
    </row>
    <row r="198" s="22" customFormat="true" ht="24.15" hidden="false" customHeight="true" outlineLevel="0" collapsed="false">
      <c r="B198" s="23"/>
      <c r="C198" s="164" t="s">
        <v>712</v>
      </c>
      <c r="D198" s="164" t="s">
        <v>310</v>
      </c>
      <c r="E198" s="165" t="s">
        <v>6094</v>
      </c>
      <c r="F198" s="166" t="s">
        <v>6095</v>
      </c>
      <c r="G198" s="167" t="s">
        <v>607</v>
      </c>
      <c r="H198" s="168" t="n">
        <v>18</v>
      </c>
      <c r="I198" s="169"/>
      <c r="J198" s="170" t="n">
        <f aca="false">ROUND(I198*H198,2)</f>
        <v>0</v>
      </c>
      <c r="K198" s="166"/>
      <c r="L198" s="23"/>
      <c r="M198" s="171"/>
      <c r="N198" s="172" t="s">
        <v>47</v>
      </c>
      <c r="P198" s="173" t="n">
        <f aca="false">O198*H198</f>
        <v>0</v>
      </c>
      <c r="Q198" s="173" t="n">
        <v>0</v>
      </c>
      <c r="R198" s="173" t="n">
        <f aca="false">Q198*H198</f>
        <v>0</v>
      </c>
      <c r="S198" s="173" t="n">
        <v>0</v>
      </c>
      <c r="T198" s="174" t="n">
        <f aca="false">S198*H198</f>
        <v>0</v>
      </c>
      <c r="AR198" s="175" t="s">
        <v>540</v>
      </c>
      <c r="AT198" s="175" t="s">
        <v>310</v>
      </c>
      <c r="AU198" s="175" t="s">
        <v>91</v>
      </c>
      <c r="AY198" s="3" t="s">
        <v>308</v>
      </c>
      <c r="BE198" s="176" t="n">
        <f aca="false">IF(N198="základní",J198,0)</f>
        <v>0</v>
      </c>
      <c r="BF198" s="176" t="n">
        <f aca="false">IF(N198="snížená",J198,0)</f>
        <v>0</v>
      </c>
      <c r="BG198" s="176" t="n">
        <f aca="false">IF(N198="zákl. přenesená",J198,0)</f>
        <v>0</v>
      </c>
      <c r="BH198" s="176" t="n">
        <f aca="false">IF(N198="sníž. přenesená",J198,0)</f>
        <v>0</v>
      </c>
      <c r="BI198" s="176" t="n">
        <f aca="false">IF(N198="nulová",J198,0)</f>
        <v>0</v>
      </c>
      <c r="BJ198" s="3" t="s">
        <v>89</v>
      </c>
      <c r="BK198" s="176" t="n">
        <f aca="false">ROUND(I198*H198,2)</f>
        <v>0</v>
      </c>
      <c r="BL198" s="3" t="s">
        <v>540</v>
      </c>
      <c r="BM198" s="175" t="s">
        <v>6096</v>
      </c>
    </row>
    <row r="199" s="22" customFormat="true" ht="24.15" hidden="false" customHeight="true" outlineLevel="0" collapsed="false">
      <c r="B199" s="23"/>
      <c r="C199" s="164" t="s">
        <v>714</v>
      </c>
      <c r="D199" s="164" t="s">
        <v>310</v>
      </c>
      <c r="E199" s="165" t="s">
        <v>6097</v>
      </c>
      <c r="F199" s="166" t="s">
        <v>6098</v>
      </c>
      <c r="G199" s="167" t="s">
        <v>607</v>
      </c>
      <c r="H199" s="168" t="n">
        <v>4</v>
      </c>
      <c r="I199" s="169"/>
      <c r="J199" s="170" t="n">
        <f aca="false">ROUND(I199*H199,2)</f>
        <v>0</v>
      </c>
      <c r="K199" s="166"/>
      <c r="L199" s="23"/>
      <c r="M199" s="171"/>
      <c r="N199" s="172" t="s">
        <v>47</v>
      </c>
      <c r="P199" s="173" t="n">
        <f aca="false">O199*H199</f>
        <v>0</v>
      </c>
      <c r="Q199" s="173" t="n">
        <v>0</v>
      </c>
      <c r="R199" s="173" t="n">
        <f aca="false">Q199*H199</f>
        <v>0</v>
      </c>
      <c r="S199" s="173" t="n">
        <v>0</v>
      </c>
      <c r="T199" s="174" t="n">
        <f aca="false">S199*H199</f>
        <v>0</v>
      </c>
      <c r="AR199" s="175" t="s">
        <v>540</v>
      </c>
      <c r="AT199" s="175" t="s">
        <v>310</v>
      </c>
      <c r="AU199" s="175" t="s">
        <v>91</v>
      </c>
      <c r="AY199" s="3" t="s">
        <v>308</v>
      </c>
      <c r="BE199" s="176" t="n">
        <f aca="false">IF(N199="základní",J199,0)</f>
        <v>0</v>
      </c>
      <c r="BF199" s="176" t="n">
        <f aca="false">IF(N199="snížená",J199,0)</f>
        <v>0</v>
      </c>
      <c r="BG199" s="176" t="n">
        <f aca="false">IF(N199="zákl. přenesená",J199,0)</f>
        <v>0</v>
      </c>
      <c r="BH199" s="176" t="n">
        <f aca="false">IF(N199="sníž. přenesená",J199,0)</f>
        <v>0</v>
      </c>
      <c r="BI199" s="176" t="n">
        <f aca="false">IF(N199="nulová",J199,0)</f>
        <v>0</v>
      </c>
      <c r="BJ199" s="3" t="s">
        <v>89</v>
      </c>
      <c r="BK199" s="176" t="n">
        <f aca="false">ROUND(I199*H199,2)</f>
        <v>0</v>
      </c>
      <c r="BL199" s="3" t="s">
        <v>540</v>
      </c>
      <c r="BM199" s="175" t="s">
        <v>6099</v>
      </c>
    </row>
    <row r="200" s="22" customFormat="true" ht="16.5" hidden="false" customHeight="true" outlineLevel="0" collapsed="false">
      <c r="B200" s="23"/>
      <c r="C200" s="164" t="s">
        <v>717</v>
      </c>
      <c r="D200" s="164" t="s">
        <v>310</v>
      </c>
      <c r="E200" s="165" t="s">
        <v>6100</v>
      </c>
      <c r="F200" s="166" t="s">
        <v>6101</v>
      </c>
      <c r="G200" s="167" t="s">
        <v>3661</v>
      </c>
      <c r="H200" s="168" t="n">
        <v>850</v>
      </c>
      <c r="I200" s="169"/>
      <c r="J200" s="170" t="n">
        <f aca="false">ROUND(I200*H200,2)</f>
        <v>0</v>
      </c>
      <c r="K200" s="166"/>
      <c r="L200" s="23"/>
      <c r="M200" s="171"/>
      <c r="N200" s="172" t="s">
        <v>47</v>
      </c>
      <c r="P200" s="173" t="n">
        <f aca="false">O200*H200</f>
        <v>0</v>
      </c>
      <c r="Q200" s="173" t="n">
        <v>0</v>
      </c>
      <c r="R200" s="173" t="n">
        <f aca="false">Q200*H200</f>
        <v>0</v>
      </c>
      <c r="S200" s="173" t="n">
        <v>0</v>
      </c>
      <c r="T200" s="174" t="n">
        <f aca="false">S200*H200</f>
        <v>0</v>
      </c>
      <c r="AR200" s="175" t="s">
        <v>540</v>
      </c>
      <c r="AT200" s="175" t="s">
        <v>310</v>
      </c>
      <c r="AU200" s="175" t="s">
        <v>91</v>
      </c>
      <c r="AY200" s="3" t="s">
        <v>308</v>
      </c>
      <c r="BE200" s="176" t="n">
        <f aca="false">IF(N200="základní",J200,0)</f>
        <v>0</v>
      </c>
      <c r="BF200" s="176" t="n">
        <f aca="false">IF(N200="snížená",J200,0)</f>
        <v>0</v>
      </c>
      <c r="BG200" s="176" t="n">
        <f aca="false">IF(N200="zákl. přenesená",J200,0)</f>
        <v>0</v>
      </c>
      <c r="BH200" s="176" t="n">
        <f aca="false">IF(N200="sníž. přenesená",J200,0)</f>
        <v>0</v>
      </c>
      <c r="BI200" s="176" t="n">
        <f aca="false">IF(N200="nulová",J200,0)</f>
        <v>0</v>
      </c>
      <c r="BJ200" s="3" t="s">
        <v>89</v>
      </c>
      <c r="BK200" s="176" t="n">
        <f aca="false">ROUND(I200*H200,2)</f>
        <v>0</v>
      </c>
      <c r="BL200" s="3" t="s">
        <v>540</v>
      </c>
      <c r="BM200" s="175" t="s">
        <v>6102</v>
      </c>
    </row>
    <row r="201" s="22" customFormat="true" ht="16.5" hidden="false" customHeight="true" outlineLevel="0" collapsed="false">
      <c r="B201" s="23"/>
      <c r="C201" s="164" t="s">
        <v>719</v>
      </c>
      <c r="D201" s="164" t="s">
        <v>310</v>
      </c>
      <c r="E201" s="165" t="s">
        <v>6103</v>
      </c>
      <c r="F201" s="166" t="s">
        <v>6104</v>
      </c>
      <c r="G201" s="167" t="s">
        <v>494</v>
      </c>
      <c r="H201" s="168" t="n">
        <v>850</v>
      </c>
      <c r="I201" s="169"/>
      <c r="J201" s="170" t="n">
        <f aca="false">ROUND(I201*H201,2)</f>
        <v>0</v>
      </c>
      <c r="K201" s="166"/>
      <c r="L201" s="23"/>
      <c r="M201" s="171"/>
      <c r="N201" s="172" t="s">
        <v>47</v>
      </c>
      <c r="P201" s="173" t="n">
        <f aca="false">O201*H201</f>
        <v>0</v>
      </c>
      <c r="Q201" s="173" t="n">
        <v>0</v>
      </c>
      <c r="R201" s="173" t="n">
        <f aca="false">Q201*H201</f>
        <v>0</v>
      </c>
      <c r="S201" s="173" t="n">
        <v>0</v>
      </c>
      <c r="T201" s="174" t="n">
        <f aca="false">S201*H201</f>
        <v>0</v>
      </c>
      <c r="AR201" s="175" t="s">
        <v>540</v>
      </c>
      <c r="AT201" s="175" t="s">
        <v>310</v>
      </c>
      <c r="AU201" s="175" t="s">
        <v>91</v>
      </c>
      <c r="AY201" s="3" t="s">
        <v>308</v>
      </c>
      <c r="BE201" s="176" t="n">
        <f aca="false">IF(N201="základní",J201,0)</f>
        <v>0</v>
      </c>
      <c r="BF201" s="176" t="n">
        <f aca="false">IF(N201="snížená",J201,0)</f>
        <v>0</v>
      </c>
      <c r="BG201" s="176" t="n">
        <f aca="false">IF(N201="zákl. přenesená",J201,0)</f>
        <v>0</v>
      </c>
      <c r="BH201" s="176" t="n">
        <f aca="false">IF(N201="sníž. přenesená",J201,0)</f>
        <v>0</v>
      </c>
      <c r="BI201" s="176" t="n">
        <f aca="false">IF(N201="nulová",J201,0)</f>
        <v>0</v>
      </c>
      <c r="BJ201" s="3" t="s">
        <v>89</v>
      </c>
      <c r="BK201" s="176" t="n">
        <f aca="false">ROUND(I201*H201,2)</f>
        <v>0</v>
      </c>
      <c r="BL201" s="3" t="s">
        <v>540</v>
      </c>
      <c r="BM201" s="175" t="s">
        <v>6105</v>
      </c>
    </row>
    <row r="202" s="22" customFormat="true" ht="24.15" hidden="false" customHeight="true" outlineLevel="0" collapsed="false">
      <c r="B202" s="23"/>
      <c r="C202" s="164" t="s">
        <v>721</v>
      </c>
      <c r="D202" s="164" t="s">
        <v>310</v>
      </c>
      <c r="E202" s="165" t="s">
        <v>6106</v>
      </c>
      <c r="F202" s="166" t="s">
        <v>6107</v>
      </c>
      <c r="G202" s="167" t="s">
        <v>478</v>
      </c>
      <c r="H202" s="168" t="n">
        <v>4</v>
      </c>
      <c r="I202" s="169"/>
      <c r="J202" s="170" t="n">
        <f aca="false">ROUND(I202*H202,2)</f>
        <v>0</v>
      </c>
      <c r="K202" s="166"/>
      <c r="L202" s="23"/>
      <c r="M202" s="171"/>
      <c r="N202" s="172" t="s">
        <v>47</v>
      </c>
      <c r="P202" s="173" t="n">
        <f aca="false">O202*H202</f>
        <v>0</v>
      </c>
      <c r="Q202" s="173" t="n">
        <v>0</v>
      </c>
      <c r="R202" s="173" t="n">
        <f aca="false">Q202*H202</f>
        <v>0</v>
      </c>
      <c r="S202" s="173" t="n">
        <v>0</v>
      </c>
      <c r="T202" s="174" t="n">
        <f aca="false">S202*H202</f>
        <v>0</v>
      </c>
      <c r="AR202" s="175" t="s">
        <v>540</v>
      </c>
      <c r="AT202" s="175" t="s">
        <v>310</v>
      </c>
      <c r="AU202" s="175" t="s">
        <v>91</v>
      </c>
      <c r="AY202" s="3" t="s">
        <v>308</v>
      </c>
      <c r="BE202" s="176" t="n">
        <f aca="false">IF(N202="základní",J202,0)</f>
        <v>0</v>
      </c>
      <c r="BF202" s="176" t="n">
        <f aca="false">IF(N202="snížená",J202,0)</f>
        <v>0</v>
      </c>
      <c r="BG202" s="176" t="n">
        <f aca="false">IF(N202="zákl. přenesená",J202,0)</f>
        <v>0</v>
      </c>
      <c r="BH202" s="176" t="n">
        <f aca="false">IF(N202="sníž. přenesená",J202,0)</f>
        <v>0</v>
      </c>
      <c r="BI202" s="176" t="n">
        <f aca="false">IF(N202="nulová",J202,0)</f>
        <v>0</v>
      </c>
      <c r="BJ202" s="3" t="s">
        <v>89</v>
      </c>
      <c r="BK202" s="176" t="n">
        <f aca="false">ROUND(I202*H202,2)</f>
        <v>0</v>
      </c>
      <c r="BL202" s="3" t="s">
        <v>540</v>
      </c>
      <c r="BM202" s="175" t="s">
        <v>6108</v>
      </c>
    </row>
    <row r="203" s="22" customFormat="true" ht="21.75" hidden="false" customHeight="true" outlineLevel="0" collapsed="false">
      <c r="B203" s="23"/>
      <c r="C203" s="164" t="s">
        <v>723</v>
      </c>
      <c r="D203" s="164" t="s">
        <v>310</v>
      </c>
      <c r="E203" s="165" t="s">
        <v>6109</v>
      </c>
      <c r="F203" s="166" t="s">
        <v>6110</v>
      </c>
      <c r="G203" s="167" t="s">
        <v>478</v>
      </c>
      <c r="H203" s="168" t="n">
        <v>4</v>
      </c>
      <c r="I203" s="169"/>
      <c r="J203" s="170" t="n">
        <f aca="false">ROUND(I203*H203,2)</f>
        <v>0</v>
      </c>
      <c r="K203" s="166"/>
      <c r="L203" s="23"/>
      <c r="M203" s="171"/>
      <c r="N203" s="172" t="s">
        <v>47</v>
      </c>
      <c r="P203" s="173" t="n">
        <f aca="false">O203*H203</f>
        <v>0</v>
      </c>
      <c r="Q203" s="173" t="n">
        <v>0</v>
      </c>
      <c r="R203" s="173" t="n">
        <f aca="false">Q203*H203</f>
        <v>0</v>
      </c>
      <c r="S203" s="173" t="n">
        <v>0</v>
      </c>
      <c r="T203" s="174" t="n">
        <f aca="false">S203*H203</f>
        <v>0</v>
      </c>
      <c r="AR203" s="175" t="s">
        <v>540</v>
      </c>
      <c r="AT203" s="175" t="s">
        <v>310</v>
      </c>
      <c r="AU203" s="175" t="s">
        <v>91</v>
      </c>
      <c r="AY203" s="3" t="s">
        <v>308</v>
      </c>
      <c r="BE203" s="176" t="n">
        <f aca="false">IF(N203="základní",J203,0)</f>
        <v>0</v>
      </c>
      <c r="BF203" s="176" t="n">
        <f aca="false">IF(N203="snížená",J203,0)</f>
        <v>0</v>
      </c>
      <c r="BG203" s="176" t="n">
        <f aca="false">IF(N203="zákl. přenesená",J203,0)</f>
        <v>0</v>
      </c>
      <c r="BH203" s="176" t="n">
        <f aca="false">IF(N203="sníž. přenesená",J203,0)</f>
        <v>0</v>
      </c>
      <c r="BI203" s="176" t="n">
        <f aca="false">IF(N203="nulová",J203,0)</f>
        <v>0</v>
      </c>
      <c r="BJ203" s="3" t="s">
        <v>89</v>
      </c>
      <c r="BK203" s="176" t="n">
        <f aca="false">ROUND(I203*H203,2)</f>
        <v>0</v>
      </c>
      <c r="BL203" s="3" t="s">
        <v>540</v>
      </c>
      <c r="BM203" s="175" t="s">
        <v>6111</v>
      </c>
    </row>
    <row r="204" s="22" customFormat="true" ht="37.95" hidden="false" customHeight="true" outlineLevel="0" collapsed="false">
      <c r="B204" s="23"/>
      <c r="C204" s="164" t="s">
        <v>725</v>
      </c>
      <c r="D204" s="164" t="s">
        <v>310</v>
      </c>
      <c r="E204" s="165" t="s">
        <v>6112</v>
      </c>
      <c r="F204" s="166" t="s">
        <v>6113</v>
      </c>
      <c r="G204" s="167" t="s">
        <v>3661</v>
      </c>
      <c r="H204" s="168" t="n">
        <v>45</v>
      </c>
      <c r="I204" s="169"/>
      <c r="J204" s="170" t="n">
        <f aca="false">ROUND(I204*H204,2)</f>
        <v>0</v>
      </c>
      <c r="K204" s="166"/>
      <c r="L204" s="23"/>
      <c r="M204" s="171"/>
      <c r="N204" s="172" t="s">
        <v>47</v>
      </c>
      <c r="P204" s="173" t="n">
        <f aca="false">O204*H204</f>
        <v>0</v>
      </c>
      <c r="Q204" s="173" t="n">
        <v>0</v>
      </c>
      <c r="R204" s="173" t="n">
        <f aca="false">Q204*H204</f>
        <v>0</v>
      </c>
      <c r="S204" s="173" t="n">
        <v>0</v>
      </c>
      <c r="T204" s="174" t="n">
        <f aca="false">S204*H204</f>
        <v>0</v>
      </c>
      <c r="AR204" s="175" t="s">
        <v>540</v>
      </c>
      <c r="AT204" s="175" t="s">
        <v>310</v>
      </c>
      <c r="AU204" s="175" t="s">
        <v>91</v>
      </c>
      <c r="AY204" s="3" t="s">
        <v>308</v>
      </c>
      <c r="BE204" s="176" t="n">
        <f aca="false">IF(N204="základní",J204,0)</f>
        <v>0</v>
      </c>
      <c r="BF204" s="176" t="n">
        <f aca="false">IF(N204="snížená",J204,0)</f>
        <v>0</v>
      </c>
      <c r="BG204" s="176" t="n">
        <f aca="false">IF(N204="zákl. přenesená",J204,0)</f>
        <v>0</v>
      </c>
      <c r="BH204" s="176" t="n">
        <f aca="false">IF(N204="sníž. přenesená",J204,0)</f>
        <v>0</v>
      </c>
      <c r="BI204" s="176" t="n">
        <f aca="false">IF(N204="nulová",J204,0)</f>
        <v>0</v>
      </c>
      <c r="BJ204" s="3" t="s">
        <v>89</v>
      </c>
      <c r="BK204" s="176" t="n">
        <f aca="false">ROUND(I204*H204,2)</f>
        <v>0</v>
      </c>
      <c r="BL204" s="3" t="s">
        <v>540</v>
      </c>
      <c r="BM204" s="175" t="s">
        <v>6114</v>
      </c>
    </row>
    <row r="205" s="22" customFormat="true" ht="16.5" hidden="false" customHeight="true" outlineLevel="0" collapsed="false">
      <c r="B205" s="23"/>
      <c r="C205" s="164" t="s">
        <v>727</v>
      </c>
      <c r="D205" s="164" t="s">
        <v>310</v>
      </c>
      <c r="E205" s="165" t="s">
        <v>6014</v>
      </c>
      <c r="F205" s="166" t="s">
        <v>5978</v>
      </c>
      <c r="G205" s="167" t="s">
        <v>3577</v>
      </c>
      <c r="H205" s="168" t="n">
        <v>250</v>
      </c>
      <c r="I205" s="169"/>
      <c r="J205" s="170" t="n">
        <f aca="false">ROUND(I205*H205,2)</f>
        <v>0</v>
      </c>
      <c r="K205" s="166"/>
      <c r="L205" s="23"/>
      <c r="M205" s="171"/>
      <c r="N205" s="172" t="s">
        <v>47</v>
      </c>
      <c r="P205" s="173" t="n">
        <f aca="false">O205*H205</f>
        <v>0</v>
      </c>
      <c r="Q205" s="173" t="n">
        <v>0</v>
      </c>
      <c r="R205" s="173" t="n">
        <f aca="false">Q205*H205</f>
        <v>0</v>
      </c>
      <c r="S205" s="173" t="n">
        <v>0</v>
      </c>
      <c r="T205" s="174" t="n">
        <f aca="false">S205*H205</f>
        <v>0</v>
      </c>
      <c r="AR205" s="175" t="s">
        <v>540</v>
      </c>
      <c r="AT205" s="175" t="s">
        <v>310</v>
      </c>
      <c r="AU205" s="175" t="s">
        <v>91</v>
      </c>
      <c r="AY205" s="3" t="s">
        <v>308</v>
      </c>
      <c r="BE205" s="176" t="n">
        <f aca="false">IF(N205="základní",J205,0)</f>
        <v>0</v>
      </c>
      <c r="BF205" s="176" t="n">
        <f aca="false">IF(N205="snížená",J205,0)</f>
        <v>0</v>
      </c>
      <c r="BG205" s="176" t="n">
        <f aca="false">IF(N205="zákl. přenesená",J205,0)</f>
        <v>0</v>
      </c>
      <c r="BH205" s="176" t="n">
        <f aca="false">IF(N205="sníž. přenesená",J205,0)</f>
        <v>0</v>
      </c>
      <c r="BI205" s="176" t="n">
        <f aca="false">IF(N205="nulová",J205,0)</f>
        <v>0</v>
      </c>
      <c r="BJ205" s="3" t="s">
        <v>89</v>
      </c>
      <c r="BK205" s="176" t="n">
        <f aca="false">ROUND(I205*H205,2)</f>
        <v>0</v>
      </c>
      <c r="BL205" s="3" t="s">
        <v>540</v>
      </c>
      <c r="BM205" s="175" t="s">
        <v>6115</v>
      </c>
    </row>
    <row r="206" s="22" customFormat="true" ht="33" hidden="false" customHeight="true" outlineLevel="0" collapsed="false">
      <c r="B206" s="23"/>
      <c r="C206" s="164" t="s">
        <v>729</v>
      </c>
      <c r="D206" s="164" t="s">
        <v>310</v>
      </c>
      <c r="E206" s="165" t="s">
        <v>6116</v>
      </c>
      <c r="F206" s="166" t="s">
        <v>5981</v>
      </c>
      <c r="G206" s="167" t="s">
        <v>478</v>
      </c>
      <c r="H206" s="168" t="n">
        <v>1</v>
      </c>
      <c r="I206" s="169"/>
      <c r="J206" s="170" t="n">
        <f aca="false">ROUND(I206*H206,2)</f>
        <v>0</v>
      </c>
      <c r="K206" s="166"/>
      <c r="L206" s="23"/>
      <c r="M206" s="171"/>
      <c r="N206" s="172" t="s">
        <v>47</v>
      </c>
      <c r="P206" s="173" t="n">
        <f aca="false">O206*H206</f>
        <v>0</v>
      </c>
      <c r="Q206" s="173" t="n">
        <v>0</v>
      </c>
      <c r="R206" s="173" t="n">
        <f aca="false">Q206*H206</f>
        <v>0</v>
      </c>
      <c r="S206" s="173" t="n">
        <v>0</v>
      </c>
      <c r="T206" s="174" t="n">
        <f aca="false">S206*H206</f>
        <v>0</v>
      </c>
      <c r="AR206" s="175" t="s">
        <v>540</v>
      </c>
      <c r="AT206" s="175" t="s">
        <v>310</v>
      </c>
      <c r="AU206" s="175" t="s">
        <v>91</v>
      </c>
      <c r="AY206" s="3" t="s">
        <v>308</v>
      </c>
      <c r="BE206" s="176" t="n">
        <f aca="false">IF(N206="základní",J206,0)</f>
        <v>0</v>
      </c>
      <c r="BF206" s="176" t="n">
        <f aca="false">IF(N206="snížená",J206,0)</f>
        <v>0</v>
      </c>
      <c r="BG206" s="176" t="n">
        <f aca="false">IF(N206="zákl. přenesená",J206,0)</f>
        <v>0</v>
      </c>
      <c r="BH206" s="176" t="n">
        <f aca="false">IF(N206="sníž. přenesená",J206,0)</f>
        <v>0</v>
      </c>
      <c r="BI206" s="176" t="n">
        <f aca="false">IF(N206="nulová",J206,0)</f>
        <v>0</v>
      </c>
      <c r="BJ206" s="3" t="s">
        <v>89</v>
      </c>
      <c r="BK206" s="176" t="n">
        <f aca="false">ROUND(I206*H206,2)</f>
        <v>0</v>
      </c>
      <c r="BL206" s="3" t="s">
        <v>540</v>
      </c>
      <c r="BM206" s="175" t="s">
        <v>6117</v>
      </c>
    </row>
    <row r="207" s="22" customFormat="true" ht="16.5" hidden="false" customHeight="true" outlineLevel="0" collapsed="false">
      <c r="B207" s="23"/>
      <c r="C207" s="164" t="s">
        <v>731</v>
      </c>
      <c r="D207" s="164" t="s">
        <v>310</v>
      </c>
      <c r="E207" s="165" t="s">
        <v>6118</v>
      </c>
      <c r="F207" s="166" t="s">
        <v>5984</v>
      </c>
      <c r="G207" s="167" t="s">
        <v>478</v>
      </c>
      <c r="H207" s="168" t="n">
        <v>1</v>
      </c>
      <c r="I207" s="169"/>
      <c r="J207" s="170" t="n">
        <f aca="false">ROUND(I207*H207,2)</f>
        <v>0</v>
      </c>
      <c r="K207" s="166"/>
      <c r="L207" s="23"/>
      <c r="M207" s="171"/>
      <c r="N207" s="172" t="s">
        <v>47</v>
      </c>
      <c r="P207" s="173" t="n">
        <f aca="false">O207*H207</f>
        <v>0</v>
      </c>
      <c r="Q207" s="173" t="n">
        <v>0</v>
      </c>
      <c r="R207" s="173" t="n">
        <f aca="false">Q207*H207</f>
        <v>0</v>
      </c>
      <c r="S207" s="173" t="n">
        <v>0</v>
      </c>
      <c r="T207" s="174" t="n">
        <f aca="false">S207*H207</f>
        <v>0</v>
      </c>
      <c r="AR207" s="175" t="s">
        <v>540</v>
      </c>
      <c r="AT207" s="175" t="s">
        <v>310</v>
      </c>
      <c r="AU207" s="175" t="s">
        <v>91</v>
      </c>
      <c r="AY207" s="3" t="s">
        <v>308</v>
      </c>
      <c r="BE207" s="176" t="n">
        <f aca="false">IF(N207="základní",J207,0)</f>
        <v>0</v>
      </c>
      <c r="BF207" s="176" t="n">
        <f aca="false">IF(N207="snížená",J207,0)</f>
        <v>0</v>
      </c>
      <c r="BG207" s="176" t="n">
        <f aca="false">IF(N207="zákl. přenesená",J207,0)</f>
        <v>0</v>
      </c>
      <c r="BH207" s="176" t="n">
        <f aca="false">IF(N207="sníž. přenesená",J207,0)</f>
        <v>0</v>
      </c>
      <c r="BI207" s="176" t="n">
        <f aca="false">IF(N207="nulová",J207,0)</f>
        <v>0</v>
      </c>
      <c r="BJ207" s="3" t="s">
        <v>89</v>
      </c>
      <c r="BK207" s="176" t="n">
        <f aca="false">ROUND(I207*H207,2)</f>
        <v>0</v>
      </c>
      <c r="BL207" s="3" t="s">
        <v>540</v>
      </c>
      <c r="BM207" s="175" t="s">
        <v>6119</v>
      </c>
    </row>
    <row r="208" s="22" customFormat="true" ht="16.5" hidden="false" customHeight="true" outlineLevel="0" collapsed="false">
      <c r="B208" s="23"/>
      <c r="C208" s="164" t="s">
        <v>733</v>
      </c>
      <c r="D208" s="164" t="s">
        <v>310</v>
      </c>
      <c r="E208" s="165" t="s">
        <v>6120</v>
      </c>
      <c r="F208" s="166" t="s">
        <v>5987</v>
      </c>
      <c r="G208" s="167" t="s">
        <v>478</v>
      </c>
      <c r="H208" s="168" t="n">
        <v>1</v>
      </c>
      <c r="I208" s="169"/>
      <c r="J208" s="170" t="n">
        <f aca="false">ROUND(I208*H208,2)</f>
        <v>0</v>
      </c>
      <c r="K208" s="166"/>
      <c r="L208" s="23"/>
      <c r="M208" s="171"/>
      <c r="N208" s="172" t="s">
        <v>47</v>
      </c>
      <c r="P208" s="173" t="n">
        <f aca="false">O208*H208</f>
        <v>0</v>
      </c>
      <c r="Q208" s="173" t="n">
        <v>0</v>
      </c>
      <c r="R208" s="173" t="n">
        <f aca="false">Q208*H208</f>
        <v>0</v>
      </c>
      <c r="S208" s="173" t="n">
        <v>0</v>
      </c>
      <c r="T208" s="174" t="n">
        <f aca="false">S208*H208</f>
        <v>0</v>
      </c>
      <c r="AR208" s="175" t="s">
        <v>540</v>
      </c>
      <c r="AT208" s="175" t="s">
        <v>310</v>
      </c>
      <c r="AU208" s="175" t="s">
        <v>91</v>
      </c>
      <c r="AY208" s="3" t="s">
        <v>308</v>
      </c>
      <c r="BE208" s="176" t="n">
        <f aca="false">IF(N208="základní",J208,0)</f>
        <v>0</v>
      </c>
      <c r="BF208" s="176" t="n">
        <f aca="false">IF(N208="snížená",J208,0)</f>
        <v>0</v>
      </c>
      <c r="BG208" s="176" t="n">
        <f aca="false">IF(N208="zákl. přenesená",J208,0)</f>
        <v>0</v>
      </c>
      <c r="BH208" s="176" t="n">
        <f aca="false">IF(N208="sníž. přenesená",J208,0)</f>
        <v>0</v>
      </c>
      <c r="BI208" s="176" t="n">
        <f aca="false">IF(N208="nulová",J208,0)</f>
        <v>0</v>
      </c>
      <c r="BJ208" s="3" t="s">
        <v>89</v>
      </c>
      <c r="BK208" s="176" t="n">
        <f aca="false">ROUND(I208*H208,2)</f>
        <v>0</v>
      </c>
      <c r="BL208" s="3" t="s">
        <v>540</v>
      </c>
      <c r="BM208" s="175" t="s">
        <v>6121</v>
      </c>
    </row>
    <row r="209" s="152" customFormat="true" ht="22.95" hidden="false" customHeight="true" outlineLevel="0" collapsed="false">
      <c r="B209" s="153"/>
      <c r="D209" s="154" t="s">
        <v>81</v>
      </c>
      <c r="E209" s="162" t="s">
        <v>774</v>
      </c>
      <c r="F209" s="162" t="s">
        <v>6122</v>
      </c>
      <c r="I209" s="156"/>
      <c r="J209" s="163" t="n">
        <f aca="false">BK209</f>
        <v>0</v>
      </c>
      <c r="L209" s="153"/>
      <c r="M209" s="157"/>
      <c r="P209" s="158" t="n">
        <f aca="false">SUM(P210:P229)</f>
        <v>0</v>
      </c>
      <c r="R209" s="158" t="n">
        <f aca="false">SUM(R210:R229)</f>
        <v>0</v>
      </c>
      <c r="T209" s="159" t="n">
        <f aca="false">SUM(T210:T229)</f>
        <v>0</v>
      </c>
      <c r="AR209" s="154" t="s">
        <v>315</v>
      </c>
      <c r="AT209" s="160" t="s">
        <v>81</v>
      </c>
      <c r="AU209" s="160" t="s">
        <v>89</v>
      </c>
      <c r="AY209" s="154" t="s">
        <v>308</v>
      </c>
      <c r="BK209" s="161" t="n">
        <f aca="false">SUM(BK210:BK229)</f>
        <v>0</v>
      </c>
    </row>
    <row r="210" s="22" customFormat="true" ht="24.15" hidden="false" customHeight="true" outlineLevel="0" collapsed="false">
      <c r="B210" s="23"/>
      <c r="C210" s="164" t="s">
        <v>3056</v>
      </c>
      <c r="D210" s="164" t="s">
        <v>310</v>
      </c>
      <c r="E210" s="165" t="s">
        <v>6123</v>
      </c>
      <c r="F210" s="166" t="s">
        <v>6124</v>
      </c>
      <c r="G210" s="167" t="s">
        <v>478</v>
      </c>
      <c r="H210" s="168" t="n">
        <v>1</v>
      </c>
      <c r="I210" s="169"/>
      <c r="J210" s="170" t="n">
        <f aca="false">ROUND(I210*H210,2)</f>
        <v>0</v>
      </c>
      <c r="K210" s="166"/>
      <c r="L210" s="23"/>
      <c r="M210" s="171"/>
      <c r="N210" s="172" t="s">
        <v>47</v>
      </c>
      <c r="P210" s="173" t="n">
        <f aca="false">O210*H210</f>
        <v>0</v>
      </c>
      <c r="Q210" s="173" t="n">
        <v>0</v>
      </c>
      <c r="R210" s="173" t="n">
        <f aca="false">Q210*H210</f>
        <v>0</v>
      </c>
      <c r="S210" s="173" t="n">
        <v>0</v>
      </c>
      <c r="T210" s="174" t="n">
        <f aca="false">S210*H210</f>
        <v>0</v>
      </c>
      <c r="AR210" s="175" t="s">
        <v>540</v>
      </c>
      <c r="AT210" s="175" t="s">
        <v>310</v>
      </c>
      <c r="AU210" s="175" t="s">
        <v>91</v>
      </c>
      <c r="AY210" s="3" t="s">
        <v>308</v>
      </c>
      <c r="BE210" s="176" t="n">
        <f aca="false">IF(N210="základní",J210,0)</f>
        <v>0</v>
      </c>
      <c r="BF210" s="176" t="n">
        <f aca="false">IF(N210="snížená",J210,0)</f>
        <v>0</v>
      </c>
      <c r="BG210" s="176" t="n">
        <f aca="false">IF(N210="zákl. přenesená",J210,0)</f>
        <v>0</v>
      </c>
      <c r="BH210" s="176" t="n">
        <f aca="false">IF(N210="sníž. přenesená",J210,0)</f>
        <v>0</v>
      </c>
      <c r="BI210" s="176" t="n">
        <f aca="false">IF(N210="nulová",J210,0)</f>
        <v>0</v>
      </c>
      <c r="BJ210" s="3" t="s">
        <v>89</v>
      </c>
      <c r="BK210" s="176" t="n">
        <f aca="false">ROUND(I210*H210,2)</f>
        <v>0</v>
      </c>
      <c r="BL210" s="3" t="s">
        <v>540</v>
      </c>
      <c r="BM210" s="175" t="s">
        <v>6125</v>
      </c>
    </row>
    <row r="211" s="22" customFormat="true" ht="21.75" hidden="false" customHeight="true" outlineLevel="0" collapsed="false">
      <c r="B211" s="23"/>
      <c r="C211" s="164" t="s">
        <v>3063</v>
      </c>
      <c r="D211" s="164" t="s">
        <v>310</v>
      </c>
      <c r="E211" s="165" t="s">
        <v>6126</v>
      </c>
      <c r="F211" s="166" t="s">
        <v>6127</v>
      </c>
      <c r="G211" s="167" t="s">
        <v>478</v>
      </c>
      <c r="H211" s="168" t="n">
        <v>2</v>
      </c>
      <c r="I211" s="169"/>
      <c r="J211" s="170" t="n">
        <f aca="false">ROUND(I211*H211,2)</f>
        <v>0</v>
      </c>
      <c r="K211" s="166"/>
      <c r="L211" s="23"/>
      <c r="M211" s="171"/>
      <c r="N211" s="172" t="s">
        <v>47</v>
      </c>
      <c r="P211" s="173" t="n">
        <f aca="false">O211*H211</f>
        <v>0</v>
      </c>
      <c r="Q211" s="173" t="n">
        <v>0</v>
      </c>
      <c r="R211" s="173" t="n">
        <f aca="false">Q211*H211</f>
        <v>0</v>
      </c>
      <c r="S211" s="173" t="n">
        <v>0</v>
      </c>
      <c r="T211" s="174" t="n">
        <f aca="false">S211*H211</f>
        <v>0</v>
      </c>
      <c r="AR211" s="175" t="s">
        <v>540</v>
      </c>
      <c r="AT211" s="175" t="s">
        <v>310</v>
      </c>
      <c r="AU211" s="175" t="s">
        <v>91</v>
      </c>
      <c r="AY211" s="3" t="s">
        <v>308</v>
      </c>
      <c r="BE211" s="176" t="n">
        <f aca="false">IF(N211="základní",J211,0)</f>
        <v>0</v>
      </c>
      <c r="BF211" s="176" t="n">
        <f aca="false">IF(N211="snížená",J211,0)</f>
        <v>0</v>
      </c>
      <c r="BG211" s="176" t="n">
        <f aca="false">IF(N211="zákl. přenesená",J211,0)</f>
        <v>0</v>
      </c>
      <c r="BH211" s="176" t="n">
        <f aca="false">IF(N211="sníž. přenesená",J211,0)</f>
        <v>0</v>
      </c>
      <c r="BI211" s="176" t="n">
        <f aca="false">IF(N211="nulová",J211,0)</f>
        <v>0</v>
      </c>
      <c r="BJ211" s="3" t="s">
        <v>89</v>
      </c>
      <c r="BK211" s="176" t="n">
        <f aca="false">ROUND(I211*H211,2)</f>
        <v>0</v>
      </c>
      <c r="BL211" s="3" t="s">
        <v>540</v>
      </c>
      <c r="BM211" s="175" t="s">
        <v>6128</v>
      </c>
    </row>
    <row r="212" s="22" customFormat="true" ht="24.15" hidden="false" customHeight="true" outlineLevel="0" collapsed="false">
      <c r="B212" s="23"/>
      <c r="C212" s="164" t="s">
        <v>3067</v>
      </c>
      <c r="D212" s="164" t="s">
        <v>310</v>
      </c>
      <c r="E212" s="165" t="s">
        <v>6036</v>
      </c>
      <c r="F212" s="166" t="s">
        <v>6037</v>
      </c>
      <c r="G212" s="167" t="s">
        <v>607</v>
      </c>
      <c r="H212" s="168" t="n">
        <v>2</v>
      </c>
      <c r="I212" s="169"/>
      <c r="J212" s="170" t="n">
        <f aca="false">ROUND(I212*H212,2)</f>
        <v>0</v>
      </c>
      <c r="K212" s="166"/>
      <c r="L212" s="23"/>
      <c r="M212" s="171"/>
      <c r="N212" s="172" t="s">
        <v>47</v>
      </c>
      <c r="P212" s="173" t="n">
        <f aca="false">O212*H212</f>
        <v>0</v>
      </c>
      <c r="Q212" s="173" t="n">
        <v>0</v>
      </c>
      <c r="R212" s="173" t="n">
        <f aca="false">Q212*H212</f>
        <v>0</v>
      </c>
      <c r="S212" s="173" t="n">
        <v>0</v>
      </c>
      <c r="T212" s="174" t="n">
        <f aca="false">S212*H212</f>
        <v>0</v>
      </c>
      <c r="AR212" s="175" t="s">
        <v>540</v>
      </c>
      <c r="AT212" s="175" t="s">
        <v>310</v>
      </c>
      <c r="AU212" s="175" t="s">
        <v>91</v>
      </c>
      <c r="AY212" s="3" t="s">
        <v>308</v>
      </c>
      <c r="BE212" s="176" t="n">
        <f aca="false">IF(N212="základní",J212,0)</f>
        <v>0</v>
      </c>
      <c r="BF212" s="176" t="n">
        <f aca="false">IF(N212="snížená",J212,0)</f>
        <v>0</v>
      </c>
      <c r="BG212" s="176" t="n">
        <f aca="false">IF(N212="zákl. přenesená",J212,0)</f>
        <v>0</v>
      </c>
      <c r="BH212" s="176" t="n">
        <f aca="false">IF(N212="sníž. přenesená",J212,0)</f>
        <v>0</v>
      </c>
      <c r="BI212" s="176" t="n">
        <f aca="false">IF(N212="nulová",J212,0)</f>
        <v>0</v>
      </c>
      <c r="BJ212" s="3" t="s">
        <v>89</v>
      </c>
      <c r="BK212" s="176" t="n">
        <f aca="false">ROUND(I212*H212,2)</f>
        <v>0</v>
      </c>
      <c r="BL212" s="3" t="s">
        <v>540</v>
      </c>
      <c r="BM212" s="175" t="s">
        <v>6129</v>
      </c>
    </row>
    <row r="213" s="22" customFormat="true" ht="24.15" hidden="false" customHeight="true" outlineLevel="0" collapsed="false">
      <c r="B213" s="23"/>
      <c r="C213" s="164" t="s">
        <v>3069</v>
      </c>
      <c r="D213" s="164" t="s">
        <v>310</v>
      </c>
      <c r="E213" s="165" t="s">
        <v>6130</v>
      </c>
      <c r="F213" s="166" t="s">
        <v>6131</v>
      </c>
      <c r="G213" s="167" t="s">
        <v>607</v>
      </c>
      <c r="H213" s="168" t="n">
        <v>1</v>
      </c>
      <c r="I213" s="169"/>
      <c r="J213" s="170" t="n">
        <f aca="false">ROUND(I213*H213,2)</f>
        <v>0</v>
      </c>
      <c r="K213" s="166"/>
      <c r="L213" s="23"/>
      <c r="M213" s="171"/>
      <c r="N213" s="172" t="s">
        <v>47</v>
      </c>
      <c r="P213" s="173" t="n">
        <f aca="false">O213*H213</f>
        <v>0</v>
      </c>
      <c r="Q213" s="173" t="n">
        <v>0</v>
      </c>
      <c r="R213" s="173" t="n">
        <f aca="false">Q213*H213</f>
        <v>0</v>
      </c>
      <c r="S213" s="173" t="n">
        <v>0</v>
      </c>
      <c r="T213" s="174" t="n">
        <f aca="false">S213*H213</f>
        <v>0</v>
      </c>
      <c r="AR213" s="175" t="s">
        <v>540</v>
      </c>
      <c r="AT213" s="175" t="s">
        <v>310</v>
      </c>
      <c r="AU213" s="175" t="s">
        <v>91</v>
      </c>
      <c r="AY213" s="3" t="s">
        <v>308</v>
      </c>
      <c r="BE213" s="176" t="n">
        <f aca="false">IF(N213="základní",J213,0)</f>
        <v>0</v>
      </c>
      <c r="BF213" s="176" t="n">
        <f aca="false">IF(N213="snížená",J213,0)</f>
        <v>0</v>
      </c>
      <c r="BG213" s="176" t="n">
        <f aca="false">IF(N213="zákl. přenesená",J213,0)</f>
        <v>0</v>
      </c>
      <c r="BH213" s="176" t="n">
        <f aca="false">IF(N213="sníž. přenesená",J213,0)</f>
        <v>0</v>
      </c>
      <c r="BI213" s="176" t="n">
        <f aca="false">IF(N213="nulová",J213,0)</f>
        <v>0</v>
      </c>
      <c r="BJ213" s="3" t="s">
        <v>89</v>
      </c>
      <c r="BK213" s="176" t="n">
        <f aca="false">ROUND(I213*H213,2)</f>
        <v>0</v>
      </c>
      <c r="BL213" s="3" t="s">
        <v>540</v>
      </c>
      <c r="BM213" s="175" t="s">
        <v>6132</v>
      </c>
    </row>
    <row r="214" s="22" customFormat="true" ht="21.75" hidden="false" customHeight="true" outlineLevel="0" collapsed="false">
      <c r="B214" s="23"/>
      <c r="C214" s="164" t="s">
        <v>3071</v>
      </c>
      <c r="D214" s="164" t="s">
        <v>310</v>
      </c>
      <c r="E214" s="165" t="s">
        <v>6133</v>
      </c>
      <c r="F214" s="166" t="s">
        <v>6043</v>
      </c>
      <c r="G214" s="167" t="s">
        <v>478</v>
      </c>
      <c r="H214" s="168" t="n">
        <v>1</v>
      </c>
      <c r="I214" s="169"/>
      <c r="J214" s="170" t="n">
        <f aca="false">ROUND(I214*H214,2)</f>
        <v>0</v>
      </c>
      <c r="K214" s="166"/>
      <c r="L214" s="23"/>
      <c r="M214" s="171"/>
      <c r="N214" s="172" t="s">
        <v>47</v>
      </c>
      <c r="P214" s="173" t="n">
        <f aca="false">O214*H214</f>
        <v>0</v>
      </c>
      <c r="Q214" s="173" t="n">
        <v>0</v>
      </c>
      <c r="R214" s="173" t="n">
        <f aca="false">Q214*H214</f>
        <v>0</v>
      </c>
      <c r="S214" s="173" t="n">
        <v>0</v>
      </c>
      <c r="T214" s="174" t="n">
        <f aca="false">S214*H214</f>
        <v>0</v>
      </c>
      <c r="AR214" s="175" t="s">
        <v>540</v>
      </c>
      <c r="AT214" s="175" t="s">
        <v>310</v>
      </c>
      <c r="AU214" s="175" t="s">
        <v>91</v>
      </c>
      <c r="AY214" s="3" t="s">
        <v>308</v>
      </c>
      <c r="BE214" s="176" t="n">
        <f aca="false">IF(N214="základní",J214,0)</f>
        <v>0</v>
      </c>
      <c r="BF214" s="176" t="n">
        <f aca="false">IF(N214="snížená",J214,0)</f>
        <v>0</v>
      </c>
      <c r="BG214" s="176" t="n">
        <f aca="false">IF(N214="zákl. přenesená",J214,0)</f>
        <v>0</v>
      </c>
      <c r="BH214" s="176" t="n">
        <f aca="false">IF(N214="sníž. přenesená",J214,0)</f>
        <v>0</v>
      </c>
      <c r="BI214" s="176" t="n">
        <f aca="false">IF(N214="nulová",J214,0)</f>
        <v>0</v>
      </c>
      <c r="BJ214" s="3" t="s">
        <v>89</v>
      </c>
      <c r="BK214" s="176" t="n">
        <f aca="false">ROUND(I214*H214,2)</f>
        <v>0</v>
      </c>
      <c r="BL214" s="3" t="s">
        <v>540</v>
      </c>
      <c r="BM214" s="175" t="s">
        <v>6134</v>
      </c>
    </row>
    <row r="215" s="22" customFormat="true" ht="24.15" hidden="false" customHeight="true" outlineLevel="0" collapsed="false">
      <c r="B215" s="23"/>
      <c r="C215" s="164" t="s">
        <v>3073</v>
      </c>
      <c r="D215" s="164" t="s">
        <v>310</v>
      </c>
      <c r="E215" s="165" t="s">
        <v>6135</v>
      </c>
      <c r="F215" s="166" t="s">
        <v>6046</v>
      </c>
      <c r="G215" s="167" t="s">
        <v>478</v>
      </c>
      <c r="H215" s="168" t="n">
        <v>3</v>
      </c>
      <c r="I215" s="169"/>
      <c r="J215" s="170" t="n">
        <f aca="false">ROUND(I215*H215,2)</f>
        <v>0</v>
      </c>
      <c r="K215" s="166"/>
      <c r="L215" s="23"/>
      <c r="M215" s="171"/>
      <c r="N215" s="172" t="s">
        <v>47</v>
      </c>
      <c r="P215" s="173" t="n">
        <f aca="false">O215*H215</f>
        <v>0</v>
      </c>
      <c r="Q215" s="173" t="n">
        <v>0</v>
      </c>
      <c r="R215" s="173" t="n">
        <f aca="false">Q215*H215</f>
        <v>0</v>
      </c>
      <c r="S215" s="173" t="n">
        <v>0</v>
      </c>
      <c r="T215" s="174" t="n">
        <f aca="false">S215*H215</f>
        <v>0</v>
      </c>
      <c r="AR215" s="175" t="s">
        <v>540</v>
      </c>
      <c r="AT215" s="175" t="s">
        <v>310</v>
      </c>
      <c r="AU215" s="175" t="s">
        <v>91</v>
      </c>
      <c r="AY215" s="3" t="s">
        <v>308</v>
      </c>
      <c r="BE215" s="176" t="n">
        <f aca="false">IF(N215="základní",J215,0)</f>
        <v>0</v>
      </c>
      <c r="BF215" s="176" t="n">
        <f aca="false">IF(N215="snížená",J215,0)</f>
        <v>0</v>
      </c>
      <c r="BG215" s="176" t="n">
        <f aca="false">IF(N215="zákl. přenesená",J215,0)</f>
        <v>0</v>
      </c>
      <c r="BH215" s="176" t="n">
        <f aca="false">IF(N215="sníž. přenesená",J215,0)</f>
        <v>0</v>
      </c>
      <c r="BI215" s="176" t="n">
        <f aca="false">IF(N215="nulová",J215,0)</f>
        <v>0</v>
      </c>
      <c r="BJ215" s="3" t="s">
        <v>89</v>
      </c>
      <c r="BK215" s="176" t="n">
        <f aca="false">ROUND(I215*H215,2)</f>
        <v>0</v>
      </c>
      <c r="BL215" s="3" t="s">
        <v>540</v>
      </c>
      <c r="BM215" s="175" t="s">
        <v>6136</v>
      </c>
    </row>
    <row r="216" s="22" customFormat="true" ht="16.5" hidden="false" customHeight="true" outlineLevel="0" collapsed="false">
      <c r="B216" s="23"/>
      <c r="C216" s="164" t="s">
        <v>3077</v>
      </c>
      <c r="D216" s="164" t="s">
        <v>310</v>
      </c>
      <c r="E216" s="165" t="s">
        <v>6137</v>
      </c>
      <c r="F216" s="166" t="s">
        <v>6138</v>
      </c>
      <c r="G216" s="167" t="s">
        <v>478</v>
      </c>
      <c r="H216" s="168" t="n">
        <v>2</v>
      </c>
      <c r="I216" s="169"/>
      <c r="J216" s="170" t="n">
        <f aca="false">ROUND(I216*H216,2)</f>
        <v>0</v>
      </c>
      <c r="K216" s="166"/>
      <c r="L216" s="23"/>
      <c r="M216" s="171"/>
      <c r="N216" s="172" t="s">
        <v>47</v>
      </c>
      <c r="P216" s="173" t="n">
        <f aca="false">O216*H216</f>
        <v>0</v>
      </c>
      <c r="Q216" s="173" t="n">
        <v>0</v>
      </c>
      <c r="R216" s="173" t="n">
        <f aca="false">Q216*H216</f>
        <v>0</v>
      </c>
      <c r="S216" s="173" t="n">
        <v>0</v>
      </c>
      <c r="T216" s="174" t="n">
        <f aca="false">S216*H216</f>
        <v>0</v>
      </c>
      <c r="AR216" s="175" t="s">
        <v>540</v>
      </c>
      <c r="AT216" s="175" t="s">
        <v>310</v>
      </c>
      <c r="AU216" s="175" t="s">
        <v>91</v>
      </c>
      <c r="AY216" s="3" t="s">
        <v>308</v>
      </c>
      <c r="BE216" s="176" t="n">
        <f aca="false">IF(N216="základní",J216,0)</f>
        <v>0</v>
      </c>
      <c r="BF216" s="176" t="n">
        <f aca="false">IF(N216="snížená",J216,0)</f>
        <v>0</v>
      </c>
      <c r="BG216" s="176" t="n">
        <f aca="false">IF(N216="zákl. přenesená",J216,0)</f>
        <v>0</v>
      </c>
      <c r="BH216" s="176" t="n">
        <f aca="false">IF(N216="sníž. přenesená",J216,0)</f>
        <v>0</v>
      </c>
      <c r="BI216" s="176" t="n">
        <f aca="false">IF(N216="nulová",J216,0)</f>
        <v>0</v>
      </c>
      <c r="BJ216" s="3" t="s">
        <v>89</v>
      </c>
      <c r="BK216" s="176" t="n">
        <f aca="false">ROUND(I216*H216,2)</f>
        <v>0</v>
      </c>
      <c r="BL216" s="3" t="s">
        <v>540</v>
      </c>
      <c r="BM216" s="175" t="s">
        <v>6139</v>
      </c>
    </row>
    <row r="217" s="22" customFormat="true" ht="24.15" hidden="false" customHeight="true" outlineLevel="0" collapsed="false">
      <c r="B217" s="23"/>
      <c r="C217" s="164" t="s">
        <v>3081</v>
      </c>
      <c r="D217" s="164" t="s">
        <v>310</v>
      </c>
      <c r="E217" s="165" t="s">
        <v>6140</v>
      </c>
      <c r="F217" s="166" t="s">
        <v>6052</v>
      </c>
      <c r="G217" s="167" t="s">
        <v>478</v>
      </c>
      <c r="H217" s="168" t="n">
        <v>4</v>
      </c>
      <c r="I217" s="169"/>
      <c r="J217" s="170" t="n">
        <f aca="false">ROUND(I217*H217,2)</f>
        <v>0</v>
      </c>
      <c r="K217" s="166"/>
      <c r="L217" s="23"/>
      <c r="M217" s="171"/>
      <c r="N217" s="172" t="s">
        <v>47</v>
      </c>
      <c r="P217" s="173" t="n">
        <f aca="false">O217*H217</f>
        <v>0</v>
      </c>
      <c r="Q217" s="173" t="n">
        <v>0</v>
      </c>
      <c r="R217" s="173" t="n">
        <f aca="false">Q217*H217</f>
        <v>0</v>
      </c>
      <c r="S217" s="173" t="n">
        <v>0</v>
      </c>
      <c r="T217" s="174" t="n">
        <f aca="false">S217*H217</f>
        <v>0</v>
      </c>
      <c r="AR217" s="175" t="s">
        <v>540</v>
      </c>
      <c r="AT217" s="175" t="s">
        <v>310</v>
      </c>
      <c r="AU217" s="175" t="s">
        <v>91</v>
      </c>
      <c r="AY217" s="3" t="s">
        <v>308</v>
      </c>
      <c r="BE217" s="176" t="n">
        <f aca="false">IF(N217="základní",J217,0)</f>
        <v>0</v>
      </c>
      <c r="BF217" s="176" t="n">
        <f aca="false">IF(N217="snížená",J217,0)</f>
        <v>0</v>
      </c>
      <c r="BG217" s="176" t="n">
        <f aca="false">IF(N217="zákl. přenesená",J217,0)</f>
        <v>0</v>
      </c>
      <c r="BH217" s="176" t="n">
        <f aca="false">IF(N217="sníž. přenesená",J217,0)</f>
        <v>0</v>
      </c>
      <c r="BI217" s="176" t="n">
        <f aca="false">IF(N217="nulová",J217,0)</f>
        <v>0</v>
      </c>
      <c r="BJ217" s="3" t="s">
        <v>89</v>
      </c>
      <c r="BK217" s="176" t="n">
        <f aca="false">ROUND(I217*H217,2)</f>
        <v>0</v>
      </c>
      <c r="BL217" s="3" t="s">
        <v>540</v>
      </c>
      <c r="BM217" s="175" t="s">
        <v>6141</v>
      </c>
    </row>
    <row r="218" s="22" customFormat="true" ht="21.75" hidden="false" customHeight="true" outlineLevel="0" collapsed="false">
      <c r="B218" s="23"/>
      <c r="C218" s="164" t="s">
        <v>3084</v>
      </c>
      <c r="D218" s="164" t="s">
        <v>310</v>
      </c>
      <c r="E218" s="165" t="s">
        <v>6142</v>
      </c>
      <c r="F218" s="166" t="s">
        <v>6049</v>
      </c>
      <c r="G218" s="167" t="s">
        <v>478</v>
      </c>
      <c r="H218" s="168" t="n">
        <v>2</v>
      </c>
      <c r="I218" s="169"/>
      <c r="J218" s="170" t="n">
        <f aca="false">ROUND(I218*H218,2)</f>
        <v>0</v>
      </c>
      <c r="K218" s="166"/>
      <c r="L218" s="23"/>
      <c r="M218" s="171"/>
      <c r="N218" s="172" t="s">
        <v>47</v>
      </c>
      <c r="P218" s="173" t="n">
        <f aca="false">O218*H218</f>
        <v>0</v>
      </c>
      <c r="Q218" s="173" t="n">
        <v>0</v>
      </c>
      <c r="R218" s="173" t="n">
        <f aca="false">Q218*H218</f>
        <v>0</v>
      </c>
      <c r="S218" s="173" t="n">
        <v>0</v>
      </c>
      <c r="T218" s="174" t="n">
        <f aca="false">S218*H218</f>
        <v>0</v>
      </c>
      <c r="AR218" s="175" t="s">
        <v>540</v>
      </c>
      <c r="AT218" s="175" t="s">
        <v>310</v>
      </c>
      <c r="AU218" s="175" t="s">
        <v>91</v>
      </c>
      <c r="AY218" s="3" t="s">
        <v>308</v>
      </c>
      <c r="BE218" s="176" t="n">
        <f aca="false">IF(N218="základní",J218,0)</f>
        <v>0</v>
      </c>
      <c r="BF218" s="176" t="n">
        <f aca="false">IF(N218="snížená",J218,0)</f>
        <v>0</v>
      </c>
      <c r="BG218" s="176" t="n">
        <f aca="false">IF(N218="zákl. přenesená",J218,0)</f>
        <v>0</v>
      </c>
      <c r="BH218" s="176" t="n">
        <f aca="false">IF(N218="sníž. přenesená",J218,0)</f>
        <v>0</v>
      </c>
      <c r="BI218" s="176" t="n">
        <f aca="false">IF(N218="nulová",J218,0)</f>
        <v>0</v>
      </c>
      <c r="BJ218" s="3" t="s">
        <v>89</v>
      </c>
      <c r="BK218" s="176" t="n">
        <f aca="false">ROUND(I218*H218,2)</f>
        <v>0</v>
      </c>
      <c r="BL218" s="3" t="s">
        <v>540</v>
      </c>
      <c r="BM218" s="175" t="s">
        <v>6143</v>
      </c>
    </row>
    <row r="219" s="22" customFormat="true" ht="16.5" hidden="false" customHeight="true" outlineLevel="0" collapsed="false">
      <c r="B219" s="23"/>
      <c r="C219" s="164" t="s">
        <v>3091</v>
      </c>
      <c r="D219" s="164" t="s">
        <v>310</v>
      </c>
      <c r="E219" s="165" t="s">
        <v>6144</v>
      </c>
      <c r="F219" s="166" t="s">
        <v>6145</v>
      </c>
      <c r="G219" s="167" t="s">
        <v>478</v>
      </c>
      <c r="H219" s="168" t="n">
        <v>3</v>
      </c>
      <c r="I219" s="169"/>
      <c r="J219" s="170" t="n">
        <f aca="false">ROUND(I219*H219,2)</f>
        <v>0</v>
      </c>
      <c r="K219" s="166"/>
      <c r="L219" s="23"/>
      <c r="M219" s="171"/>
      <c r="N219" s="172" t="s">
        <v>47</v>
      </c>
      <c r="P219" s="173" t="n">
        <f aca="false">O219*H219</f>
        <v>0</v>
      </c>
      <c r="Q219" s="173" t="n">
        <v>0</v>
      </c>
      <c r="R219" s="173" t="n">
        <f aca="false">Q219*H219</f>
        <v>0</v>
      </c>
      <c r="S219" s="173" t="n">
        <v>0</v>
      </c>
      <c r="T219" s="174" t="n">
        <f aca="false">S219*H219</f>
        <v>0</v>
      </c>
      <c r="AR219" s="175" t="s">
        <v>540</v>
      </c>
      <c r="AT219" s="175" t="s">
        <v>310</v>
      </c>
      <c r="AU219" s="175" t="s">
        <v>91</v>
      </c>
      <c r="AY219" s="3" t="s">
        <v>308</v>
      </c>
      <c r="BE219" s="176" t="n">
        <f aca="false">IF(N219="základní",J219,0)</f>
        <v>0</v>
      </c>
      <c r="BF219" s="176" t="n">
        <f aca="false">IF(N219="snížená",J219,0)</f>
        <v>0</v>
      </c>
      <c r="BG219" s="176" t="n">
        <f aca="false">IF(N219="zákl. přenesená",J219,0)</f>
        <v>0</v>
      </c>
      <c r="BH219" s="176" t="n">
        <f aca="false">IF(N219="sníž. přenesená",J219,0)</f>
        <v>0</v>
      </c>
      <c r="BI219" s="176" t="n">
        <f aca="false">IF(N219="nulová",J219,0)</f>
        <v>0</v>
      </c>
      <c r="BJ219" s="3" t="s">
        <v>89</v>
      </c>
      <c r="BK219" s="176" t="n">
        <f aca="false">ROUND(I219*H219,2)</f>
        <v>0</v>
      </c>
      <c r="BL219" s="3" t="s">
        <v>540</v>
      </c>
      <c r="BM219" s="175" t="s">
        <v>6146</v>
      </c>
    </row>
    <row r="220" s="22" customFormat="true" ht="21.75" hidden="false" customHeight="true" outlineLevel="0" collapsed="false">
      <c r="B220" s="23"/>
      <c r="C220" s="164" t="s">
        <v>3094</v>
      </c>
      <c r="D220" s="164" t="s">
        <v>310</v>
      </c>
      <c r="E220" s="165" t="s">
        <v>6109</v>
      </c>
      <c r="F220" s="166" t="s">
        <v>6110</v>
      </c>
      <c r="G220" s="167" t="s">
        <v>478</v>
      </c>
      <c r="H220" s="168" t="n">
        <v>2</v>
      </c>
      <c r="I220" s="169"/>
      <c r="J220" s="170" t="n">
        <f aca="false">ROUND(I220*H220,2)</f>
        <v>0</v>
      </c>
      <c r="K220" s="166"/>
      <c r="L220" s="23"/>
      <c r="M220" s="171"/>
      <c r="N220" s="172" t="s">
        <v>47</v>
      </c>
      <c r="P220" s="173" t="n">
        <f aca="false">O220*H220</f>
        <v>0</v>
      </c>
      <c r="Q220" s="173" t="n">
        <v>0</v>
      </c>
      <c r="R220" s="173" t="n">
        <f aca="false">Q220*H220</f>
        <v>0</v>
      </c>
      <c r="S220" s="173" t="n">
        <v>0</v>
      </c>
      <c r="T220" s="174" t="n">
        <f aca="false">S220*H220</f>
        <v>0</v>
      </c>
      <c r="AR220" s="175" t="s">
        <v>540</v>
      </c>
      <c r="AT220" s="175" t="s">
        <v>310</v>
      </c>
      <c r="AU220" s="175" t="s">
        <v>91</v>
      </c>
      <c r="AY220" s="3" t="s">
        <v>308</v>
      </c>
      <c r="BE220" s="176" t="n">
        <f aca="false">IF(N220="základní",J220,0)</f>
        <v>0</v>
      </c>
      <c r="BF220" s="176" t="n">
        <f aca="false">IF(N220="snížená",J220,0)</f>
        <v>0</v>
      </c>
      <c r="BG220" s="176" t="n">
        <f aca="false">IF(N220="zákl. přenesená",J220,0)</f>
        <v>0</v>
      </c>
      <c r="BH220" s="176" t="n">
        <f aca="false">IF(N220="sníž. přenesená",J220,0)</f>
        <v>0</v>
      </c>
      <c r="BI220" s="176" t="n">
        <f aca="false">IF(N220="nulová",J220,0)</f>
        <v>0</v>
      </c>
      <c r="BJ220" s="3" t="s">
        <v>89</v>
      </c>
      <c r="BK220" s="176" t="n">
        <f aca="false">ROUND(I220*H220,2)</f>
        <v>0</v>
      </c>
      <c r="BL220" s="3" t="s">
        <v>540</v>
      </c>
      <c r="BM220" s="175" t="s">
        <v>6147</v>
      </c>
    </row>
    <row r="221" s="22" customFormat="true" ht="44.25" hidden="false" customHeight="true" outlineLevel="0" collapsed="false">
      <c r="B221" s="23"/>
      <c r="C221" s="164" t="s">
        <v>3096</v>
      </c>
      <c r="D221" s="164" t="s">
        <v>310</v>
      </c>
      <c r="E221" s="165" t="s">
        <v>6148</v>
      </c>
      <c r="F221" s="166" t="s">
        <v>6149</v>
      </c>
      <c r="G221" s="167" t="s">
        <v>3661</v>
      </c>
      <c r="H221" s="168" t="n">
        <v>150</v>
      </c>
      <c r="I221" s="169"/>
      <c r="J221" s="170" t="n">
        <f aca="false">ROUND(I221*H221,2)</f>
        <v>0</v>
      </c>
      <c r="K221" s="166"/>
      <c r="L221" s="23"/>
      <c r="M221" s="171"/>
      <c r="N221" s="172" t="s">
        <v>47</v>
      </c>
      <c r="P221" s="173" t="n">
        <f aca="false">O221*H221</f>
        <v>0</v>
      </c>
      <c r="Q221" s="173" t="n">
        <v>0</v>
      </c>
      <c r="R221" s="173" t="n">
        <f aca="false">Q221*H221</f>
        <v>0</v>
      </c>
      <c r="S221" s="173" t="n">
        <v>0</v>
      </c>
      <c r="T221" s="174" t="n">
        <f aca="false">S221*H221</f>
        <v>0</v>
      </c>
      <c r="AR221" s="175" t="s">
        <v>540</v>
      </c>
      <c r="AT221" s="175" t="s">
        <v>310</v>
      </c>
      <c r="AU221" s="175" t="s">
        <v>91</v>
      </c>
      <c r="AY221" s="3" t="s">
        <v>308</v>
      </c>
      <c r="BE221" s="176" t="n">
        <f aca="false">IF(N221="základní",J221,0)</f>
        <v>0</v>
      </c>
      <c r="BF221" s="176" t="n">
        <f aca="false">IF(N221="snížená",J221,0)</f>
        <v>0</v>
      </c>
      <c r="BG221" s="176" t="n">
        <f aca="false">IF(N221="zákl. přenesená",J221,0)</f>
        <v>0</v>
      </c>
      <c r="BH221" s="176" t="n">
        <f aca="false">IF(N221="sníž. přenesená",J221,0)</f>
        <v>0</v>
      </c>
      <c r="BI221" s="176" t="n">
        <f aca="false">IF(N221="nulová",J221,0)</f>
        <v>0</v>
      </c>
      <c r="BJ221" s="3" t="s">
        <v>89</v>
      </c>
      <c r="BK221" s="176" t="n">
        <f aca="false">ROUND(I221*H221,2)</f>
        <v>0</v>
      </c>
      <c r="BL221" s="3" t="s">
        <v>540</v>
      </c>
      <c r="BM221" s="175" t="s">
        <v>6150</v>
      </c>
    </row>
    <row r="222" s="22" customFormat="true" ht="16.5" hidden="false" customHeight="true" outlineLevel="0" collapsed="false">
      <c r="B222" s="23"/>
      <c r="C222" s="164" t="s">
        <v>3098</v>
      </c>
      <c r="D222" s="164" t="s">
        <v>310</v>
      </c>
      <c r="E222" s="165" t="s">
        <v>6151</v>
      </c>
      <c r="F222" s="166" t="s">
        <v>6069</v>
      </c>
      <c r="G222" s="167" t="s">
        <v>3661</v>
      </c>
      <c r="H222" s="168" t="n">
        <v>125</v>
      </c>
      <c r="I222" s="169"/>
      <c r="J222" s="170" t="n">
        <f aca="false">ROUND(I222*H222,2)</f>
        <v>0</v>
      </c>
      <c r="K222" s="166"/>
      <c r="L222" s="23"/>
      <c r="M222" s="171"/>
      <c r="N222" s="172" t="s">
        <v>47</v>
      </c>
      <c r="P222" s="173" t="n">
        <f aca="false">O222*H222</f>
        <v>0</v>
      </c>
      <c r="Q222" s="173" t="n">
        <v>0</v>
      </c>
      <c r="R222" s="173" t="n">
        <f aca="false">Q222*H222</f>
        <v>0</v>
      </c>
      <c r="S222" s="173" t="n">
        <v>0</v>
      </c>
      <c r="T222" s="174" t="n">
        <f aca="false">S222*H222</f>
        <v>0</v>
      </c>
      <c r="AR222" s="175" t="s">
        <v>540</v>
      </c>
      <c r="AT222" s="175" t="s">
        <v>310</v>
      </c>
      <c r="AU222" s="175" t="s">
        <v>91</v>
      </c>
      <c r="AY222" s="3" t="s">
        <v>308</v>
      </c>
      <c r="BE222" s="176" t="n">
        <f aca="false">IF(N222="základní",J222,0)</f>
        <v>0</v>
      </c>
      <c r="BF222" s="176" t="n">
        <f aca="false">IF(N222="snížená",J222,0)</f>
        <v>0</v>
      </c>
      <c r="BG222" s="176" t="n">
        <f aca="false">IF(N222="zákl. přenesená",J222,0)</f>
        <v>0</v>
      </c>
      <c r="BH222" s="176" t="n">
        <f aca="false">IF(N222="sníž. přenesená",J222,0)</f>
        <v>0</v>
      </c>
      <c r="BI222" s="176" t="n">
        <f aca="false">IF(N222="nulová",J222,0)</f>
        <v>0</v>
      </c>
      <c r="BJ222" s="3" t="s">
        <v>89</v>
      </c>
      <c r="BK222" s="176" t="n">
        <f aca="false">ROUND(I222*H222,2)</f>
        <v>0</v>
      </c>
      <c r="BL222" s="3" t="s">
        <v>540</v>
      </c>
      <c r="BM222" s="175" t="s">
        <v>6152</v>
      </c>
    </row>
    <row r="223" s="22" customFormat="true" ht="24.15" hidden="false" customHeight="true" outlineLevel="0" collapsed="false">
      <c r="B223" s="23"/>
      <c r="C223" s="164" t="s">
        <v>3105</v>
      </c>
      <c r="D223" s="164" t="s">
        <v>310</v>
      </c>
      <c r="E223" s="165" t="s">
        <v>6153</v>
      </c>
      <c r="F223" s="166" t="s">
        <v>6072</v>
      </c>
      <c r="G223" s="167" t="s">
        <v>3661</v>
      </c>
      <c r="H223" s="168" t="n">
        <v>225</v>
      </c>
      <c r="I223" s="169"/>
      <c r="J223" s="170" t="n">
        <f aca="false">ROUND(I223*H223,2)</f>
        <v>0</v>
      </c>
      <c r="K223" s="166"/>
      <c r="L223" s="23"/>
      <c r="M223" s="171"/>
      <c r="N223" s="172" t="s">
        <v>47</v>
      </c>
      <c r="P223" s="173" t="n">
        <f aca="false">O223*H223</f>
        <v>0</v>
      </c>
      <c r="Q223" s="173" t="n">
        <v>0</v>
      </c>
      <c r="R223" s="173" t="n">
        <f aca="false">Q223*H223</f>
        <v>0</v>
      </c>
      <c r="S223" s="173" t="n">
        <v>0</v>
      </c>
      <c r="T223" s="174" t="n">
        <f aca="false">S223*H223</f>
        <v>0</v>
      </c>
      <c r="AR223" s="175" t="s">
        <v>540</v>
      </c>
      <c r="AT223" s="175" t="s">
        <v>310</v>
      </c>
      <c r="AU223" s="175" t="s">
        <v>91</v>
      </c>
      <c r="AY223" s="3" t="s">
        <v>308</v>
      </c>
      <c r="BE223" s="176" t="n">
        <f aca="false">IF(N223="základní",J223,0)</f>
        <v>0</v>
      </c>
      <c r="BF223" s="176" t="n">
        <f aca="false">IF(N223="snížená",J223,0)</f>
        <v>0</v>
      </c>
      <c r="BG223" s="176" t="n">
        <f aca="false">IF(N223="zákl. přenesená",J223,0)</f>
        <v>0</v>
      </c>
      <c r="BH223" s="176" t="n">
        <f aca="false">IF(N223="sníž. přenesená",J223,0)</f>
        <v>0</v>
      </c>
      <c r="BI223" s="176" t="n">
        <f aca="false">IF(N223="nulová",J223,0)</f>
        <v>0</v>
      </c>
      <c r="BJ223" s="3" t="s">
        <v>89</v>
      </c>
      <c r="BK223" s="176" t="n">
        <f aca="false">ROUND(I223*H223,2)</f>
        <v>0</v>
      </c>
      <c r="BL223" s="3" t="s">
        <v>540</v>
      </c>
      <c r="BM223" s="175" t="s">
        <v>6154</v>
      </c>
    </row>
    <row r="224" s="22" customFormat="true" ht="16.5" hidden="false" customHeight="true" outlineLevel="0" collapsed="false">
      <c r="B224" s="23"/>
      <c r="C224" s="164" t="s">
        <v>3109</v>
      </c>
      <c r="D224" s="164" t="s">
        <v>310</v>
      </c>
      <c r="E224" s="165" t="s">
        <v>6155</v>
      </c>
      <c r="F224" s="166" t="s">
        <v>6156</v>
      </c>
      <c r="G224" s="167" t="s">
        <v>3661</v>
      </c>
      <c r="H224" s="168" t="n">
        <v>40</v>
      </c>
      <c r="I224" s="169"/>
      <c r="J224" s="170" t="n">
        <f aca="false">ROUND(I224*H224,2)</f>
        <v>0</v>
      </c>
      <c r="K224" s="166"/>
      <c r="L224" s="23"/>
      <c r="M224" s="171"/>
      <c r="N224" s="172" t="s">
        <v>47</v>
      </c>
      <c r="P224" s="173" t="n">
        <f aca="false">O224*H224</f>
        <v>0</v>
      </c>
      <c r="Q224" s="173" t="n">
        <v>0</v>
      </c>
      <c r="R224" s="173" t="n">
        <f aca="false">Q224*H224</f>
        <v>0</v>
      </c>
      <c r="S224" s="173" t="n">
        <v>0</v>
      </c>
      <c r="T224" s="174" t="n">
        <f aca="false">S224*H224</f>
        <v>0</v>
      </c>
      <c r="AR224" s="175" t="s">
        <v>540</v>
      </c>
      <c r="AT224" s="175" t="s">
        <v>310</v>
      </c>
      <c r="AU224" s="175" t="s">
        <v>91</v>
      </c>
      <c r="AY224" s="3" t="s">
        <v>308</v>
      </c>
      <c r="BE224" s="176" t="n">
        <f aca="false">IF(N224="základní",J224,0)</f>
        <v>0</v>
      </c>
      <c r="BF224" s="176" t="n">
        <f aca="false">IF(N224="snížená",J224,0)</f>
        <v>0</v>
      </c>
      <c r="BG224" s="176" t="n">
        <f aca="false">IF(N224="zákl. přenesená",J224,0)</f>
        <v>0</v>
      </c>
      <c r="BH224" s="176" t="n">
        <f aca="false">IF(N224="sníž. přenesená",J224,0)</f>
        <v>0</v>
      </c>
      <c r="BI224" s="176" t="n">
        <f aca="false">IF(N224="nulová",J224,0)</f>
        <v>0</v>
      </c>
      <c r="BJ224" s="3" t="s">
        <v>89</v>
      </c>
      <c r="BK224" s="176" t="n">
        <f aca="false">ROUND(I224*H224,2)</f>
        <v>0</v>
      </c>
      <c r="BL224" s="3" t="s">
        <v>540</v>
      </c>
      <c r="BM224" s="175" t="s">
        <v>6157</v>
      </c>
    </row>
    <row r="225" s="22" customFormat="true" ht="16.5" hidden="false" customHeight="true" outlineLevel="0" collapsed="false">
      <c r="B225" s="23"/>
      <c r="C225" s="164" t="s">
        <v>3111</v>
      </c>
      <c r="D225" s="164" t="s">
        <v>310</v>
      </c>
      <c r="E225" s="165" t="s">
        <v>6158</v>
      </c>
      <c r="F225" s="166" t="s">
        <v>6159</v>
      </c>
      <c r="G225" s="167" t="s">
        <v>478</v>
      </c>
      <c r="H225" s="168" t="n">
        <v>6</v>
      </c>
      <c r="I225" s="169"/>
      <c r="J225" s="170" t="n">
        <f aca="false">ROUND(I225*H225,2)</f>
        <v>0</v>
      </c>
      <c r="K225" s="166"/>
      <c r="L225" s="23"/>
      <c r="M225" s="171"/>
      <c r="N225" s="172" t="s">
        <v>47</v>
      </c>
      <c r="P225" s="173" t="n">
        <f aca="false">O225*H225</f>
        <v>0</v>
      </c>
      <c r="Q225" s="173" t="n">
        <v>0</v>
      </c>
      <c r="R225" s="173" t="n">
        <f aca="false">Q225*H225</f>
        <v>0</v>
      </c>
      <c r="S225" s="173" t="n">
        <v>0</v>
      </c>
      <c r="T225" s="174" t="n">
        <f aca="false">S225*H225</f>
        <v>0</v>
      </c>
      <c r="AR225" s="175" t="s">
        <v>540</v>
      </c>
      <c r="AT225" s="175" t="s">
        <v>310</v>
      </c>
      <c r="AU225" s="175" t="s">
        <v>91</v>
      </c>
      <c r="AY225" s="3" t="s">
        <v>308</v>
      </c>
      <c r="BE225" s="176" t="n">
        <f aca="false">IF(N225="základní",J225,0)</f>
        <v>0</v>
      </c>
      <c r="BF225" s="176" t="n">
        <f aca="false">IF(N225="snížená",J225,0)</f>
        <v>0</v>
      </c>
      <c r="BG225" s="176" t="n">
        <f aca="false">IF(N225="zákl. přenesená",J225,0)</f>
        <v>0</v>
      </c>
      <c r="BH225" s="176" t="n">
        <f aca="false">IF(N225="sníž. přenesená",J225,0)</f>
        <v>0</v>
      </c>
      <c r="BI225" s="176" t="n">
        <f aca="false">IF(N225="nulová",J225,0)</f>
        <v>0</v>
      </c>
      <c r="BJ225" s="3" t="s">
        <v>89</v>
      </c>
      <c r="BK225" s="176" t="n">
        <f aca="false">ROUND(I225*H225,2)</f>
        <v>0</v>
      </c>
      <c r="BL225" s="3" t="s">
        <v>540</v>
      </c>
      <c r="BM225" s="175" t="s">
        <v>6160</v>
      </c>
    </row>
    <row r="226" s="22" customFormat="true" ht="33" hidden="false" customHeight="true" outlineLevel="0" collapsed="false">
      <c r="B226" s="23"/>
      <c r="C226" s="164" t="s">
        <v>3113</v>
      </c>
      <c r="D226" s="164" t="s">
        <v>310</v>
      </c>
      <c r="E226" s="165" t="s">
        <v>6161</v>
      </c>
      <c r="F226" s="166" t="s">
        <v>5981</v>
      </c>
      <c r="G226" s="167" t="s">
        <v>478</v>
      </c>
      <c r="H226" s="168" t="n">
        <v>1</v>
      </c>
      <c r="I226" s="169"/>
      <c r="J226" s="170" t="n">
        <f aca="false">ROUND(I226*H226,2)</f>
        <v>0</v>
      </c>
      <c r="K226" s="166"/>
      <c r="L226" s="23"/>
      <c r="M226" s="171"/>
      <c r="N226" s="172" t="s">
        <v>47</v>
      </c>
      <c r="P226" s="173" t="n">
        <f aca="false">O226*H226</f>
        <v>0</v>
      </c>
      <c r="Q226" s="173" t="n">
        <v>0</v>
      </c>
      <c r="R226" s="173" t="n">
        <f aca="false">Q226*H226</f>
        <v>0</v>
      </c>
      <c r="S226" s="173" t="n">
        <v>0</v>
      </c>
      <c r="T226" s="174" t="n">
        <f aca="false">S226*H226</f>
        <v>0</v>
      </c>
      <c r="AR226" s="175" t="s">
        <v>540</v>
      </c>
      <c r="AT226" s="175" t="s">
        <v>310</v>
      </c>
      <c r="AU226" s="175" t="s">
        <v>91</v>
      </c>
      <c r="AY226" s="3" t="s">
        <v>308</v>
      </c>
      <c r="BE226" s="176" t="n">
        <f aca="false">IF(N226="základní",J226,0)</f>
        <v>0</v>
      </c>
      <c r="BF226" s="176" t="n">
        <f aca="false">IF(N226="snížená",J226,0)</f>
        <v>0</v>
      </c>
      <c r="BG226" s="176" t="n">
        <f aca="false">IF(N226="zákl. přenesená",J226,0)</f>
        <v>0</v>
      </c>
      <c r="BH226" s="176" t="n">
        <f aca="false">IF(N226="sníž. přenesená",J226,0)</f>
        <v>0</v>
      </c>
      <c r="BI226" s="176" t="n">
        <f aca="false">IF(N226="nulová",J226,0)</f>
        <v>0</v>
      </c>
      <c r="BJ226" s="3" t="s">
        <v>89</v>
      </c>
      <c r="BK226" s="176" t="n">
        <f aca="false">ROUND(I226*H226,2)</f>
        <v>0</v>
      </c>
      <c r="BL226" s="3" t="s">
        <v>540</v>
      </c>
      <c r="BM226" s="175" t="s">
        <v>6162</v>
      </c>
    </row>
    <row r="227" s="22" customFormat="true" ht="16.5" hidden="false" customHeight="true" outlineLevel="0" collapsed="false">
      <c r="B227" s="23"/>
      <c r="C227" s="164" t="s">
        <v>3115</v>
      </c>
      <c r="D227" s="164" t="s">
        <v>310</v>
      </c>
      <c r="E227" s="165" t="s">
        <v>6014</v>
      </c>
      <c r="F227" s="166" t="s">
        <v>5978</v>
      </c>
      <c r="G227" s="167" t="s">
        <v>3577</v>
      </c>
      <c r="H227" s="168" t="n">
        <v>65</v>
      </c>
      <c r="I227" s="169"/>
      <c r="J227" s="170" t="n">
        <f aca="false">ROUND(I227*H227,2)</f>
        <v>0</v>
      </c>
      <c r="K227" s="166"/>
      <c r="L227" s="23"/>
      <c r="M227" s="171"/>
      <c r="N227" s="172" t="s">
        <v>47</v>
      </c>
      <c r="P227" s="173" t="n">
        <f aca="false">O227*H227</f>
        <v>0</v>
      </c>
      <c r="Q227" s="173" t="n">
        <v>0</v>
      </c>
      <c r="R227" s="173" t="n">
        <f aca="false">Q227*H227</f>
        <v>0</v>
      </c>
      <c r="S227" s="173" t="n">
        <v>0</v>
      </c>
      <c r="T227" s="174" t="n">
        <f aca="false">S227*H227</f>
        <v>0</v>
      </c>
      <c r="AR227" s="175" t="s">
        <v>540</v>
      </c>
      <c r="AT227" s="175" t="s">
        <v>310</v>
      </c>
      <c r="AU227" s="175" t="s">
        <v>91</v>
      </c>
      <c r="AY227" s="3" t="s">
        <v>308</v>
      </c>
      <c r="BE227" s="176" t="n">
        <f aca="false">IF(N227="základní",J227,0)</f>
        <v>0</v>
      </c>
      <c r="BF227" s="176" t="n">
        <f aca="false">IF(N227="snížená",J227,0)</f>
        <v>0</v>
      </c>
      <c r="BG227" s="176" t="n">
        <f aca="false">IF(N227="zákl. přenesená",J227,0)</f>
        <v>0</v>
      </c>
      <c r="BH227" s="176" t="n">
        <f aca="false">IF(N227="sníž. přenesená",J227,0)</f>
        <v>0</v>
      </c>
      <c r="BI227" s="176" t="n">
        <f aca="false">IF(N227="nulová",J227,0)</f>
        <v>0</v>
      </c>
      <c r="BJ227" s="3" t="s">
        <v>89</v>
      </c>
      <c r="BK227" s="176" t="n">
        <f aca="false">ROUND(I227*H227,2)</f>
        <v>0</v>
      </c>
      <c r="BL227" s="3" t="s">
        <v>540</v>
      </c>
      <c r="BM227" s="175" t="s">
        <v>6163</v>
      </c>
    </row>
    <row r="228" s="22" customFormat="true" ht="16.5" hidden="false" customHeight="true" outlineLevel="0" collapsed="false">
      <c r="B228" s="23"/>
      <c r="C228" s="164" t="s">
        <v>3120</v>
      </c>
      <c r="D228" s="164" t="s">
        <v>310</v>
      </c>
      <c r="E228" s="165" t="s">
        <v>5983</v>
      </c>
      <c r="F228" s="166" t="s">
        <v>5984</v>
      </c>
      <c r="G228" s="167" t="s">
        <v>478</v>
      </c>
      <c r="H228" s="168" t="n">
        <v>1</v>
      </c>
      <c r="I228" s="169"/>
      <c r="J228" s="170" t="n">
        <f aca="false">ROUND(I228*H228,2)</f>
        <v>0</v>
      </c>
      <c r="K228" s="166"/>
      <c r="L228" s="23"/>
      <c r="M228" s="171"/>
      <c r="N228" s="172" t="s">
        <v>47</v>
      </c>
      <c r="P228" s="173" t="n">
        <f aca="false">O228*H228</f>
        <v>0</v>
      </c>
      <c r="Q228" s="173" t="n">
        <v>0</v>
      </c>
      <c r="R228" s="173" t="n">
        <f aca="false">Q228*H228</f>
        <v>0</v>
      </c>
      <c r="S228" s="173" t="n">
        <v>0</v>
      </c>
      <c r="T228" s="174" t="n">
        <f aca="false">S228*H228</f>
        <v>0</v>
      </c>
      <c r="AR228" s="175" t="s">
        <v>540</v>
      </c>
      <c r="AT228" s="175" t="s">
        <v>310</v>
      </c>
      <c r="AU228" s="175" t="s">
        <v>91</v>
      </c>
      <c r="AY228" s="3" t="s">
        <v>308</v>
      </c>
      <c r="BE228" s="176" t="n">
        <f aca="false">IF(N228="základní",J228,0)</f>
        <v>0</v>
      </c>
      <c r="BF228" s="176" t="n">
        <f aca="false">IF(N228="snížená",J228,0)</f>
        <v>0</v>
      </c>
      <c r="BG228" s="176" t="n">
        <f aca="false">IF(N228="zákl. přenesená",J228,0)</f>
        <v>0</v>
      </c>
      <c r="BH228" s="176" t="n">
        <f aca="false">IF(N228="sníž. přenesená",J228,0)</f>
        <v>0</v>
      </c>
      <c r="BI228" s="176" t="n">
        <f aca="false">IF(N228="nulová",J228,0)</f>
        <v>0</v>
      </c>
      <c r="BJ228" s="3" t="s">
        <v>89</v>
      </c>
      <c r="BK228" s="176" t="n">
        <f aca="false">ROUND(I228*H228,2)</f>
        <v>0</v>
      </c>
      <c r="BL228" s="3" t="s">
        <v>540</v>
      </c>
      <c r="BM228" s="175" t="s">
        <v>6164</v>
      </c>
    </row>
    <row r="229" s="22" customFormat="true" ht="16.5" hidden="false" customHeight="true" outlineLevel="0" collapsed="false">
      <c r="B229" s="23"/>
      <c r="C229" s="164" t="s">
        <v>3124</v>
      </c>
      <c r="D229" s="164" t="s">
        <v>310</v>
      </c>
      <c r="E229" s="165" t="s">
        <v>5986</v>
      </c>
      <c r="F229" s="166" t="s">
        <v>5987</v>
      </c>
      <c r="G229" s="167" t="s">
        <v>478</v>
      </c>
      <c r="H229" s="168" t="n">
        <v>1</v>
      </c>
      <c r="I229" s="169"/>
      <c r="J229" s="170" t="n">
        <f aca="false">ROUND(I229*H229,2)</f>
        <v>0</v>
      </c>
      <c r="K229" s="166"/>
      <c r="L229" s="23"/>
      <c r="M229" s="171"/>
      <c r="N229" s="172" t="s">
        <v>47</v>
      </c>
      <c r="P229" s="173" t="n">
        <f aca="false">O229*H229</f>
        <v>0</v>
      </c>
      <c r="Q229" s="173" t="n">
        <v>0</v>
      </c>
      <c r="R229" s="173" t="n">
        <f aca="false">Q229*H229</f>
        <v>0</v>
      </c>
      <c r="S229" s="173" t="n">
        <v>0</v>
      </c>
      <c r="T229" s="174" t="n">
        <f aca="false">S229*H229</f>
        <v>0</v>
      </c>
      <c r="AR229" s="175" t="s">
        <v>540</v>
      </c>
      <c r="AT229" s="175" t="s">
        <v>310</v>
      </c>
      <c r="AU229" s="175" t="s">
        <v>91</v>
      </c>
      <c r="AY229" s="3" t="s">
        <v>308</v>
      </c>
      <c r="BE229" s="176" t="n">
        <f aca="false">IF(N229="základní",J229,0)</f>
        <v>0</v>
      </c>
      <c r="BF229" s="176" t="n">
        <f aca="false">IF(N229="snížená",J229,0)</f>
        <v>0</v>
      </c>
      <c r="BG229" s="176" t="n">
        <f aca="false">IF(N229="zákl. přenesená",J229,0)</f>
        <v>0</v>
      </c>
      <c r="BH229" s="176" t="n">
        <f aca="false">IF(N229="sníž. přenesená",J229,0)</f>
        <v>0</v>
      </c>
      <c r="BI229" s="176" t="n">
        <f aca="false">IF(N229="nulová",J229,0)</f>
        <v>0</v>
      </c>
      <c r="BJ229" s="3" t="s">
        <v>89</v>
      </c>
      <c r="BK229" s="176" t="n">
        <f aca="false">ROUND(I229*H229,2)</f>
        <v>0</v>
      </c>
      <c r="BL229" s="3" t="s">
        <v>540</v>
      </c>
      <c r="BM229" s="175" t="s">
        <v>6165</v>
      </c>
    </row>
    <row r="230" s="152" customFormat="true" ht="22.95" hidden="false" customHeight="true" outlineLevel="0" collapsed="false">
      <c r="B230" s="153"/>
      <c r="D230" s="154" t="s">
        <v>81</v>
      </c>
      <c r="E230" s="162" t="s">
        <v>803</v>
      </c>
      <c r="F230" s="162" t="s">
        <v>6166</v>
      </c>
      <c r="I230" s="156"/>
      <c r="J230" s="163" t="n">
        <f aca="false">BK230</f>
        <v>0</v>
      </c>
      <c r="L230" s="153"/>
      <c r="M230" s="157"/>
      <c r="P230" s="158" t="n">
        <f aca="false">SUM(P231:P266)</f>
        <v>0</v>
      </c>
      <c r="R230" s="158" t="n">
        <f aca="false">SUM(R231:R266)</f>
        <v>0</v>
      </c>
      <c r="T230" s="159" t="n">
        <f aca="false">SUM(T231:T266)</f>
        <v>0</v>
      </c>
      <c r="AR230" s="154" t="s">
        <v>315</v>
      </c>
      <c r="AT230" s="160" t="s">
        <v>81</v>
      </c>
      <c r="AU230" s="160" t="s">
        <v>89</v>
      </c>
      <c r="AY230" s="154" t="s">
        <v>308</v>
      </c>
      <c r="BK230" s="161" t="n">
        <f aca="false">SUM(BK231:BK266)</f>
        <v>0</v>
      </c>
    </row>
    <row r="231" s="22" customFormat="true" ht="33" hidden="false" customHeight="true" outlineLevel="0" collapsed="false">
      <c r="B231" s="23"/>
      <c r="C231" s="164" t="s">
        <v>3131</v>
      </c>
      <c r="D231" s="164" t="s">
        <v>310</v>
      </c>
      <c r="E231" s="165" t="s">
        <v>6167</v>
      </c>
      <c r="F231" s="166" t="s">
        <v>6168</v>
      </c>
      <c r="G231" s="167" t="s">
        <v>478</v>
      </c>
      <c r="H231" s="168" t="n">
        <v>2</v>
      </c>
      <c r="I231" s="169"/>
      <c r="J231" s="170" t="n">
        <f aca="false">ROUND(I231*H231,2)</f>
        <v>0</v>
      </c>
      <c r="K231" s="166"/>
      <c r="L231" s="23"/>
      <c r="M231" s="171"/>
      <c r="N231" s="172" t="s">
        <v>47</v>
      </c>
      <c r="P231" s="173" t="n">
        <f aca="false">O231*H231</f>
        <v>0</v>
      </c>
      <c r="Q231" s="173" t="n">
        <v>0</v>
      </c>
      <c r="R231" s="173" t="n">
        <f aca="false">Q231*H231</f>
        <v>0</v>
      </c>
      <c r="S231" s="173" t="n">
        <v>0</v>
      </c>
      <c r="T231" s="174" t="n">
        <f aca="false">S231*H231</f>
        <v>0</v>
      </c>
      <c r="AR231" s="175" t="s">
        <v>540</v>
      </c>
      <c r="AT231" s="175" t="s">
        <v>310</v>
      </c>
      <c r="AU231" s="175" t="s">
        <v>91</v>
      </c>
      <c r="AY231" s="3" t="s">
        <v>308</v>
      </c>
      <c r="BE231" s="176" t="n">
        <f aca="false">IF(N231="základní",J231,0)</f>
        <v>0</v>
      </c>
      <c r="BF231" s="176" t="n">
        <f aca="false">IF(N231="snížená",J231,0)</f>
        <v>0</v>
      </c>
      <c r="BG231" s="176" t="n">
        <f aca="false">IF(N231="zákl. přenesená",J231,0)</f>
        <v>0</v>
      </c>
      <c r="BH231" s="176" t="n">
        <f aca="false">IF(N231="sníž. přenesená",J231,0)</f>
        <v>0</v>
      </c>
      <c r="BI231" s="176" t="n">
        <f aca="false">IF(N231="nulová",J231,0)</f>
        <v>0</v>
      </c>
      <c r="BJ231" s="3" t="s">
        <v>89</v>
      </c>
      <c r="BK231" s="176" t="n">
        <f aca="false">ROUND(I231*H231,2)</f>
        <v>0</v>
      </c>
      <c r="BL231" s="3" t="s">
        <v>540</v>
      </c>
      <c r="BM231" s="175" t="s">
        <v>6169</v>
      </c>
    </row>
    <row r="232" s="22" customFormat="true" ht="24.15" hidden="false" customHeight="true" outlineLevel="0" collapsed="false">
      <c r="B232" s="23"/>
      <c r="C232" s="164" t="s">
        <v>3135</v>
      </c>
      <c r="D232" s="164" t="s">
        <v>310</v>
      </c>
      <c r="E232" s="165" t="s">
        <v>6170</v>
      </c>
      <c r="F232" s="166" t="s">
        <v>6171</v>
      </c>
      <c r="G232" s="167" t="s">
        <v>478</v>
      </c>
      <c r="H232" s="168" t="n">
        <v>1</v>
      </c>
      <c r="I232" s="169"/>
      <c r="J232" s="170" t="n">
        <f aca="false">ROUND(I232*H232,2)</f>
        <v>0</v>
      </c>
      <c r="K232" s="166"/>
      <c r="L232" s="23"/>
      <c r="M232" s="171"/>
      <c r="N232" s="172" t="s">
        <v>47</v>
      </c>
      <c r="P232" s="173" t="n">
        <f aca="false">O232*H232</f>
        <v>0</v>
      </c>
      <c r="Q232" s="173" t="n">
        <v>0</v>
      </c>
      <c r="R232" s="173" t="n">
        <f aca="false">Q232*H232</f>
        <v>0</v>
      </c>
      <c r="S232" s="173" t="n">
        <v>0</v>
      </c>
      <c r="T232" s="174" t="n">
        <f aca="false">S232*H232</f>
        <v>0</v>
      </c>
      <c r="AR232" s="175" t="s">
        <v>540</v>
      </c>
      <c r="AT232" s="175" t="s">
        <v>310</v>
      </c>
      <c r="AU232" s="175" t="s">
        <v>91</v>
      </c>
      <c r="AY232" s="3" t="s">
        <v>308</v>
      </c>
      <c r="BE232" s="176" t="n">
        <f aca="false">IF(N232="základní",J232,0)</f>
        <v>0</v>
      </c>
      <c r="BF232" s="176" t="n">
        <f aca="false">IF(N232="snížená",J232,0)</f>
        <v>0</v>
      </c>
      <c r="BG232" s="176" t="n">
        <f aca="false">IF(N232="zákl. přenesená",J232,0)</f>
        <v>0</v>
      </c>
      <c r="BH232" s="176" t="n">
        <f aca="false">IF(N232="sníž. přenesená",J232,0)</f>
        <v>0</v>
      </c>
      <c r="BI232" s="176" t="n">
        <f aca="false">IF(N232="nulová",J232,0)</f>
        <v>0</v>
      </c>
      <c r="BJ232" s="3" t="s">
        <v>89</v>
      </c>
      <c r="BK232" s="176" t="n">
        <f aca="false">ROUND(I232*H232,2)</f>
        <v>0</v>
      </c>
      <c r="BL232" s="3" t="s">
        <v>540</v>
      </c>
      <c r="BM232" s="175" t="s">
        <v>6172</v>
      </c>
    </row>
    <row r="233" s="22" customFormat="true" ht="21.75" hidden="false" customHeight="true" outlineLevel="0" collapsed="false">
      <c r="B233" s="23"/>
      <c r="C233" s="164" t="s">
        <v>3139</v>
      </c>
      <c r="D233" s="164" t="s">
        <v>310</v>
      </c>
      <c r="E233" s="165" t="s">
        <v>6173</v>
      </c>
      <c r="F233" s="166" t="s">
        <v>6174</v>
      </c>
      <c r="G233" s="167" t="s">
        <v>478</v>
      </c>
      <c r="H233" s="168" t="n">
        <v>1</v>
      </c>
      <c r="I233" s="169"/>
      <c r="J233" s="170" t="n">
        <f aca="false">ROUND(I233*H233,2)</f>
        <v>0</v>
      </c>
      <c r="K233" s="166"/>
      <c r="L233" s="23"/>
      <c r="M233" s="171"/>
      <c r="N233" s="172" t="s">
        <v>47</v>
      </c>
      <c r="P233" s="173" t="n">
        <f aca="false">O233*H233</f>
        <v>0</v>
      </c>
      <c r="Q233" s="173" t="n">
        <v>0</v>
      </c>
      <c r="R233" s="173" t="n">
        <f aca="false">Q233*H233</f>
        <v>0</v>
      </c>
      <c r="S233" s="173" t="n">
        <v>0</v>
      </c>
      <c r="T233" s="174" t="n">
        <f aca="false">S233*H233</f>
        <v>0</v>
      </c>
      <c r="AR233" s="175" t="s">
        <v>540</v>
      </c>
      <c r="AT233" s="175" t="s">
        <v>310</v>
      </c>
      <c r="AU233" s="175" t="s">
        <v>91</v>
      </c>
      <c r="AY233" s="3" t="s">
        <v>308</v>
      </c>
      <c r="BE233" s="176" t="n">
        <f aca="false">IF(N233="základní",J233,0)</f>
        <v>0</v>
      </c>
      <c r="BF233" s="176" t="n">
        <f aca="false">IF(N233="snížená",J233,0)</f>
        <v>0</v>
      </c>
      <c r="BG233" s="176" t="n">
        <f aca="false">IF(N233="zákl. přenesená",J233,0)</f>
        <v>0</v>
      </c>
      <c r="BH233" s="176" t="n">
        <f aca="false">IF(N233="sníž. přenesená",J233,0)</f>
        <v>0</v>
      </c>
      <c r="BI233" s="176" t="n">
        <f aca="false">IF(N233="nulová",J233,0)</f>
        <v>0</v>
      </c>
      <c r="BJ233" s="3" t="s">
        <v>89</v>
      </c>
      <c r="BK233" s="176" t="n">
        <f aca="false">ROUND(I233*H233,2)</f>
        <v>0</v>
      </c>
      <c r="BL233" s="3" t="s">
        <v>540</v>
      </c>
      <c r="BM233" s="175" t="s">
        <v>6175</v>
      </c>
    </row>
    <row r="234" s="22" customFormat="true" ht="24.15" hidden="false" customHeight="true" outlineLevel="0" collapsed="false">
      <c r="B234" s="23"/>
      <c r="C234" s="164" t="s">
        <v>3143</v>
      </c>
      <c r="D234" s="164" t="s">
        <v>310</v>
      </c>
      <c r="E234" s="165" t="s">
        <v>6176</v>
      </c>
      <c r="F234" s="166" t="s">
        <v>6177</v>
      </c>
      <c r="G234" s="167" t="s">
        <v>478</v>
      </c>
      <c r="H234" s="168" t="n">
        <v>1</v>
      </c>
      <c r="I234" s="169"/>
      <c r="J234" s="170" t="n">
        <f aca="false">ROUND(I234*H234,2)</f>
        <v>0</v>
      </c>
      <c r="K234" s="166"/>
      <c r="L234" s="23"/>
      <c r="M234" s="171"/>
      <c r="N234" s="172" t="s">
        <v>47</v>
      </c>
      <c r="P234" s="173" t="n">
        <f aca="false">O234*H234</f>
        <v>0</v>
      </c>
      <c r="Q234" s="173" t="n">
        <v>0</v>
      </c>
      <c r="R234" s="173" t="n">
        <f aca="false">Q234*H234</f>
        <v>0</v>
      </c>
      <c r="S234" s="173" t="n">
        <v>0</v>
      </c>
      <c r="T234" s="174" t="n">
        <f aca="false">S234*H234</f>
        <v>0</v>
      </c>
      <c r="AR234" s="175" t="s">
        <v>540</v>
      </c>
      <c r="AT234" s="175" t="s">
        <v>310</v>
      </c>
      <c r="AU234" s="175" t="s">
        <v>91</v>
      </c>
      <c r="AY234" s="3" t="s">
        <v>308</v>
      </c>
      <c r="BE234" s="176" t="n">
        <f aca="false">IF(N234="základní",J234,0)</f>
        <v>0</v>
      </c>
      <c r="BF234" s="176" t="n">
        <f aca="false">IF(N234="snížená",J234,0)</f>
        <v>0</v>
      </c>
      <c r="BG234" s="176" t="n">
        <f aca="false">IF(N234="zákl. přenesená",J234,0)</f>
        <v>0</v>
      </c>
      <c r="BH234" s="176" t="n">
        <f aca="false">IF(N234="sníž. přenesená",J234,0)</f>
        <v>0</v>
      </c>
      <c r="BI234" s="176" t="n">
        <f aca="false">IF(N234="nulová",J234,0)</f>
        <v>0</v>
      </c>
      <c r="BJ234" s="3" t="s">
        <v>89</v>
      </c>
      <c r="BK234" s="176" t="n">
        <f aca="false">ROUND(I234*H234,2)</f>
        <v>0</v>
      </c>
      <c r="BL234" s="3" t="s">
        <v>540</v>
      </c>
      <c r="BM234" s="175" t="s">
        <v>6178</v>
      </c>
    </row>
    <row r="235" s="22" customFormat="true" ht="37.95" hidden="false" customHeight="true" outlineLevel="0" collapsed="false">
      <c r="B235" s="23"/>
      <c r="C235" s="164" t="s">
        <v>3147</v>
      </c>
      <c r="D235" s="164" t="s">
        <v>310</v>
      </c>
      <c r="E235" s="165" t="s">
        <v>6179</v>
      </c>
      <c r="F235" s="166" t="s">
        <v>6180</v>
      </c>
      <c r="G235" s="167" t="s">
        <v>478</v>
      </c>
      <c r="H235" s="168" t="n">
        <v>3</v>
      </c>
      <c r="I235" s="169"/>
      <c r="J235" s="170" t="n">
        <f aca="false">ROUND(I235*H235,2)</f>
        <v>0</v>
      </c>
      <c r="K235" s="166"/>
      <c r="L235" s="23"/>
      <c r="M235" s="171"/>
      <c r="N235" s="172" t="s">
        <v>47</v>
      </c>
      <c r="P235" s="173" t="n">
        <f aca="false">O235*H235</f>
        <v>0</v>
      </c>
      <c r="Q235" s="173" t="n">
        <v>0</v>
      </c>
      <c r="R235" s="173" t="n">
        <f aca="false">Q235*H235</f>
        <v>0</v>
      </c>
      <c r="S235" s="173" t="n">
        <v>0</v>
      </c>
      <c r="T235" s="174" t="n">
        <f aca="false">S235*H235</f>
        <v>0</v>
      </c>
      <c r="AR235" s="175" t="s">
        <v>540</v>
      </c>
      <c r="AT235" s="175" t="s">
        <v>310</v>
      </c>
      <c r="AU235" s="175" t="s">
        <v>91</v>
      </c>
      <c r="AY235" s="3" t="s">
        <v>308</v>
      </c>
      <c r="BE235" s="176" t="n">
        <f aca="false">IF(N235="základní",J235,0)</f>
        <v>0</v>
      </c>
      <c r="BF235" s="176" t="n">
        <f aca="false">IF(N235="snížená",J235,0)</f>
        <v>0</v>
      </c>
      <c r="BG235" s="176" t="n">
        <f aca="false">IF(N235="zákl. přenesená",J235,0)</f>
        <v>0</v>
      </c>
      <c r="BH235" s="176" t="n">
        <f aca="false">IF(N235="sníž. přenesená",J235,0)</f>
        <v>0</v>
      </c>
      <c r="BI235" s="176" t="n">
        <f aca="false">IF(N235="nulová",J235,0)</f>
        <v>0</v>
      </c>
      <c r="BJ235" s="3" t="s">
        <v>89</v>
      </c>
      <c r="BK235" s="176" t="n">
        <f aca="false">ROUND(I235*H235,2)</f>
        <v>0</v>
      </c>
      <c r="BL235" s="3" t="s">
        <v>540</v>
      </c>
      <c r="BM235" s="175" t="s">
        <v>6181</v>
      </c>
    </row>
    <row r="236" s="22" customFormat="true" ht="16.5" hidden="false" customHeight="true" outlineLevel="0" collapsed="false">
      <c r="B236" s="23"/>
      <c r="C236" s="164" t="s">
        <v>3151</v>
      </c>
      <c r="D236" s="164" t="s">
        <v>310</v>
      </c>
      <c r="E236" s="165" t="s">
        <v>6182</v>
      </c>
      <c r="F236" s="166" t="s">
        <v>6183</v>
      </c>
      <c r="G236" s="167" t="s">
        <v>478</v>
      </c>
      <c r="H236" s="168" t="n">
        <v>3</v>
      </c>
      <c r="I236" s="169"/>
      <c r="J236" s="170" t="n">
        <f aca="false">ROUND(I236*H236,2)</f>
        <v>0</v>
      </c>
      <c r="K236" s="166"/>
      <c r="L236" s="23"/>
      <c r="M236" s="171"/>
      <c r="N236" s="172" t="s">
        <v>47</v>
      </c>
      <c r="P236" s="173" t="n">
        <f aca="false">O236*H236</f>
        <v>0</v>
      </c>
      <c r="Q236" s="173" t="n">
        <v>0</v>
      </c>
      <c r="R236" s="173" t="n">
        <f aca="false">Q236*H236</f>
        <v>0</v>
      </c>
      <c r="S236" s="173" t="n">
        <v>0</v>
      </c>
      <c r="T236" s="174" t="n">
        <f aca="false">S236*H236</f>
        <v>0</v>
      </c>
      <c r="AR236" s="175" t="s">
        <v>540</v>
      </c>
      <c r="AT236" s="175" t="s">
        <v>310</v>
      </c>
      <c r="AU236" s="175" t="s">
        <v>91</v>
      </c>
      <c r="AY236" s="3" t="s">
        <v>308</v>
      </c>
      <c r="BE236" s="176" t="n">
        <f aca="false">IF(N236="základní",J236,0)</f>
        <v>0</v>
      </c>
      <c r="BF236" s="176" t="n">
        <f aca="false">IF(N236="snížená",J236,0)</f>
        <v>0</v>
      </c>
      <c r="BG236" s="176" t="n">
        <f aca="false">IF(N236="zákl. přenesená",J236,0)</f>
        <v>0</v>
      </c>
      <c r="BH236" s="176" t="n">
        <f aca="false">IF(N236="sníž. přenesená",J236,0)</f>
        <v>0</v>
      </c>
      <c r="BI236" s="176" t="n">
        <f aca="false">IF(N236="nulová",J236,0)</f>
        <v>0</v>
      </c>
      <c r="BJ236" s="3" t="s">
        <v>89</v>
      </c>
      <c r="BK236" s="176" t="n">
        <f aca="false">ROUND(I236*H236,2)</f>
        <v>0</v>
      </c>
      <c r="BL236" s="3" t="s">
        <v>540</v>
      </c>
      <c r="BM236" s="175" t="s">
        <v>6184</v>
      </c>
    </row>
    <row r="237" s="22" customFormat="true" ht="16.5" hidden="false" customHeight="true" outlineLevel="0" collapsed="false">
      <c r="B237" s="23"/>
      <c r="C237" s="164" t="s">
        <v>3155</v>
      </c>
      <c r="D237" s="164" t="s">
        <v>310</v>
      </c>
      <c r="E237" s="165" t="s">
        <v>6185</v>
      </c>
      <c r="F237" s="166" t="s">
        <v>6186</v>
      </c>
      <c r="G237" s="167" t="s">
        <v>607</v>
      </c>
      <c r="H237" s="168" t="n">
        <v>4</v>
      </c>
      <c r="I237" s="169"/>
      <c r="J237" s="170" t="n">
        <f aca="false">ROUND(I237*H237,2)</f>
        <v>0</v>
      </c>
      <c r="K237" s="166"/>
      <c r="L237" s="23"/>
      <c r="M237" s="171"/>
      <c r="N237" s="172" t="s">
        <v>47</v>
      </c>
      <c r="P237" s="173" t="n">
        <f aca="false">O237*H237</f>
        <v>0</v>
      </c>
      <c r="Q237" s="173" t="n">
        <v>0</v>
      </c>
      <c r="R237" s="173" t="n">
        <f aca="false">Q237*H237</f>
        <v>0</v>
      </c>
      <c r="S237" s="173" t="n">
        <v>0</v>
      </c>
      <c r="T237" s="174" t="n">
        <f aca="false">S237*H237</f>
        <v>0</v>
      </c>
      <c r="AR237" s="175" t="s">
        <v>540</v>
      </c>
      <c r="AT237" s="175" t="s">
        <v>310</v>
      </c>
      <c r="AU237" s="175" t="s">
        <v>91</v>
      </c>
      <c r="AY237" s="3" t="s">
        <v>308</v>
      </c>
      <c r="BE237" s="176" t="n">
        <f aca="false">IF(N237="základní",J237,0)</f>
        <v>0</v>
      </c>
      <c r="BF237" s="176" t="n">
        <f aca="false">IF(N237="snížená",J237,0)</f>
        <v>0</v>
      </c>
      <c r="BG237" s="176" t="n">
        <f aca="false">IF(N237="zákl. přenesená",J237,0)</f>
        <v>0</v>
      </c>
      <c r="BH237" s="176" t="n">
        <f aca="false">IF(N237="sníž. přenesená",J237,0)</f>
        <v>0</v>
      </c>
      <c r="BI237" s="176" t="n">
        <f aca="false">IF(N237="nulová",J237,0)</f>
        <v>0</v>
      </c>
      <c r="BJ237" s="3" t="s">
        <v>89</v>
      </c>
      <c r="BK237" s="176" t="n">
        <f aca="false">ROUND(I237*H237,2)</f>
        <v>0</v>
      </c>
      <c r="BL237" s="3" t="s">
        <v>540</v>
      </c>
      <c r="BM237" s="175" t="s">
        <v>6187</v>
      </c>
    </row>
    <row r="238" s="22" customFormat="true" ht="24.15" hidden="false" customHeight="true" outlineLevel="0" collapsed="false">
      <c r="B238" s="23"/>
      <c r="C238" s="164" t="s">
        <v>3159</v>
      </c>
      <c r="D238" s="164" t="s">
        <v>310</v>
      </c>
      <c r="E238" s="165" t="s">
        <v>6188</v>
      </c>
      <c r="F238" s="166" t="s">
        <v>6189</v>
      </c>
      <c r="G238" s="167" t="s">
        <v>478</v>
      </c>
      <c r="H238" s="168" t="n">
        <v>1</v>
      </c>
      <c r="I238" s="169"/>
      <c r="J238" s="170" t="n">
        <f aca="false">ROUND(I238*H238,2)</f>
        <v>0</v>
      </c>
      <c r="K238" s="166"/>
      <c r="L238" s="23"/>
      <c r="M238" s="171"/>
      <c r="N238" s="172" t="s">
        <v>47</v>
      </c>
      <c r="P238" s="173" t="n">
        <f aca="false">O238*H238</f>
        <v>0</v>
      </c>
      <c r="Q238" s="173" t="n">
        <v>0</v>
      </c>
      <c r="R238" s="173" t="n">
        <f aca="false">Q238*H238</f>
        <v>0</v>
      </c>
      <c r="S238" s="173" t="n">
        <v>0</v>
      </c>
      <c r="T238" s="174" t="n">
        <f aca="false">S238*H238</f>
        <v>0</v>
      </c>
      <c r="AR238" s="175" t="s">
        <v>540</v>
      </c>
      <c r="AT238" s="175" t="s">
        <v>310</v>
      </c>
      <c r="AU238" s="175" t="s">
        <v>91</v>
      </c>
      <c r="AY238" s="3" t="s">
        <v>308</v>
      </c>
      <c r="BE238" s="176" t="n">
        <f aca="false">IF(N238="základní",J238,0)</f>
        <v>0</v>
      </c>
      <c r="BF238" s="176" t="n">
        <f aca="false">IF(N238="snížená",J238,0)</f>
        <v>0</v>
      </c>
      <c r="BG238" s="176" t="n">
        <f aca="false">IF(N238="zákl. přenesená",J238,0)</f>
        <v>0</v>
      </c>
      <c r="BH238" s="176" t="n">
        <f aca="false">IF(N238="sníž. přenesená",J238,0)</f>
        <v>0</v>
      </c>
      <c r="BI238" s="176" t="n">
        <f aca="false">IF(N238="nulová",J238,0)</f>
        <v>0</v>
      </c>
      <c r="BJ238" s="3" t="s">
        <v>89</v>
      </c>
      <c r="BK238" s="176" t="n">
        <f aca="false">ROUND(I238*H238,2)</f>
        <v>0</v>
      </c>
      <c r="BL238" s="3" t="s">
        <v>540</v>
      </c>
      <c r="BM238" s="175" t="s">
        <v>6190</v>
      </c>
    </row>
    <row r="239" s="22" customFormat="true" ht="21.75" hidden="false" customHeight="true" outlineLevel="0" collapsed="false">
      <c r="B239" s="23"/>
      <c r="C239" s="164" t="s">
        <v>3163</v>
      </c>
      <c r="D239" s="164" t="s">
        <v>310</v>
      </c>
      <c r="E239" s="165" t="s">
        <v>6191</v>
      </c>
      <c r="F239" s="166" t="s">
        <v>6192</v>
      </c>
      <c r="G239" s="167" t="s">
        <v>478</v>
      </c>
      <c r="H239" s="168" t="n">
        <v>1</v>
      </c>
      <c r="I239" s="169"/>
      <c r="J239" s="170" t="n">
        <f aca="false">ROUND(I239*H239,2)</f>
        <v>0</v>
      </c>
      <c r="K239" s="166"/>
      <c r="L239" s="23"/>
      <c r="M239" s="171"/>
      <c r="N239" s="172" t="s">
        <v>47</v>
      </c>
      <c r="P239" s="173" t="n">
        <f aca="false">O239*H239</f>
        <v>0</v>
      </c>
      <c r="Q239" s="173" t="n">
        <v>0</v>
      </c>
      <c r="R239" s="173" t="n">
        <f aca="false">Q239*H239</f>
        <v>0</v>
      </c>
      <c r="S239" s="173" t="n">
        <v>0</v>
      </c>
      <c r="T239" s="174" t="n">
        <f aca="false">S239*H239</f>
        <v>0</v>
      </c>
      <c r="AR239" s="175" t="s">
        <v>540</v>
      </c>
      <c r="AT239" s="175" t="s">
        <v>310</v>
      </c>
      <c r="AU239" s="175" t="s">
        <v>91</v>
      </c>
      <c r="AY239" s="3" t="s">
        <v>308</v>
      </c>
      <c r="BE239" s="176" t="n">
        <f aca="false">IF(N239="základní",J239,0)</f>
        <v>0</v>
      </c>
      <c r="BF239" s="176" t="n">
        <f aca="false">IF(N239="snížená",J239,0)</f>
        <v>0</v>
      </c>
      <c r="BG239" s="176" t="n">
        <f aca="false">IF(N239="zákl. přenesená",J239,0)</f>
        <v>0</v>
      </c>
      <c r="BH239" s="176" t="n">
        <f aca="false">IF(N239="sníž. přenesená",J239,0)</f>
        <v>0</v>
      </c>
      <c r="BI239" s="176" t="n">
        <f aca="false">IF(N239="nulová",J239,0)</f>
        <v>0</v>
      </c>
      <c r="BJ239" s="3" t="s">
        <v>89</v>
      </c>
      <c r="BK239" s="176" t="n">
        <f aca="false">ROUND(I239*H239,2)</f>
        <v>0</v>
      </c>
      <c r="BL239" s="3" t="s">
        <v>540</v>
      </c>
      <c r="BM239" s="175" t="s">
        <v>6193</v>
      </c>
    </row>
    <row r="240" s="22" customFormat="true" ht="24.15" hidden="false" customHeight="true" outlineLevel="0" collapsed="false">
      <c r="B240" s="23"/>
      <c r="C240" s="164" t="s">
        <v>3167</v>
      </c>
      <c r="D240" s="164" t="s">
        <v>310</v>
      </c>
      <c r="E240" s="165" t="s">
        <v>6194</v>
      </c>
      <c r="F240" s="166" t="s">
        <v>6195</v>
      </c>
      <c r="G240" s="167" t="s">
        <v>478</v>
      </c>
      <c r="H240" s="168" t="n">
        <v>1</v>
      </c>
      <c r="I240" s="169"/>
      <c r="J240" s="170" t="n">
        <f aca="false">ROUND(I240*H240,2)</f>
        <v>0</v>
      </c>
      <c r="K240" s="166"/>
      <c r="L240" s="23"/>
      <c r="M240" s="171"/>
      <c r="N240" s="172" t="s">
        <v>47</v>
      </c>
      <c r="P240" s="173" t="n">
        <f aca="false">O240*H240</f>
        <v>0</v>
      </c>
      <c r="Q240" s="173" t="n">
        <v>0</v>
      </c>
      <c r="R240" s="173" t="n">
        <f aca="false">Q240*H240</f>
        <v>0</v>
      </c>
      <c r="S240" s="173" t="n">
        <v>0</v>
      </c>
      <c r="T240" s="174" t="n">
        <f aca="false">S240*H240</f>
        <v>0</v>
      </c>
      <c r="AR240" s="175" t="s">
        <v>540</v>
      </c>
      <c r="AT240" s="175" t="s">
        <v>310</v>
      </c>
      <c r="AU240" s="175" t="s">
        <v>91</v>
      </c>
      <c r="AY240" s="3" t="s">
        <v>308</v>
      </c>
      <c r="BE240" s="176" t="n">
        <f aca="false">IF(N240="základní",J240,0)</f>
        <v>0</v>
      </c>
      <c r="BF240" s="176" t="n">
        <f aca="false">IF(N240="snížená",J240,0)</f>
        <v>0</v>
      </c>
      <c r="BG240" s="176" t="n">
        <f aca="false">IF(N240="zákl. přenesená",J240,0)</f>
        <v>0</v>
      </c>
      <c r="BH240" s="176" t="n">
        <f aca="false">IF(N240="sníž. přenesená",J240,0)</f>
        <v>0</v>
      </c>
      <c r="BI240" s="176" t="n">
        <f aca="false">IF(N240="nulová",J240,0)</f>
        <v>0</v>
      </c>
      <c r="BJ240" s="3" t="s">
        <v>89</v>
      </c>
      <c r="BK240" s="176" t="n">
        <f aca="false">ROUND(I240*H240,2)</f>
        <v>0</v>
      </c>
      <c r="BL240" s="3" t="s">
        <v>540</v>
      </c>
      <c r="BM240" s="175" t="s">
        <v>6196</v>
      </c>
    </row>
    <row r="241" s="22" customFormat="true" ht="24.15" hidden="false" customHeight="true" outlineLevel="0" collapsed="false">
      <c r="B241" s="23"/>
      <c r="C241" s="164" t="s">
        <v>3171</v>
      </c>
      <c r="D241" s="164" t="s">
        <v>310</v>
      </c>
      <c r="E241" s="165" t="s">
        <v>6197</v>
      </c>
      <c r="F241" s="166" t="s">
        <v>6198</v>
      </c>
      <c r="G241" s="167" t="s">
        <v>607</v>
      </c>
      <c r="H241" s="168" t="n">
        <v>1</v>
      </c>
      <c r="I241" s="169"/>
      <c r="J241" s="170" t="n">
        <f aca="false">ROUND(I241*H241,2)</f>
        <v>0</v>
      </c>
      <c r="K241" s="166"/>
      <c r="L241" s="23"/>
      <c r="M241" s="171"/>
      <c r="N241" s="172" t="s">
        <v>47</v>
      </c>
      <c r="P241" s="173" t="n">
        <f aca="false">O241*H241</f>
        <v>0</v>
      </c>
      <c r="Q241" s="173" t="n">
        <v>0</v>
      </c>
      <c r="R241" s="173" t="n">
        <f aca="false">Q241*H241</f>
        <v>0</v>
      </c>
      <c r="S241" s="173" t="n">
        <v>0</v>
      </c>
      <c r="T241" s="174" t="n">
        <f aca="false">S241*H241</f>
        <v>0</v>
      </c>
      <c r="AR241" s="175" t="s">
        <v>540</v>
      </c>
      <c r="AT241" s="175" t="s">
        <v>310</v>
      </c>
      <c r="AU241" s="175" t="s">
        <v>91</v>
      </c>
      <c r="AY241" s="3" t="s">
        <v>308</v>
      </c>
      <c r="BE241" s="176" t="n">
        <f aca="false">IF(N241="základní",J241,0)</f>
        <v>0</v>
      </c>
      <c r="BF241" s="176" t="n">
        <f aca="false">IF(N241="snížená",J241,0)</f>
        <v>0</v>
      </c>
      <c r="BG241" s="176" t="n">
        <f aca="false">IF(N241="zákl. přenesená",J241,0)</f>
        <v>0</v>
      </c>
      <c r="BH241" s="176" t="n">
        <f aca="false">IF(N241="sníž. přenesená",J241,0)</f>
        <v>0</v>
      </c>
      <c r="BI241" s="176" t="n">
        <f aca="false">IF(N241="nulová",J241,0)</f>
        <v>0</v>
      </c>
      <c r="BJ241" s="3" t="s">
        <v>89</v>
      </c>
      <c r="BK241" s="176" t="n">
        <f aca="false">ROUND(I241*H241,2)</f>
        <v>0</v>
      </c>
      <c r="BL241" s="3" t="s">
        <v>540</v>
      </c>
      <c r="BM241" s="175" t="s">
        <v>6199</v>
      </c>
    </row>
    <row r="242" s="22" customFormat="true" ht="24.15" hidden="false" customHeight="true" outlineLevel="0" collapsed="false">
      <c r="B242" s="23"/>
      <c r="C242" s="164" t="s">
        <v>3175</v>
      </c>
      <c r="D242" s="164" t="s">
        <v>310</v>
      </c>
      <c r="E242" s="165" t="s">
        <v>6200</v>
      </c>
      <c r="F242" s="166" t="s">
        <v>6201</v>
      </c>
      <c r="G242" s="167" t="s">
        <v>478</v>
      </c>
      <c r="H242" s="168" t="n">
        <v>1</v>
      </c>
      <c r="I242" s="169"/>
      <c r="J242" s="170" t="n">
        <f aca="false">ROUND(I242*H242,2)</f>
        <v>0</v>
      </c>
      <c r="K242" s="166"/>
      <c r="L242" s="23"/>
      <c r="M242" s="171"/>
      <c r="N242" s="172" t="s">
        <v>47</v>
      </c>
      <c r="P242" s="173" t="n">
        <f aca="false">O242*H242</f>
        <v>0</v>
      </c>
      <c r="Q242" s="173" t="n">
        <v>0</v>
      </c>
      <c r="R242" s="173" t="n">
        <f aca="false">Q242*H242</f>
        <v>0</v>
      </c>
      <c r="S242" s="173" t="n">
        <v>0</v>
      </c>
      <c r="T242" s="174" t="n">
        <f aca="false">S242*H242</f>
        <v>0</v>
      </c>
      <c r="AR242" s="175" t="s">
        <v>540</v>
      </c>
      <c r="AT242" s="175" t="s">
        <v>310</v>
      </c>
      <c r="AU242" s="175" t="s">
        <v>91</v>
      </c>
      <c r="AY242" s="3" t="s">
        <v>308</v>
      </c>
      <c r="BE242" s="176" t="n">
        <f aca="false">IF(N242="základní",J242,0)</f>
        <v>0</v>
      </c>
      <c r="BF242" s="176" t="n">
        <f aca="false">IF(N242="snížená",J242,0)</f>
        <v>0</v>
      </c>
      <c r="BG242" s="176" t="n">
        <f aca="false">IF(N242="zákl. přenesená",J242,0)</f>
        <v>0</v>
      </c>
      <c r="BH242" s="176" t="n">
        <f aca="false">IF(N242="sníž. přenesená",J242,0)</f>
        <v>0</v>
      </c>
      <c r="BI242" s="176" t="n">
        <f aca="false">IF(N242="nulová",J242,0)</f>
        <v>0</v>
      </c>
      <c r="BJ242" s="3" t="s">
        <v>89</v>
      </c>
      <c r="BK242" s="176" t="n">
        <f aca="false">ROUND(I242*H242,2)</f>
        <v>0</v>
      </c>
      <c r="BL242" s="3" t="s">
        <v>540</v>
      </c>
      <c r="BM242" s="175" t="s">
        <v>6202</v>
      </c>
    </row>
    <row r="243" s="22" customFormat="true" ht="16.5" hidden="false" customHeight="true" outlineLevel="0" collapsed="false">
      <c r="B243" s="23"/>
      <c r="C243" s="164" t="s">
        <v>3179</v>
      </c>
      <c r="D243" s="164" t="s">
        <v>310</v>
      </c>
      <c r="E243" s="165" t="s">
        <v>6203</v>
      </c>
      <c r="F243" s="166" t="s">
        <v>6204</v>
      </c>
      <c r="G243" s="167" t="s">
        <v>478</v>
      </c>
      <c r="H243" s="168" t="n">
        <v>1</v>
      </c>
      <c r="I243" s="169"/>
      <c r="J243" s="170" t="n">
        <f aca="false">ROUND(I243*H243,2)</f>
        <v>0</v>
      </c>
      <c r="K243" s="166"/>
      <c r="L243" s="23"/>
      <c r="M243" s="171"/>
      <c r="N243" s="172" t="s">
        <v>47</v>
      </c>
      <c r="P243" s="173" t="n">
        <f aca="false">O243*H243</f>
        <v>0</v>
      </c>
      <c r="Q243" s="173" t="n">
        <v>0</v>
      </c>
      <c r="R243" s="173" t="n">
        <f aca="false">Q243*H243</f>
        <v>0</v>
      </c>
      <c r="S243" s="173" t="n">
        <v>0</v>
      </c>
      <c r="T243" s="174" t="n">
        <f aca="false">S243*H243</f>
        <v>0</v>
      </c>
      <c r="AR243" s="175" t="s">
        <v>540</v>
      </c>
      <c r="AT243" s="175" t="s">
        <v>310</v>
      </c>
      <c r="AU243" s="175" t="s">
        <v>91</v>
      </c>
      <c r="AY243" s="3" t="s">
        <v>308</v>
      </c>
      <c r="BE243" s="176" t="n">
        <f aca="false">IF(N243="základní",J243,0)</f>
        <v>0</v>
      </c>
      <c r="BF243" s="176" t="n">
        <f aca="false">IF(N243="snížená",J243,0)</f>
        <v>0</v>
      </c>
      <c r="BG243" s="176" t="n">
        <f aca="false">IF(N243="zákl. přenesená",J243,0)</f>
        <v>0</v>
      </c>
      <c r="BH243" s="176" t="n">
        <f aca="false">IF(N243="sníž. přenesená",J243,0)</f>
        <v>0</v>
      </c>
      <c r="BI243" s="176" t="n">
        <f aca="false">IF(N243="nulová",J243,0)</f>
        <v>0</v>
      </c>
      <c r="BJ243" s="3" t="s">
        <v>89</v>
      </c>
      <c r="BK243" s="176" t="n">
        <f aca="false">ROUND(I243*H243,2)</f>
        <v>0</v>
      </c>
      <c r="BL243" s="3" t="s">
        <v>540</v>
      </c>
      <c r="BM243" s="175" t="s">
        <v>6205</v>
      </c>
    </row>
    <row r="244" s="22" customFormat="true" ht="33" hidden="false" customHeight="true" outlineLevel="0" collapsed="false">
      <c r="B244" s="23"/>
      <c r="C244" s="164" t="s">
        <v>3183</v>
      </c>
      <c r="D244" s="164" t="s">
        <v>310</v>
      </c>
      <c r="E244" s="165" t="s">
        <v>6206</v>
      </c>
      <c r="F244" s="166" t="s">
        <v>6207</v>
      </c>
      <c r="G244" s="167" t="s">
        <v>478</v>
      </c>
      <c r="H244" s="168" t="n">
        <v>1</v>
      </c>
      <c r="I244" s="169"/>
      <c r="J244" s="170" t="n">
        <f aca="false">ROUND(I244*H244,2)</f>
        <v>0</v>
      </c>
      <c r="K244" s="166"/>
      <c r="L244" s="23"/>
      <c r="M244" s="171"/>
      <c r="N244" s="172" t="s">
        <v>47</v>
      </c>
      <c r="P244" s="173" t="n">
        <f aca="false">O244*H244</f>
        <v>0</v>
      </c>
      <c r="Q244" s="173" t="n">
        <v>0</v>
      </c>
      <c r="R244" s="173" t="n">
        <f aca="false">Q244*H244</f>
        <v>0</v>
      </c>
      <c r="S244" s="173" t="n">
        <v>0</v>
      </c>
      <c r="T244" s="174" t="n">
        <f aca="false">S244*H244</f>
        <v>0</v>
      </c>
      <c r="AR244" s="175" t="s">
        <v>540</v>
      </c>
      <c r="AT244" s="175" t="s">
        <v>310</v>
      </c>
      <c r="AU244" s="175" t="s">
        <v>91</v>
      </c>
      <c r="AY244" s="3" t="s">
        <v>308</v>
      </c>
      <c r="BE244" s="176" t="n">
        <f aca="false">IF(N244="základní",J244,0)</f>
        <v>0</v>
      </c>
      <c r="BF244" s="176" t="n">
        <f aca="false">IF(N244="snížená",J244,0)</f>
        <v>0</v>
      </c>
      <c r="BG244" s="176" t="n">
        <f aca="false">IF(N244="zákl. přenesená",J244,0)</f>
        <v>0</v>
      </c>
      <c r="BH244" s="176" t="n">
        <f aca="false">IF(N244="sníž. přenesená",J244,0)</f>
        <v>0</v>
      </c>
      <c r="BI244" s="176" t="n">
        <f aca="false">IF(N244="nulová",J244,0)</f>
        <v>0</v>
      </c>
      <c r="BJ244" s="3" t="s">
        <v>89</v>
      </c>
      <c r="BK244" s="176" t="n">
        <f aca="false">ROUND(I244*H244,2)</f>
        <v>0</v>
      </c>
      <c r="BL244" s="3" t="s">
        <v>540</v>
      </c>
      <c r="BM244" s="175" t="s">
        <v>6208</v>
      </c>
    </row>
    <row r="245" s="22" customFormat="true" ht="16.5" hidden="false" customHeight="true" outlineLevel="0" collapsed="false">
      <c r="B245" s="23"/>
      <c r="C245" s="164" t="s">
        <v>3187</v>
      </c>
      <c r="D245" s="164" t="s">
        <v>310</v>
      </c>
      <c r="E245" s="165" t="s">
        <v>6209</v>
      </c>
      <c r="F245" s="166" t="s">
        <v>6210</v>
      </c>
      <c r="G245" s="167" t="s">
        <v>478</v>
      </c>
      <c r="H245" s="168" t="n">
        <v>1</v>
      </c>
      <c r="I245" s="169"/>
      <c r="J245" s="170" t="n">
        <f aca="false">ROUND(I245*H245,2)</f>
        <v>0</v>
      </c>
      <c r="K245" s="166"/>
      <c r="L245" s="23"/>
      <c r="M245" s="171"/>
      <c r="N245" s="172" t="s">
        <v>47</v>
      </c>
      <c r="P245" s="173" t="n">
        <f aca="false">O245*H245</f>
        <v>0</v>
      </c>
      <c r="Q245" s="173" t="n">
        <v>0</v>
      </c>
      <c r="R245" s="173" t="n">
        <f aca="false">Q245*H245</f>
        <v>0</v>
      </c>
      <c r="S245" s="173" t="n">
        <v>0</v>
      </c>
      <c r="T245" s="174" t="n">
        <f aca="false">S245*H245</f>
        <v>0</v>
      </c>
      <c r="AR245" s="175" t="s">
        <v>540</v>
      </c>
      <c r="AT245" s="175" t="s">
        <v>310</v>
      </c>
      <c r="AU245" s="175" t="s">
        <v>91</v>
      </c>
      <c r="AY245" s="3" t="s">
        <v>308</v>
      </c>
      <c r="BE245" s="176" t="n">
        <f aca="false">IF(N245="základní",J245,0)</f>
        <v>0</v>
      </c>
      <c r="BF245" s="176" t="n">
        <f aca="false">IF(N245="snížená",J245,0)</f>
        <v>0</v>
      </c>
      <c r="BG245" s="176" t="n">
        <f aca="false">IF(N245="zákl. přenesená",J245,0)</f>
        <v>0</v>
      </c>
      <c r="BH245" s="176" t="n">
        <f aca="false">IF(N245="sníž. přenesená",J245,0)</f>
        <v>0</v>
      </c>
      <c r="BI245" s="176" t="n">
        <f aca="false">IF(N245="nulová",J245,0)</f>
        <v>0</v>
      </c>
      <c r="BJ245" s="3" t="s">
        <v>89</v>
      </c>
      <c r="BK245" s="176" t="n">
        <f aca="false">ROUND(I245*H245,2)</f>
        <v>0</v>
      </c>
      <c r="BL245" s="3" t="s">
        <v>540</v>
      </c>
      <c r="BM245" s="175" t="s">
        <v>6211</v>
      </c>
    </row>
    <row r="246" s="22" customFormat="true" ht="16.5" hidden="false" customHeight="true" outlineLevel="0" collapsed="false">
      <c r="B246" s="23"/>
      <c r="C246" s="164" t="s">
        <v>3191</v>
      </c>
      <c r="D246" s="164" t="s">
        <v>310</v>
      </c>
      <c r="E246" s="165" t="s">
        <v>6212</v>
      </c>
      <c r="F246" s="166" t="s">
        <v>6213</v>
      </c>
      <c r="G246" s="167" t="s">
        <v>478</v>
      </c>
      <c r="H246" s="168" t="n">
        <v>1</v>
      </c>
      <c r="I246" s="169"/>
      <c r="J246" s="170" t="n">
        <f aca="false">ROUND(I246*H246,2)</f>
        <v>0</v>
      </c>
      <c r="K246" s="166"/>
      <c r="L246" s="23"/>
      <c r="M246" s="171"/>
      <c r="N246" s="172" t="s">
        <v>47</v>
      </c>
      <c r="P246" s="173" t="n">
        <f aca="false">O246*H246</f>
        <v>0</v>
      </c>
      <c r="Q246" s="173" t="n">
        <v>0</v>
      </c>
      <c r="R246" s="173" t="n">
        <f aca="false">Q246*H246</f>
        <v>0</v>
      </c>
      <c r="S246" s="173" t="n">
        <v>0</v>
      </c>
      <c r="T246" s="174" t="n">
        <f aca="false">S246*H246</f>
        <v>0</v>
      </c>
      <c r="AR246" s="175" t="s">
        <v>540</v>
      </c>
      <c r="AT246" s="175" t="s">
        <v>310</v>
      </c>
      <c r="AU246" s="175" t="s">
        <v>91</v>
      </c>
      <c r="AY246" s="3" t="s">
        <v>308</v>
      </c>
      <c r="BE246" s="176" t="n">
        <f aca="false">IF(N246="základní",J246,0)</f>
        <v>0</v>
      </c>
      <c r="BF246" s="176" t="n">
        <f aca="false">IF(N246="snížená",J246,0)</f>
        <v>0</v>
      </c>
      <c r="BG246" s="176" t="n">
        <f aca="false">IF(N246="zákl. přenesená",J246,0)</f>
        <v>0</v>
      </c>
      <c r="BH246" s="176" t="n">
        <f aca="false">IF(N246="sníž. přenesená",J246,0)</f>
        <v>0</v>
      </c>
      <c r="BI246" s="176" t="n">
        <f aca="false">IF(N246="nulová",J246,0)</f>
        <v>0</v>
      </c>
      <c r="BJ246" s="3" t="s">
        <v>89</v>
      </c>
      <c r="BK246" s="176" t="n">
        <f aca="false">ROUND(I246*H246,2)</f>
        <v>0</v>
      </c>
      <c r="BL246" s="3" t="s">
        <v>540</v>
      </c>
      <c r="BM246" s="175" t="s">
        <v>6214</v>
      </c>
    </row>
    <row r="247" s="22" customFormat="true" ht="16.5" hidden="false" customHeight="true" outlineLevel="0" collapsed="false">
      <c r="B247" s="23"/>
      <c r="C247" s="164" t="s">
        <v>3195</v>
      </c>
      <c r="D247" s="164" t="s">
        <v>310</v>
      </c>
      <c r="E247" s="165" t="s">
        <v>6215</v>
      </c>
      <c r="F247" s="166" t="s">
        <v>6216</v>
      </c>
      <c r="G247" s="167" t="s">
        <v>478</v>
      </c>
      <c r="H247" s="168" t="n">
        <v>1</v>
      </c>
      <c r="I247" s="169"/>
      <c r="J247" s="170" t="n">
        <f aca="false">ROUND(I247*H247,2)</f>
        <v>0</v>
      </c>
      <c r="K247" s="166"/>
      <c r="L247" s="23"/>
      <c r="M247" s="171"/>
      <c r="N247" s="172" t="s">
        <v>47</v>
      </c>
      <c r="P247" s="173" t="n">
        <f aca="false">O247*H247</f>
        <v>0</v>
      </c>
      <c r="Q247" s="173" t="n">
        <v>0</v>
      </c>
      <c r="R247" s="173" t="n">
        <f aca="false">Q247*H247</f>
        <v>0</v>
      </c>
      <c r="S247" s="173" t="n">
        <v>0</v>
      </c>
      <c r="T247" s="174" t="n">
        <f aca="false">S247*H247</f>
        <v>0</v>
      </c>
      <c r="AR247" s="175" t="s">
        <v>540</v>
      </c>
      <c r="AT247" s="175" t="s">
        <v>310</v>
      </c>
      <c r="AU247" s="175" t="s">
        <v>91</v>
      </c>
      <c r="AY247" s="3" t="s">
        <v>308</v>
      </c>
      <c r="BE247" s="176" t="n">
        <f aca="false">IF(N247="základní",J247,0)</f>
        <v>0</v>
      </c>
      <c r="BF247" s="176" t="n">
        <f aca="false">IF(N247="snížená",J247,0)</f>
        <v>0</v>
      </c>
      <c r="BG247" s="176" t="n">
        <f aca="false">IF(N247="zákl. přenesená",J247,0)</f>
        <v>0</v>
      </c>
      <c r="BH247" s="176" t="n">
        <f aca="false">IF(N247="sníž. přenesená",J247,0)</f>
        <v>0</v>
      </c>
      <c r="BI247" s="176" t="n">
        <f aca="false">IF(N247="nulová",J247,0)</f>
        <v>0</v>
      </c>
      <c r="BJ247" s="3" t="s">
        <v>89</v>
      </c>
      <c r="BK247" s="176" t="n">
        <f aca="false">ROUND(I247*H247,2)</f>
        <v>0</v>
      </c>
      <c r="BL247" s="3" t="s">
        <v>540</v>
      </c>
      <c r="BM247" s="175" t="s">
        <v>6217</v>
      </c>
    </row>
    <row r="248" s="22" customFormat="true" ht="16.5" hidden="false" customHeight="true" outlineLevel="0" collapsed="false">
      <c r="B248" s="23"/>
      <c r="C248" s="164" t="s">
        <v>3201</v>
      </c>
      <c r="D248" s="164" t="s">
        <v>310</v>
      </c>
      <c r="E248" s="165" t="s">
        <v>6218</v>
      </c>
      <c r="F248" s="166" t="s">
        <v>6219</v>
      </c>
      <c r="G248" s="167" t="s">
        <v>478</v>
      </c>
      <c r="H248" s="168" t="n">
        <v>1</v>
      </c>
      <c r="I248" s="169"/>
      <c r="J248" s="170" t="n">
        <f aca="false">ROUND(I248*H248,2)</f>
        <v>0</v>
      </c>
      <c r="K248" s="166"/>
      <c r="L248" s="23"/>
      <c r="M248" s="171"/>
      <c r="N248" s="172" t="s">
        <v>47</v>
      </c>
      <c r="P248" s="173" t="n">
        <f aca="false">O248*H248</f>
        <v>0</v>
      </c>
      <c r="Q248" s="173" t="n">
        <v>0</v>
      </c>
      <c r="R248" s="173" t="n">
        <f aca="false">Q248*H248</f>
        <v>0</v>
      </c>
      <c r="S248" s="173" t="n">
        <v>0</v>
      </c>
      <c r="T248" s="174" t="n">
        <f aca="false">S248*H248</f>
        <v>0</v>
      </c>
      <c r="AR248" s="175" t="s">
        <v>540</v>
      </c>
      <c r="AT248" s="175" t="s">
        <v>310</v>
      </c>
      <c r="AU248" s="175" t="s">
        <v>91</v>
      </c>
      <c r="AY248" s="3" t="s">
        <v>308</v>
      </c>
      <c r="BE248" s="176" t="n">
        <f aca="false">IF(N248="základní",J248,0)</f>
        <v>0</v>
      </c>
      <c r="BF248" s="176" t="n">
        <f aca="false">IF(N248="snížená",J248,0)</f>
        <v>0</v>
      </c>
      <c r="BG248" s="176" t="n">
        <f aca="false">IF(N248="zákl. přenesená",J248,0)</f>
        <v>0</v>
      </c>
      <c r="BH248" s="176" t="n">
        <f aca="false">IF(N248="sníž. přenesená",J248,0)</f>
        <v>0</v>
      </c>
      <c r="BI248" s="176" t="n">
        <f aca="false">IF(N248="nulová",J248,0)</f>
        <v>0</v>
      </c>
      <c r="BJ248" s="3" t="s">
        <v>89</v>
      </c>
      <c r="BK248" s="176" t="n">
        <f aca="false">ROUND(I248*H248,2)</f>
        <v>0</v>
      </c>
      <c r="BL248" s="3" t="s">
        <v>540</v>
      </c>
      <c r="BM248" s="175" t="s">
        <v>6220</v>
      </c>
    </row>
    <row r="249" s="22" customFormat="true" ht="16.5" hidden="false" customHeight="true" outlineLevel="0" collapsed="false">
      <c r="B249" s="23"/>
      <c r="C249" s="164" t="s">
        <v>3206</v>
      </c>
      <c r="D249" s="164" t="s">
        <v>310</v>
      </c>
      <c r="E249" s="165" t="s">
        <v>6221</v>
      </c>
      <c r="F249" s="166" t="s">
        <v>6222</v>
      </c>
      <c r="G249" s="167" t="s">
        <v>478</v>
      </c>
      <c r="H249" s="168" t="n">
        <v>1</v>
      </c>
      <c r="I249" s="169"/>
      <c r="J249" s="170" t="n">
        <f aca="false">ROUND(I249*H249,2)</f>
        <v>0</v>
      </c>
      <c r="K249" s="166"/>
      <c r="L249" s="23"/>
      <c r="M249" s="171"/>
      <c r="N249" s="172" t="s">
        <v>47</v>
      </c>
      <c r="P249" s="173" t="n">
        <f aca="false">O249*H249</f>
        <v>0</v>
      </c>
      <c r="Q249" s="173" t="n">
        <v>0</v>
      </c>
      <c r="R249" s="173" t="n">
        <f aca="false">Q249*H249</f>
        <v>0</v>
      </c>
      <c r="S249" s="173" t="n">
        <v>0</v>
      </c>
      <c r="T249" s="174" t="n">
        <f aca="false">S249*H249</f>
        <v>0</v>
      </c>
      <c r="AR249" s="175" t="s">
        <v>540</v>
      </c>
      <c r="AT249" s="175" t="s">
        <v>310</v>
      </c>
      <c r="AU249" s="175" t="s">
        <v>91</v>
      </c>
      <c r="AY249" s="3" t="s">
        <v>308</v>
      </c>
      <c r="BE249" s="176" t="n">
        <f aca="false">IF(N249="základní",J249,0)</f>
        <v>0</v>
      </c>
      <c r="BF249" s="176" t="n">
        <f aca="false">IF(N249="snížená",J249,0)</f>
        <v>0</v>
      </c>
      <c r="BG249" s="176" t="n">
        <f aca="false">IF(N249="zákl. přenesená",J249,0)</f>
        <v>0</v>
      </c>
      <c r="BH249" s="176" t="n">
        <f aca="false">IF(N249="sníž. přenesená",J249,0)</f>
        <v>0</v>
      </c>
      <c r="BI249" s="176" t="n">
        <f aca="false">IF(N249="nulová",J249,0)</f>
        <v>0</v>
      </c>
      <c r="BJ249" s="3" t="s">
        <v>89</v>
      </c>
      <c r="BK249" s="176" t="n">
        <f aca="false">ROUND(I249*H249,2)</f>
        <v>0</v>
      </c>
      <c r="BL249" s="3" t="s">
        <v>540</v>
      </c>
      <c r="BM249" s="175" t="s">
        <v>6223</v>
      </c>
    </row>
    <row r="250" s="22" customFormat="true" ht="16.5" hidden="false" customHeight="true" outlineLevel="0" collapsed="false">
      <c r="B250" s="23"/>
      <c r="C250" s="164" t="s">
        <v>3211</v>
      </c>
      <c r="D250" s="164" t="s">
        <v>310</v>
      </c>
      <c r="E250" s="165" t="s">
        <v>6224</v>
      </c>
      <c r="F250" s="166" t="s">
        <v>6225</v>
      </c>
      <c r="G250" s="167" t="s">
        <v>478</v>
      </c>
      <c r="H250" s="168" t="n">
        <v>1</v>
      </c>
      <c r="I250" s="169"/>
      <c r="J250" s="170" t="n">
        <f aca="false">ROUND(I250*H250,2)</f>
        <v>0</v>
      </c>
      <c r="K250" s="166"/>
      <c r="L250" s="23"/>
      <c r="M250" s="171"/>
      <c r="N250" s="172" t="s">
        <v>47</v>
      </c>
      <c r="P250" s="173" t="n">
        <f aca="false">O250*H250</f>
        <v>0</v>
      </c>
      <c r="Q250" s="173" t="n">
        <v>0</v>
      </c>
      <c r="R250" s="173" t="n">
        <f aca="false">Q250*H250</f>
        <v>0</v>
      </c>
      <c r="S250" s="173" t="n">
        <v>0</v>
      </c>
      <c r="T250" s="174" t="n">
        <f aca="false">S250*H250</f>
        <v>0</v>
      </c>
      <c r="AR250" s="175" t="s">
        <v>540</v>
      </c>
      <c r="AT250" s="175" t="s">
        <v>310</v>
      </c>
      <c r="AU250" s="175" t="s">
        <v>91</v>
      </c>
      <c r="AY250" s="3" t="s">
        <v>308</v>
      </c>
      <c r="BE250" s="176" t="n">
        <f aca="false">IF(N250="základní",J250,0)</f>
        <v>0</v>
      </c>
      <c r="BF250" s="176" t="n">
        <f aca="false">IF(N250="snížená",J250,0)</f>
        <v>0</v>
      </c>
      <c r="BG250" s="176" t="n">
        <f aca="false">IF(N250="zákl. přenesená",J250,0)</f>
        <v>0</v>
      </c>
      <c r="BH250" s="176" t="n">
        <f aca="false">IF(N250="sníž. přenesená",J250,0)</f>
        <v>0</v>
      </c>
      <c r="BI250" s="176" t="n">
        <f aca="false">IF(N250="nulová",J250,0)</f>
        <v>0</v>
      </c>
      <c r="BJ250" s="3" t="s">
        <v>89</v>
      </c>
      <c r="BK250" s="176" t="n">
        <f aca="false">ROUND(I250*H250,2)</f>
        <v>0</v>
      </c>
      <c r="BL250" s="3" t="s">
        <v>540</v>
      </c>
      <c r="BM250" s="175" t="s">
        <v>6226</v>
      </c>
    </row>
    <row r="251" s="22" customFormat="true" ht="16.5" hidden="false" customHeight="true" outlineLevel="0" collapsed="false">
      <c r="B251" s="23"/>
      <c r="C251" s="164" t="s">
        <v>3216</v>
      </c>
      <c r="D251" s="164" t="s">
        <v>310</v>
      </c>
      <c r="E251" s="165" t="s">
        <v>6227</v>
      </c>
      <c r="F251" s="166" t="s">
        <v>6228</v>
      </c>
      <c r="G251" s="167" t="s">
        <v>478</v>
      </c>
      <c r="H251" s="168" t="n">
        <v>1</v>
      </c>
      <c r="I251" s="169"/>
      <c r="J251" s="170" t="n">
        <f aca="false">ROUND(I251*H251,2)</f>
        <v>0</v>
      </c>
      <c r="K251" s="166"/>
      <c r="L251" s="23"/>
      <c r="M251" s="171"/>
      <c r="N251" s="172" t="s">
        <v>47</v>
      </c>
      <c r="P251" s="173" t="n">
        <f aca="false">O251*H251</f>
        <v>0</v>
      </c>
      <c r="Q251" s="173" t="n">
        <v>0</v>
      </c>
      <c r="R251" s="173" t="n">
        <f aca="false">Q251*H251</f>
        <v>0</v>
      </c>
      <c r="S251" s="173" t="n">
        <v>0</v>
      </c>
      <c r="T251" s="174" t="n">
        <f aca="false">S251*H251</f>
        <v>0</v>
      </c>
      <c r="AR251" s="175" t="s">
        <v>540</v>
      </c>
      <c r="AT251" s="175" t="s">
        <v>310</v>
      </c>
      <c r="AU251" s="175" t="s">
        <v>91</v>
      </c>
      <c r="AY251" s="3" t="s">
        <v>308</v>
      </c>
      <c r="BE251" s="176" t="n">
        <f aca="false">IF(N251="základní",J251,0)</f>
        <v>0</v>
      </c>
      <c r="BF251" s="176" t="n">
        <f aca="false">IF(N251="snížená",J251,0)</f>
        <v>0</v>
      </c>
      <c r="BG251" s="176" t="n">
        <f aca="false">IF(N251="zákl. přenesená",J251,0)</f>
        <v>0</v>
      </c>
      <c r="BH251" s="176" t="n">
        <f aca="false">IF(N251="sníž. přenesená",J251,0)</f>
        <v>0</v>
      </c>
      <c r="BI251" s="176" t="n">
        <f aca="false">IF(N251="nulová",J251,0)</f>
        <v>0</v>
      </c>
      <c r="BJ251" s="3" t="s">
        <v>89</v>
      </c>
      <c r="BK251" s="176" t="n">
        <f aca="false">ROUND(I251*H251,2)</f>
        <v>0</v>
      </c>
      <c r="BL251" s="3" t="s">
        <v>540</v>
      </c>
      <c r="BM251" s="175" t="s">
        <v>6229</v>
      </c>
    </row>
    <row r="252" s="22" customFormat="true" ht="16.5" hidden="false" customHeight="true" outlineLevel="0" collapsed="false">
      <c r="B252" s="23"/>
      <c r="C252" s="164" t="s">
        <v>3221</v>
      </c>
      <c r="D252" s="164" t="s">
        <v>310</v>
      </c>
      <c r="E252" s="165" t="s">
        <v>6230</v>
      </c>
      <c r="F252" s="166" t="s">
        <v>6231</v>
      </c>
      <c r="G252" s="167" t="s">
        <v>478</v>
      </c>
      <c r="H252" s="168" t="n">
        <v>2</v>
      </c>
      <c r="I252" s="169"/>
      <c r="J252" s="170" t="n">
        <f aca="false">ROUND(I252*H252,2)</f>
        <v>0</v>
      </c>
      <c r="K252" s="166"/>
      <c r="L252" s="23"/>
      <c r="M252" s="171"/>
      <c r="N252" s="172" t="s">
        <v>47</v>
      </c>
      <c r="P252" s="173" t="n">
        <f aca="false">O252*H252</f>
        <v>0</v>
      </c>
      <c r="Q252" s="173" t="n">
        <v>0</v>
      </c>
      <c r="R252" s="173" t="n">
        <f aca="false">Q252*H252</f>
        <v>0</v>
      </c>
      <c r="S252" s="173" t="n">
        <v>0</v>
      </c>
      <c r="T252" s="174" t="n">
        <f aca="false">S252*H252</f>
        <v>0</v>
      </c>
      <c r="AR252" s="175" t="s">
        <v>540</v>
      </c>
      <c r="AT252" s="175" t="s">
        <v>310</v>
      </c>
      <c r="AU252" s="175" t="s">
        <v>91</v>
      </c>
      <c r="AY252" s="3" t="s">
        <v>308</v>
      </c>
      <c r="BE252" s="176" t="n">
        <f aca="false">IF(N252="základní",J252,0)</f>
        <v>0</v>
      </c>
      <c r="BF252" s="176" t="n">
        <f aca="false">IF(N252="snížená",J252,0)</f>
        <v>0</v>
      </c>
      <c r="BG252" s="176" t="n">
        <f aca="false">IF(N252="zákl. přenesená",J252,0)</f>
        <v>0</v>
      </c>
      <c r="BH252" s="176" t="n">
        <f aca="false">IF(N252="sníž. přenesená",J252,0)</f>
        <v>0</v>
      </c>
      <c r="BI252" s="176" t="n">
        <f aca="false">IF(N252="nulová",J252,0)</f>
        <v>0</v>
      </c>
      <c r="BJ252" s="3" t="s">
        <v>89</v>
      </c>
      <c r="BK252" s="176" t="n">
        <f aca="false">ROUND(I252*H252,2)</f>
        <v>0</v>
      </c>
      <c r="BL252" s="3" t="s">
        <v>540</v>
      </c>
      <c r="BM252" s="175" t="s">
        <v>6232</v>
      </c>
    </row>
    <row r="253" s="22" customFormat="true" ht="16.5" hidden="false" customHeight="true" outlineLevel="0" collapsed="false">
      <c r="B253" s="23"/>
      <c r="C253" s="164" t="s">
        <v>3225</v>
      </c>
      <c r="D253" s="164" t="s">
        <v>310</v>
      </c>
      <c r="E253" s="165" t="s">
        <v>6233</v>
      </c>
      <c r="F253" s="166" t="s">
        <v>6234</v>
      </c>
      <c r="G253" s="167" t="s">
        <v>478</v>
      </c>
      <c r="H253" s="168" t="n">
        <v>1</v>
      </c>
      <c r="I253" s="169"/>
      <c r="J253" s="170" t="n">
        <f aca="false">ROUND(I253*H253,2)</f>
        <v>0</v>
      </c>
      <c r="K253" s="166"/>
      <c r="L253" s="23"/>
      <c r="M253" s="171"/>
      <c r="N253" s="172" t="s">
        <v>47</v>
      </c>
      <c r="P253" s="173" t="n">
        <f aca="false">O253*H253</f>
        <v>0</v>
      </c>
      <c r="Q253" s="173" t="n">
        <v>0</v>
      </c>
      <c r="R253" s="173" t="n">
        <f aca="false">Q253*H253</f>
        <v>0</v>
      </c>
      <c r="S253" s="173" t="n">
        <v>0</v>
      </c>
      <c r="T253" s="174" t="n">
        <f aca="false">S253*H253</f>
        <v>0</v>
      </c>
      <c r="AR253" s="175" t="s">
        <v>540</v>
      </c>
      <c r="AT253" s="175" t="s">
        <v>310</v>
      </c>
      <c r="AU253" s="175" t="s">
        <v>91</v>
      </c>
      <c r="AY253" s="3" t="s">
        <v>308</v>
      </c>
      <c r="BE253" s="176" t="n">
        <f aca="false">IF(N253="základní",J253,0)</f>
        <v>0</v>
      </c>
      <c r="BF253" s="176" t="n">
        <f aca="false">IF(N253="snížená",J253,0)</f>
        <v>0</v>
      </c>
      <c r="BG253" s="176" t="n">
        <f aca="false">IF(N253="zákl. přenesená",J253,0)</f>
        <v>0</v>
      </c>
      <c r="BH253" s="176" t="n">
        <f aca="false">IF(N253="sníž. přenesená",J253,0)</f>
        <v>0</v>
      </c>
      <c r="BI253" s="176" t="n">
        <f aca="false">IF(N253="nulová",J253,0)</f>
        <v>0</v>
      </c>
      <c r="BJ253" s="3" t="s">
        <v>89</v>
      </c>
      <c r="BK253" s="176" t="n">
        <f aca="false">ROUND(I253*H253,2)</f>
        <v>0</v>
      </c>
      <c r="BL253" s="3" t="s">
        <v>540</v>
      </c>
      <c r="BM253" s="175" t="s">
        <v>6235</v>
      </c>
    </row>
    <row r="254" s="22" customFormat="true" ht="16.5" hidden="false" customHeight="true" outlineLevel="0" collapsed="false">
      <c r="B254" s="23"/>
      <c r="C254" s="164" t="s">
        <v>3229</v>
      </c>
      <c r="D254" s="164" t="s">
        <v>310</v>
      </c>
      <c r="E254" s="165" t="s">
        <v>6236</v>
      </c>
      <c r="F254" s="166" t="s">
        <v>6237</v>
      </c>
      <c r="G254" s="167" t="s">
        <v>478</v>
      </c>
      <c r="H254" s="168" t="n">
        <v>1</v>
      </c>
      <c r="I254" s="169"/>
      <c r="J254" s="170" t="n">
        <f aca="false">ROUND(I254*H254,2)</f>
        <v>0</v>
      </c>
      <c r="K254" s="166"/>
      <c r="L254" s="23"/>
      <c r="M254" s="171"/>
      <c r="N254" s="172" t="s">
        <v>47</v>
      </c>
      <c r="P254" s="173" t="n">
        <f aca="false">O254*H254</f>
        <v>0</v>
      </c>
      <c r="Q254" s="173" t="n">
        <v>0</v>
      </c>
      <c r="R254" s="173" t="n">
        <f aca="false">Q254*H254</f>
        <v>0</v>
      </c>
      <c r="S254" s="173" t="n">
        <v>0</v>
      </c>
      <c r="T254" s="174" t="n">
        <f aca="false">S254*H254</f>
        <v>0</v>
      </c>
      <c r="AR254" s="175" t="s">
        <v>540</v>
      </c>
      <c r="AT254" s="175" t="s">
        <v>310</v>
      </c>
      <c r="AU254" s="175" t="s">
        <v>91</v>
      </c>
      <c r="AY254" s="3" t="s">
        <v>308</v>
      </c>
      <c r="BE254" s="176" t="n">
        <f aca="false">IF(N254="základní",J254,0)</f>
        <v>0</v>
      </c>
      <c r="BF254" s="176" t="n">
        <f aca="false">IF(N254="snížená",J254,0)</f>
        <v>0</v>
      </c>
      <c r="BG254" s="176" t="n">
        <f aca="false">IF(N254="zákl. přenesená",J254,0)</f>
        <v>0</v>
      </c>
      <c r="BH254" s="176" t="n">
        <f aca="false">IF(N254="sníž. přenesená",J254,0)</f>
        <v>0</v>
      </c>
      <c r="BI254" s="176" t="n">
        <f aca="false">IF(N254="nulová",J254,0)</f>
        <v>0</v>
      </c>
      <c r="BJ254" s="3" t="s">
        <v>89</v>
      </c>
      <c r="BK254" s="176" t="n">
        <f aca="false">ROUND(I254*H254,2)</f>
        <v>0</v>
      </c>
      <c r="BL254" s="3" t="s">
        <v>540</v>
      </c>
      <c r="BM254" s="175" t="s">
        <v>6238</v>
      </c>
    </row>
    <row r="255" s="22" customFormat="true" ht="16.5" hidden="false" customHeight="true" outlineLevel="0" collapsed="false">
      <c r="B255" s="23"/>
      <c r="C255" s="164" t="s">
        <v>3233</v>
      </c>
      <c r="D255" s="164" t="s">
        <v>310</v>
      </c>
      <c r="E255" s="165" t="s">
        <v>6239</v>
      </c>
      <c r="F255" s="166" t="s">
        <v>6240</v>
      </c>
      <c r="G255" s="167" t="s">
        <v>478</v>
      </c>
      <c r="H255" s="168" t="n">
        <v>1</v>
      </c>
      <c r="I255" s="169"/>
      <c r="J255" s="170" t="n">
        <f aca="false">ROUND(I255*H255,2)</f>
        <v>0</v>
      </c>
      <c r="K255" s="166"/>
      <c r="L255" s="23"/>
      <c r="M255" s="171"/>
      <c r="N255" s="172" t="s">
        <v>47</v>
      </c>
      <c r="P255" s="173" t="n">
        <f aca="false">O255*H255</f>
        <v>0</v>
      </c>
      <c r="Q255" s="173" t="n">
        <v>0</v>
      </c>
      <c r="R255" s="173" t="n">
        <f aca="false">Q255*H255</f>
        <v>0</v>
      </c>
      <c r="S255" s="173" t="n">
        <v>0</v>
      </c>
      <c r="T255" s="174" t="n">
        <f aca="false">S255*H255</f>
        <v>0</v>
      </c>
      <c r="AR255" s="175" t="s">
        <v>540</v>
      </c>
      <c r="AT255" s="175" t="s">
        <v>310</v>
      </c>
      <c r="AU255" s="175" t="s">
        <v>91</v>
      </c>
      <c r="AY255" s="3" t="s">
        <v>308</v>
      </c>
      <c r="BE255" s="176" t="n">
        <f aca="false">IF(N255="základní",J255,0)</f>
        <v>0</v>
      </c>
      <c r="BF255" s="176" t="n">
        <f aca="false">IF(N255="snížená",J255,0)</f>
        <v>0</v>
      </c>
      <c r="BG255" s="176" t="n">
        <f aca="false">IF(N255="zákl. přenesená",J255,0)</f>
        <v>0</v>
      </c>
      <c r="BH255" s="176" t="n">
        <f aca="false">IF(N255="sníž. přenesená",J255,0)</f>
        <v>0</v>
      </c>
      <c r="BI255" s="176" t="n">
        <f aca="false">IF(N255="nulová",J255,0)</f>
        <v>0</v>
      </c>
      <c r="BJ255" s="3" t="s">
        <v>89</v>
      </c>
      <c r="BK255" s="176" t="n">
        <f aca="false">ROUND(I255*H255,2)</f>
        <v>0</v>
      </c>
      <c r="BL255" s="3" t="s">
        <v>540</v>
      </c>
      <c r="BM255" s="175" t="s">
        <v>6241</v>
      </c>
    </row>
    <row r="256" s="22" customFormat="true" ht="16.5" hidden="false" customHeight="true" outlineLevel="0" collapsed="false">
      <c r="B256" s="23"/>
      <c r="C256" s="164" t="s">
        <v>2547</v>
      </c>
      <c r="D256" s="164" t="s">
        <v>310</v>
      </c>
      <c r="E256" s="165" t="s">
        <v>6242</v>
      </c>
      <c r="F256" s="166" t="s">
        <v>6243</v>
      </c>
      <c r="G256" s="167" t="s">
        <v>478</v>
      </c>
      <c r="H256" s="168" t="n">
        <v>1</v>
      </c>
      <c r="I256" s="169"/>
      <c r="J256" s="170" t="n">
        <f aca="false">ROUND(I256*H256,2)</f>
        <v>0</v>
      </c>
      <c r="K256" s="166"/>
      <c r="L256" s="23"/>
      <c r="M256" s="171"/>
      <c r="N256" s="172" t="s">
        <v>47</v>
      </c>
      <c r="P256" s="173" t="n">
        <f aca="false">O256*H256</f>
        <v>0</v>
      </c>
      <c r="Q256" s="173" t="n">
        <v>0</v>
      </c>
      <c r="R256" s="173" t="n">
        <f aca="false">Q256*H256</f>
        <v>0</v>
      </c>
      <c r="S256" s="173" t="n">
        <v>0</v>
      </c>
      <c r="T256" s="174" t="n">
        <f aca="false">S256*H256</f>
        <v>0</v>
      </c>
      <c r="AR256" s="175" t="s">
        <v>540</v>
      </c>
      <c r="AT256" s="175" t="s">
        <v>310</v>
      </c>
      <c r="AU256" s="175" t="s">
        <v>91</v>
      </c>
      <c r="AY256" s="3" t="s">
        <v>308</v>
      </c>
      <c r="BE256" s="176" t="n">
        <f aca="false">IF(N256="základní",J256,0)</f>
        <v>0</v>
      </c>
      <c r="BF256" s="176" t="n">
        <f aca="false">IF(N256="snížená",J256,0)</f>
        <v>0</v>
      </c>
      <c r="BG256" s="176" t="n">
        <f aca="false">IF(N256="zákl. přenesená",J256,0)</f>
        <v>0</v>
      </c>
      <c r="BH256" s="176" t="n">
        <f aca="false">IF(N256="sníž. přenesená",J256,0)</f>
        <v>0</v>
      </c>
      <c r="BI256" s="176" t="n">
        <f aca="false">IF(N256="nulová",J256,0)</f>
        <v>0</v>
      </c>
      <c r="BJ256" s="3" t="s">
        <v>89</v>
      </c>
      <c r="BK256" s="176" t="n">
        <f aca="false">ROUND(I256*H256,2)</f>
        <v>0</v>
      </c>
      <c r="BL256" s="3" t="s">
        <v>540</v>
      </c>
      <c r="BM256" s="175" t="s">
        <v>6244</v>
      </c>
    </row>
    <row r="257" s="22" customFormat="true" ht="16.5" hidden="false" customHeight="true" outlineLevel="0" collapsed="false">
      <c r="B257" s="23"/>
      <c r="C257" s="164" t="s">
        <v>3240</v>
      </c>
      <c r="D257" s="164" t="s">
        <v>310</v>
      </c>
      <c r="E257" s="165" t="s">
        <v>6245</v>
      </c>
      <c r="F257" s="166" t="s">
        <v>6246</v>
      </c>
      <c r="G257" s="167" t="s">
        <v>478</v>
      </c>
      <c r="H257" s="168" t="n">
        <v>1</v>
      </c>
      <c r="I257" s="169"/>
      <c r="J257" s="170" t="n">
        <f aca="false">ROUND(I257*H257,2)</f>
        <v>0</v>
      </c>
      <c r="K257" s="166"/>
      <c r="L257" s="23"/>
      <c r="M257" s="171"/>
      <c r="N257" s="172" t="s">
        <v>47</v>
      </c>
      <c r="P257" s="173" t="n">
        <f aca="false">O257*H257</f>
        <v>0</v>
      </c>
      <c r="Q257" s="173" t="n">
        <v>0</v>
      </c>
      <c r="R257" s="173" t="n">
        <f aca="false">Q257*H257</f>
        <v>0</v>
      </c>
      <c r="S257" s="173" t="n">
        <v>0</v>
      </c>
      <c r="T257" s="174" t="n">
        <f aca="false">S257*H257</f>
        <v>0</v>
      </c>
      <c r="AR257" s="175" t="s">
        <v>540</v>
      </c>
      <c r="AT257" s="175" t="s">
        <v>310</v>
      </c>
      <c r="AU257" s="175" t="s">
        <v>91</v>
      </c>
      <c r="AY257" s="3" t="s">
        <v>308</v>
      </c>
      <c r="BE257" s="176" t="n">
        <f aca="false">IF(N257="základní",J257,0)</f>
        <v>0</v>
      </c>
      <c r="BF257" s="176" t="n">
        <f aca="false">IF(N257="snížená",J257,0)</f>
        <v>0</v>
      </c>
      <c r="BG257" s="176" t="n">
        <f aca="false">IF(N257="zákl. přenesená",J257,0)</f>
        <v>0</v>
      </c>
      <c r="BH257" s="176" t="n">
        <f aca="false">IF(N257="sníž. přenesená",J257,0)</f>
        <v>0</v>
      </c>
      <c r="BI257" s="176" t="n">
        <f aca="false">IF(N257="nulová",J257,0)</f>
        <v>0</v>
      </c>
      <c r="BJ257" s="3" t="s">
        <v>89</v>
      </c>
      <c r="BK257" s="176" t="n">
        <f aca="false">ROUND(I257*H257,2)</f>
        <v>0</v>
      </c>
      <c r="BL257" s="3" t="s">
        <v>540</v>
      </c>
      <c r="BM257" s="175" t="s">
        <v>6247</v>
      </c>
    </row>
    <row r="258" s="22" customFormat="true" ht="16.5" hidden="false" customHeight="true" outlineLevel="0" collapsed="false">
      <c r="B258" s="23"/>
      <c r="C258" s="164" t="s">
        <v>3244</v>
      </c>
      <c r="D258" s="164" t="s">
        <v>310</v>
      </c>
      <c r="E258" s="165" t="s">
        <v>6248</v>
      </c>
      <c r="F258" s="166" t="s">
        <v>4215</v>
      </c>
      <c r="G258" s="167" t="s">
        <v>478</v>
      </c>
      <c r="H258" s="168" t="n">
        <v>5</v>
      </c>
      <c r="I258" s="169"/>
      <c r="J258" s="170" t="n">
        <f aca="false">ROUND(I258*H258,2)</f>
        <v>0</v>
      </c>
      <c r="K258" s="166"/>
      <c r="L258" s="23"/>
      <c r="M258" s="171"/>
      <c r="N258" s="172" t="s">
        <v>47</v>
      </c>
      <c r="P258" s="173" t="n">
        <f aca="false">O258*H258</f>
        <v>0</v>
      </c>
      <c r="Q258" s="173" t="n">
        <v>0</v>
      </c>
      <c r="R258" s="173" t="n">
        <f aca="false">Q258*H258</f>
        <v>0</v>
      </c>
      <c r="S258" s="173" t="n">
        <v>0</v>
      </c>
      <c r="T258" s="174" t="n">
        <f aca="false">S258*H258</f>
        <v>0</v>
      </c>
      <c r="AR258" s="175" t="s">
        <v>540</v>
      </c>
      <c r="AT258" s="175" t="s">
        <v>310</v>
      </c>
      <c r="AU258" s="175" t="s">
        <v>91</v>
      </c>
      <c r="AY258" s="3" t="s">
        <v>308</v>
      </c>
      <c r="BE258" s="176" t="n">
        <f aca="false">IF(N258="základní",J258,0)</f>
        <v>0</v>
      </c>
      <c r="BF258" s="176" t="n">
        <f aca="false">IF(N258="snížená",J258,0)</f>
        <v>0</v>
      </c>
      <c r="BG258" s="176" t="n">
        <f aca="false">IF(N258="zákl. přenesená",J258,0)</f>
        <v>0</v>
      </c>
      <c r="BH258" s="176" t="n">
        <f aca="false">IF(N258="sníž. přenesená",J258,0)</f>
        <v>0</v>
      </c>
      <c r="BI258" s="176" t="n">
        <f aca="false">IF(N258="nulová",J258,0)</f>
        <v>0</v>
      </c>
      <c r="BJ258" s="3" t="s">
        <v>89</v>
      </c>
      <c r="BK258" s="176" t="n">
        <f aca="false">ROUND(I258*H258,2)</f>
        <v>0</v>
      </c>
      <c r="BL258" s="3" t="s">
        <v>540</v>
      </c>
      <c r="BM258" s="175" t="s">
        <v>6249</v>
      </c>
    </row>
    <row r="259" s="22" customFormat="true" ht="16.5" hidden="false" customHeight="true" outlineLevel="0" collapsed="false">
      <c r="B259" s="23"/>
      <c r="C259" s="164" t="s">
        <v>3248</v>
      </c>
      <c r="D259" s="164" t="s">
        <v>310</v>
      </c>
      <c r="E259" s="165" t="s">
        <v>6151</v>
      </c>
      <c r="F259" s="166" t="s">
        <v>6069</v>
      </c>
      <c r="G259" s="167" t="s">
        <v>3661</v>
      </c>
      <c r="H259" s="168" t="n">
        <v>50</v>
      </c>
      <c r="I259" s="169"/>
      <c r="J259" s="170" t="n">
        <f aca="false">ROUND(I259*H259,2)</f>
        <v>0</v>
      </c>
      <c r="K259" s="166"/>
      <c r="L259" s="23"/>
      <c r="M259" s="171"/>
      <c r="N259" s="172" t="s">
        <v>47</v>
      </c>
      <c r="P259" s="173" t="n">
        <f aca="false">O259*H259</f>
        <v>0</v>
      </c>
      <c r="Q259" s="173" t="n">
        <v>0</v>
      </c>
      <c r="R259" s="173" t="n">
        <f aca="false">Q259*H259</f>
        <v>0</v>
      </c>
      <c r="S259" s="173" t="n">
        <v>0</v>
      </c>
      <c r="T259" s="174" t="n">
        <f aca="false">S259*H259</f>
        <v>0</v>
      </c>
      <c r="AR259" s="175" t="s">
        <v>540</v>
      </c>
      <c r="AT259" s="175" t="s">
        <v>310</v>
      </c>
      <c r="AU259" s="175" t="s">
        <v>91</v>
      </c>
      <c r="AY259" s="3" t="s">
        <v>308</v>
      </c>
      <c r="BE259" s="176" t="n">
        <f aca="false">IF(N259="základní",J259,0)</f>
        <v>0</v>
      </c>
      <c r="BF259" s="176" t="n">
        <f aca="false">IF(N259="snížená",J259,0)</f>
        <v>0</v>
      </c>
      <c r="BG259" s="176" t="n">
        <f aca="false">IF(N259="zákl. přenesená",J259,0)</f>
        <v>0</v>
      </c>
      <c r="BH259" s="176" t="n">
        <f aca="false">IF(N259="sníž. přenesená",J259,0)</f>
        <v>0</v>
      </c>
      <c r="BI259" s="176" t="n">
        <f aca="false">IF(N259="nulová",J259,0)</f>
        <v>0</v>
      </c>
      <c r="BJ259" s="3" t="s">
        <v>89</v>
      </c>
      <c r="BK259" s="176" t="n">
        <f aca="false">ROUND(I259*H259,2)</f>
        <v>0</v>
      </c>
      <c r="BL259" s="3" t="s">
        <v>540</v>
      </c>
      <c r="BM259" s="175" t="s">
        <v>6250</v>
      </c>
    </row>
    <row r="260" s="22" customFormat="true" ht="16.5" hidden="false" customHeight="true" outlineLevel="0" collapsed="false">
      <c r="B260" s="23"/>
      <c r="C260" s="164" t="s">
        <v>3252</v>
      </c>
      <c r="D260" s="164" t="s">
        <v>310</v>
      </c>
      <c r="E260" s="165" t="s">
        <v>6251</v>
      </c>
      <c r="F260" s="166" t="s">
        <v>6252</v>
      </c>
      <c r="G260" s="167" t="s">
        <v>3661</v>
      </c>
      <c r="H260" s="168" t="n">
        <v>65</v>
      </c>
      <c r="I260" s="169"/>
      <c r="J260" s="170" t="n">
        <f aca="false">ROUND(I260*H260,2)</f>
        <v>0</v>
      </c>
      <c r="K260" s="166"/>
      <c r="L260" s="23"/>
      <c r="M260" s="171"/>
      <c r="N260" s="172" t="s">
        <v>47</v>
      </c>
      <c r="P260" s="173" t="n">
        <f aca="false">O260*H260</f>
        <v>0</v>
      </c>
      <c r="Q260" s="173" t="n">
        <v>0</v>
      </c>
      <c r="R260" s="173" t="n">
        <f aca="false">Q260*H260</f>
        <v>0</v>
      </c>
      <c r="S260" s="173" t="n">
        <v>0</v>
      </c>
      <c r="T260" s="174" t="n">
        <f aca="false">S260*H260</f>
        <v>0</v>
      </c>
      <c r="AR260" s="175" t="s">
        <v>540</v>
      </c>
      <c r="AT260" s="175" t="s">
        <v>310</v>
      </c>
      <c r="AU260" s="175" t="s">
        <v>91</v>
      </c>
      <c r="AY260" s="3" t="s">
        <v>308</v>
      </c>
      <c r="BE260" s="176" t="n">
        <f aca="false">IF(N260="základní",J260,0)</f>
        <v>0</v>
      </c>
      <c r="BF260" s="176" t="n">
        <f aca="false">IF(N260="snížená",J260,0)</f>
        <v>0</v>
      </c>
      <c r="BG260" s="176" t="n">
        <f aca="false">IF(N260="zákl. přenesená",J260,0)</f>
        <v>0</v>
      </c>
      <c r="BH260" s="176" t="n">
        <f aca="false">IF(N260="sníž. přenesená",J260,0)</f>
        <v>0</v>
      </c>
      <c r="BI260" s="176" t="n">
        <f aca="false">IF(N260="nulová",J260,0)</f>
        <v>0</v>
      </c>
      <c r="BJ260" s="3" t="s">
        <v>89</v>
      </c>
      <c r="BK260" s="176" t="n">
        <f aca="false">ROUND(I260*H260,2)</f>
        <v>0</v>
      </c>
      <c r="BL260" s="3" t="s">
        <v>540</v>
      </c>
      <c r="BM260" s="175" t="s">
        <v>6253</v>
      </c>
    </row>
    <row r="261" s="22" customFormat="true" ht="16.5" hidden="false" customHeight="true" outlineLevel="0" collapsed="false">
      <c r="B261" s="23"/>
      <c r="C261" s="164" t="s">
        <v>3256</v>
      </c>
      <c r="D261" s="164" t="s">
        <v>310</v>
      </c>
      <c r="E261" s="165" t="s">
        <v>6155</v>
      </c>
      <c r="F261" s="166" t="s">
        <v>6156</v>
      </c>
      <c r="G261" s="167" t="s">
        <v>3661</v>
      </c>
      <c r="H261" s="168" t="n">
        <v>40</v>
      </c>
      <c r="I261" s="169"/>
      <c r="J261" s="170" t="n">
        <f aca="false">ROUND(I261*H261,2)</f>
        <v>0</v>
      </c>
      <c r="K261" s="166"/>
      <c r="L261" s="23"/>
      <c r="M261" s="171"/>
      <c r="N261" s="172" t="s">
        <v>47</v>
      </c>
      <c r="P261" s="173" t="n">
        <f aca="false">O261*H261</f>
        <v>0</v>
      </c>
      <c r="Q261" s="173" t="n">
        <v>0</v>
      </c>
      <c r="R261" s="173" t="n">
        <f aca="false">Q261*H261</f>
        <v>0</v>
      </c>
      <c r="S261" s="173" t="n">
        <v>0</v>
      </c>
      <c r="T261" s="174" t="n">
        <f aca="false">S261*H261</f>
        <v>0</v>
      </c>
      <c r="AR261" s="175" t="s">
        <v>540</v>
      </c>
      <c r="AT261" s="175" t="s">
        <v>310</v>
      </c>
      <c r="AU261" s="175" t="s">
        <v>91</v>
      </c>
      <c r="AY261" s="3" t="s">
        <v>308</v>
      </c>
      <c r="BE261" s="176" t="n">
        <f aca="false">IF(N261="základní",J261,0)</f>
        <v>0</v>
      </c>
      <c r="BF261" s="176" t="n">
        <f aca="false">IF(N261="snížená",J261,0)</f>
        <v>0</v>
      </c>
      <c r="BG261" s="176" t="n">
        <f aca="false">IF(N261="zákl. přenesená",J261,0)</f>
        <v>0</v>
      </c>
      <c r="BH261" s="176" t="n">
        <f aca="false">IF(N261="sníž. přenesená",J261,0)</f>
        <v>0</v>
      </c>
      <c r="BI261" s="176" t="n">
        <f aca="false">IF(N261="nulová",J261,0)</f>
        <v>0</v>
      </c>
      <c r="BJ261" s="3" t="s">
        <v>89</v>
      </c>
      <c r="BK261" s="176" t="n">
        <f aca="false">ROUND(I261*H261,2)</f>
        <v>0</v>
      </c>
      <c r="BL261" s="3" t="s">
        <v>540</v>
      </c>
      <c r="BM261" s="175" t="s">
        <v>6254</v>
      </c>
    </row>
    <row r="262" s="22" customFormat="true" ht="24.15" hidden="false" customHeight="true" outlineLevel="0" collapsed="false">
      <c r="B262" s="23"/>
      <c r="C262" s="164" t="s">
        <v>3260</v>
      </c>
      <c r="D262" s="164" t="s">
        <v>310</v>
      </c>
      <c r="E262" s="165" t="s">
        <v>6255</v>
      </c>
      <c r="F262" s="166" t="s">
        <v>6256</v>
      </c>
      <c r="G262" s="167" t="s">
        <v>3661</v>
      </c>
      <c r="H262" s="168" t="n">
        <v>48</v>
      </c>
      <c r="I262" s="169"/>
      <c r="J262" s="170" t="n">
        <f aca="false">ROUND(I262*H262,2)</f>
        <v>0</v>
      </c>
      <c r="K262" s="166"/>
      <c r="L262" s="23"/>
      <c r="M262" s="171"/>
      <c r="N262" s="172" t="s">
        <v>47</v>
      </c>
      <c r="P262" s="173" t="n">
        <f aca="false">O262*H262</f>
        <v>0</v>
      </c>
      <c r="Q262" s="173" t="n">
        <v>0</v>
      </c>
      <c r="R262" s="173" t="n">
        <f aca="false">Q262*H262</f>
        <v>0</v>
      </c>
      <c r="S262" s="173" t="n">
        <v>0</v>
      </c>
      <c r="T262" s="174" t="n">
        <f aca="false">S262*H262</f>
        <v>0</v>
      </c>
      <c r="AR262" s="175" t="s">
        <v>540</v>
      </c>
      <c r="AT262" s="175" t="s">
        <v>310</v>
      </c>
      <c r="AU262" s="175" t="s">
        <v>91</v>
      </c>
      <c r="AY262" s="3" t="s">
        <v>308</v>
      </c>
      <c r="BE262" s="176" t="n">
        <f aca="false">IF(N262="základní",J262,0)</f>
        <v>0</v>
      </c>
      <c r="BF262" s="176" t="n">
        <f aca="false">IF(N262="snížená",J262,0)</f>
        <v>0</v>
      </c>
      <c r="BG262" s="176" t="n">
        <f aca="false">IF(N262="zákl. přenesená",J262,0)</f>
        <v>0</v>
      </c>
      <c r="BH262" s="176" t="n">
        <f aca="false">IF(N262="sníž. přenesená",J262,0)</f>
        <v>0</v>
      </c>
      <c r="BI262" s="176" t="n">
        <f aca="false">IF(N262="nulová",J262,0)</f>
        <v>0</v>
      </c>
      <c r="BJ262" s="3" t="s">
        <v>89</v>
      </c>
      <c r="BK262" s="176" t="n">
        <f aca="false">ROUND(I262*H262,2)</f>
        <v>0</v>
      </c>
      <c r="BL262" s="3" t="s">
        <v>540</v>
      </c>
      <c r="BM262" s="175" t="s">
        <v>6257</v>
      </c>
    </row>
    <row r="263" s="22" customFormat="true" ht="33" hidden="false" customHeight="true" outlineLevel="0" collapsed="false">
      <c r="B263" s="23"/>
      <c r="C263" s="164" t="s">
        <v>3264</v>
      </c>
      <c r="D263" s="164" t="s">
        <v>310</v>
      </c>
      <c r="E263" s="165" t="s">
        <v>6161</v>
      </c>
      <c r="F263" s="166" t="s">
        <v>5981</v>
      </c>
      <c r="G263" s="167" t="s">
        <v>478</v>
      </c>
      <c r="H263" s="168" t="n">
        <v>1</v>
      </c>
      <c r="I263" s="169"/>
      <c r="J263" s="170" t="n">
        <f aca="false">ROUND(I263*H263,2)</f>
        <v>0</v>
      </c>
      <c r="K263" s="166"/>
      <c r="L263" s="23"/>
      <c r="M263" s="171"/>
      <c r="N263" s="172" t="s">
        <v>47</v>
      </c>
      <c r="P263" s="173" t="n">
        <f aca="false">O263*H263</f>
        <v>0</v>
      </c>
      <c r="Q263" s="173" t="n">
        <v>0</v>
      </c>
      <c r="R263" s="173" t="n">
        <f aca="false">Q263*H263</f>
        <v>0</v>
      </c>
      <c r="S263" s="173" t="n">
        <v>0</v>
      </c>
      <c r="T263" s="174" t="n">
        <f aca="false">S263*H263</f>
        <v>0</v>
      </c>
      <c r="AR263" s="175" t="s">
        <v>540</v>
      </c>
      <c r="AT263" s="175" t="s">
        <v>310</v>
      </c>
      <c r="AU263" s="175" t="s">
        <v>91</v>
      </c>
      <c r="AY263" s="3" t="s">
        <v>308</v>
      </c>
      <c r="BE263" s="176" t="n">
        <f aca="false">IF(N263="základní",J263,0)</f>
        <v>0</v>
      </c>
      <c r="BF263" s="176" t="n">
        <f aca="false">IF(N263="snížená",J263,0)</f>
        <v>0</v>
      </c>
      <c r="BG263" s="176" t="n">
        <f aca="false">IF(N263="zákl. přenesená",J263,0)</f>
        <v>0</v>
      </c>
      <c r="BH263" s="176" t="n">
        <f aca="false">IF(N263="sníž. přenesená",J263,0)</f>
        <v>0</v>
      </c>
      <c r="BI263" s="176" t="n">
        <f aca="false">IF(N263="nulová",J263,0)</f>
        <v>0</v>
      </c>
      <c r="BJ263" s="3" t="s">
        <v>89</v>
      </c>
      <c r="BK263" s="176" t="n">
        <f aca="false">ROUND(I263*H263,2)</f>
        <v>0</v>
      </c>
      <c r="BL263" s="3" t="s">
        <v>540</v>
      </c>
      <c r="BM263" s="175" t="s">
        <v>6258</v>
      </c>
    </row>
    <row r="264" s="22" customFormat="true" ht="16.5" hidden="false" customHeight="true" outlineLevel="0" collapsed="false">
      <c r="B264" s="23"/>
      <c r="C264" s="164" t="s">
        <v>3268</v>
      </c>
      <c r="D264" s="164" t="s">
        <v>310</v>
      </c>
      <c r="E264" s="165" t="s">
        <v>6259</v>
      </c>
      <c r="F264" s="166" t="s">
        <v>6260</v>
      </c>
      <c r="G264" s="167" t="s">
        <v>3577</v>
      </c>
      <c r="H264" s="168" t="n">
        <v>65</v>
      </c>
      <c r="I264" s="169"/>
      <c r="J264" s="170" t="n">
        <f aca="false">ROUND(I264*H264,2)</f>
        <v>0</v>
      </c>
      <c r="K264" s="166"/>
      <c r="L264" s="23"/>
      <c r="M264" s="171"/>
      <c r="N264" s="172" t="s">
        <v>47</v>
      </c>
      <c r="P264" s="173" t="n">
        <f aca="false">O264*H264</f>
        <v>0</v>
      </c>
      <c r="Q264" s="173" t="n">
        <v>0</v>
      </c>
      <c r="R264" s="173" t="n">
        <f aca="false">Q264*H264</f>
        <v>0</v>
      </c>
      <c r="S264" s="173" t="n">
        <v>0</v>
      </c>
      <c r="T264" s="174" t="n">
        <f aca="false">S264*H264</f>
        <v>0</v>
      </c>
      <c r="AR264" s="175" t="s">
        <v>540</v>
      </c>
      <c r="AT264" s="175" t="s">
        <v>310</v>
      </c>
      <c r="AU264" s="175" t="s">
        <v>91</v>
      </c>
      <c r="AY264" s="3" t="s">
        <v>308</v>
      </c>
      <c r="BE264" s="176" t="n">
        <f aca="false">IF(N264="základní",J264,0)</f>
        <v>0</v>
      </c>
      <c r="BF264" s="176" t="n">
        <f aca="false">IF(N264="snížená",J264,0)</f>
        <v>0</v>
      </c>
      <c r="BG264" s="176" t="n">
        <f aca="false">IF(N264="zákl. přenesená",J264,0)</f>
        <v>0</v>
      </c>
      <c r="BH264" s="176" t="n">
        <f aca="false">IF(N264="sníž. přenesená",J264,0)</f>
        <v>0</v>
      </c>
      <c r="BI264" s="176" t="n">
        <f aca="false">IF(N264="nulová",J264,0)</f>
        <v>0</v>
      </c>
      <c r="BJ264" s="3" t="s">
        <v>89</v>
      </c>
      <c r="BK264" s="176" t="n">
        <f aca="false">ROUND(I264*H264,2)</f>
        <v>0</v>
      </c>
      <c r="BL264" s="3" t="s">
        <v>540</v>
      </c>
      <c r="BM264" s="175" t="s">
        <v>6261</v>
      </c>
    </row>
    <row r="265" s="22" customFormat="true" ht="16.5" hidden="false" customHeight="true" outlineLevel="0" collapsed="false">
      <c r="B265" s="23"/>
      <c r="C265" s="164" t="s">
        <v>3272</v>
      </c>
      <c r="D265" s="164" t="s">
        <v>310</v>
      </c>
      <c r="E265" s="165" t="s">
        <v>5983</v>
      </c>
      <c r="F265" s="166" t="s">
        <v>5984</v>
      </c>
      <c r="G265" s="167" t="s">
        <v>478</v>
      </c>
      <c r="H265" s="168" t="n">
        <v>1</v>
      </c>
      <c r="I265" s="169"/>
      <c r="J265" s="170" t="n">
        <f aca="false">ROUND(I265*H265,2)</f>
        <v>0</v>
      </c>
      <c r="K265" s="166"/>
      <c r="L265" s="23"/>
      <c r="M265" s="171"/>
      <c r="N265" s="172" t="s">
        <v>47</v>
      </c>
      <c r="P265" s="173" t="n">
        <f aca="false">O265*H265</f>
        <v>0</v>
      </c>
      <c r="Q265" s="173" t="n">
        <v>0</v>
      </c>
      <c r="R265" s="173" t="n">
        <f aca="false">Q265*H265</f>
        <v>0</v>
      </c>
      <c r="S265" s="173" t="n">
        <v>0</v>
      </c>
      <c r="T265" s="174" t="n">
        <f aca="false">S265*H265</f>
        <v>0</v>
      </c>
      <c r="AR265" s="175" t="s">
        <v>540</v>
      </c>
      <c r="AT265" s="175" t="s">
        <v>310</v>
      </c>
      <c r="AU265" s="175" t="s">
        <v>91</v>
      </c>
      <c r="AY265" s="3" t="s">
        <v>308</v>
      </c>
      <c r="BE265" s="176" t="n">
        <f aca="false">IF(N265="základní",J265,0)</f>
        <v>0</v>
      </c>
      <c r="BF265" s="176" t="n">
        <f aca="false">IF(N265="snížená",J265,0)</f>
        <v>0</v>
      </c>
      <c r="BG265" s="176" t="n">
        <f aca="false">IF(N265="zákl. přenesená",J265,0)</f>
        <v>0</v>
      </c>
      <c r="BH265" s="176" t="n">
        <f aca="false">IF(N265="sníž. přenesená",J265,0)</f>
        <v>0</v>
      </c>
      <c r="BI265" s="176" t="n">
        <f aca="false">IF(N265="nulová",J265,0)</f>
        <v>0</v>
      </c>
      <c r="BJ265" s="3" t="s">
        <v>89</v>
      </c>
      <c r="BK265" s="176" t="n">
        <f aca="false">ROUND(I265*H265,2)</f>
        <v>0</v>
      </c>
      <c r="BL265" s="3" t="s">
        <v>540</v>
      </c>
      <c r="BM265" s="175" t="s">
        <v>6262</v>
      </c>
    </row>
    <row r="266" s="22" customFormat="true" ht="16.5" hidden="false" customHeight="true" outlineLevel="0" collapsed="false">
      <c r="B266" s="23"/>
      <c r="C266" s="164" t="s">
        <v>3276</v>
      </c>
      <c r="D266" s="164" t="s">
        <v>310</v>
      </c>
      <c r="E266" s="165" t="s">
        <v>5986</v>
      </c>
      <c r="F266" s="166" t="s">
        <v>5987</v>
      </c>
      <c r="G266" s="167" t="s">
        <v>478</v>
      </c>
      <c r="H266" s="168" t="n">
        <v>1</v>
      </c>
      <c r="I266" s="169"/>
      <c r="J266" s="170" t="n">
        <f aca="false">ROUND(I266*H266,2)</f>
        <v>0</v>
      </c>
      <c r="K266" s="166"/>
      <c r="L266" s="23"/>
      <c r="M266" s="171"/>
      <c r="N266" s="172" t="s">
        <v>47</v>
      </c>
      <c r="P266" s="173" t="n">
        <f aca="false">O266*H266</f>
        <v>0</v>
      </c>
      <c r="Q266" s="173" t="n">
        <v>0</v>
      </c>
      <c r="R266" s="173" t="n">
        <f aca="false">Q266*H266</f>
        <v>0</v>
      </c>
      <c r="S266" s="173" t="n">
        <v>0</v>
      </c>
      <c r="T266" s="174" t="n">
        <f aca="false">S266*H266</f>
        <v>0</v>
      </c>
      <c r="AR266" s="175" t="s">
        <v>540</v>
      </c>
      <c r="AT266" s="175" t="s">
        <v>310</v>
      </c>
      <c r="AU266" s="175" t="s">
        <v>91</v>
      </c>
      <c r="AY266" s="3" t="s">
        <v>308</v>
      </c>
      <c r="BE266" s="176" t="n">
        <f aca="false">IF(N266="základní",J266,0)</f>
        <v>0</v>
      </c>
      <c r="BF266" s="176" t="n">
        <f aca="false">IF(N266="snížená",J266,0)</f>
        <v>0</v>
      </c>
      <c r="BG266" s="176" t="n">
        <f aca="false">IF(N266="zákl. přenesená",J266,0)</f>
        <v>0</v>
      </c>
      <c r="BH266" s="176" t="n">
        <f aca="false">IF(N266="sníž. přenesená",J266,0)</f>
        <v>0</v>
      </c>
      <c r="BI266" s="176" t="n">
        <f aca="false">IF(N266="nulová",J266,0)</f>
        <v>0</v>
      </c>
      <c r="BJ266" s="3" t="s">
        <v>89</v>
      </c>
      <c r="BK266" s="176" t="n">
        <f aca="false">ROUND(I266*H266,2)</f>
        <v>0</v>
      </c>
      <c r="BL266" s="3" t="s">
        <v>540</v>
      </c>
      <c r="BM266" s="175" t="s">
        <v>6263</v>
      </c>
    </row>
    <row r="267" s="22" customFormat="true" ht="49.95" hidden="false" customHeight="true" outlineLevel="0" collapsed="false">
      <c r="B267" s="23"/>
      <c r="E267" s="155" t="s">
        <v>518</v>
      </c>
      <c r="F267" s="155" t="s">
        <v>519</v>
      </c>
      <c r="J267" s="142" t="n">
        <f aca="false">BK267</f>
        <v>0</v>
      </c>
      <c r="L267" s="23"/>
      <c r="M267" s="211"/>
      <c r="T267" s="57"/>
      <c r="AT267" s="3" t="s">
        <v>81</v>
      </c>
      <c r="AU267" s="3" t="s">
        <v>82</v>
      </c>
      <c r="AY267" s="3" t="s">
        <v>520</v>
      </c>
      <c r="BK267" s="176" t="n">
        <f aca="false">SUM(BK268:BK272)</f>
        <v>0</v>
      </c>
    </row>
    <row r="268" s="22" customFormat="true" ht="16.35" hidden="false" customHeight="true" outlineLevel="0" collapsed="false">
      <c r="B268" s="23"/>
      <c r="C268" s="212"/>
      <c r="D268" s="213" t="s">
        <v>310</v>
      </c>
      <c r="E268" s="214"/>
      <c r="F268" s="215"/>
      <c r="G268" s="216"/>
      <c r="H268" s="217"/>
      <c r="I268" s="218"/>
      <c r="J268" s="219" t="n">
        <f aca="false">BK268</f>
        <v>0</v>
      </c>
      <c r="K268" s="220"/>
      <c r="L268" s="23"/>
      <c r="M268" s="221"/>
      <c r="N268" s="222" t="s">
        <v>47</v>
      </c>
      <c r="T268" s="57"/>
      <c r="AT268" s="3" t="s">
        <v>520</v>
      </c>
      <c r="AU268" s="3" t="s">
        <v>89</v>
      </c>
      <c r="AY268" s="3" t="s">
        <v>520</v>
      </c>
      <c r="BE268" s="176" t="n">
        <f aca="false">IF(N268="základní",J268,0)</f>
        <v>0</v>
      </c>
      <c r="BF268" s="176" t="n">
        <f aca="false">IF(N268="snížená",J268,0)</f>
        <v>0</v>
      </c>
      <c r="BG268" s="176" t="n">
        <f aca="false">IF(N268="zákl. přenesená",J268,0)</f>
        <v>0</v>
      </c>
      <c r="BH268" s="176" t="n">
        <f aca="false">IF(N268="sníž. přenesená",J268,0)</f>
        <v>0</v>
      </c>
      <c r="BI268" s="176" t="n">
        <f aca="false">IF(N268="nulová",J268,0)</f>
        <v>0</v>
      </c>
      <c r="BJ268" s="3" t="s">
        <v>89</v>
      </c>
      <c r="BK268" s="176" t="n">
        <f aca="false">I268*H268</f>
        <v>0</v>
      </c>
    </row>
    <row r="269" s="22" customFormat="true" ht="16.35" hidden="false" customHeight="true" outlineLevel="0" collapsed="false">
      <c r="B269" s="23"/>
      <c r="C269" s="212"/>
      <c r="D269" s="213" t="s">
        <v>310</v>
      </c>
      <c r="E269" s="214"/>
      <c r="F269" s="215"/>
      <c r="G269" s="216"/>
      <c r="H269" s="217"/>
      <c r="I269" s="218"/>
      <c r="J269" s="219" t="n">
        <f aca="false">BK269</f>
        <v>0</v>
      </c>
      <c r="K269" s="220"/>
      <c r="L269" s="23"/>
      <c r="M269" s="221"/>
      <c r="N269" s="222" t="s">
        <v>47</v>
      </c>
      <c r="T269" s="57"/>
      <c r="AT269" s="3" t="s">
        <v>520</v>
      </c>
      <c r="AU269" s="3" t="s">
        <v>89</v>
      </c>
      <c r="AY269" s="3" t="s">
        <v>520</v>
      </c>
      <c r="BE269" s="176" t="n">
        <f aca="false">IF(N269="základní",J269,0)</f>
        <v>0</v>
      </c>
      <c r="BF269" s="176" t="n">
        <f aca="false">IF(N269="snížená",J269,0)</f>
        <v>0</v>
      </c>
      <c r="BG269" s="176" t="n">
        <f aca="false">IF(N269="zákl. přenesená",J269,0)</f>
        <v>0</v>
      </c>
      <c r="BH269" s="176" t="n">
        <f aca="false">IF(N269="sníž. přenesená",J269,0)</f>
        <v>0</v>
      </c>
      <c r="BI269" s="176" t="n">
        <f aca="false">IF(N269="nulová",J269,0)</f>
        <v>0</v>
      </c>
      <c r="BJ269" s="3" t="s">
        <v>89</v>
      </c>
      <c r="BK269" s="176" t="n">
        <f aca="false">I269*H269</f>
        <v>0</v>
      </c>
    </row>
    <row r="270" s="22" customFormat="true" ht="16.35" hidden="false" customHeight="true" outlineLevel="0" collapsed="false">
      <c r="B270" s="23"/>
      <c r="C270" s="212"/>
      <c r="D270" s="213" t="s">
        <v>310</v>
      </c>
      <c r="E270" s="214"/>
      <c r="F270" s="215"/>
      <c r="G270" s="216"/>
      <c r="H270" s="217"/>
      <c r="I270" s="218"/>
      <c r="J270" s="219" t="n">
        <f aca="false">BK270</f>
        <v>0</v>
      </c>
      <c r="K270" s="220"/>
      <c r="L270" s="23"/>
      <c r="M270" s="221"/>
      <c r="N270" s="222" t="s">
        <v>47</v>
      </c>
      <c r="T270" s="57"/>
      <c r="AT270" s="3" t="s">
        <v>520</v>
      </c>
      <c r="AU270" s="3" t="s">
        <v>89</v>
      </c>
      <c r="AY270" s="3" t="s">
        <v>520</v>
      </c>
      <c r="BE270" s="176" t="n">
        <f aca="false">IF(N270="základní",J270,0)</f>
        <v>0</v>
      </c>
      <c r="BF270" s="176" t="n">
        <f aca="false">IF(N270="snížená",J270,0)</f>
        <v>0</v>
      </c>
      <c r="BG270" s="176" t="n">
        <f aca="false">IF(N270="zákl. přenesená",J270,0)</f>
        <v>0</v>
      </c>
      <c r="BH270" s="176" t="n">
        <f aca="false">IF(N270="sníž. přenesená",J270,0)</f>
        <v>0</v>
      </c>
      <c r="BI270" s="176" t="n">
        <f aca="false">IF(N270="nulová",J270,0)</f>
        <v>0</v>
      </c>
      <c r="BJ270" s="3" t="s">
        <v>89</v>
      </c>
      <c r="BK270" s="176" t="n">
        <f aca="false">I270*H270</f>
        <v>0</v>
      </c>
    </row>
    <row r="271" s="22" customFormat="true" ht="16.35" hidden="false" customHeight="true" outlineLevel="0" collapsed="false">
      <c r="B271" s="23"/>
      <c r="C271" s="212"/>
      <c r="D271" s="213" t="s">
        <v>310</v>
      </c>
      <c r="E271" s="214"/>
      <c r="F271" s="215"/>
      <c r="G271" s="216"/>
      <c r="H271" s="217"/>
      <c r="I271" s="218"/>
      <c r="J271" s="219" t="n">
        <f aca="false">BK271</f>
        <v>0</v>
      </c>
      <c r="K271" s="220"/>
      <c r="L271" s="23"/>
      <c r="M271" s="221"/>
      <c r="N271" s="222" t="s">
        <v>47</v>
      </c>
      <c r="T271" s="57"/>
      <c r="AT271" s="3" t="s">
        <v>520</v>
      </c>
      <c r="AU271" s="3" t="s">
        <v>89</v>
      </c>
      <c r="AY271" s="3" t="s">
        <v>520</v>
      </c>
      <c r="BE271" s="176" t="n">
        <f aca="false">IF(N271="základní",J271,0)</f>
        <v>0</v>
      </c>
      <c r="BF271" s="176" t="n">
        <f aca="false">IF(N271="snížená",J271,0)</f>
        <v>0</v>
      </c>
      <c r="BG271" s="176" t="n">
        <f aca="false">IF(N271="zákl. přenesená",J271,0)</f>
        <v>0</v>
      </c>
      <c r="BH271" s="176" t="n">
        <f aca="false">IF(N271="sníž. přenesená",J271,0)</f>
        <v>0</v>
      </c>
      <c r="BI271" s="176" t="n">
        <f aca="false">IF(N271="nulová",J271,0)</f>
        <v>0</v>
      </c>
      <c r="BJ271" s="3" t="s">
        <v>89</v>
      </c>
      <c r="BK271" s="176" t="n">
        <f aca="false">I271*H271</f>
        <v>0</v>
      </c>
    </row>
    <row r="272" s="22" customFormat="true" ht="16.35" hidden="false" customHeight="true" outlineLevel="0" collapsed="false">
      <c r="B272" s="23"/>
      <c r="C272" s="212"/>
      <c r="D272" s="213" t="s">
        <v>310</v>
      </c>
      <c r="E272" s="214"/>
      <c r="F272" s="215"/>
      <c r="G272" s="216"/>
      <c r="H272" s="217"/>
      <c r="I272" s="218"/>
      <c r="J272" s="219" t="n">
        <f aca="false">BK272</f>
        <v>0</v>
      </c>
      <c r="K272" s="220"/>
      <c r="L272" s="23"/>
      <c r="M272" s="221"/>
      <c r="N272" s="222" t="s">
        <v>47</v>
      </c>
      <c r="O272" s="223"/>
      <c r="P272" s="223"/>
      <c r="Q272" s="223"/>
      <c r="R272" s="223"/>
      <c r="S272" s="223"/>
      <c r="T272" s="224"/>
      <c r="AT272" s="3" t="s">
        <v>520</v>
      </c>
      <c r="AU272" s="3" t="s">
        <v>89</v>
      </c>
      <c r="AY272" s="3" t="s">
        <v>520</v>
      </c>
      <c r="BE272" s="176" t="n">
        <f aca="false">IF(N272="základní",J272,0)</f>
        <v>0</v>
      </c>
      <c r="BF272" s="176" t="n">
        <f aca="false">IF(N272="snížená",J272,0)</f>
        <v>0</v>
      </c>
      <c r="BG272" s="176" t="n">
        <f aca="false">IF(N272="zákl. přenesená",J272,0)</f>
        <v>0</v>
      </c>
      <c r="BH272" s="176" t="n">
        <f aca="false">IF(N272="sníž. přenesená",J272,0)</f>
        <v>0</v>
      </c>
      <c r="BI272" s="176" t="n">
        <f aca="false">IF(N272="nulová",J272,0)</f>
        <v>0</v>
      </c>
      <c r="BJ272" s="3" t="s">
        <v>89</v>
      </c>
      <c r="BK272" s="176" t="n">
        <f aca="false">I272*H272</f>
        <v>0</v>
      </c>
    </row>
    <row r="273" s="22" customFormat="true" ht="6.9" hidden="false" customHeight="true" outlineLevel="0" collapsed="false">
      <c r="B273" s="41"/>
      <c r="C273" s="42"/>
      <c r="D273" s="42"/>
      <c r="E273" s="42"/>
      <c r="F273" s="42"/>
      <c r="G273" s="42"/>
      <c r="H273" s="42"/>
      <c r="I273" s="42"/>
      <c r="J273" s="42"/>
      <c r="K273" s="42"/>
      <c r="L273" s="23"/>
    </row>
  </sheetData>
  <autoFilter ref="C128:K27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</mergeCells>
  <dataValidations count="2">
    <dataValidation allowBlank="true" error="Povoleny jsou hodnoty K, M." operator="between" showDropDown="false" showErrorMessage="true" showInputMessage="true" sqref="D268:D27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268:N27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33"/>
  <sheetViews>
    <sheetView showFormulas="false" showGridLines="false" showRowColHeaders="true" showZeros="true" rightToLeft="false" tabSelected="false" showOutlineSymbols="true" defaultGridColor="true" view="normal" topLeftCell="A85" colorId="64" zoomScale="100" zoomScaleNormal="100" zoomScalePageLayoutView="100" workbookViewId="0">
      <selection pane="topLeft" activeCell="A85" activeCellId="0" sqref="A85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263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5913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6264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ROUND(J123,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ROUND((ROUND((SUM(BE123:BE126)),  2) + SUM(BE128:BE132)), 2)</f>
        <v>0</v>
      </c>
      <c r="I35" s="119" t="n">
        <v>0.21</v>
      </c>
      <c r="J35" s="100" t="n">
        <f aca="false">ROUND((ROUND(((SUM(BE123:BE126))*I35),  2) + (SUM(BE128:BE132)*I35)),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ROUND((ROUND((SUM(BF123:BF126)),  2) + SUM(BF128:BF132)), 2)</f>
        <v>0</v>
      </c>
      <c r="I36" s="119" t="n">
        <v>0.15</v>
      </c>
      <c r="J36" s="100" t="n">
        <f aca="false">ROUND((ROUND(((SUM(BF123:BF126))*I36),  2) + (SUM(BF128:BF132)*I36)),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ROUND((ROUND((SUM(BG123:BG126)),  2) + SUM(BG128:BG132)),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ROUND((ROUND((SUM(BH123:BH126)),  2) + SUM(BH128:BH132)),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ROUND((ROUND((SUM(BI123:BI126)),  2) + SUM(BI128:BI132)),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5913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SO 18.1b - MaR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J123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J124</f>
        <v>0</v>
      </c>
      <c r="L99" s="133"/>
    </row>
    <row r="100" s="95" customFormat="true" ht="19.95" hidden="false" customHeight="true" outlineLevel="0" collapsed="false">
      <c r="B100" s="137"/>
      <c r="D100" s="138" t="s">
        <v>4669</v>
      </c>
      <c r="E100" s="139"/>
      <c r="F100" s="139"/>
      <c r="G100" s="139"/>
      <c r="H100" s="139"/>
      <c r="I100" s="139"/>
      <c r="J100" s="140" t="n">
        <f aca="false">J125</f>
        <v>0</v>
      </c>
      <c r="L100" s="137"/>
    </row>
    <row r="101" s="132" customFormat="true" ht="21.75" hidden="false" customHeight="true" outlineLevel="0" collapsed="false">
      <c r="B101" s="133"/>
      <c r="D101" s="141" t="s">
        <v>292</v>
      </c>
      <c r="J101" s="142" t="n">
        <f aca="false">J127</f>
        <v>0</v>
      </c>
      <c r="L101" s="133"/>
    </row>
    <row r="102" s="22" customFormat="true" ht="21.75" hidden="false" customHeight="true" outlineLevel="0" collapsed="false">
      <c r="B102" s="23"/>
      <c r="L102" s="23"/>
    </row>
    <row r="103" s="22" customFormat="true" ht="6.9" hidden="false" customHeight="true" outlineLevel="0" collapsed="false"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23"/>
    </row>
    <row r="107" s="22" customFormat="true" ht="6.9" hidden="false" customHeight="true" outlineLevel="0" collapsed="false"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23"/>
    </row>
    <row r="108" s="22" customFormat="true" ht="24.9" hidden="false" customHeight="true" outlineLevel="0" collapsed="false">
      <c r="B108" s="23"/>
      <c r="C108" s="7" t="s">
        <v>293</v>
      </c>
      <c r="L108" s="23"/>
    </row>
    <row r="109" s="22" customFormat="true" ht="6.9" hidden="false" customHeight="true" outlineLevel="0" collapsed="false">
      <c r="B109" s="23"/>
      <c r="L109" s="23"/>
    </row>
    <row r="110" s="22" customFormat="true" ht="12" hidden="false" customHeight="true" outlineLevel="0" collapsed="false">
      <c r="B110" s="23"/>
      <c r="C110" s="15" t="s">
        <v>15</v>
      </c>
      <c r="L110" s="23"/>
    </row>
    <row r="111" s="22" customFormat="true" ht="16.5" hidden="false" customHeight="true" outlineLevel="0" collapsed="false">
      <c r="B111" s="23"/>
      <c r="E111" s="109" t="str">
        <f aca="false">E7</f>
        <v>Koupaliště Rosice</v>
      </c>
      <c r="F111" s="109"/>
      <c r="G111" s="109"/>
      <c r="H111" s="109"/>
      <c r="L111" s="23"/>
    </row>
    <row r="112" customFormat="false" ht="12" hidden="false" customHeight="true" outlineLevel="0" collapsed="false">
      <c r="B112" s="6"/>
      <c r="C112" s="15" t="s">
        <v>278</v>
      </c>
      <c r="L112" s="6"/>
    </row>
    <row r="113" s="22" customFormat="true" ht="16.5" hidden="false" customHeight="true" outlineLevel="0" collapsed="false">
      <c r="B113" s="23"/>
      <c r="E113" s="109" t="s">
        <v>5913</v>
      </c>
      <c r="F113" s="109"/>
      <c r="G113" s="109"/>
      <c r="H113" s="109"/>
      <c r="L113" s="23"/>
    </row>
    <row r="114" s="22" customFormat="true" ht="12" hidden="false" customHeight="true" outlineLevel="0" collapsed="false">
      <c r="B114" s="23"/>
      <c r="C114" s="15" t="s">
        <v>280</v>
      </c>
      <c r="L114" s="23"/>
    </row>
    <row r="115" s="22" customFormat="true" ht="16.5" hidden="false" customHeight="true" outlineLevel="0" collapsed="false">
      <c r="B115" s="23"/>
      <c r="E115" s="110" t="str">
        <f aca="false">E11</f>
        <v>SO 18.1b - MaR</v>
      </c>
      <c r="F115" s="110"/>
      <c r="G115" s="110"/>
      <c r="H115" s="110"/>
      <c r="L115" s="23"/>
    </row>
    <row r="116" s="22" customFormat="true" ht="6.9" hidden="false" customHeight="true" outlineLevel="0" collapsed="false">
      <c r="B116" s="23"/>
      <c r="L116" s="23"/>
    </row>
    <row r="117" s="22" customFormat="true" ht="12" hidden="false" customHeight="true" outlineLevel="0" collapsed="false">
      <c r="B117" s="23"/>
      <c r="C117" s="15" t="s">
        <v>19</v>
      </c>
      <c r="F117" s="16" t="str">
        <f aca="false">F14</f>
        <v>Rosice</v>
      </c>
      <c r="I117" s="15" t="s">
        <v>21</v>
      </c>
      <c r="J117" s="111" t="str">
        <f aca="false">IF(J14="","",J14)</f>
        <v>6. 9. 2021</v>
      </c>
      <c r="L117" s="23"/>
    </row>
    <row r="118" s="22" customFormat="true" ht="6.9" hidden="false" customHeight="true" outlineLevel="0" collapsed="false">
      <c r="B118" s="23"/>
      <c r="L118" s="23"/>
    </row>
    <row r="119" s="22" customFormat="true" ht="25.65" hidden="false" customHeight="true" outlineLevel="0" collapsed="false">
      <c r="B119" s="23"/>
      <c r="C119" s="15" t="s">
        <v>23</v>
      </c>
      <c r="F119" s="16" t="str">
        <f aca="false">E17</f>
        <v>Město Rosice</v>
      </c>
      <c r="I119" s="15" t="s">
        <v>31</v>
      </c>
      <c r="J119" s="128" t="str">
        <f aca="false">E23</f>
        <v>Ing. arch. Kristýna Shromáždilová</v>
      </c>
      <c r="L119" s="23"/>
    </row>
    <row r="120" s="22" customFormat="true" ht="25.65" hidden="false" customHeight="true" outlineLevel="0" collapsed="false">
      <c r="B120" s="23"/>
      <c r="C120" s="15" t="s">
        <v>29</v>
      </c>
      <c r="F120" s="16" t="str">
        <f aca="false">IF(E20="","",E20)</f>
        <v>Vyplň údaj</v>
      </c>
      <c r="I120" s="15" t="s">
        <v>36</v>
      </c>
      <c r="J120" s="128" t="str">
        <f aca="false">E26</f>
        <v>STAGA stavební agentura s.r.o.</v>
      </c>
      <c r="L120" s="23"/>
    </row>
    <row r="121" s="22" customFormat="true" ht="10.35" hidden="false" customHeight="true" outlineLevel="0" collapsed="false">
      <c r="B121" s="23"/>
      <c r="L121" s="23"/>
    </row>
    <row r="122" s="143" customFormat="true" ht="29.25" hidden="false" customHeight="true" outlineLevel="0" collapsed="false">
      <c r="B122" s="144"/>
      <c r="C122" s="145" t="s">
        <v>294</v>
      </c>
      <c r="D122" s="146" t="s">
        <v>67</v>
      </c>
      <c r="E122" s="146" t="s">
        <v>63</v>
      </c>
      <c r="F122" s="146" t="s">
        <v>64</v>
      </c>
      <c r="G122" s="146" t="s">
        <v>295</v>
      </c>
      <c r="H122" s="146" t="s">
        <v>296</v>
      </c>
      <c r="I122" s="146" t="s">
        <v>297</v>
      </c>
      <c r="J122" s="146" t="s">
        <v>284</v>
      </c>
      <c r="K122" s="147" t="s">
        <v>298</v>
      </c>
      <c r="L122" s="144"/>
      <c r="M122" s="64"/>
      <c r="N122" s="65" t="s">
        <v>46</v>
      </c>
      <c r="O122" s="65" t="s">
        <v>299</v>
      </c>
      <c r="P122" s="65" t="s">
        <v>300</v>
      </c>
      <c r="Q122" s="65" t="s">
        <v>301</v>
      </c>
      <c r="R122" s="65" t="s">
        <v>302</v>
      </c>
      <c r="S122" s="65" t="s">
        <v>303</v>
      </c>
      <c r="T122" s="66" t="s">
        <v>304</v>
      </c>
    </row>
    <row r="123" s="22" customFormat="true" ht="22.95" hidden="false" customHeight="true" outlineLevel="0" collapsed="false">
      <c r="B123" s="23"/>
      <c r="C123" s="70" t="s">
        <v>305</v>
      </c>
      <c r="J123" s="148" t="n">
        <f aca="false">BK123</f>
        <v>0</v>
      </c>
      <c r="L123" s="23"/>
      <c r="M123" s="67"/>
      <c r="N123" s="55"/>
      <c r="O123" s="55"/>
      <c r="P123" s="149" t="n">
        <f aca="false">P124+P127</f>
        <v>0</v>
      </c>
      <c r="Q123" s="55"/>
      <c r="R123" s="149" t="n">
        <f aca="false">R124+R127</f>
        <v>0</v>
      </c>
      <c r="S123" s="55"/>
      <c r="T123" s="150" t="n">
        <f aca="false">T124+T127</f>
        <v>0</v>
      </c>
      <c r="AT123" s="3" t="s">
        <v>81</v>
      </c>
      <c r="AU123" s="3" t="s">
        <v>286</v>
      </c>
      <c r="BK123" s="151" t="n">
        <f aca="false">BK124+BK127</f>
        <v>0</v>
      </c>
    </row>
    <row r="124" s="152" customFormat="true" ht="25.95" hidden="false" customHeight="true" outlineLevel="0" collapsed="false">
      <c r="B124" s="153"/>
      <c r="D124" s="154" t="s">
        <v>81</v>
      </c>
      <c r="E124" s="155" t="s">
        <v>534</v>
      </c>
      <c r="F124" s="155" t="s">
        <v>535</v>
      </c>
      <c r="I124" s="156"/>
      <c r="J124" s="142" t="n">
        <f aca="false">BK124</f>
        <v>0</v>
      </c>
      <c r="L124" s="153"/>
      <c r="M124" s="157"/>
      <c r="P124" s="158" t="n">
        <f aca="false">P125</f>
        <v>0</v>
      </c>
      <c r="R124" s="158" t="n">
        <f aca="false">R125</f>
        <v>0</v>
      </c>
      <c r="T124" s="159" t="n">
        <f aca="false">T125</f>
        <v>0</v>
      </c>
      <c r="AR124" s="154" t="s">
        <v>315</v>
      </c>
      <c r="AT124" s="160" t="s">
        <v>81</v>
      </c>
      <c r="AU124" s="160" t="s">
        <v>82</v>
      </c>
      <c r="AY124" s="154" t="s">
        <v>308</v>
      </c>
      <c r="BK124" s="161" t="n">
        <f aca="false">BK125</f>
        <v>0</v>
      </c>
    </row>
    <row r="125" s="152" customFormat="true" ht="22.95" hidden="false" customHeight="true" outlineLevel="0" collapsed="false">
      <c r="B125" s="153"/>
      <c r="D125" s="154" t="s">
        <v>81</v>
      </c>
      <c r="E125" s="162" t="s">
        <v>4670</v>
      </c>
      <c r="F125" s="162" t="s">
        <v>535</v>
      </c>
      <c r="I125" s="156"/>
      <c r="J125" s="163" t="n">
        <f aca="false">BK125</f>
        <v>0</v>
      </c>
      <c r="L125" s="153"/>
      <c r="M125" s="157"/>
      <c r="P125" s="158" t="n">
        <f aca="false">P126</f>
        <v>0</v>
      </c>
      <c r="R125" s="158" t="n">
        <f aca="false">R126</f>
        <v>0</v>
      </c>
      <c r="T125" s="159" t="n">
        <f aca="false">T126</f>
        <v>0</v>
      </c>
      <c r="AR125" s="154" t="s">
        <v>315</v>
      </c>
      <c r="AT125" s="160" t="s">
        <v>81</v>
      </c>
      <c r="AU125" s="160" t="s">
        <v>89</v>
      </c>
      <c r="AY125" s="154" t="s">
        <v>308</v>
      </c>
      <c r="BK125" s="161" t="n">
        <f aca="false">BK126</f>
        <v>0</v>
      </c>
    </row>
    <row r="126" s="22" customFormat="true" ht="16.5" hidden="false" customHeight="true" outlineLevel="0" collapsed="false">
      <c r="B126" s="23"/>
      <c r="C126" s="164" t="s">
        <v>89</v>
      </c>
      <c r="D126" s="164" t="s">
        <v>310</v>
      </c>
      <c r="E126" s="165" t="s">
        <v>6265</v>
      </c>
      <c r="F126" s="166" t="s">
        <v>6266</v>
      </c>
      <c r="G126" s="167" t="s">
        <v>478</v>
      </c>
      <c r="H126" s="168" t="n">
        <v>1</v>
      </c>
      <c r="I126" s="169"/>
      <c r="J126" s="170" t="n">
        <f aca="false">ROUND(I126*H126,2)</f>
        <v>0</v>
      </c>
      <c r="K126" s="166"/>
      <c r="L126" s="23"/>
      <c r="M126" s="171"/>
      <c r="N126" s="172" t="s">
        <v>47</v>
      </c>
      <c r="P126" s="173" t="n">
        <f aca="false">O126*H126</f>
        <v>0</v>
      </c>
      <c r="Q126" s="173" t="n">
        <v>0</v>
      </c>
      <c r="R126" s="173" t="n">
        <f aca="false">Q126*H126</f>
        <v>0</v>
      </c>
      <c r="S126" s="173" t="n">
        <v>0</v>
      </c>
      <c r="T126" s="174" t="n">
        <f aca="false">S126*H126</f>
        <v>0</v>
      </c>
      <c r="AR126" s="175" t="s">
        <v>540</v>
      </c>
      <c r="AT126" s="175" t="s">
        <v>310</v>
      </c>
      <c r="AU126" s="175" t="s">
        <v>91</v>
      </c>
      <c r="AY126" s="3" t="s">
        <v>308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ROUND(I126*H126,2)</f>
        <v>0</v>
      </c>
      <c r="BL126" s="3" t="s">
        <v>540</v>
      </c>
      <c r="BM126" s="175" t="s">
        <v>6267</v>
      </c>
    </row>
    <row r="127" s="22" customFormat="true" ht="49.95" hidden="false" customHeight="true" outlineLevel="0" collapsed="false">
      <c r="B127" s="23"/>
      <c r="E127" s="155" t="s">
        <v>518</v>
      </c>
      <c r="F127" s="155" t="s">
        <v>519</v>
      </c>
      <c r="J127" s="142" t="n">
        <f aca="false">BK127</f>
        <v>0</v>
      </c>
      <c r="L127" s="23"/>
      <c r="M127" s="211"/>
      <c r="T127" s="57"/>
      <c r="AT127" s="3" t="s">
        <v>81</v>
      </c>
      <c r="AU127" s="3" t="s">
        <v>82</v>
      </c>
      <c r="AY127" s="3" t="s">
        <v>520</v>
      </c>
      <c r="BK127" s="176" t="n">
        <f aca="false">SUM(BK128:BK132)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T128" s="57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16.35" hidden="false" customHeight="true" outlineLevel="0" collapsed="false">
      <c r="B129" s="23"/>
      <c r="C129" s="212"/>
      <c r="D129" s="213" t="s">
        <v>310</v>
      </c>
      <c r="E129" s="214"/>
      <c r="F129" s="215"/>
      <c r="G129" s="216"/>
      <c r="H129" s="217"/>
      <c r="I129" s="218"/>
      <c r="J129" s="219" t="n">
        <f aca="false">BK129</f>
        <v>0</v>
      </c>
      <c r="K129" s="220"/>
      <c r="L129" s="23"/>
      <c r="M129" s="221"/>
      <c r="N129" s="222" t="s">
        <v>47</v>
      </c>
      <c r="T129" s="57"/>
      <c r="AT129" s="3" t="s">
        <v>520</v>
      </c>
      <c r="AU129" s="3" t="s">
        <v>89</v>
      </c>
      <c r="AY129" s="3" t="s">
        <v>520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I129*H129</f>
        <v>0</v>
      </c>
    </row>
    <row r="130" s="22" customFormat="true" ht="16.35" hidden="false" customHeight="true" outlineLevel="0" collapsed="false">
      <c r="B130" s="23"/>
      <c r="C130" s="212"/>
      <c r="D130" s="213" t="s">
        <v>310</v>
      </c>
      <c r="E130" s="214"/>
      <c r="F130" s="215"/>
      <c r="G130" s="216"/>
      <c r="H130" s="217"/>
      <c r="I130" s="218"/>
      <c r="J130" s="219" t="n">
        <f aca="false">BK130</f>
        <v>0</v>
      </c>
      <c r="K130" s="220"/>
      <c r="L130" s="23"/>
      <c r="M130" s="221"/>
      <c r="N130" s="222" t="s">
        <v>47</v>
      </c>
      <c r="T130" s="57"/>
      <c r="AT130" s="3" t="s">
        <v>520</v>
      </c>
      <c r="AU130" s="3" t="s">
        <v>89</v>
      </c>
      <c r="AY130" s="3" t="s">
        <v>520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I130*H130</f>
        <v>0</v>
      </c>
    </row>
    <row r="131" s="22" customFormat="true" ht="16.35" hidden="false" customHeight="true" outlineLevel="0" collapsed="false">
      <c r="B131" s="23"/>
      <c r="C131" s="212"/>
      <c r="D131" s="213" t="s">
        <v>310</v>
      </c>
      <c r="E131" s="214"/>
      <c r="F131" s="215"/>
      <c r="G131" s="216"/>
      <c r="H131" s="217"/>
      <c r="I131" s="218"/>
      <c r="J131" s="219" t="n">
        <f aca="false">BK131</f>
        <v>0</v>
      </c>
      <c r="K131" s="220"/>
      <c r="L131" s="23"/>
      <c r="M131" s="221"/>
      <c r="N131" s="222" t="s">
        <v>47</v>
      </c>
      <c r="T131" s="57"/>
      <c r="AT131" s="3" t="s">
        <v>520</v>
      </c>
      <c r="AU131" s="3" t="s">
        <v>89</v>
      </c>
      <c r="AY131" s="3" t="s">
        <v>520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I131*H131</f>
        <v>0</v>
      </c>
    </row>
    <row r="132" s="22" customFormat="true" ht="16.35" hidden="false" customHeight="true" outlineLevel="0" collapsed="false">
      <c r="B132" s="23"/>
      <c r="C132" s="212"/>
      <c r="D132" s="213" t="s">
        <v>310</v>
      </c>
      <c r="E132" s="214"/>
      <c r="F132" s="215"/>
      <c r="G132" s="216"/>
      <c r="H132" s="217"/>
      <c r="I132" s="218"/>
      <c r="J132" s="219" t="n">
        <f aca="false">BK132</f>
        <v>0</v>
      </c>
      <c r="K132" s="220"/>
      <c r="L132" s="23"/>
      <c r="M132" s="221"/>
      <c r="N132" s="222" t="s">
        <v>47</v>
      </c>
      <c r="O132" s="223"/>
      <c r="P132" s="223"/>
      <c r="Q132" s="223"/>
      <c r="R132" s="223"/>
      <c r="S132" s="223"/>
      <c r="T132" s="224"/>
      <c r="AT132" s="3" t="s">
        <v>520</v>
      </c>
      <c r="AU132" s="3" t="s">
        <v>89</v>
      </c>
      <c r="AY132" s="3" t="s">
        <v>520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I132*H132</f>
        <v>0</v>
      </c>
    </row>
    <row r="133" s="22" customFormat="true" ht="6.9" hidden="false" customHeight="true" outlineLevel="0" collapsed="false">
      <c r="B133" s="41"/>
      <c r="C133" s="42"/>
      <c r="D133" s="42"/>
      <c r="E133" s="42"/>
      <c r="F133" s="42"/>
      <c r="G133" s="42"/>
      <c r="H133" s="42"/>
      <c r="I133" s="42"/>
      <c r="J133" s="42"/>
      <c r="K133" s="42"/>
      <c r="L133" s="23"/>
    </row>
  </sheetData>
  <sheetProtection algorithmName="SHA-512" hashValue="KJHSZzB05smXgdeXod2Rrtqbl3GJJ1NSLTR4yAcnEbdgZHGH8SGRM7sw+ChlV1zWVNHjdAeBqMwEAknrWSKNUA==" saltValue="LnkXq/luZbazZusYHB4+JQS3rxnlCr/VzBsM2YAhNEjLhqaKf6KG0S/yeIWxRLkCl1mRXsw19ltzWIGYA5jtxQ==" spinCount="100000" sheet="true" objects="true" scenarios="true" formatColumns="false" formatRows="false" autoFilter="false"/>
  <autoFilter ref="C122:K13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</mergeCells>
  <dataValidations count="2">
    <dataValidation allowBlank="true" error="Povoleny jsou hodnoty K, M." operator="between" showDropDown="false" showErrorMessage="true" showInputMessage="true" sqref="D128:D13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8:N13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40"/>
  <sheetViews>
    <sheetView showFormulas="false" showGridLines="false" showRowColHeaders="true" showZeros="true" rightToLeft="false" tabSelected="false" showOutlineSymbols="true" defaultGridColor="true" view="normal" topLeftCell="A97" colorId="64" zoomScale="100" zoomScaleNormal="100" zoomScalePageLayoutView="100" workbookViewId="0">
      <selection pane="topLeft" activeCell="Z126" activeCellId="0" sqref="Z126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265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6268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ROUND(J118,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ROUND((ROUND((SUM(BE118:BE133)),  2) + SUM(BE135:BE139)), 2)</f>
        <v>0</v>
      </c>
      <c r="I33" s="119" t="n">
        <v>0.21</v>
      </c>
      <c r="J33" s="100" t="n">
        <f aca="false">ROUND((ROUND(((SUM(BE118:BE133))*I33),  2) + (SUM(BE135:BE139)*I33)),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ROUND((ROUND((SUM(BF118:BF133)),  2) + SUM(BF135:BF139)), 2)</f>
        <v>0</v>
      </c>
      <c r="I34" s="119" t="n">
        <v>0.15</v>
      </c>
      <c r="J34" s="100" t="n">
        <f aca="false">ROUND((ROUND(((SUM(BF118:BF133))*I34),  2) + (SUM(BF135:BF139)*I34)),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ROUND((ROUND((SUM(BG118:BG133)),  2) + SUM(BG135:BG139)),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ROUND((ROUND((SUM(BH118:BH133)),  2) + SUM(BH135:BH139)),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ROUND((ROUND((SUM(BI118:BI133)),  2) + SUM(BI135:BI139)),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VRN - VRN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J118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1819</v>
      </c>
      <c r="E97" s="135"/>
      <c r="F97" s="135"/>
      <c r="G97" s="135"/>
      <c r="H97" s="135"/>
      <c r="I97" s="135"/>
      <c r="J97" s="136" t="n">
        <f aca="false">J119</f>
        <v>0</v>
      </c>
      <c r="L97" s="133"/>
    </row>
    <row r="98" s="132" customFormat="true" ht="21.75" hidden="false" customHeight="true" outlineLevel="0" collapsed="false">
      <c r="B98" s="133"/>
      <c r="D98" s="141" t="s">
        <v>292</v>
      </c>
      <c r="J98" s="142" t="n">
        <f aca="false">J134</f>
        <v>0</v>
      </c>
      <c r="L98" s="133"/>
    </row>
    <row r="99" s="22" customFormat="true" ht="21.75" hidden="false" customHeight="true" outlineLevel="0" collapsed="false">
      <c r="B99" s="23"/>
      <c r="L99" s="23"/>
    </row>
    <row r="100" s="22" customFormat="true" ht="6.9" hidden="false" customHeight="true" outlineLevel="0" collapsed="false"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23"/>
    </row>
    <row r="104" s="22" customFormat="true" ht="6.9" hidden="false" customHeight="true" outlineLevel="0" collapsed="false"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23"/>
    </row>
    <row r="105" s="22" customFormat="true" ht="24.9" hidden="false" customHeight="true" outlineLevel="0" collapsed="false">
      <c r="B105" s="23"/>
      <c r="C105" s="7" t="s">
        <v>293</v>
      </c>
      <c r="L105" s="23"/>
    </row>
    <row r="106" s="22" customFormat="true" ht="6.9" hidden="false" customHeight="true" outlineLevel="0" collapsed="false">
      <c r="B106" s="23"/>
      <c r="L106" s="23"/>
    </row>
    <row r="107" s="22" customFormat="true" ht="12" hidden="false" customHeight="true" outlineLevel="0" collapsed="false">
      <c r="B107" s="23"/>
      <c r="C107" s="15" t="s">
        <v>15</v>
      </c>
      <c r="L107" s="23"/>
    </row>
    <row r="108" s="22" customFormat="true" ht="16.5" hidden="false" customHeight="true" outlineLevel="0" collapsed="false">
      <c r="B108" s="23"/>
      <c r="E108" s="109" t="str">
        <f aca="false">E7</f>
        <v>Koupaliště Rosice</v>
      </c>
      <c r="F108" s="109"/>
      <c r="G108" s="109"/>
      <c r="H108" s="109"/>
      <c r="L108" s="23"/>
    </row>
    <row r="109" s="22" customFormat="true" ht="12" hidden="false" customHeight="true" outlineLevel="0" collapsed="false">
      <c r="B109" s="23"/>
      <c r="C109" s="15" t="s">
        <v>278</v>
      </c>
      <c r="L109" s="23"/>
    </row>
    <row r="110" s="22" customFormat="true" ht="16.5" hidden="false" customHeight="true" outlineLevel="0" collapsed="false">
      <c r="B110" s="23"/>
      <c r="E110" s="110" t="str">
        <f aca="false">E9</f>
        <v>VRN - VRN</v>
      </c>
      <c r="F110" s="110"/>
      <c r="G110" s="110"/>
      <c r="H110" s="110"/>
      <c r="L110" s="23"/>
    </row>
    <row r="111" s="22" customFormat="true" ht="6.9" hidden="false" customHeight="true" outlineLevel="0" collapsed="false">
      <c r="B111" s="23"/>
      <c r="L111" s="23"/>
    </row>
    <row r="112" s="22" customFormat="true" ht="12" hidden="false" customHeight="true" outlineLevel="0" collapsed="false">
      <c r="B112" s="23"/>
      <c r="C112" s="15" t="s">
        <v>19</v>
      </c>
      <c r="F112" s="16" t="str">
        <f aca="false">F12</f>
        <v>Rosice</v>
      </c>
      <c r="I112" s="15" t="s">
        <v>21</v>
      </c>
      <c r="J112" s="111" t="str">
        <f aca="false">IF(J12="","",J12)</f>
        <v>6. 9. 2021</v>
      </c>
      <c r="L112" s="23"/>
    </row>
    <row r="113" s="22" customFormat="true" ht="6.9" hidden="false" customHeight="true" outlineLevel="0" collapsed="false">
      <c r="B113" s="23"/>
      <c r="L113" s="23"/>
    </row>
    <row r="114" s="22" customFormat="true" ht="25.65" hidden="false" customHeight="true" outlineLevel="0" collapsed="false">
      <c r="B114" s="23"/>
      <c r="C114" s="15" t="s">
        <v>23</v>
      </c>
      <c r="F114" s="16" t="str">
        <f aca="false">E15</f>
        <v>Město Rosice</v>
      </c>
      <c r="I114" s="15" t="s">
        <v>31</v>
      </c>
      <c r="J114" s="128" t="str">
        <f aca="false">E21</f>
        <v>Ing. arch. Kristýna Shromáždilová</v>
      </c>
      <c r="L114" s="23"/>
    </row>
    <row r="115" s="22" customFormat="true" ht="25.65" hidden="false" customHeight="true" outlineLevel="0" collapsed="false">
      <c r="B115" s="23"/>
      <c r="C115" s="15" t="s">
        <v>29</v>
      </c>
      <c r="F115" s="16" t="str">
        <f aca="false">IF(E18="","",E18)</f>
        <v>Vyplň údaj</v>
      </c>
      <c r="I115" s="15" t="s">
        <v>36</v>
      </c>
      <c r="J115" s="128" t="str">
        <f aca="false">E24</f>
        <v>STAGA stavební agentura s.r.o.</v>
      </c>
      <c r="L115" s="23"/>
    </row>
    <row r="116" s="22" customFormat="true" ht="10.35" hidden="false" customHeight="true" outlineLevel="0" collapsed="false">
      <c r="B116" s="23"/>
      <c r="L116" s="23"/>
    </row>
    <row r="117" s="143" customFormat="true" ht="29.25" hidden="false" customHeight="true" outlineLevel="0" collapsed="false">
      <c r="B117" s="144"/>
      <c r="C117" s="145" t="s">
        <v>294</v>
      </c>
      <c r="D117" s="146" t="s">
        <v>67</v>
      </c>
      <c r="E117" s="146" t="s">
        <v>63</v>
      </c>
      <c r="F117" s="146" t="s">
        <v>64</v>
      </c>
      <c r="G117" s="146" t="s">
        <v>295</v>
      </c>
      <c r="H117" s="146" t="s">
        <v>296</v>
      </c>
      <c r="I117" s="146" t="s">
        <v>297</v>
      </c>
      <c r="J117" s="146" t="s">
        <v>284</v>
      </c>
      <c r="K117" s="147" t="s">
        <v>298</v>
      </c>
      <c r="L117" s="144"/>
      <c r="M117" s="64"/>
      <c r="N117" s="65" t="s">
        <v>46</v>
      </c>
      <c r="O117" s="65" t="s">
        <v>299</v>
      </c>
      <c r="P117" s="65" t="s">
        <v>300</v>
      </c>
      <c r="Q117" s="65" t="s">
        <v>301</v>
      </c>
      <c r="R117" s="65" t="s">
        <v>302</v>
      </c>
      <c r="S117" s="65" t="s">
        <v>303</v>
      </c>
      <c r="T117" s="66" t="s">
        <v>304</v>
      </c>
    </row>
    <row r="118" s="22" customFormat="true" ht="22.95" hidden="false" customHeight="true" outlineLevel="0" collapsed="false">
      <c r="B118" s="23"/>
      <c r="C118" s="70" t="s">
        <v>305</v>
      </c>
      <c r="J118" s="148" t="n">
        <f aca="false">BK118</f>
        <v>0</v>
      </c>
      <c r="L118" s="23"/>
      <c r="M118" s="67"/>
      <c r="N118" s="55"/>
      <c r="O118" s="55"/>
      <c r="P118" s="149" t="n">
        <f aca="false">P119+P134</f>
        <v>0</v>
      </c>
      <c r="Q118" s="55"/>
      <c r="R118" s="149" t="n">
        <f aca="false">R119+R134</f>
        <v>0</v>
      </c>
      <c r="S118" s="55"/>
      <c r="T118" s="150" t="n">
        <f aca="false">T119+T134</f>
        <v>0</v>
      </c>
      <c r="AT118" s="3" t="s">
        <v>81</v>
      </c>
      <c r="AU118" s="3" t="s">
        <v>286</v>
      </c>
      <c r="BK118" s="151" t="n">
        <f aca="false">BK119+BK134</f>
        <v>0</v>
      </c>
    </row>
    <row r="119" s="152" customFormat="true" ht="25.95" hidden="false" customHeight="true" outlineLevel="0" collapsed="false">
      <c r="B119" s="153"/>
      <c r="D119" s="154" t="s">
        <v>81</v>
      </c>
      <c r="E119" s="155" t="s">
        <v>264</v>
      </c>
      <c r="F119" s="155" t="s">
        <v>1960</v>
      </c>
      <c r="I119" s="156"/>
      <c r="J119" s="142" t="n">
        <f aca="false">BK119</f>
        <v>0</v>
      </c>
      <c r="L119" s="153"/>
      <c r="M119" s="157"/>
      <c r="P119" s="158" t="n">
        <f aca="false">SUM(P120:P133)</f>
        <v>0</v>
      </c>
      <c r="R119" s="158" t="n">
        <f aca="false">SUM(R120:R133)</f>
        <v>0</v>
      </c>
      <c r="T119" s="159" t="n">
        <f aca="false">SUM(T120:T133)</f>
        <v>0</v>
      </c>
      <c r="AR119" s="154" t="s">
        <v>334</v>
      </c>
      <c r="AT119" s="160" t="s">
        <v>81</v>
      </c>
      <c r="AU119" s="160" t="s">
        <v>82</v>
      </c>
      <c r="AY119" s="154" t="s">
        <v>308</v>
      </c>
      <c r="BK119" s="161" t="n">
        <f aca="false">SUM(BK120:BK133)</f>
        <v>0</v>
      </c>
    </row>
    <row r="120" s="22" customFormat="true" ht="16.5" hidden="false" customHeight="true" outlineLevel="0" collapsed="false">
      <c r="B120" s="23"/>
      <c r="C120" s="164" t="s">
        <v>89</v>
      </c>
      <c r="D120" s="164" t="s">
        <v>310</v>
      </c>
      <c r="E120" s="165" t="s">
        <v>6269</v>
      </c>
      <c r="F120" s="166" t="s">
        <v>6270</v>
      </c>
      <c r="G120" s="167" t="s">
        <v>478</v>
      </c>
      <c r="H120" s="168" t="n">
        <v>1</v>
      </c>
      <c r="I120" s="169"/>
      <c r="J120" s="170" t="n">
        <f aca="false">ROUND(I120*H120,2)</f>
        <v>0</v>
      </c>
      <c r="K120" s="166"/>
      <c r="L120" s="23"/>
      <c r="M120" s="171"/>
      <c r="N120" s="172" t="s">
        <v>47</v>
      </c>
      <c r="P120" s="173" t="n">
        <f aca="false">O120*H120</f>
        <v>0</v>
      </c>
      <c r="Q120" s="173" t="n">
        <v>0</v>
      </c>
      <c r="R120" s="173" t="n">
        <f aca="false">Q120*H120</f>
        <v>0</v>
      </c>
      <c r="S120" s="173" t="n">
        <v>0</v>
      </c>
      <c r="T120" s="174" t="n">
        <f aca="false">S120*H120</f>
        <v>0</v>
      </c>
      <c r="AR120" s="175" t="s">
        <v>315</v>
      </c>
      <c r="AT120" s="175" t="s">
        <v>310</v>
      </c>
      <c r="AU120" s="175" t="s">
        <v>89</v>
      </c>
      <c r="AY120" s="3" t="s">
        <v>308</v>
      </c>
      <c r="BE120" s="176" t="n">
        <f aca="false">IF(N120="základní",J120,0)</f>
        <v>0</v>
      </c>
      <c r="BF120" s="176" t="n">
        <f aca="false">IF(N120="snížená",J120,0)</f>
        <v>0</v>
      </c>
      <c r="BG120" s="176" t="n">
        <f aca="false">IF(N120="zákl. přenesená",J120,0)</f>
        <v>0</v>
      </c>
      <c r="BH120" s="176" t="n">
        <f aca="false">IF(N120="sníž. přenesená",J120,0)</f>
        <v>0</v>
      </c>
      <c r="BI120" s="176" t="n">
        <f aca="false">IF(N120="nulová",J120,0)</f>
        <v>0</v>
      </c>
      <c r="BJ120" s="3" t="s">
        <v>89</v>
      </c>
      <c r="BK120" s="176" t="n">
        <f aca="false">ROUND(I120*H120,2)</f>
        <v>0</v>
      </c>
      <c r="BL120" s="3" t="s">
        <v>315</v>
      </c>
      <c r="BM120" s="175" t="s">
        <v>6271</v>
      </c>
    </row>
    <row r="121" s="22" customFormat="true" ht="16.5" hidden="false" customHeight="true" outlineLevel="0" collapsed="false">
      <c r="B121" s="23"/>
      <c r="C121" s="164" t="s">
        <v>91</v>
      </c>
      <c r="D121" s="164" t="s">
        <v>310</v>
      </c>
      <c r="E121" s="165" t="s">
        <v>6272</v>
      </c>
      <c r="F121" s="166" t="s">
        <v>6273</v>
      </c>
      <c r="G121" s="167" t="s">
        <v>478</v>
      </c>
      <c r="H121" s="168" t="n">
        <v>1</v>
      </c>
      <c r="I121" s="169"/>
      <c r="J121" s="170" t="n">
        <f aca="false">ROUND(I121*H121,2)</f>
        <v>0</v>
      </c>
      <c r="K121" s="166"/>
      <c r="L121" s="23"/>
      <c r="M121" s="171"/>
      <c r="N121" s="172" t="s">
        <v>47</v>
      </c>
      <c r="P121" s="173" t="n">
        <f aca="false">O121*H121</f>
        <v>0</v>
      </c>
      <c r="Q121" s="173" t="n">
        <v>0</v>
      </c>
      <c r="R121" s="173" t="n">
        <f aca="false">Q121*H121</f>
        <v>0</v>
      </c>
      <c r="S121" s="173" t="n">
        <v>0</v>
      </c>
      <c r="T121" s="174" t="n">
        <f aca="false">S121*H121</f>
        <v>0</v>
      </c>
      <c r="AR121" s="175" t="s">
        <v>315</v>
      </c>
      <c r="AT121" s="175" t="s">
        <v>310</v>
      </c>
      <c r="AU121" s="175" t="s">
        <v>89</v>
      </c>
      <c r="AY121" s="3" t="s">
        <v>308</v>
      </c>
      <c r="BE121" s="176" t="n">
        <f aca="false">IF(N121="základní",J121,0)</f>
        <v>0</v>
      </c>
      <c r="BF121" s="176" t="n">
        <f aca="false">IF(N121="snížená",J121,0)</f>
        <v>0</v>
      </c>
      <c r="BG121" s="176" t="n">
        <f aca="false">IF(N121="zákl. přenesená",J121,0)</f>
        <v>0</v>
      </c>
      <c r="BH121" s="176" t="n">
        <f aca="false">IF(N121="sníž. přenesená",J121,0)</f>
        <v>0</v>
      </c>
      <c r="BI121" s="176" t="n">
        <f aca="false">IF(N121="nulová",J121,0)</f>
        <v>0</v>
      </c>
      <c r="BJ121" s="3" t="s">
        <v>89</v>
      </c>
      <c r="BK121" s="176" t="n">
        <f aca="false">ROUND(I121*H121,2)</f>
        <v>0</v>
      </c>
      <c r="BL121" s="3" t="s">
        <v>315</v>
      </c>
      <c r="BM121" s="175" t="s">
        <v>6274</v>
      </c>
    </row>
    <row r="122" s="22" customFormat="true" ht="16.5" hidden="false" customHeight="true" outlineLevel="0" collapsed="false">
      <c r="B122" s="23"/>
      <c r="C122" s="164" t="s">
        <v>327</v>
      </c>
      <c r="D122" s="164" t="s">
        <v>310</v>
      </c>
      <c r="E122" s="165" t="s">
        <v>6275</v>
      </c>
      <c r="F122" s="166" t="s">
        <v>6276</v>
      </c>
      <c r="G122" s="167" t="s">
        <v>478</v>
      </c>
      <c r="H122" s="168" t="n">
        <v>1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315</v>
      </c>
      <c r="AT122" s="175" t="s">
        <v>310</v>
      </c>
      <c r="AU122" s="175" t="s">
        <v>89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315</v>
      </c>
      <c r="BM122" s="175" t="s">
        <v>6277</v>
      </c>
    </row>
    <row r="123" s="22" customFormat="true" ht="16.5" hidden="false" customHeight="true" outlineLevel="0" collapsed="false">
      <c r="B123" s="23"/>
      <c r="C123" s="164" t="s">
        <v>315</v>
      </c>
      <c r="D123" s="164" t="s">
        <v>310</v>
      </c>
      <c r="E123" s="165" t="s">
        <v>6278</v>
      </c>
      <c r="F123" s="166" t="s">
        <v>6279</v>
      </c>
      <c r="G123" s="167" t="s">
        <v>478</v>
      </c>
      <c r="H123" s="168" t="n">
        <v>1</v>
      </c>
      <c r="I123" s="169"/>
      <c r="J123" s="170" t="n">
        <f aca="false">ROUND(I123*H123,2)</f>
        <v>0</v>
      </c>
      <c r="K123" s="166"/>
      <c r="L123" s="23"/>
      <c r="M123" s="171"/>
      <c r="N123" s="172" t="s">
        <v>47</v>
      </c>
      <c r="P123" s="173" t="n">
        <f aca="false">O123*H123</f>
        <v>0</v>
      </c>
      <c r="Q123" s="173" t="n">
        <v>0</v>
      </c>
      <c r="R123" s="173" t="n">
        <f aca="false">Q123*H123</f>
        <v>0</v>
      </c>
      <c r="S123" s="173" t="n">
        <v>0</v>
      </c>
      <c r="T123" s="174" t="n">
        <f aca="false">S123*H123</f>
        <v>0</v>
      </c>
      <c r="AR123" s="175" t="s">
        <v>315</v>
      </c>
      <c r="AT123" s="175" t="s">
        <v>310</v>
      </c>
      <c r="AU123" s="175" t="s">
        <v>89</v>
      </c>
      <c r="AY123" s="3" t="s">
        <v>308</v>
      </c>
      <c r="BE123" s="176" t="n">
        <f aca="false">IF(N123="základní",J123,0)</f>
        <v>0</v>
      </c>
      <c r="BF123" s="176" t="n">
        <f aca="false">IF(N123="snížená",J123,0)</f>
        <v>0</v>
      </c>
      <c r="BG123" s="176" t="n">
        <f aca="false">IF(N123="zákl. přenesená",J123,0)</f>
        <v>0</v>
      </c>
      <c r="BH123" s="176" t="n">
        <f aca="false">IF(N123="sníž. přenesená",J123,0)</f>
        <v>0</v>
      </c>
      <c r="BI123" s="176" t="n">
        <f aca="false">IF(N123="nulová",J123,0)</f>
        <v>0</v>
      </c>
      <c r="BJ123" s="3" t="s">
        <v>89</v>
      </c>
      <c r="BK123" s="176" t="n">
        <f aca="false">ROUND(I123*H123,2)</f>
        <v>0</v>
      </c>
      <c r="BL123" s="3" t="s">
        <v>315</v>
      </c>
      <c r="BM123" s="175" t="s">
        <v>6280</v>
      </c>
    </row>
    <row r="124" s="22" customFormat="true" ht="16.5" hidden="false" customHeight="true" outlineLevel="0" collapsed="false">
      <c r="B124" s="23"/>
      <c r="C124" s="164" t="s">
        <v>334</v>
      </c>
      <c r="D124" s="164" t="s">
        <v>310</v>
      </c>
      <c r="E124" s="165" t="s">
        <v>6281</v>
      </c>
      <c r="F124" s="166" t="s">
        <v>6282</v>
      </c>
      <c r="G124" s="167" t="s">
        <v>478</v>
      </c>
      <c r="H124" s="168" t="n">
        <v>1</v>
      </c>
      <c r="I124" s="169"/>
      <c r="J124" s="170" t="n">
        <f aca="false">ROUND(I124*H124,2)</f>
        <v>0</v>
      </c>
      <c r="K124" s="166"/>
      <c r="L124" s="23"/>
      <c r="M124" s="171"/>
      <c r="N124" s="172" t="s">
        <v>47</v>
      </c>
      <c r="P124" s="173" t="n">
        <f aca="false">O124*H124</f>
        <v>0</v>
      </c>
      <c r="Q124" s="173" t="n">
        <v>0</v>
      </c>
      <c r="R124" s="173" t="n">
        <f aca="false">Q124*H124</f>
        <v>0</v>
      </c>
      <c r="S124" s="173" t="n">
        <v>0</v>
      </c>
      <c r="T124" s="174" t="n">
        <f aca="false">S124*H124</f>
        <v>0</v>
      </c>
      <c r="AR124" s="175" t="s">
        <v>315</v>
      </c>
      <c r="AT124" s="175" t="s">
        <v>310</v>
      </c>
      <c r="AU124" s="175" t="s">
        <v>89</v>
      </c>
      <c r="AY124" s="3" t="s">
        <v>308</v>
      </c>
      <c r="BE124" s="176" t="n">
        <f aca="false">IF(N124="základní",J124,0)</f>
        <v>0</v>
      </c>
      <c r="BF124" s="176" t="n">
        <f aca="false">IF(N124="snížená",J124,0)</f>
        <v>0</v>
      </c>
      <c r="BG124" s="176" t="n">
        <f aca="false">IF(N124="zákl. přenesená",J124,0)</f>
        <v>0</v>
      </c>
      <c r="BH124" s="176" t="n">
        <f aca="false">IF(N124="sníž. přenesená",J124,0)</f>
        <v>0</v>
      </c>
      <c r="BI124" s="176" t="n">
        <f aca="false">IF(N124="nulová",J124,0)</f>
        <v>0</v>
      </c>
      <c r="BJ124" s="3" t="s">
        <v>89</v>
      </c>
      <c r="BK124" s="176" t="n">
        <f aca="false">ROUND(I124*H124,2)</f>
        <v>0</v>
      </c>
      <c r="BL124" s="3" t="s">
        <v>315</v>
      </c>
      <c r="BM124" s="175" t="s">
        <v>6283</v>
      </c>
    </row>
    <row r="125" s="22" customFormat="true" ht="28.8" hidden="false" customHeight="false" outlineLevel="0" collapsed="false">
      <c r="B125" s="23"/>
      <c r="D125" s="179" t="s">
        <v>1218</v>
      </c>
      <c r="F125" s="225" t="s">
        <v>6284</v>
      </c>
      <c r="I125" s="226"/>
      <c r="L125" s="23"/>
      <c r="M125" s="211"/>
      <c r="T125" s="57"/>
      <c r="AT125" s="3" t="s">
        <v>1218</v>
      </c>
      <c r="AU125" s="3" t="s">
        <v>89</v>
      </c>
    </row>
    <row r="126" s="22" customFormat="true" ht="16.5" hidden="false" customHeight="true" outlineLevel="0" collapsed="false">
      <c r="B126" s="23"/>
      <c r="C126" s="164" t="s">
        <v>340</v>
      </c>
      <c r="D126" s="164" t="s">
        <v>310</v>
      </c>
      <c r="E126" s="165" t="s">
        <v>6285</v>
      </c>
      <c r="F126" s="166" t="s">
        <v>6286</v>
      </c>
      <c r="G126" s="167" t="s">
        <v>478</v>
      </c>
      <c r="H126" s="168" t="n">
        <v>1</v>
      </c>
      <c r="I126" s="169"/>
      <c r="J126" s="170" t="n">
        <f aca="false">ROUND(I126*H126,2)</f>
        <v>0</v>
      </c>
      <c r="K126" s="166"/>
      <c r="L126" s="23"/>
      <c r="M126" s="171"/>
      <c r="N126" s="172" t="s">
        <v>47</v>
      </c>
      <c r="P126" s="173" t="n">
        <f aca="false">O126*H126</f>
        <v>0</v>
      </c>
      <c r="Q126" s="173" t="n">
        <v>0</v>
      </c>
      <c r="R126" s="173" t="n">
        <f aca="false">Q126*H126</f>
        <v>0</v>
      </c>
      <c r="S126" s="173" t="n">
        <v>0</v>
      </c>
      <c r="T126" s="174" t="n">
        <f aca="false">S126*H126</f>
        <v>0</v>
      </c>
      <c r="AR126" s="175" t="s">
        <v>315</v>
      </c>
      <c r="AT126" s="175" t="s">
        <v>310</v>
      </c>
      <c r="AU126" s="175" t="s">
        <v>89</v>
      </c>
      <c r="AY126" s="3" t="s">
        <v>308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ROUND(I126*H126,2)</f>
        <v>0</v>
      </c>
      <c r="BL126" s="3" t="s">
        <v>315</v>
      </c>
      <c r="BM126" s="175" t="s">
        <v>6287</v>
      </c>
    </row>
    <row r="127" s="22" customFormat="true" ht="16.5" hidden="false" customHeight="true" outlineLevel="0" collapsed="false">
      <c r="B127" s="23"/>
      <c r="C127" s="164" t="s">
        <v>347</v>
      </c>
      <c r="D127" s="164" t="s">
        <v>310</v>
      </c>
      <c r="E127" s="165" t="s">
        <v>6288</v>
      </c>
      <c r="F127" s="166" t="s">
        <v>5053</v>
      </c>
      <c r="G127" s="167" t="s">
        <v>478</v>
      </c>
      <c r="H127" s="168" t="n">
        <v>1</v>
      </c>
      <c r="I127" s="169"/>
      <c r="J127" s="170" t="n">
        <f aca="false">ROUND(I127*H127,2)</f>
        <v>0</v>
      </c>
      <c r="K127" s="166"/>
      <c r="L127" s="23"/>
      <c r="M127" s="171"/>
      <c r="N127" s="172" t="s">
        <v>47</v>
      </c>
      <c r="P127" s="173" t="n">
        <f aca="false">O127*H127</f>
        <v>0</v>
      </c>
      <c r="Q127" s="173" t="n">
        <v>0</v>
      </c>
      <c r="R127" s="173" t="n">
        <f aca="false">Q127*H127</f>
        <v>0</v>
      </c>
      <c r="S127" s="173" t="n">
        <v>0</v>
      </c>
      <c r="T127" s="174" t="n">
        <f aca="false">S127*H127</f>
        <v>0</v>
      </c>
      <c r="AR127" s="175" t="s">
        <v>315</v>
      </c>
      <c r="AT127" s="175" t="s">
        <v>310</v>
      </c>
      <c r="AU127" s="175" t="s">
        <v>89</v>
      </c>
      <c r="AY127" s="3" t="s">
        <v>308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ROUND(I127*H127,2)</f>
        <v>0</v>
      </c>
      <c r="BL127" s="3" t="s">
        <v>315</v>
      </c>
      <c r="BM127" s="175" t="s">
        <v>6289</v>
      </c>
    </row>
    <row r="128" s="22" customFormat="true" ht="16.5" hidden="false" customHeight="true" outlineLevel="0" collapsed="false">
      <c r="B128" s="23"/>
      <c r="C128" s="164" t="s">
        <v>352</v>
      </c>
      <c r="D128" s="164" t="s">
        <v>310</v>
      </c>
      <c r="E128" s="165" t="s">
        <v>6290</v>
      </c>
      <c r="F128" s="166" t="s">
        <v>6291</v>
      </c>
      <c r="G128" s="167" t="s">
        <v>478</v>
      </c>
      <c r="H128" s="168" t="n">
        <v>1</v>
      </c>
      <c r="I128" s="169"/>
      <c r="J128" s="170" t="n">
        <f aca="false">ROUND(I128*H128,2)</f>
        <v>0</v>
      </c>
      <c r="K128" s="166"/>
      <c r="L128" s="23"/>
      <c r="M128" s="171"/>
      <c r="N128" s="172" t="s">
        <v>47</v>
      </c>
      <c r="P128" s="173" t="n">
        <f aca="false">O128*H128</f>
        <v>0</v>
      </c>
      <c r="Q128" s="173" t="n">
        <v>0</v>
      </c>
      <c r="R128" s="173" t="n">
        <f aca="false">Q128*H128</f>
        <v>0</v>
      </c>
      <c r="S128" s="173" t="n">
        <v>0</v>
      </c>
      <c r="T128" s="174" t="n">
        <f aca="false">S128*H128</f>
        <v>0</v>
      </c>
      <c r="AR128" s="175" t="s">
        <v>315</v>
      </c>
      <c r="AT128" s="175" t="s">
        <v>310</v>
      </c>
      <c r="AU128" s="175" t="s">
        <v>89</v>
      </c>
      <c r="AY128" s="3" t="s">
        <v>308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ROUND(I128*H128,2)</f>
        <v>0</v>
      </c>
      <c r="BL128" s="3" t="s">
        <v>315</v>
      </c>
      <c r="BM128" s="175" t="s">
        <v>6292</v>
      </c>
    </row>
    <row r="129" s="22" customFormat="true" ht="16.5" hidden="false" customHeight="true" outlineLevel="0" collapsed="false">
      <c r="B129" s="23"/>
      <c r="C129" s="164" t="s">
        <v>357</v>
      </c>
      <c r="D129" s="164" t="s">
        <v>310</v>
      </c>
      <c r="E129" s="165" t="s">
        <v>6293</v>
      </c>
      <c r="F129" s="166" t="s">
        <v>6294</v>
      </c>
      <c r="G129" s="167" t="s">
        <v>478</v>
      </c>
      <c r="H129" s="168" t="n">
        <v>1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315</v>
      </c>
      <c r="AT129" s="175" t="s">
        <v>310</v>
      </c>
      <c r="AU129" s="175" t="s">
        <v>89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315</v>
      </c>
      <c r="BM129" s="175" t="s">
        <v>6295</v>
      </c>
    </row>
    <row r="130" s="22" customFormat="true" ht="19.2" hidden="false" customHeight="false" outlineLevel="0" collapsed="false">
      <c r="B130" s="23"/>
      <c r="D130" s="179" t="s">
        <v>1218</v>
      </c>
      <c r="F130" s="225" t="s">
        <v>6296</v>
      </c>
      <c r="I130" s="226"/>
      <c r="L130" s="23"/>
      <c r="M130" s="211"/>
      <c r="T130" s="57"/>
      <c r="AT130" s="3" t="s">
        <v>1218</v>
      </c>
      <c r="AU130" s="3" t="s">
        <v>89</v>
      </c>
    </row>
    <row r="131" s="22" customFormat="true" ht="16.5" hidden="false" customHeight="true" outlineLevel="0" collapsed="false">
      <c r="B131" s="23"/>
      <c r="C131" s="164" t="s">
        <v>363</v>
      </c>
      <c r="D131" s="164" t="s">
        <v>310</v>
      </c>
      <c r="E131" s="165" t="s">
        <v>6297</v>
      </c>
      <c r="F131" s="166" t="s">
        <v>6298</v>
      </c>
      <c r="G131" s="167" t="s">
        <v>478</v>
      </c>
      <c r="H131" s="168" t="n">
        <v>1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315</v>
      </c>
      <c r="AT131" s="175" t="s">
        <v>310</v>
      </c>
      <c r="AU131" s="175" t="s">
        <v>89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315</v>
      </c>
      <c r="BM131" s="175" t="s">
        <v>6299</v>
      </c>
    </row>
    <row r="132" s="22" customFormat="true" ht="16.5" hidden="false" customHeight="true" outlineLevel="0" collapsed="false">
      <c r="B132" s="23"/>
      <c r="C132" s="164" t="s">
        <v>367</v>
      </c>
      <c r="D132" s="164" t="s">
        <v>310</v>
      </c>
      <c r="E132" s="165" t="s">
        <v>6300</v>
      </c>
      <c r="F132" s="166" t="s">
        <v>6301</v>
      </c>
      <c r="G132" s="167" t="s">
        <v>478</v>
      </c>
      <c r="H132" s="168" t="n">
        <v>1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315</v>
      </c>
      <c r="AT132" s="175" t="s">
        <v>310</v>
      </c>
      <c r="AU132" s="175" t="s">
        <v>89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315</v>
      </c>
      <c r="BM132" s="175" t="s">
        <v>6302</v>
      </c>
    </row>
    <row r="133" s="22" customFormat="true" ht="24.15" hidden="false" customHeight="true" outlineLevel="0" collapsed="false">
      <c r="B133" s="23"/>
      <c r="C133" s="164" t="s">
        <v>374</v>
      </c>
      <c r="D133" s="164" t="s">
        <v>310</v>
      </c>
      <c r="E133" s="165" t="s">
        <v>6303</v>
      </c>
      <c r="F133" s="166" t="s">
        <v>6304</v>
      </c>
      <c r="G133" s="167" t="s">
        <v>478</v>
      </c>
      <c r="H133" s="168" t="n">
        <v>1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315</v>
      </c>
      <c r="AT133" s="175" t="s">
        <v>310</v>
      </c>
      <c r="AU133" s="175" t="s">
        <v>89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315</v>
      </c>
      <c r="BM133" s="175" t="s">
        <v>6305</v>
      </c>
    </row>
    <row r="134" s="22" customFormat="true" ht="49.95" hidden="false" customHeight="true" outlineLevel="0" collapsed="false">
      <c r="B134" s="23"/>
      <c r="E134" s="155" t="s">
        <v>518</v>
      </c>
      <c r="F134" s="155" t="s">
        <v>519</v>
      </c>
      <c r="J134" s="142" t="n">
        <f aca="false">BK134</f>
        <v>0</v>
      </c>
      <c r="L134" s="23"/>
      <c r="M134" s="211"/>
      <c r="T134" s="57"/>
      <c r="AT134" s="3" t="s">
        <v>81</v>
      </c>
      <c r="AU134" s="3" t="s">
        <v>82</v>
      </c>
      <c r="AY134" s="3" t="s">
        <v>520</v>
      </c>
      <c r="BK134" s="176" t="n">
        <f aca="false">SUM(BK135:BK139)</f>
        <v>0</v>
      </c>
    </row>
    <row r="135" s="22" customFormat="true" ht="16.35" hidden="false" customHeight="true" outlineLevel="0" collapsed="false">
      <c r="B135" s="23"/>
      <c r="C135" s="212"/>
      <c r="D135" s="213" t="s">
        <v>310</v>
      </c>
      <c r="E135" s="214"/>
      <c r="F135" s="215"/>
      <c r="G135" s="216"/>
      <c r="H135" s="217"/>
      <c r="I135" s="218"/>
      <c r="J135" s="219" t="n">
        <f aca="false">BK135</f>
        <v>0</v>
      </c>
      <c r="K135" s="220"/>
      <c r="L135" s="23"/>
      <c r="M135" s="221"/>
      <c r="N135" s="222" t="s">
        <v>47</v>
      </c>
      <c r="T135" s="57"/>
      <c r="AT135" s="3" t="s">
        <v>520</v>
      </c>
      <c r="AU135" s="3" t="s">
        <v>89</v>
      </c>
      <c r="AY135" s="3" t="s">
        <v>520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I135*H135</f>
        <v>0</v>
      </c>
    </row>
    <row r="136" s="22" customFormat="true" ht="16.35" hidden="false" customHeight="true" outlineLevel="0" collapsed="false">
      <c r="B136" s="23"/>
      <c r="C136" s="212"/>
      <c r="D136" s="213" t="s">
        <v>310</v>
      </c>
      <c r="E136" s="214"/>
      <c r="F136" s="215"/>
      <c r="G136" s="216"/>
      <c r="H136" s="217"/>
      <c r="I136" s="218"/>
      <c r="J136" s="219" t="n">
        <f aca="false">BK136</f>
        <v>0</v>
      </c>
      <c r="K136" s="220"/>
      <c r="L136" s="23"/>
      <c r="M136" s="221"/>
      <c r="N136" s="222" t="s">
        <v>47</v>
      </c>
      <c r="T136" s="57"/>
      <c r="AT136" s="3" t="s">
        <v>520</v>
      </c>
      <c r="AU136" s="3" t="s">
        <v>89</v>
      </c>
      <c r="AY136" s="3" t="s">
        <v>520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I136*H136</f>
        <v>0</v>
      </c>
    </row>
    <row r="137" s="22" customFormat="true" ht="16.35" hidden="false" customHeight="true" outlineLevel="0" collapsed="false">
      <c r="B137" s="23"/>
      <c r="C137" s="212"/>
      <c r="D137" s="213" t="s">
        <v>310</v>
      </c>
      <c r="E137" s="214"/>
      <c r="F137" s="215"/>
      <c r="G137" s="216"/>
      <c r="H137" s="217"/>
      <c r="I137" s="218"/>
      <c r="J137" s="219" t="n">
        <f aca="false">BK137</f>
        <v>0</v>
      </c>
      <c r="K137" s="220"/>
      <c r="L137" s="23"/>
      <c r="M137" s="221"/>
      <c r="N137" s="222" t="s">
        <v>47</v>
      </c>
      <c r="T137" s="57"/>
      <c r="AT137" s="3" t="s">
        <v>520</v>
      </c>
      <c r="AU137" s="3" t="s">
        <v>89</v>
      </c>
      <c r="AY137" s="3" t="s">
        <v>520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I137*H137</f>
        <v>0</v>
      </c>
    </row>
    <row r="138" s="22" customFormat="true" ht="16.35" hidden="false" customHeight="true" outlineLevel="0" collapsed="false">
      <c r="B138" s="23"/>
      <c r="C138" s="212"/>
      <c r="D138" s="213" t="s">
        <v>310</v>
      </c>
      <c r="E138" s="214"/>
      <c r="F138" s="215"/>
      <c r="G138" s="216"/>
      <c r="H138" s="217"/>
      <c r="I138" s="218"/>
      <c r="J138" s="219" t="n">
        <f aca="false">BK138</f>
        <v>0</v>
      </c>
      <c r="K138" s="220"/>
      <c r="L138" s="23"/>
      <c r="M138" s="221"/>
      <c r="N138" s="222" t="s">
        <v>47</v>
      </c>
      <c r="T138" s="57"/>
      <c r="AT138" s="3" t="s">
        <v>520</v>
      </c>
      <c r="AU138" s="3" t="s">
        <v>89</v>
      </c>
      <c r="AY138" s="3" t="s">
        <v>520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I138*H138</f>
        <v>0</v>
      </c>
    </row>
    <row r="139" s="22" customFormat="true" ht="16.35" hidden="false" customHeight="true" outlineLevel="0" collapsed="false">
      <c r="B139" s="23"/>
      <c r="C139" s="212"/>
      <c r="D139" s="213" t="s">
        <v>310</v>
      </c>
      <c r="E139" s="214"/>
      <c r="F139" s="215"/>
      <c r="G139" s="216"/>
      <c r="H139" s="217"/>
      <c r="I139" s="218"/>
      <c r="J139" s="219" t="n">
        <f aca="false">BK139</f>
        <v>0</v>
      </c>
      <c r="K139" s="220"/>
      <c r="L139" s="23"/>
      <c r="M139" s="221"/>
      <c r="N139" s="222" t="s">
        <v>47</v>
      </c>
      <c r="O139" s="223"/>
      <c r="P139" s="223"/>
      <c r="Q139" s="223"/>
      <c r="R139" s="223"/>
      <c r="S139" s="223"/>
      <c r="T139" s="224"/>
      <c r="AT139" s="3" t="s">
        <v>520</v>
      </c>
      <c r="AU139" s="3" t="s">
        <v>89</v>
      </c>
      <c r="AY139" s="3" t="s">
        <v>520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I139*H139</f>
        <v>0</v>
      </c>
    </row>
    <row r="140" s="22" customFormat="true" ht="6.9" hidden="false" customHeight="true" outlineLevel="0" collapsed="false">
      <c r="B140" s="41"/>
      <c r="C140" s="42"/>
      <c r="D140" s="42"/>
      <c r="E140" s="42"/>
      <c r="F140" s="42"/>
      <c r="G140" s="42"/>
      <c r="H140" s="42"/>
      <c r="I140" s="42"/>
      <c r="J140" s="42"/>
      <c r="K140" s="42"/>
      <c r="L140" s="23"/>
    </row>
  </sheetData>
  <sheetProtection algorithmName="SHA-512" hashValue="ow4l3iMgJCHPzudHN5g9wkCf4cZ3sjXOvL2j+YjBQGScPk0thjs1SnI2P198e7Sw9PKfjbfOcWHAhiMeJfVKow==" saltValue="Cebovb+FxCikoOG/6pUBsw==" spinCount="100000" sheet="true" objects="true" scenarios="true" formatColumns="false" formatRows="false" autoFilter="false"/>
  <autoFilter ref="C117:K139"/>
  <mergeCells count="9">
    <mergeCell ref="L2:V2"/>
    <mergeCell ref="E7:H7"/>
    <mergeCell ref="E9:H9"/>
    <mergeCell ref="E18:H18"/>
    <mergeCell ref="E27:H27"/>
    <mergeCell ref="E85:H85"/>
    <mergeCell ref="E87:H87"/>
    <mergeCell ref="E108:H108"/>
    <mergeCell ref="E110:H110"/>
  </mergeCells>
  <dataValidations count="2">
    <dataValidation allowBlank="true" error="Povoleny jsou hodnoty K, M." operator="between" showDropDown="false" showErrorMessage="true" showInputMessage="true" sqref="D135:D140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35:N140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29"/>
  <sheetViews>
    <sheetView showFormulas="false" showGridLines="false" showRowColHeaders="true" showZeros="true" rightToLeft="false" tabSelected="false" showOutlineSymbols="true" defaultGridColor="true" view="normal" topLeftCell="A94" colorId="64" zoomScale="100" zoomScaleNormal="100" zoomScalePageLayoutView="100" workbookViewId="0">
      <selection pane="topLeft" activeCell="AA145" activeCellId="0" sqref="AA145"/>
    </sheetView>
  </sheetViews>
  <sheetFormatPr defaultColWidth="9.29687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true" outlineLevel="0" max="13" min="13" style="0" width="10.85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197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s="22" customFormat="true" ht="12" hidden="false" customHeight="true" outlineLevel="0" collapsed="false">
      <c r="B8" s="23"/>
      <c r="D8" s="15" t="s">
        <v>278</v>
      </c>
      <c r="L8" s="23"/>
    </row>
    <row r="9" s="22" customFormat="true" ht="16.5" hidden="false" customHeight="true" outlineLevel="0" collapsed="false">
      <c r="B9" s="23"/>
      <c r="E9" s="110" t="s">
        <v>266</v>
      </c>
      <c r="F9" s="110"/>
      <c r="G9" s="110"/>
      <c r="H9" s="110"/>
      <c r="L9" s="23"/>
    </row>
    <row r="10" s="22" customFormat="true" ht="10.2" hidden="false" customHeight="false" outlineLevel="0" collapsed="false">
      <c r="B10" s="23"/>
      <c r="L10" s="23"/>
    </row>
    <row r="11" s="22" customFormat="true" ht="12" hidden="false" customHeight="true" outlineLevel="0" collapsed="false">
      <c r="B11" s="23"/>
      <c r="D11" s="15" t="s">
        <v>17</v>
      </c>
      <c r="F11" s="16"/>
      <c r="I11" s="15" t="s">
        <v>18</v>
      </c>
      <c r="J11" s="16"/>
      <c r="L11" s="23"/>
    </row>
    <row r="12" s="22" customFormat="true" ht="12" hidden="false" customHeight="true" outlineLevel="0" collapsed="false">
      <c r="B12" s="23"/>
      <c r="D12" s="15" t="s">
        <v>19</v>
      </c>
      <c r="F12" s="16" t="s">
        <v>20</v>
      </c>
      <c r="I12" s="15" t="s">
        <v>21</v>
      </c>
      <c r="J12" s="111" t="str">
        <f aca="false">'Rekapitulace stavby'!AN8</f>
        <v>6. 9. 2021</v>
      </c>
      <c r="L12" s="23"/>
    </row>
    <row r="13" s="22" customFormat="true" ht="10.95" hidden="false" customHeight="true" outlineLevel="0" collapsed="false">
      <c r="B13" s="23"/>
      <c r="L13" s="23"/>
    </row>
    <row r="14" s="22" customFormat="true" ht="12" hidden="false" customHeight="true" outlineLevel="0" collapsed="false">
      <c r="B14" s="23"/>
      <c r="D14" s="15" t="s">
        <v>23</v>
      </c>
      <c r="I14" s="15" t="s">
        <v>24</v>
      </c>
      <c r="J14" s="16" t="s">
        <v>25</v>
      </c>
      <c r="L14" s="23"/>
    </row>
    <row r="15" s="22" customFormat="true" ht="18" hidden="false" customHeight="true" outlineLevel="0" collapsed="false">
      <c r="B15" s="23"/>
      <c r="E15" s="16" t="s">
        <v>26</v>
      </c>
      <c r="I15" s="15" t="s">
        <v>27</v>
      </c>
      <c r="J15" s="16" t="s">
        <v>28</v>
      </c>
      <c r="L15" s="23"/>
    </row>
    <row r="16" s="22" customFormat="true" ht="6.9" hidden="false" customHeight="true" outlineLevel="0" collapsed="false">
      <c r="B16" s="23"/>
      <c r="L16" s="23"/>
    </row>
    <row r="17" s="22" customFormat="true" ht="12" hidden="false" customHeight="true" outlineLevel="0" collapsed="false">
      <c r="B17" s="23"/>
      <c r="D17" s="15" t="s">
        <v>29</v>
      </c>
      <c r="I17" s="15" t="s">
        <v>24</v>
      </c>
      <c r="J17" s="17" t="str">
        <f aca="false">'Rekapitulace stavby'!AN13</f>
        <v>Vyplň údaj</v>
      </c>
      <c r="L17" s="23"/>
    </row>
    <row r="18" s="22" customFormat="true" ht="18" hidden="false" customHeight="true" outlineLevel="0" collapsed="false">
      <c r="B18" s="23"/>
      <c r="E18" s="112" t="str">
        <f aca="false">'Rekapitulace stavby'!E14</f>
        <v>Vyplň údaj</v>
      </c>
      <c r="F18" s="112"/>
      <c r="G18" s="112"/>
      <c r="H18" s="112"/>
      <c r="I18" s="15" t="s">
        <v>27</v>
      </c>
      <c r="J18" s="17" t="str">
        <f aca="false">'Rekapitulace stavby'!AN14</f>
        <v>Vyplň údaj</v>
      </c>
      <c r="L18" s="23"/>
    </row>
    <row r="19" s="22" customFormat="true" ht="6.9" hidden="false" customHeight="true" outlineLevel="0" collapsed="false">
      <c r="B19" s="23"/>
      <c r="L19" s="23"/>
    </row>
    <row r="20" s="22" customFormat="true" ht="12" hidden="false" customHeight="true" outlineLevel="0" collapsed="false">
      <c r="B20" s="23"/>
      <c r="D20" s="15" t="s">
        <v>31</v>
      </c>
      <c r="I20" s="15" t="s">
        <v>24</v>
      </c>
      <c r="J20" s="16" t="s">
        <v>32</v>
      </c>
      <c r="L20" s="23"/>
    </row>
    <row r="21" s="22" customFormat="true" ht="18" hidden="false" customHeight="true" outlineLevel="0" collapsed="false">
      <c r="B21" s="23"/>
      <c r="E21" s="16" t="s">
        <v>33</v>
      </c>
      <c r="I21" s="15" t="s">
        <v>27</v>
      </c>
      <c r="J21" s="16" t="s">
        <v>34</v>
      </c>
      <c r="L21" s="23"/>
    </row>
    <row r="22" s="22" customFormat="true" ht="6.9" hidden="false" customHeight="true" outlineLevel="0" collapsed="false">
      <c r="B22" s="23"/>
      <c r="L22" s="23"/>
    </row>
    <row r="23" s="22" customFormat="true" ht="12" hidden="false" customHeight="true" outlineLevel="0" collapsed="false">
      <c r="B23" s="23"/>
      <c r="D23" s="15" t="s">
        <v>36</v>
      </c>
      <c r="I23" s="15" t="s">
        <v>24</v>
      </c>
      <c r="J23" s="16" t="s">
        <v>37</v>
      </c>
      <c r="L23" s="23"/>
    </row>
    <row r="24" s="22" customFormat="true" ht="18" hidden="false" customHeight="true" outlineLevel="0" collapsed="false">
      <c r="B24" s="23"/>
      <c r="E24" s="16" t="s">
        <v>38</v>
      </c>
      <c r="I24" s="15" t="s">
        <v>27</v>
      </c>
      <c r="J24" s="16" t="s">
        <v>39</v>
      </c>
      <c r="L24" s="23"/>
    </row>
    <row r="25" s="22" customFormat="true" ht="6.9" hidden="false" customHeight="true" outlineLevel="0" collapsed="false">
      <c r="B25" s="23"/>
      <c r="L25" s="23"/>
    </row>
    <row r="26" s="22" customFormat="true" ht="12" hidden="false" customHeight="true" outlineLevel="0" collapsed="false">
      <c r="B26" s="23"/>
      <c r="D26" s="15" t="s">
        <v>40</v>
      </c>
      <c r="L26" s="23"/>
    </row>
    <row r="27" s="113" customFormat="true" ht="95.25" hidden="false" customHeight="true" outlineLevel="0" collapsed="false">
      <c r="B27" s="114"/>
      <c r="E27" s="20" t="s">
        <v>41</v>
      </c>
      <c r="F27" s="20"/>
      <c r="G27" s="20"/>
      <c r="H27" s="20"/>
      <c r="L27" s="114"/>
    </row>
    <row r="28" s="22" customFormat="true" ht="6.9" hidden="false" customHeight="true" outlineLevel="0" collapsed="false">
      <c r="B28" s="23"/>
      <c r="L28" s="23"/>
    </row>
    <row r="29" s="22" customFormat="true" ht="6.9" hidden="false" customHeight="true" outlineLevel="0" collapsed="false">
      <c r="B29" s="23"/>
      <c r="D29" s="55"/>
      <c r="E29" s="55"/>
      <c r="F29" s="55"/>
      <c r="G29" s="55"/>
      <c r="H29" s="55"/>
      <c r="I29" s="55"/>
      <c r="J29" s="55"/>
      <c r="K29" s="55"/>
      <c r="L29" s="23"/>
    </row>
    <row r="30" s="22" customFormat="true" ht="25.35" hidden="false" customHeight="true" outlineLevel="0" collapsed="false">
      <c r="B30" s="23"/>
      <c r="D30" s="115" t="s">
        <v>42</v>
      </c>
      <c r="J30" s="116" t="n">
        <f aca="false">ROUND(J119, 2)</f>
        <v>0</v>
      </c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14.4" hidden="false" customHeight="true" outlineLevel="0" collapsed="false">
      <c r="B32" s="23"/>
      <c r="F32" s="117" t="s">
        <v>44</v>
      </c>
      <c r="I32" s="117" t="s">
        <v>43</v>
      </c>
      <c r="J32" s="117" t="s">
        <v>45</v>
      </c>
      <c r="L32" s="23"/>
    </row>
    <row r="33" s="22" customFormat="true" ht="14.4" hidden="false" customHeight="true" outlineLevel="0" collapsed="false">
      <c r="B33" s="23"/>
      <c r="D33" s="118" t="s">
        <v>46</v>
      </c>
      <c r="E33" s="15" t="s">
        <v>47</v>
      </c>
      <c r="F33" s="100" t="n">
        <f aca="false">ROUND((ROUND((SUM(BE119:BE122)),  2) + SUM(BE124:BE128)), 2)</f>
        <v>0</v>
      </c>
      <c r="I33" s="119" t="n">
        <v>0.21</v>
      </c>
      <c r="J33" s="100" t="n">
        <f aca="false">ROUND((ROUND(((SUM(BE119:BE122))*I33),  2) + (SUM(BE124:BE128)*I33)), 2)</f>
        <v>0</v>
      </c>
      <c r="L33" s="23"/>
    </row>
    <row r="34" s="22" customFormat="true" ht="14.4" hidden="false" customHeight="true" outlineLevel="0" collapsed="false">
      <c r="B34" s="23"/>
      <c r="E34" s="15" t="s">
        <v>48</v>
      </c>
      <c r="F34" s="100" t="n">
        <f aca="false">ROUND((ROUND((SUM(BF119:BF122)),  2) + SUM(BF124:BF128)), 2)</f>
        <v>0</v>
      </c>
      <c r="I34" s="119" t="n">
        <v>0.15</v>
      </c>
      <c r="J34" s="100" t="n">
        <f aca="false">ROUND((ROUND(((SUM(BF119:BF122))*I34),  2) + (SUM(BF124:BF128)*I34)), 2)</f>
        <v>0</v>
      </c>
      <c r="L34" s="23"/>
    </row>
    <row r="35" s="22" customFormat="true" ht="14.4" hidden="true" customHeight="true" outlineLevel="0" collapsed="false">
      <c r="B35" s="23"/>
      <c r="E35" s="15" t="s">
        <v>49</v>
      </c>
      <c r="F35" s="100" t="n">
        <f aca="false">ROUND((ROUND((SUM(BG119:BG122)),  2) + SUM(BG124:BG128)), 2)</f>
        <v>0</v>
      </c>
      <c r="I35" s="119" t="n">
        <v>0.21</v>
      </c>
      <c r="J35" s="100" t="n">
        <f aca="false">0</f>
        <v>0</v>
      </c>
      <c r="L35" s="23"/>
    </row>
    <row r="36" s="22" customFormat="true" ht="14.4" hidden="true" customHeight="true" outlineLevel="0" collapsed="false">
      <c r="B36" s="23"/>
      <c r="E36" s="15" t="s">
        <v>50</v>
      </c>
      <c r="F36" s="100" t="n">
        <f aca="false">ROUND((ROUND((SUM(BH119:BH122)),  2) + SUM(BH124:BH128)), 2)</f>
        <v>0</v>
      </c>
      <c r="I36" s="119" t="n">
        <v>0.15</v>
      </c>
      <c r="J36" s="100" t="n">
        <f aca="false">0</f>
        <v>0</v>
      </c>
      <c r="L36" s="23"/>
    </row>
    <row r="37" s="22" customFormat="true" ht="14.4" hidden="true" customHeight="true" outlineLevel="0" collapsed="false">
      <c r="B37" s="23"/>
      <c r="E37" s="15" t="s">
        <v>51</v>
      </c>
      <c r="F37" s="100" t="n">
        <f aca="false">ROUND((ROUND((SUM(BI119:BI122)),  2) + SUM(BI124:BI128)), 2)</f>
        <v>0</v>
      </c>
      <c r="I37" s="119" t="n">
        <v>0</v>
      </c>
      <c r="J37" s="100" t="n">
        <f aca="false">0</f>
        <v>0</v>
      </c>
      <c r="L37" s="23"/>
    </row>
    <row r="38" s="22" customFormat="true" ht="6.9" hidden="false" customHeight="true" outlineLevel="0" collapsed="false">
      <c r="B38" s="23"/>
      <c r="L38" s="23"/>
    </row>
    <row r="39" s="22" customFormat="true" ht="25.35" hidden="false" customHeight="true" outlineLevel="0" collapsed="false">
      <c r="B39" s="23"/>
      <c r="C39" s="120"/>
      <c r="D39" s="121" t="s">
        <v>52</v>
      </c>
      <c r="E39" s="59"/>
      <c r="F39" s="59"/>
      <c r="G39" s="122" t="s">
        <v>53</v>
      </c>
      <c r="H39" s="123" t="s">
        <v>54</v>
      </c>
      <c r="I39" s="59"/>
      <c r="J39" s="124" t="n">
        <f aca="false">SUM(J30:J37)</f>
        <v>0</v>
      </c>
      <c r="K39" s="125"/>
      <c r="L39" s="23"/>
    </row>
    <row r="40" s="22" customFormat="true" ht="14.4" hidden="false" customHeight="true" outlineLevel="0" collapsed="false">
      <c r="B40" s="23"/>
      <c r="L40" s="23"/>
    </row>
    <row r="41" customFormat="false" ht="14.4" hidden="false" customHeight="true" outlineLevel="0" collapsed="false">
      <c r="B41" s="6"/>
      <c r="L41" s="6"/>
    </row>
    <row r="42" customFormat="false" ht="14.4" hidden="false" customHeight="true" outlineLevel="0" collapsed="false">
      <c r="B42" s="6"/>
      <c r="L42" s="6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s="22" customFormat="true" ht="12" hidden="false" customHeight="true" outlineLevel="0" collapsed="false">
      <c r="B86" s="23"/>
      <c r="C86" s="15" t="s">
        <v>278</v>
      </c>
      <c r="L86" s="23"/>
    </row>
    <row r="87" s="22" customFormat="true" ht="16.5" hidden="false" customHeight="true" outlineLevel="0" collapsed="false">
      <c r="B87" s="23"/>
      <c r="E87" s="110" t="str">
        <f aca="false">E9</f>
        <v>Demolice</v>
      </c>
      <c r="F87" s="110"/>
      <c r="G87" s="110"/>
      <c r="H87" s="110"/>
      <c r="L87" s="23"/>
    </row>
    <row r="88" s="22" customFormat="true" ht="6.9" hidden="false" customHeight="true" outlineLevel="0" collapsed="false">
      <c r="B88" s="23"/>
      <c r="L88" s="23"/>
    </row>
    <row r="89" s="22" customFormat="true" ht="12" hidden="false" customHeight="true" outlineLevel="0" collapsed="false">
      <c r="B89" s="23"/>
      <c r="C89" s="15" t="s">
        <v>19</v>
      </c>
      <c r="F89" s="16" t="str">
        <f aca="false">F12</f>
        <v>Rosice</v>
      </c>
      <c r="I89" s="15" t="s">
        <v>21</v>
      </c>
      <c r="J89" s="111" t="str">
        <f aca="false">IF(J12="","",J12)</f>
        <v>6. 9. 2021</v>
      </c>
      <c r="L89" s="23"/>
    </row>
    <row r="90" s="22" customFormat="true" ht="6.9" hidden="false" customHeight="true" outlineLevel="0" collapsed="false">
      <c r="B90" s="23"/>
      <c r="L90" s="23"/>
    </row>
    <row r="91" s="22" customFormat="true" ht="25.65" hidden="false" customHeight="true" outlineLevel="0" collapsed="false">
      <c r="B91" s="23"/>
      <c r="C91" s="15" t="s">
        <v>23</v>
      </c>
      <c r="F91" s="16" t="str">
        <f aca="false">E15</f>
        <v>Město Rosice</v>
      </c>
      <c r="I91" s="15" t="s">
        <v>31</v>
      </c>
      <c r="J91" s="128" t="str">
        <f aca="false">E21</f>
        <v>Ing. arch. Kristýna Shromáždilová</v>
      </c>
      <c r="L91" s="23"/>
    </row>
    <row r="92" s="22" customFormat="true" ht="25.65" hidden="false" customHeight="true" outlineLevel="0" collapsed="false">
      <c r="B92" s="23"/>
      <c r="C92" s="15" t="s">
        <v>29</v>
      </c>
      <c r="F92" s="16" t="str">
        <f aca="false">IF(E18="","",E18)</f>
        <v>Vyplň údaj</v>
      </c>
      <c r="I92" s="15" t="s">
        <v>36</v>
      </c>
      <c r="J92" s="128" t="str">
        <f aca="false">E24</f>
        <v>STAGA stavební agentura s.r.o.</v>
      </c>
      <c r="L92" s="23"/>
    </row>
    <row r="93" s="22" customFormat="true" ht="10.35" hidden="false" customHeight="true" outlineLevel="0" collapsed="false">
      <c r="B93" s="23"/>
      <c r="L93" s="23"/>
    </row>
    <row r="94" s="22" customFormat="true" ht="29.25" hidden="false" customHeight="true" outlineLevel="0" collapsed="false">
      <c r="B94" s="23"/>
      <c r="C94" s="129" t="s">
        <v>283</v>
      </c>
      <c r="D94" s="120"/>
      <c r="E94" s="120"/>
      <c r="F94" s="120"/>
      <c r="G94" s="120"/>
      <c r="H94" s="120"/>
      <c r="I94" s="120"/>
      <c r="J94" s="130" t="s">
        <v>284</v>
      </c>
      <c r="K94" s="120"/>
      <c r="L94" s="23"/>
    </row>
    <row r="95" s="22" customFormat="true" ht="10.35" hidden="false" customHeight="true" outlineLevel="0" collapsed="false">
      <c r="B95" s="23"/>
      <c r="L95" s="23"/>
    </row>
    <row r="96" s="22" customFormat="true" ht="22.95" hidden="false" customHeight="true" outlineLevel="0" collapsed="false">
      <c r="B96" s="23"/>
      <c r="C96" s="131" t="s">
        <v>285</v>
      </c>
      <c r="J96" s="116" t="n">
        <f aca="false">J119</f>
        <v>0</v>
      </c>
      <c r="L96" s="23"/>
      <c r="AU96" s="3" t="s">
        <v>286</v>
      </c>
    </row>
    <row r="97" s="132" customFormat="true" ht="24.9" hidden="false" customHeight="true" outlineLevel="0" collapsed="false">
      <c r="B97" s="133"/>
      <c r="D97" s="134" t="s">
        <v>522</v>
      </c>
      <c r="E97" s="135"/>
      <c r="F97" s="135"/>
      <c r="G97" s="135"/>
      <c r="H97" s="135"/>
      <c r="I97" s="135"/>
      <c r="J97" s="136" t="n">
        <f aca="false">J120</f>
        <v>0</v>
      </c>
      <c r="L97" s="133"/>
    </row>
    <row r="98" s="95" customFormat="true" ht="19.95" hidden="false" customHeight="true" outlineLevel="0" collapsed="false">
      <c r="B98" s="137"/>
      <c r="D98" s="138" t="s">
        <v>4669</v>
      </c>
      <c r="E98" s="139"/>
      <c r="F98" s="139"/>
      <c r="G98" s="139"/>
      <c r="H98" s="139"/>
      <c r="I98" s="139"/>
      <c r="J98" s="140" t="n">
        <f aca="false">J121</f>
        <v>0</v>
      </c>
      <c r="L98" s="137"/>
    </row>
    <row r="99" s="132" customFormat="true" ht="21.75" hidden="false" customHeight="true" outlineLevel="0" collapsed="false">
      <c r="B99" s="133"/>
      <c r="D99" s="141" t="s">
        <v>292</v>
      </c>
      <c r="J99" s="142" t="n">
        <f aca="false">J123</f>
        <v>0</v>
      </c>
      <c r="L99" s="133"/>
    </row>
    <row r="100" s="22" customFormat="true" ht="21.75" hidden="false" customHeight="true" outlineLevel="0" collapsed="false">
      <c r="B100" s="23"/>
      <c r="L100" s="23"/>
    </row>
    <row r="101" s="22" customFormat="true" ht="6.9" hidden="false" customHeight="true" outlineLevel="0" collapsed="false"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23"/>
    </row>
    <row r="105" s="22" customFormat="true" ht="6.9" hidden="false" customHeight="true" outlineLevel="0" collapsed="false"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23"/>
    </row>
    <row r="106" s="22" customFormat="true" ht="24.9" hidden="false" customHeight="true" outlineLevel="0" collapsed="false">
      <c r="B106" s="23"/>
      <c r="C106" s="7" t="s">
        <v>293</v>
      </c>
      <c r="L106" s="23"/>
    </row>
    <row r="107" s="22" customFormat="true" ht="6.9" hidden="false" customHeight="true" outlineLevel="0" collapsed="false">
      <c r="B107" s="23"/>
      <c r="L107" s="23"/>
    </row>
    <row r="108" s="22" customFormat="true" ht="12" hidden="false" customHeight="true" outlineLevel="0" collapsed="false">
      <c r="B108" s="23"/>
      <c r="C108" s="15" t="s">
        <v>15</v>
      </c>
      <c r="L108" s="23"/>
    </row>
    <row r="109" s="22" customFormat="true" ht="16.5" hidden="false" customHeight="true" outlineLevel="0" collapsed="false">
      <c r="B109" s="23"/>
      <c r="E109" s="109" t="str">
        <f aca="false">E7</f>
        <v>Koupaliště Rosice</v>
      </c>
      <c r="F109" s="109"/>
      <c r="G109" s="109"/>
      <c r="H109" s="109"/>
      <c r="L109" s="23"/>
    </row>
    <row r="110" s="22" customFormat="true" ht="12" hidden="false" customHeight="true" outlineLevel="0" collapsed="false">
      <c r="B110" s="23"/>
      <c r="C110" s="15" t="s">
        <v>278</v>
      </c>
      <c r="L110" s="23"/>
    </row>
    <row r="111" s="22" customFormat="true" ht="16.5" hidden="false" customHeight="true" outlineLevel="0" collapsed="false">
      <c r="B111" s="23"/>
      <c r="E111" s="110" t="str">
        <f aca="false">E9</f>
        <v>Demolice</v>
      </c>
      <c r="F111" s="110"/>
      <c r="G111" s="110"/>
      <c r="H111" s="110"/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19</v>
      </c>
      <c r="F113" s="16" t="str">
        <f aca="false">F12</f>
        <v>Rosice</v>
      </c>
      <c r="I113" s="15" t="s">
        <v>21</v>
      </c>
      <c r="J113" s="111" t="str">
        <f aca="false">IF(J12="","",J12)</f>
        <v>6. 9. 2021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25.65" hidden="false" customHeight="true" outlineLevel="0" collapsed="false">
      <c r="B115" s="23"/>
      <c r="C115" s="15" t="s">
        <v>23</v>
      </c>
      <c r="F115" s="16" t="str">
        <f aca="false">E15</f>
        <v>Město Rosice</v>
      </c>
      <c r="I115" s="15" t="s">
        <v>31</v>
      </c>
      <c r="J115" s="128" t="str">
        <f aca="false">E21</f>
        <v>Ing. arch. Kristýna Shromáždilová</v>
      </c>
      <c r="L115" s="23"/>
    </row>
    <row r="116" s="22" customFormat="true" ht="25.65" hidden="false" customHeight="true" outlineLevel="0" collapsed="false">
      <c r="B116" s="23"/>
      <c r="C116" s="15" t="s">
        <v>29</v>
      </c>
      <c r="F116" s="16" t="str">
        <f aca="false">IF(E18="","",E18)</f>
        <v>Vyplň údaj</v>
      </c>
      <c r="I116" s="15" t="s">
        <v>36</v>
      </c>
      <c r="J116" s="128" t="str">
        <f aca="false">E24</f>
        <v>STAGA stavební agentura s.r.o.</v>
      </c>
      <c r="L116" s="23"/>
    </row>
    <row r="117" s="22" customFormat="true" ht="10.35" hidden="false" customHeight="true" outlineLevel="0" collapsed="false">
      <c r="B117" s="23"/>
      <c r="L117" s="23"/>
    </row>
    <row r="118" s="143" customFormat="true" ht="29.25" hidden="false" customHeight="true" outlineLevel="0" collapsed="false">
      <c r="B118" s="144"/>
      <c r="C118" s="145" t="s">
        <v>294</v>
      </c>
      <c r="D118" s="146" t="s">
        <v>67</v>
      </c>
      <c r="E118" s="146" t="s">
        <v>63</v>
      </c>
      <c r="F118" s="146" t="s">
        <v>64</v>
      </c>
      <c r="G118" s="146" t="s">
        <v>295</v>
      </c>
      <c r="H118" s="146" t="s">
        <v>296</v>
      </c>
      <c r="I118" s="146" t="s">
        <v>297</v>
      </c>
      <c r="J118" s="146" t="s">
        <v>284</v>
      </c>
      <c r="K118" s="147" t="s">
        <v>298</v>
      </c>
      <c r="L118" s="144"/>
      <c r="M118" s="64"/>
      <c r="N118" s="65" t="s">
        <v>46</v>
      </c>
      <c r="O118" s="65" t="s">
        <v>299</v>
      </c>
      <c r="P118" s="65" t="s">
        <v>300</v>
      </c>
      <c r="Q118" s="65" t="s">
        <v>301</v>
      </c>
      <c r="R118" s="65" t="s">
        <v>302</v>
      </c>
      <c r="S118" s="65" t="s">
        <v>303</v>
      </c>
      <c r="T118" s="66" t="s">
        <v>304</v>
      </c>
    </row>
    <row r="119" s="22" customFormat="true" ht="22.95" hidden="false" customHeight="true" outlineLevel="0" collapsed="false">
      <c r="B119" s="23"/>
      <c r="C119" s="70" t="s">
        <v>305</v>
      </c>
      <c r="J119" s="148" t="n">
        <f aca="false">BK119</f>
        <v>0</v>
      </c>
      <c r="L119" s="23"/>
      <c r="M119" s="67"/>
      <c r="N119" s="55"/>
      <c r="O119" s="55"/>
      <c r="P119" s="149" t="n">
        <f aca="false">P120+P123</f>
        <v>0</v>
      </c>
      <c r="Q119" s="55"/>
      <c r="R119" s="149" t="n">
        <f aca="false">R120+R123</f>
        <v>0</v>
      </c>
      <c r="S119" s="55"/>
      <c r="T119" s="150" t="n">
        <f aca="false">T120+T123</f>
        <v>0</v>
      </c>
      <c r="AT119" s="3" t="s">
        <v>81</v>
      </c>
      <c r="AU119" s="3" t="s">
        <v>286</v>
      </c>
      <c r="BK119" s="151" t="n">
        <f aca="false">BK120+BK123</f>
        <v>0</v>
      </c>
    </row>
    <row r="120" s="152" customFormat="true" ht="25.95" hidden="false" customHeight="true" outlineLevel="0" collapsed="false">
      <c r="B120" s="153"/>
      <c r="D120" s="154" t="s">
        <v>81</v>
      </c>
      <c r="E120" s="155" t="s">
        <v>534</v>
      </c>
      <c r="F120" s="155" t="s">
        <v>535</v>
      </c>
      <c r="I120" s="156"/>
      <c r="J120" s="142" t="n">
        <f aca="false">BK120</f>
        <v>0</v>
      </c>
      <c r="L120" s="153"/>
      <c r="M120" s="157"/>
      <c r="P120" s="158" t="n">
        <f aca="false">P121</f>
        <v>0</v>
      </c>
      <c r="R120" s="158" t="n">
        <f aca="false">R121</f>
        <v>0</v>
      </c>
      <c r="T120" s="159" t="n">
        <f aca="false">T121</f>
        <v>0</v>
      </c>
      <c r="AR120" s="154" t="s">
        <v>315</v>
      </c>
      <c r="AT120" s="160" t="s">
        <v>81</v>
      </c>
      <c r="AU120" s="160" t="s">
        <v>82</v>
      </c>
      <c r="AY120" s="154" t="s">
        <v>308</v>
      </c>
      <c r="BK120" s="161" t="n">
        <f aca="false">BK121</f>
        <v>0</v>
      </c>
    </row>
    <row r="121" s="152" customFormat="true" ht="22.95" hidden="false" customHeight="true" outlineLevel="0" collapsed="false">
      <c r="B121" s="153"/>
      <c r="D121" s="154" t="s">
        <v>81</v>
      </c>
      <c r="E121" s="162" t="s">
        <v>4670</v>
      </c>
      <c r="F121" s="162" t="s">
        <v>535</v>
      </c>
      <c r="I121" s="156"/>
      <c r="J121" s="163" t="n">
        <f aca="false">BK121</f>
        <v>0</v>
      </c>
      <c r="L121" s="153"/>
      <c r="M121" s="157"/>
      <c r="P121" s="158" t="n">
        <f aca="false">SUM(P122:P122)</f>
        <v>0</v>
      </c>
      <c r="R121" s="158" t="n">
        <f aca="false">SUM(R122:R122)</f>
        <v>0</v>
      </c>
      <c r="T121" s="159" t="n">
        <f aca="false">SUM(T122:T122)</f>
        <v>0</v>
      </c>
      <c r="AR121" s="154" t="s">
        <v>315</v>
      </c>
      <c r="AT121" s="160" t="s">
        <v>81</v>
      </c>
      <c r="AU121" s="160" t="s">
        <v>89</v>
      </c>
      <c r="AY121" s="154" t="s">
        <v>308</v>
      </c>
      <c r="BK121" s="161" t="n">
        <f aca="false">SUM(BK122:BK122)</f>
        <v>0</v>
      </c>
    </row>
    <row r="122" s="22" customFormat="true" ht="22.8" hidden="false" customHeight="false" outlineLevel="0" collapsed="false">
      <c r="B122" s="23"/>
      <c r="C122" s="164" t="s">
        <v>89</v>
      </c>
      <c r="D122" s="164" t="s">
        <v>310</v>
      </c>
      <c r="E122" s="165" t="s">
        <v>4720</v>
      </c>
      <c r="F122" s="166" t="s">
        <v>6306</v>
      </c>
      <c r="G122" s="167" t="s">
        <v>478</v>
      </c>
      <c r="H122" s="168" t="n">
        <v>1</v>
      </c>
      <c r="I122" s="169"/>
      <c r="J122" s="170" t="n">
        <f aca="false">ROUND(I122*H122,2)</f>
        <v>0</v>
      </c>
      <c r="K122" s="166"/>
      <c r="L122" s="23"/>
      <c r="M122" s="171"/>
      <c r="N122" s="172" t="s">
        <v>47</v>
      </c>
      <c r="P122" s="173" t="n">
        <f aca="false">O122*H122</f>
        <v>0</v>
      </c>
      <c r="Q122" s="173" t="n">
        <v>0</v>
      </c>
      <c r="R122" s="173" t="n">
        <f aca="false">Q122*H122</f>
        <v>0</v>
      </c>
      <c r="S122" s="173" t="n">
        <v>0</v>
      </c>
      <c r="T122" s="174" t="n">
        <f aca="false">S122*H122</f>
        <v>0</v>
      </c>
      <c r="AR122" s="175" t="s">
        <v>540</v>
      </c>
      <c r="AT122" s="175" t="s">
        <v>310</v>
      </c>
      <c r="AU122" s="175" t="s">
        <v>91</v>
      </c>
      <c r="AY122" s="3" t="s">
        <v>308</v>
      </c>
      <c r="BE122" s="176" t="n">
        <f aca="false">IF(N122="základní",J122,0)</f>
        <v>0</v>
      </c>
      <c r="BF122" s="176" t="n">
        <f aca="false">IF(N122="snížená",J122,0)</f>
        <v>0</v>
      </c>
      <c r="BG122" s="176" t="n">
        <f aca="false">IF(N122="zákl. přenesená",J122,0)</f>
        <v>0</v>
      </c>
      <c r="BH122" s="176" t="n">
        <f aca="false">IF(N122="sníž. přenesená",J122,0)</f>
        <v>0</v>
      </c>
      <c r="BI122" s="176" t="n">
        <f aca="false">IF(N122="nulová",J122,0)</f>
        <v>0</v>
      </c>
      <c r="BJ122" s="3" t="s">
        <v>89</v>
      </c>
      <c r="BK122" s="176" t="n">
        <f aca="false">ROUND(I122*H122,2)</f>
        <v>0</v>
      </c>
      <c r="BL122" s="3" t="s">
        <v>540</v>
      </c>
      <c r="BM122" s="175" t="s">
        <v>4722</v>
      </c>
    </row>
    <row r="123" s="22" customFormat="true" ht="49.95" hidden="false" customHeight="true" outlineLevel="0" collapsed="false">
      <c r="B123" s="23"/>
      <c r="E123" s="155" t="s">
        <v>518</v>
      </c>
      <c r="F123" s="155" t="s">
        <v>519</v>
      </c>
      <c r="J123" s="142" t="n">
        <f aca="false">BK123</f>
        <v>0</v>
      </c>
      <c r="L123" s="23"/>
      <c r="M123" s="211"/>
      <c r="T123" s="57"/>
      <c r="AT123" s="3" t="s">
        <v>81</v>
      </c>
      <c r="AU123" s="3" t="s">
        <v>82</v>
      </c>
      <c r="AY123" s="3" t="s">
        <v>520</v>
      </c>
      <c r="BK123" s="176" t="n">
        <f aca="false">SUM(BK124:BK128)</f>
        <v>0</v>
      </c>
    </row>
    <row r="124" s="22" customFormat="true" ht="16.35" hidden="false" customHeight="true" outlineLevel="0" collapsed="false">
      <c r="B124" s="23"/>
      <c r="C124" s="212"/>
      <c r="D124" s="213" t="s">
        <v>310</v>
      </c>
      <c r="E124" s="214"/>
      <c r="F124" s="215"/>
      <c r="G124" s="216"/>
      <c r="H124" s="217"/>
      <c r="I124" s="218"/>
      <c r="J124" s="219" t="n">
        <f aca="false">BK124</f>
        <v>0</v>
      </c>
      <c r="K124" s="220"/>
      <c r="L124" s="23"/>
      <c r="M124" s="221"/>
      <c r="N124" s="222" t="s">
        <v>47</v>
      </c>
      <c r="T124" s="57"/>
      <c r="AT124" s="3" t="s">
        <v>520</v>
      </c>
      <c r="AU124" s="3" t="s">
        <v>89</v>
      </c>
      <c r="AY124" s="3" t="s">
        <v>520</v>
      </c>
      <c r="BE124" s="176" t="n">
        <f aca="false">IF(N124="základní",J124,0)</f>
        <v>0</v>
      </c>
      <c r="BF124" s="176" t="n">
        <f aca="false">IF(N124="snížená",J124,0)</f>
        <v>0</v>
      </c>
      <c r="BG124" s="176" t="n">
        <f aca="false">IF(N124="zákl. přenesená",J124,0)</f>
        <v>0</v>
      </c>
      <c r="BH124" s="176" t="n">
        <f aca="false">IF(N124="sníž. přenesená",J124,0)</f>
        <v>0</v>
      </c>
      <c r="BI124" s="176" t="n">
        <f aca="false">IF(N124="nulová",J124,0)</f>
        <v>0</v>
      </c>
      <c r="BJ124" s="3" t="s">
        <v>89</v>
      </c>
      <c r="BK124" s="176" t="n">
        <f aca="false">I124*H124</f>
        <v>0</v>
      </c>
    </row>
    <row r="125" s="22" customFormat="true" ht="16.35" hidden="false" customHeight="true" outlineLevel="0" collapsed="false">
      <c r="B125" s="23"/>
      <c r="C125" s="212"/>
      <c r="D125" s="213" t="s">
        <v>310</v>
      </c>
      <c r="E125" s="214"/>
      <c r="F125" s="215"/>
      <c r="G125" s="216"/>
      <c r="H125" s="217"/>
      <c r="I125" s="218"/>
      <c r="J125" s="219" t="n">
        <f aca="false">BK125</f>
        <v>0</v>
      </c>
      <c r="K125" s="220"/>
      <c r="L125" s="23"/>
      <c r="M125" s="221"/>
      <c r="N125" s="222" t="s">
        <v>47</v>
      </c>
      <c r="T125" s="57"/>
      <c r="AT125" s="3" t="s">
        <v>520</v>
      </c>
      <c r="AU125" s="3" t="s">
        <v>89</v>
      </c>
      <c r="AY125" s="3" t="s">
        <v>520</v>
      </c>
      <c r="BE125" s="176" t="n">
        <f aca="false">IF(N125="základní",J125,0)</f>
        <v>0</v>
      </c>
      <c r="BF125" s="176" t="n">
        <f aca="false">IF(N125="snížená",J125,0)</f>
        <v>0</v>
      </c>
      <c r="BG125" s="176" t="n">
        <f aca="false">IF(N125="zákl. přenesená",J125,0)</f>
        <v>0</v>
      </c>
      <c r="BH125" s="176" t="n">
        <f aca="false">IF(N125="sníž. přenesená",J125,0)</f>
        <v>0</v>
      </c>
      <c r="BI125" s="176" t="n">
        <f aca="false">IF(N125="nulová",J125,0)</f>
        <v>0</v>
      </c>
      <c r="BJ125" s="3" t="s">
        <v>89</v>
      </c>
      <c r="BK125" s="176" t="n">
        <f aca="false">I125*H125</f>
        <v>0</v>
      </c>
    </row>
    <row r="126" s="22" customFormat="true" ht="16.35" hidden="false" customHeight="true" outlineLevel="0" collapsed="false">
      <c r="B126" s="23"/>
      <c r="C126" s="212"/>
      <c r="D126" s="213" t="s">
        <v>310</v>
      </c>
      <c r="E126" s="214"/>
      <c r="F126" s="215"/>
      <c r="G126" s="216"/>
      <c r="H126" s="217"/>
      <c r="I126" s="218"/>
      <c r="J126" s="219" t="n">
        <f aca="false">BK126</f>
        <v>0</v>
      </c>
      <c r="K126" s="220"/>
      <c r="L126" s="23"/>
      <c r="M126" s="221"/>
      <c r="N126" s="222" t="s">
        <v>47</v>
      </c>
      <c r="T126" s="57"/>
      <c r="AT126" s="3" t="s">
        <v>520</v>
      </c>
      <c r="AU126" s="3" t="s">
        <v>89</v>
      </c>
      <c r="AY126" s="3" t="s">
        <v>520</v>
      </c>
      <c r="BE126" s="176" t="n">
        <f aca="false">IF(N126="základní",J126,0)</f>
        <v>0</v>
      </c>
      <c r="BF126" s="176" t="n">
        <f aca="false">IF(N126="snížená",J126,0)</f>
        <v>0</v>
      </c>
      <c r="BG126" s="176" t="n">
        <f aca="false">IF(N126="zákl. přenesená",J126,0)</f>
        <v>0</v>
      </c>
      <c r="BH126" s="176" t="n">
        <f aca="false">IF(N126="sníž. přenesená",J126,0)</f>
        <v>0</v>
      </c>
      <c r="BI126" s="176" t="n">
        <f aca="false">IF(N126="nulová",J126,0)</f>
        <v>0</v>
      </c>
      <c r="BJ126" s="3" t="s">
        <v>89</v>
      </c>
      <c r="BK126" s="176" t="n">
        <f aca="false">I126*H126</f>
        <v>0</v>
      </c>
    </row>
    <row r="127" s="22" customFormat="true" ht="16.35" hidden="false" customHeight="true" outlineLevel="0" collapsed="false">
      <c r="B127" s="23"/>
      <c r="C127" s="212"/>
      <c r="D127" s="213" t="s">
        <v>310</v>
      </c>
      <c r="E127" s="214"/>
      <c r="F127" s="215"/>
      <c r="G127" s="216"/>
      <c r="H127" s="217"/>
      <c r="I127" s="218"/>
      <c r="J127" s="219" t="n">
        <f aca="false">BK127</f>
        <v>0</v>
      </c>
      <c r="K127" s="220"/>
      <c r="L127" s="23"/>
      <c r="M127" s="221"/>
      <c r="N127" s="222" t="s">
        <v>47</v>
      </c>
      <c r="T127" s="57"/>
      <c r="AT127" s="3" t="s">
        <v>520</v>
      </c>
      <c r="AU127" s="3" t="s">
        <v>89</v>
      </c>
      <c r="AY127" s="3" t="s">
        <v>520</v>
      </c>
      <c r="BE127" s="176" t="n">
        <f aca="false">IF(N127="základní",J127,0)</f>
        <v>0</v>
      </c>
      <c r="BF127" s="176" t="n">
        <f aca="false">IF(N127="snížená",J127,0)</f>
        <v>0</v>
      </c>
      <c r="BG127" s="176" t="n">
        <f aca="false">IF(N127="zákl. přenesená",J127,0)</f>
        <v>0</v>
      </c>
      <c r="BH127" s="176" t="n">
        <f aca="false">IF(N127="sníž. přenesená",J127,0)</f>
        <v>0</v>
      </c>
      <c r="BI127" s="176" t="n">
        <f aca="false">IF(N127="nulová",J127,0)</f>
        <v>0</v>
      </c>
      <c r="BJ127" s="3" t="s">
        <v>89</v>
      </c>
      <c r="BK127" s="176" t="n">
        <f aca="false">I127*H127</f>
        <v>0</v>
      </c>
    </row>
    <row r="128" s="22" customFormat="true" ht="16.35" hidden="false" customHeight="true" outlineLevel="0" collapsed="false">
      <c r="B128" s="23"/>
      <c r="C128" s="212"/>
      <c r="D128" s="213" t="s">
        <v>310</v>
      </c>
      <c r="E128" s="214"/>
      <c r="F128" s="215"/>
      <c r="G128" s="216"/>
      <c r="H128" s="217"/>
      <c r="I128" s="218"/>
      <c r="J128" s="219" t="n">
        <f aca="false">BK128</f>
        <v>0</v>
      </c>
      <c r="K128" s="220"/>
      <c r="L128" s="23"/>
      <c r="M128" s="221"/>
      <c r="N128" s="222" t="s">
        <v>47</v>
      </c>
      <c r="O128" s="223"/>
      <c r="P128" s="223"/>
      <c r="Q128" s="223"/>
      <c r="R128" s="223"/>
      <c r="S128" s="223"/>
      <c r="T128" s="224"/>
      <c r="AT128" s="3" t="s">
        <v>520</v>
      </c>
      <c r="AU128" s="3" t="s">
        <v>89</v>
      </c>
      <c r="AY128" s="3" t="s">
        <v>520</v>
      </c>
      <c r="BE128" s="176" t="n">
        <f aca="false">IF(N128="základní",J128,0)</f>
        <v>0</v>
      </c>
      <c r="BF128" s="176" t="n">
        <f aca="false">IF(N128="snížená",J128,0)</f>
        <v>0</v>
      </c>
      <c r="BG128" s="176" t="n">
        <f aca="false">IF(N128="zákl. přenesená",J128,0)</f>
        <v>0</v>
      </c>
      <c r="BH128" s="176" t="n">
        <f aca="false">IF(N128="sníž. přenesená",J128,0)</f>
        <v>0</v>
      </c>
      <c r="BI128" s="176" t="n">
        <f aca="false">IF(N128="nulová",J128,0)</f>
        <v>0</v>
      </c>
      <c r="BJ128" s="3" t="s">
        <v>89</v>
      </c>
      <c r="BK128" s="176" t="n">
        <f aca="false">I128*H128</f>
        <v>0</v>
      </c>
    </row>
    <row r="129" s="22" customFormat="true" ht="6.9" hidden="false" customHeight="true" outlineLevel="0" collapsed="false"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23"/>
    </row>
  </sheetData>
  <autoFilter ref="C118:K128"/>
  <mergeCells count="9">
    <mergeCell ref="L2:V2"/>
    <mergeCell ref="E7:H7"/>
    <mergeCell ref="E9:H9"/>
    <mergeCell ref="E18:H18"/>
    <mergeCell ref="E27:H27"/>
    <mergeCell ref="E85:H85"/>
    <mergeCell ref="E87:H87"/>
    <mergeCell ref="E109:H109"/>
    <mergeCell ref="E111:H111"/>
  </mergeCells>
  <dataValidations count="2">
    <dataValidation allowBlank="true" error="Povoleny jsou hodnoty K, M." operator="between" showDropDown="false" showErrorMessage="true" showInputMessage="true" sqref="D124:D129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24:N129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H958"/>
  <sheetViews>
    <sheetView showFormulas="false" showGridLines="false" showRowColHeaders="true" showZeros="true" rightToLeft="false" tabSelected="false" showOutlineSymbols="true" defaultGridColor="true" view="normal" topLeftCell="A924" colorId="64" zoomScale="100" zoomScaleNormal="100" zoomScalePageLayoutView="100" workbookViewId="0">
      <selection pane="topLeft" activeCell="A924" activeCellId="0" sqref="A924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72"/>
    <col collapsed="false" customWidth="true" hidden="false" outlineLevel="0" max="3" min="3" style="0" width="25"/>
    <col collapsed="false" customWidth="true" hidden="false" outlineLevel="0" max="4" min="4" style="0" width="75.86"/>
    <col collapsed="false" customWidth="true" hidden="false" outlineLevel="0" max="5" min="5" style="0" width="13.29"/>
    <col collapsed="false" customWidth="true" hidden="false" outlineLevel="0" max="6" min="6" style="0" width="20"/>
    <col collapsed="false" customWidth="true" hidden="false" outlineLevel="0" max="7" min="7" style="0" width="1.72"/>
    <col collapsed="false" customWidth="true" hidden="false" outlineLevel="0" max="8" min="8" style="0" width="8.29"/>
  </cols>
  <sheetData>
    <row r="1" customFormat="false" ht="11.25" hidden="false" customHeight="true" outlineLevel="0" collapsed="false"/>
    <row r="2" customFormat="false" ht="36.9" hidden="false" customHeight="true" outlineLevel="0" collapsed="false"/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6"/>
    </row>
    <row r="4" customFormat="false" ht="24.9" hidden="false" customHeight="true" outlineLevel="0" collapsed="false">
      <c r="B4" s="6"/>
      <c r="C4" s="7" t="s">
        <v>6307</v>
      </c>
      <c r="H4" s="6"/>
    </row>
    <row r="5" customFormat="false" ht="12" hidden="false" customHeight="true" outlineLevel="0" collapsed="false">
      <c r="B5" s="6"/>
      <c r="C5" s="10" t="s">
        <v>12</v>
      </c>
      <c r="D5" s="20" t="s">
        <v>13</v>
      </c>
      <c r="E5" s="20"/>
      <c r="F5" s="20"/>
      <c r="H5" s="6"/>
    </row>
    <row r="6" customFormat="false" ht="36.9" hidden="false" customHeight="true" outlineLevel="0" collapsed="false">
      <c r="B6" s="6"/>
      <c r="C6" s="13" t="s">
        <v>15</v>
      </c>
      <c r="D6" s="14" t="s">
        <v>16</v>
      </c>
      <c r="E6" s="14"/>
      <c r="F6" s="14"/>
      <c r="H6" s="6"/>
    </row>
    <row r="7" customFormat="false" ht="16.5" hidden="false" customHeight="true" outlineLevel="0" collapsed="false">
      <c r="B7" s="6"/>
      <c r="C7" s="15" t="s">
        <v>21</v>
      </c>
      <c r="D7" s="111" t="str">
        <f aca="false">'Rekapitulace stavby'!AN8</f>
        <v>6. 9. 2021</v>
      </c>
      <c r="H7" s="6"/>
    </row>
    <row r="8" s="22" customFormat="true" ht="10.95" hidden="false" customHeight="true" outlineLevel="0" collapsed="false">
      <c r="B8" s="23"/>
      <c r="H8" s="23"/>
    </row>
    <row r="9" s="143" customFormat="true" ht="29.25" hidden="false" customHeight="true" outlineLevel="0" collapsed="false">
      <c r="B9" s="144"/>
      <c r="C9" s="145" t="s">
        <v>63</v>
      </c>
      <c r="D9" s="146" t="s">
        <v>64</v>
      </c>
      <c r="E9" s="146" t="s">
        <v>295</v>
      </c>
      <c r="F9" s="147" t="s">
        <v>6308</v>
      </c>
      <c r="H9" s="144"/>
    </row>
    <row r="10" s="22" customFormat="true" ht="26.4" hidden="false" customHeight="true" outlineLevel="0" collapsed="false">
      <c r="B10" s="23"/>
      <c r="C10" s="236" t="s">
        <v>6309</v>
      </c>
      <c r="D10" s="236" t="s">
        <v>94</v>
      </c>
      <c r="H10" s="23"/>
    </row>
    <row r="11" s="22" customFormat="true" ht="16.95" hidden="false" customHeight="true" outlineLevel="0" collapsed="false">
      <c r="B11" s="23"/>
      <c r="C11" s="237" t="s">
        <v>267</v>
      </c>
      <c r="D11" s="238"/>
      <c r="E11" s="239"/>
      <c r="F11" s="240" t="n">
        <v>4570</v>
      </c>
      <c r="H11" s="23"/>
    </row>
    <row r="12" s="22" customFormat="true" ht="16.95" hidden="false" customHeight="true" outlineLevel="0" collapsed="false">
      <c r="B12" s="23"/>
      <c r="C12" s="241"/>
      <c r="D12" s="241" t="s">
        <v>318</v>
      </c>
      <c r="E12" s="3"/>
      <c r="F12" s="242" t="n">
        <v>0</v>
      </c>
      <c r="H12" s="23"/>
    </row>
    <row r="13" s="22" customFormat="true" ht="16.95" hidden="false" customHeight="true" outlineLevel="0" collapsed="false">
      <c r="B13" s="23"/>
      <c r="C13" s="241"/>
      <c r="D13" s="241" t="s">
        <v>338</v>
      </c>
      <c r="E13" s="3"/>
      <c r="F13" s="242" t="n">
        <v>0</v>
      </c>
      <c r="H13" s="23"/>
    </row>
    <row r="14" s="22" customFormat="true" ht="16.95" hidden="false" customHeight="true" outlineLevel="0" collapsed="false">
      <c r="B14" s="23"/>
      <c r="C14" s="241"/>
      <c r="D14" s="241" t="s">
        <v>339</v>
      </c>
      <c r="E14" s="3"/>
      <c r="F14" s="242" t="n">
        <v>4570</v>
      </c>
      <c r="H14" s="23"/>
    </row>
    <row r="15" s="22" customFormat="true" ht="16.95" hidden="false" customHeight="true" outlineLevel="0" collapsed="false">
      <c r="B15" s="23"/>
      <c r="C15" s="241" t="s">
        <v>267</v>
      </c>
      <c r="D15" s="241" t="s">
        <v>321</v>
      </c>
      <c r="E15" s="3"/>
      <c r="F15" s="242" t="n">
        <v>4570</v>
      </c>
      <c r="H15" s="23"/>
    </row>
    <row r="16" s="22" customFormat="true" ht="16.95" hidden="false" customHeight="true" outlineLevel="0" collapsed="false">
      <c r="B16" s="23"/>
      <c r="C16" s="243" t="s">
        <v>6310</v>
      </c>
      <c r="H16" s="23"/>
    </row>
    <row r="17" s="22" customFormat="true" ht="20.4" hidden="false" customHeight="false" outlineLevel="0" collapsed="false">
      <c r="B17" s="23"/>
      <c r="C17" s="241" t="s">
        <v>335</v>
      </c>
      <c r="D17" s="241" t="s">
        <v>6311</v>
      </c>
      <c r="E17" s="3" t="s">
        <v>324</v>
      </c>
      <c r="F17" s="242" t="n">
        <v>4570</v>
      </c>
      <c r="H17" s="23"/>
    </row>
    <row r="18" s="22" customFormat="true" ht="20.4" hidden="false" customHeight="false" outlineLevel="0" collapsed="false">
      <c r="B18" s="23"/>
      <c r="C18" s="241" t="s">
        <v>341</v>
      </c>
      <c r="D18" s="241" t="s">
        <v>6312</v>
      </c>
      <c r="E18" s="3" t="s">
        <v>324</v>
      </c>
      <c r="F18" s="242" t="n">
        <v>5830</v>
      </c>
      <c r="H18" s="23"/>
    </row>
    <row r="19" s="22" customFormat="true" ht="20.4" hidden="false" customHeight="false" outlineLevel="0" collapsed="false">
      <c r="B19" s="23"/>
      <c r="C19" s="241" t="s">
        <v>358</v>
      </c>
      <c r="D19" s="241" t="s">
        <v>6313</v>
      </c>
      <c r="E19" s="3" t="s">
        <v>324</v>
      </c>
      <c r="F19" s="242" t="n">
        <v>3310</v>
      </c>
      <c r="H19" s="23"/>
    </row>
    <row r="20" s="22" customFormat="true" ht="20.4" hidden="false" customHeight="false" outlineLevel="0" collapsed="false">
      <c r="B20" s="23"/>
      <c r="C20" s="241" t="s">
        <v>364</v>
      </c>
      <c r="D20" s="241" t="s">
        <v>6314</v>
      </c>
      <c r="E20" s="3" t="s">
        <v>324</v>
      </c>
      <c r="F20" s="242" t="n">
        <v>3310</v>
      </c>
      <c r="H20" s="23"/>
    </row>
    <row r="21" s="22" customFormat="true" ht="16.95" hidden="false" customHeight="true" outlineLevel="0" collapsed="false">
      <c r="B21" s="23"/>
      <c r="C21" s="241" t="s">
        <v>353</v>
      </c>
      <c r="D21" s="241" t="s">
        <v>6315</v>
      </c>
      <c r="E21" s="3" t="s">
        <v>324</v>
      </c>
      <c r="F21" s="242" t="n">
        <v>4570</v>
      </c>
      <c r="H21" s="23"/>
    </row>
    <row r="22" s="22" customFormat="true" ht="20.4" hidden="false" customHeight="false" outlineLevel="0" collapsed="false">
      <c r="B22" s="23"/>
      <c r="C22" s="241" t="s">
        <v>368</v>
      </c>
      <c r="D22" s="241" t="s">
        <v>6316</v>
      </c>
      <c r="E22" s="3" t="s">
        <v>370</v>
      </c>
      <c r="F22" s="242" t="n">
        <v>5958</v>
      </c>
      <c r="H22" s="23"/>
    </row>
    <row r="23" s="22" customFormat="true" ht="16.95" hidden="false" customHeight="true" outlineLevel="0" collapsed="false">
      <c r="B23" s="23"/>
      <c r="C23" s="241" t="s">
        <v>348</v>
      </c>
      <c r="D23" s="241" t="s">
        <v>6317</v>
      </c>
      <c r="E23" s="3" t="s">
        <v>324</v>
      </c>
      <c r="F23" s="242" t="n">
        <v>4570</v>
      </c>
      <c r="H23" s="23"/>
    </row>
    <row r="24" s="22" customFormat="true" ht="16.95" hidden="false" customHeight="true" outlineLevel="0" collapsed="false">
      <c r="B24" s="23"/>
      <c r="C24" s="237" t="s">
        <v>269</v>
      </c>
      <c r="D24" s="238"/>
      <c r="E24" s="239"/>
      <c r="F24" s="240" t="n">
        <v>1260</v>
      </c>
      <c r="H24" s="23"/>
    </row>
    <row r="25" s="22" customFormat="true" ht="16.95" hidden="false" customHeight="true" outlineLevel="0" collapsed="false">
      <c r="B25" s="23"/>
      <c r="C25" s="241"/>
      <c r="D25" s="241" t="s">
        <v>318</v>
      </c>
      <c r="E25" s="3"/>
      <c r="F25" s="242" t="n">
        <v>0</v>
      </c>
      <c r="H25" s="23"/>
    </row>
    <row r="26" s="22" customFormat="true" ht="16.95" hidden="false" customHeight="true" outlineLevel="0" collapsed="false">
      <c r="B26" s="23"/>
      <c r="C26" s="241"/>
      <c r="D26" s="241" t="s">
        <v>378</v>
      </c>
      <c r="E26" s="3"/>
      <c r="F26" s="242" t="n">
        <v>0</v>
      </c>
      <c r="H26" s="23"/>
    </row>
    <row r="27" s="22" customFormat="true" ht="16.95" hidden="false" customHeight="true" outlineLevel="0" collapsed="false">
      <c r="B27" s="23"/>
      <c r="C27" s="241"/>
      <c r="D27" s="241" t="s">
        <v>379</v>
      </c>
      <c r="E27" s="3"/>
      <c r="F27" s="242" t="n">
        <v>1260</v>
      </c>
      <c r="H27" s="23"/>
    </row>
    <row r="28" s="22" customFormat="true" ht="16.95" hidden="false" customHeight="true" outlineLevel="0" collapsed="false">
      <c r="B28" s="23"/>
      <c r="C28" s="241" t="s">
        <v>269</v>
      </c>
      <c r="D28" s="241" t="s">
        <v>321</v>
      </c>
      <c r="E28" s="3"/>
      <c r="F28" s="242" t="n">
        <v>1260</v>
      </c>
      <c r="H28" s="23"/>
    </row>
    <row r="29" s="22" customFormat="true" ht="16.95" hidden="false" customHeight="true" outlineLevel="0" collapsed="false">
      <c r="B29" s="23"/>
      <c r="C29" s="243" t="s">
        <v>6310</v>
      </c>
      <c r="H29" s="23"/>
    </row>
    <row r="30" s="22" customFormat="true" ht="16.95" hidden="false" customHeight="true" outlineLevel="0" collapsed="false">
      <c r="B30" s="23"/>
      <c r="C30" s="241" t="s">
        <v>375</v>
      </c>
      <c r="D30" s="241" t="s">
        <v>6318</v>
      </c>
      <c r="E30" s="3" t="s">
        <v>324</v>
      </c>
      <c r="F30" s="242" t="n">
        <v>1260</v>
      </c>
      <c r="H30" s="23"/>
    </row>
    <row r="31" s="22" customFormat="true" ht="20.4" hidden="false" customHeight="false" outlineLevel="0" collapsed="false">
      <c r="B31" s="23"/>
      <c r="C31" s="241" t="s">
        <v>341</v>
      </c>
      <c r="D31" s="241" t="s">
        <v>6312</v>
      </c>
      <c r="E31" s="3" t="s">
        <v>324</v>
      </c>
      <c r="F31" s="242" t="n">
        <v>5830</v>
      </c>
      <c r="H31" s="23"/>
    </row>
    <row r="32" s="22" customFormat="true" ht="20.4" hidden="false" customHeight="false" outlineLevel="0" collapsed="false">
      <c r="B32" s="23"/>
      <c r="C32" s="241" t="s">
        <v>358</v>
      </c>
      <c r="D32" s="241" t="s">
        <v>6313</v>
      </c>
      <c r="E32" s="3" t="s">
        <v>324</v>
      </c>
      <c r="F32" s="242" t="n">
        <v>3310</v>
      </c>
      <c r="H32" s="23"/>
    </row>
    <row r="33" s="22" customFormat="true" ht="20.4" hidden="false" customHeight="false" outlineLevel="0" collapsed="false">
      <c r="B33" s="23"/>
      <c r="C33" s="241" t="s">
        <v>364</v>
      </c>
      <c r="D33" s="241" t="s">
        <v>6314</v>
      </c>
      <c r="E33" s="3" t="s">
        <v>324</v>
      </c>
      <c r="F33" s="242" t="n">
        <v>3310</v>
      </c>
      <c r="H33" s="23"/>
    </row>
    <row r="34" s="22" customFormat="true" ht="20.4" hidden="false" customHeight="false" outlineLevel="0" collapsed="false">
      <c r="B34" s="23"/>
      <c r="C34" s="241" t="s">
        <v>368</v>
      </c>
      <c r="D34" s="241" t="s">
        <v>6316</v>
      </c>
      <c r="E34" s="3" t="s">
        <v>370</v>
      </c>
      <c r="F34" s="242" t="n">
        <v>5958</v>
      </c>
      <c r="H34" s="23"/>
    </row>
    <row r="35" s="22" customFormat="true" ht="16.95" hidden="false" customHeight="true" outlineLevel="0" collapsed="false">
      <c r="B35" s="23"/>
      <c r="C35" s="237" t="s">
        <v>6319</v>
      </c>
      <c r="D35" s="238"/>
      <c r="E35" s="239"/>
      <c r="F35" s="240" t="n">
        <v>1040</v>
      </c>
      <c r="H35" s="23"/>
    </row>
    <row r="36" s="22" customFormat="true" ht="16.95" hidden="false" customHeight="true" outlineLevel="0" collapsed="false">
      <c r="B36" s="23"/>
      <c r="C36" s="237" t="s">
        <v>6320</v>
      </c>
      <c r="D36" s="238"/>
      <c r="E36" s="239"/>
      <c r="F36" s="240" t="n">
        <v>325</v>
      </c>
      <c r="H36" s="23"/>
    </row>
    <row r="37" s="22" customFormat="true" ht="16.95" hidden="false" customHeight="true" outlineLevel="0" collapsed="false">
      <c r="B37" s="23"/>
      <c r="C37" s="237" t="s">
        <v>6321</v>
      </c>
      <c r="D37" s="238"/>
      <c r="E37" s="239"/>
      <c r="F37" s="240" t="n">
        <v>0</v>
      </c>
      <c r="H37" s="23"/>
    </row>
    <row r="38" s="22" customFormat="true" ht="16.95" hidden="false" customHeight="true" outlineLevel="0" collapsed="false">
      <c r="B38" s="23"/>
      <c r="C38" s="237" t="s">
        <v>6322</v>
      </c>
      <c r="D38" s="238"/>
      <c r="E38" s="239"/>
      <c r="F38" s="240" t="n">
        <v>3866</v>
      </c>
      <c r="H38" s="23"/>
    </row>
    <row r="39" s="22" customFormat="true" ht="16.95" hidden="false" customHeight="true" outlineLevel="0" collapsed="false">
      <c r="B39" s="23"/>
      <c r="C39" s="237" t="s">
        <v>6323</v>
      </c>
      <c r="D39" s="238"/>
      <c r="E39" s="239"/>
      <c r="F39" s="240" t="n">
        <v>1972</v>
      </c>
      <c r="H39" s="23"/>
    </row>
    <row r="40" s="22" customFormat="true" ht="16.95" hidden="false" customHeight="true" outlineLevel="0" collapsed="false">
      <c r="B40" s="23"/>
      <c r="C40" s="237" t="s">
        <v>6324</v>
      </c>
      <c r="D40" s="238"/>
      <c r="E40" s="239"/>
      <c r="F40" s="240" t="n">
        <v>6300</v>
      </c>
      <c r="H40" s="23"/>
    </row>
    <row r="41" s="22" customFormat="true" ht="16.95" hidden="false" customHeight="true" outlineLevel="0" collapsed="false">
      <c r="B41" s="23"/>
      <c r="C41" s="237" t="s">
        <v>874</v>
      </c>
      <c r="D41" s="238"/>
      <c r="E41" s="239"/>
      <c r="F41" s="240" t="n">
        <v>35.355</v>
      </c>
      <c r="H41" s="23"/>
    </row>
    <row r="42" s="22" customFormat="true" ht="16.95" hidden="false" customHeight="true" outlineLevel="0" collapsed="false">
      <c r="B42" s="23"/>
      <c r="C42" s="237" t="s">
        <v>6325</v>
      </c>
      <c r="D42" s="238"/>
      <c r="E42" s="239"/>
      <c r="F42" s="240" t="n">
        <v>851.2</v>
      </c>
      <c r="H42" s="23"/>
    </row>
    <row r="43" s="22" customFormat="true" ht="16.95" hidden="false" customHeight="true" outlineLevel="0" collapsed="false">
      <c r="B43" s="23"/>
      <c r="C43" s="237" t="s">
        <v>6326</v>
      </c>
      <c r="D43" s="238" t="s">
        <v>6327</v>
      </c>
      <c r="E43" s="239"/>
      <c r="F43" s="240" t="n">
        <v>0</v>
      </c>
      <c r="H43" s="23"/>
    </row>
    <row r="44" s="22" customFormat="true" ht="16.95" hidden="false" customHeight="true" outlineLevel="0" collapsed="false">
      <c r="B44" s="23"/>
      <c r="C44" s="237" t="s">
        <v>6328</v>
      </c>
      <c r="D44" s="238"/>
      <c r="E44" s="239"/>
      <c r="F44" s="240" t="n">
        <v>136.699</v>
      </c>
      <c r="H44" s="23"/>
    </row>
    <row r="45" s="22" customFormat="true" ht="16.95" hidden="false" customHeight="true" outlineLevel="0" collapsed="false">
      <c r="B45" s="23"/>
      <c r="C45" s="237" t="s">
        <v>6329</v>
      </c>
      <c r="D45" s="238"/>
      <c r="E45" s="239"/>
      <c r="F45" s="240" t="n">
        <v>0</v>
      </c>
      <c r="H45" s="23"/>
    </row>
    <row r="46" s="22" customFormat="true" ht="16.95" hidden="false" customHeight="true" outlineLevel="0" collapsed="false">
      <c r="B46" s="23"/>
      <c r="C46" s="237" t="s">
        <v>272</v>
      </c>
      <c r="D46" s="238"/>
      <c r="E46" s="239"/>
      <c r="F46" s="240" t="n">
        <v>386.695</v>
      </c>
      <c r="H46" s="23"/>
    </row>
    <row r="47" s="22" customFormat="true" ht="16.95" hidden="false" customHeight="true" outlineLevel="0" collapsed="false">
      <c r="B47" s="23"/>
      <c r="C47" s="241"/>
      <c r="D47" s="241" t="s">
        <v>318</v>
      </c>
      <c r="E47" s="3"/>
      <c r="F47" s="242" t="n">
        <v>0</v>
      </c>
      <c r="H47" s="23"/>
    </row>
    <row r="48" s="22" customFormat="true" ht="16.95" hidden="false" customHeight="true" outlineLevel="0" collapsed="false">
      <c r="B48" s="23"/>
      <c r="C48" s="241"/>
      <c r="D48" s="241" t="s">
        <v>465</v>
      </c>
      <c r="E48" s="3"/>
      <c r="F48" s="242" t="n">
        <v>0</v>
      </c>
      <c r="H48" s="23"/>
    </row>
    <row r="49" s="22" customFormat="true" ht="16.95" hidden="false" customHeight="true" outlineLevel="0" collapsed="false">
      <c r="B49" s="23"/>
      <c r="C49" s="241"/>
      <c r="D49" s="241" t="s">
        <v>466</v>
      </c>
      <c r="E49" s="3"/>
      <c r="F49" s="242" t="n">
        <v>8.33</v>
      </c>
      <c r="H49" s="23"/>
    </row>
    <row r="50" s="22" customFormat="true" ht="16.95" hidden="false" customHeight="true" outlineLevel="0" collapsed="false">
      <c r="B50" s="23"/>
      <c r="C50" s="241"/>
      <c r="D50" s="241" t="s">
        <v>467</v>
      </c>
      <c r="E50" s="3"/>
      <c r="F50" s="242" t="n">
        <v>50.01</v>
      </c>
      <c r="H50" s="23"/>
    </row>
    <row r="51" s="22" customFormat="true" ht="16.95" hidden="false" customHeight="true" outlineLevel="0" collapsed="false">
      <c r="B51" s="23"/>
      <c r="C51" s="241"/>
      <c r="D51" s="241" t="s">
        <v>468</v>
      </c>
      <c r="E51" s="3"/>
      <c r="F51" s="242" t="n">
        <v>86.115</v>
      </c>
      <c r="H51" s="23"/>
    </row>
    <row r="52" s="22" customFormat="true" ht="16.95" hidden="false" customHeight="true" outlineLevel="0" collapsed="false">
      <c r="B52" s="23"/>
      <c r="C52" s="241"/>
      <c r="D52" s="241" t="s">
        <v>469</v>
      </c>
      <c r="E52" s="3"/>
      <c r="F52" s="242" t="n">
        <v>91.24</v>
      </c>
      <c r="H52" s="23"/>
    </row>
    <row r="53" s="22" customFormat="true" ht="16.95" hidden="false" customHeight="true" outlineLevel="0" collapsed="false">
      <c r="B53" s="23"/>
      <c r="C53" s="241"/>
      <c r="D53" s="241" t="s">
        <v>470</v>
      </c>
      <c r="E53" s="3"/>
      <c r="F53" s="242" t="n">
        <v>151</v>
      </c>
      <c r="H53" s="23"/>
    </row>
    <row r="54" s="22" customFormat="true" ht="16.95" hidden="false" customHeight="true" outlineLevel="0" collapsed="false">
      <c r="B54" s="23"/>
      <c r="C54" s="241" t="s">
        <v>272</v>
      </c>
      <c r="D54" s="241" t="s">
        <v>321</v>
      </c>
      <c r="E54" s="3"/>
      <c r="F54" s="242" t="n">
        <v>386.695</v>
      </c>
      <c r="H54" s="23"/>
    </row>
    <row r="55" s="22" customFormat="true" ht="16.95" hidden="false" customHeight="true" outlineLevel="0" collapsed="false">
      <c r="B55" s="23"/>
      <c r="C55" s="243" t="s">
        <v>6310</v>
      </c>
      <c r="H55" s="23"/>
    </row>
    <row r="56" s="22" customFormat="true" ht="16.95" hidden="false" customHeight="true" outlineLevel="0" collapsed="false">
      <c r="B56" s="23"/>
      <c r="C56" s="241" t="s">
        <v>462</v>
      </c>
      <c r="D56" s="241" t="s">
        <v>6330</v>
      </c>
      <c r="E56" s="3" t="s">
        <v>313</v>
      </c>
      <c r="F56" s="242" t="n">
        <v>386.695</v>
      </c>
      <c r="H56" s="23"/>
    </row>
    <row r="57" s="22" customFormat="true" ht="16.95" hidden="false" customHeight="true" outlineLevel="0" collapsed="false">
      <c r="B57" s="23"/>
      <c r="C57" s="241" t="s">
        <v>456</v>
      </c>
      <c r="D57" s="241" t="s">
        <v>6331</v>
      </c>
      <c r="E57" s="3" t="s">
        <v>370</v>
      </c>
      <c r="F57" s="242" t="n">
        <v>5.8</v>
      </c>
      <c r="H57" s="23"/>
    </row>
    <row r="58" s="22" customFormat="true" ht="16.95" hidden="false" customHeight="true" outlineLevel="0" collapsed="false">
      <c r="B58" s="23"/>
      <c r="C58" s="237" t="s">
        <v>274</v>
      </c>
      <c r="D58" s="238"/>
      <c r="E58" s="239"/>
      <c r="F58" s="240" t="n">
        <v>861.908</v>
      </c>
      <c r="H58" s="23"/>
    </row>
    <row r="59" s="22" customFormat="true" ht="16.95" hidden="false" customHeight="true" outlineLevel="0" collapsed="false">
      <c r="B59" s="23"/>
      <c r="C59" s="241"/>
      <c r="D59" s="241" t="s">
        <v>318</v>
      </c>
      <c r="E59" s="3"/>
      <c r="F59" s="242" t="n">
        <v>0</v>
      </c>
      <c r="H59" s="23"/>
    </row>
    <row r="60" s="22" customFormat="true" ht="16.95" hidden="false" customHeight="true" outlineLevel="0" collapsed="false">
      <c r="B60" s="23"/>
      <c r="C60" s="241"/>
      <c r="D60" s="241" t="s">
        <v>406</v>
      </c>
      <c r="E60" s="3"/>
      <c r="F60" s="242" t="n">
        <v>0</v>
      </c>
      <c r="H60" s="23"/>
    </row>
    <row r="61" s="22" customFormat="true" ht="16.95" hidden="false" customHeight="true" outlineLevel="0" collapsed="false">
      <c r="B61" s="23"/>
      <c r="C61" s="241"/>
      <c r="D61" s="241" t="s">
        <v>386</v>
      </c>
      <c r="E61" s="3"/>
      <c r="F61" s="242" t="n">
        <v>0</v>
      </c>
      <c r="H61" s="23"/>
    </row>
    <row r="62" s="22" customFormat="true" ht="16.95" hidden="false" customHeight="true" outlineLevel="0" collapsed="false">
      <c r="B62" s="23"/>
      <c r="C62" s="241"/>
      <c r="D62" s="241" t="s">
        <v>407</v>
      </c>
      <c r="E62" s="3"/>
      <c r="F62" s="242" t="n">
        <v>676.452</v>
      </c>
      <c r="H62" s="23"/>
    </row>
    <row r="63" s="22" customFormat="true" ht="16.95" hidden="false" customHeight="true" outlineLevel="0" collapsed="false">
      <c r="B63" s="23"/>
      <c r="C63" s="241"/>
      <c r="D63" s="241" t="s">
        <v>388</v>
      </c>
      <c r="E63" s="3"/>
      <c r="F63" s="242" t="n">
        <v>0</v>
      </c>
      <c r="H63" s="23"/>
    </row>
    <row r="64" s="22" customFormat="true" ht="16.95" hidden="false" customHeight="true" outlineLevel="0" collapsed="false">
      <c r="B64" s="23"/>
      <c r="C64" s="241"/>
      <c r="D64" s="241" t="s">
        <v>408</v>
      </c>
      <c r="E64" s="3"/>
      <c r="F64" s="242" t="n">
        <v>40.642</v>
      </c>
      <c r="H64" s="23"/>
    </row>
    <row r="65" s="22" customFormat="true" ht="16.95" hidden="false" customHeight="true" outlineLevel="0" collapsed="false">
      <c r="B65" s="23"/>
      <c r="C65" s="241"/>
      <c r="D65" s="241" t="s">
        <v>409</v>
      </c>
      <c r="E65" s="3"/>
      <c r="F65" s="242" t="n">
        <v>16.622</v>
      </c>
      <c r="H65" s="23"/>
    </row>
    <row r="66" s="22" customFormat="true" ht="16.95" hidden="false" customHeight="true" outlineLevel="0" collapsed="false">
      <c r="B66" s="23"/>
      <c r="C66" s="241"/>
      <c r="D66" s="241" t="s">
        <v>410</v>
      </c>
      <c r="E66" s="3"/>
      <c r="F66" s="242" t="n">
        <v>21.469</v>
      </c>
      <c r="H66" s="23"/>
    </row>
    <row r="67" s="22" customFormat="true" ht="16.95" hidden="false" customHeight="true" outlineLevel="0" collapsed="false">
      <c r="B67" s="23"/>
      <c r="C67" s="241"/>
      <c r="D67" s="241" t="s">
        <v>411</v>
      </c>
      <c r="E67" s="3"/>
      <c r="F67" s="242" t="n">
        <v>0</v>
      </c>
      <c r="H67" s="23"/>
    </row>
    <row r="68" s="22" customFormat="true" ht="20.4" hidden="false" customHeight="false" outlineLevel="0" collapsed="false">
      <c r="B68" s="23"/>
      <c r="C68" s="241"/>
      <c r="D68" s="241" t="s">
        <v>412</v>
      </c>
      <c r="E68" s="3"/>
      <c r="F68" s="242" t="n">
        <v>36.064</v>
      </c>
      <c r="H68" s="23"/>
    </row>
    <row r="69" s="22" customFormat="true" ht="16.95" hidden="false" customHeight="true" outlineLevel="0" collapsed="false">
      <c r="B69" s="23"/>
      <c r="C69" s="241"/>
      <c r="D69" s="241" t="s">
        <v>413</v>
      </c>
      <c r="E69" s="3"/>
      <c r="F69" s="242" t="n">
        <v>70.659</v>
      </c>
      <c r="H69" s="23"/>
    </row>
    <row r="70" s="22" customFormat="true" ht="16.95" hidden="false" customHeight="true" outlineLevel="0" collapsed="false">
      <c r="B70" s="23"/>
      <c r="C70" s="241" t="s">
        <v>274</v>
      </c>
      <c r="D70" s="241" t="s">
        <v>321</v>
      </c>
      <c r="E70" s="3"/>
      <c r="F70" s="242" t="n">
        <v>861.908</v>
      </c>
      <c r="H70" s="23"/>
    </row>
    <row r="71" s="22" customFormat="true" ht="16.95" hidden="false" customHeight="true" outlineLevel="0" collapsed="false">
      <c r="B71" s="23"/>
      <c r="C71" s="243" t="s">
        <v>6310</v>
      </c>
      <c r="H71" s="23"/>
    </row>
    <row r="72" s="22" customFormat="true" ht="16.95" hidden="false" customHeight="true" outlineLevel="0" collapsed="false">
      <c r="B72" s="23"/>
      <c r="C72" s="241" t="s">
        <v>403</v>
      </c>
      <c r="D72" s="241" t="s">
        <v>6332</v>
      </c>
      <c r="E72" s="3" t="s">
        <v>324</v>
      </c>
      <c r="F72" s="242" t="n">
        <v>861.908</v>
      </c>
      <c r="H72" s="23"/>
    </row>
    <row r="73" s="22" customFormat="true" ht="16.95" hidden="false" customHeight="true" outlineLevel="0" collapsed="false">
      <c r="B73" s="23"/>
      <c r="C73" s="241" t="s">
        <v>428</v>
      </c>
      <c r="D73" s="241" t="s">
        <v>6333</v>
      </c>
      <c r="E73" s="3" t="s">
        <v>370</v>
      </c>
      <c r="F73" s="242" t="n">
        <v>99.119</v>
      </c>
      <c r="H73" s="23"/>
    </row>
    <row r="74" s="22" customFormat="true" ht="16.95" hidden="false" customHeight="true" outlineLevel="0" collapsed="false">
      <c r="B74" s="23"/>
      <c r="C74" s="237" t="s">
        <v>276</v>
      </c>
      <c r="D74" s="238"/>
      <c r="E74" s="239"/>
      <c r="F74" s="240" t="n">
        <v>249.342</v>
      </c>
      <c r="H74" s="23"/>
    </row>
    <row r="75" s="22" customFormat="true" ht="16.95" hidden="false" customHeight="true" outlineLevel="0" collapsed="false">
      <c r="B75" s="23"/>
      <c r="C75" s="241"/>
      <c r="D75" s="241" t="s">
        <v>318</v>
      </c>
      <c r="E75" s="3"/>
      <c r="F75" s="242" t="n">
        <v>0</v>
      </c>
      <c r="H75" s="23"/>
    </row>
    <row r="76" s="22" customFormat="true" ht="16.95" hidden="false" customHeight="true" outlineLevel="0" collapsed="false">
      <c r="B76" s="23"/>
      <c r="C76" s="241"/>
      <c r="D76" s="241" t="s">
        <v>437</v>
      </c>
      <c r="E76" s="3"/>
      <c r="F76" s="242" t="n">
        <v>0</v>
      </c>
      <c r="H76" s="23"/>
    </row>
    <row r="77" s="22" customFormat="true" ht="16.95" hidden="false" customHeight="true" outlineLevel="0" collapsed="false">
      <c r="B77" s="23"/>
      <c r="C77" s="241"/>
      <c r="D77" s="241" t="s">
        <v>386</v>
      </c>
      <c r="E77" s="3"/>
      <c r="F77" s="242" t="n">
        <v>0</v>
      </c>
      <c r="H77" s="23"/>
    </row>
    <row r="78" s="22" customFormat="true" ht="16.95" hidden="false" customHeight="true" outlineLevel="0" collapsed="false">
      <c r="B78" s="23"/>
      <c r="C78" s="241"/>
      <c r="D78" s="241" t="s">
        <v>438</v>
      </c>
      <c r="E78" s="3"/>
      <c r="F78" s="242" t="n">
        <v>173.138</v>
      </c>
      <c r="H78" s="23"/>
    </row>
    <row r="79" s="22" customFormat="true" ht="16.95" hidden="false" customHeight="true" outlineLevel="0" collapsed="false">
      <c r="B79" s="23"/>
      <c r="C79" s="241"/>
      <c r="D79" s="241" t="s">
        <v>439</v>
      </c>
      <c r="E79" s="3"/>
      <c r="F79" s="242" t="n">
        <v>24.515</v>
      </c>
      <c r="H79" s="23"/>
    </row>
    <row r="80" s="22" customFormat="true" ht="16.95" hidden="false" customHeight="true" outlineLevel="0" collapsed="false">
      <c r="B80" s="23"/>
      <c r="C80" s="241"/>
      <c r="D80" s="241" t="s">
        <v>388</v>
      </c>
      <c r="E80" s="3"/>
      <c r="F80" s="242" t="n">
        <v>0</v>
      </c>
      <c r="H80" s="23"/>
    </row>
    <row r="81" s="22" customFormat="true" ht="16.95" hidden="false" customHeight="true" outlineLevel="0" collapsed="false">
      <c r="B81" s="23"/>
      <c r="C81" s="241"/>
      <c r="D81" s="241" t="s">
        <v>440</v>
      </c>
      <c r="E81" s="3"/>
      <c r="F81" s="242" t="n">
        <v>25.498</v>
      </c>
      <c r="H81" s="23"/>
    </row>
    <row r="82" s="22" customFormat="true" ht="16.95" hidden="false" customHeight="true" outlineLevel="0" collapsed="false">
      <c r="B82" s="23"/>
      <c r="C82" s="241"/>
      <c r="D82" s="241" t="s">
        <v>441</v>
      </c>
      <c r="E82" s="3"/>
      <c r="F82" s="242" t="n">
        <v>11.257</v>
      </c>
      <c r="H82" s="23"/>
    </row>
    <row r="83" s="22" customFormat="true" ht="16.95" hidden="false" customHeight="true" outlineLevel="0" collapsed="false">
      <c r="B83" s="23"/>
      <c r="C83" s="241"/>
      <c r="D83" s="241" t="s">
        <v>442</v>
      </c>
      <c r="E83" s="3"/>
      <c r="F83" s="242" t="n">
        <v>14.934</v>
      </c>
      <c r="H83" s="23"/>
    </row>
    <row r="84" s="22" customFormat="true" ht="16.95" hidden="false" customHeight="true" outlineLevel="0" collapsed="false">
      <c r="B84" s="23"/>
      <c r="C84" s="241" t="s">
        <v>276</v>
      </c>
      <c r="D84" s="241" t="s">
        <v>321</v>
      </c>
      <c r="E84" s="3"/>
      <c r="F84" s="242" t="n">
        <v>249.342</v>
      </c>
      <c r="H84" s="23"/>
    </row>
    <row r="85" s="22" customFormat="true" ht="16.95" hidden="false" customHeight="true" outlineLevel="0" collapsed="false">
      <c r="B85" s="23"/>
      <c r="C85" s="243" t="s">
        <v>6310</v>
      </c>
      <c r="H85" s="23"/>
    </row>
    <row r="86" s="22" customFormat="true" ht="16.95" hidden="false" customHeight="true" outlineLevel="0" collapsed="false">
      <c r="B86" s="23"/>
      <c r="C86" s="241" t="s">
        <v>434</v>
      </c>
      <c r="D86" s="241" t="s">
        <v>6334</v>
      </c>
      <c r="E86" s="3" t="s">
        <v>324</v>
      </c>
      <c r="F86" s="242" t="n">
        <v>249.342</v>
      </c>
      <c r="H86" s="23"/>
    </row>
    <row r="87" s="22" customFormat="true" ht="16.95" hidden="false" customHeight="true" outlineLevel="0" collapsed="false">
      <c r="B87" s="23"/>
      <c r="C87" s="241" t="s">
        <v>456</v>
      </c>
      <c r="D87" s="241" t="s">
        <v>6331</v>
      </c>
      <c r="E87" s="3" t="s">
        <v>370</v>
      </c>
      <c r="F87" s="242" t="n">
        <v>33.661</v>
      </c>
      <c r="H87" s="23"/>
    </row>
    <row r="88" s="22" customFormat="true" ht="26.4" hidden="false" customHeight="true" outlineLevel="0" collapsed="false">
      <c r="B88" s="23"/>
      <c r="C88" s="236" t="s">
        <v>6335</v>
      </c>
      <c r="D88" s="236" t="s">
        <v>106</v>
      </c>
      <c r="H88" s="23"/>
    </row>
    <row r="89" s="22" customFormat="true" ht="16.95" hidden="false" customHeight="true" outlineLevel="0" collapsed="false">
      <c r="B89" s="23"/>
      <c r="C89" s="237" t="s">
        <v>269</v>
      </c>
      <c r="D89" s="238"/>
      <c r="E89" s="239"/>
      <c r="F89" s="240" t="n">
        <v>4.336</v>
      </c>
      <c r="H89" s="23"/>
    </row>
    <row r="90" s="22" customFormat="true" ht="16.95" hidden="false" customHeight="true" outlineLevel="0" collapsed="false">
      <c r="B90" s="23"/>
      <c r="C90" s="241"/>
      <c r="D90" s="241" t="s">
        <v>318</v>
      </c>
      <c r="E90" s="3"/>
      <c r="F90" s="242" t="n">
        <v>0</v>
      </c>
      <c r="H90" s="23"/>
    </row>
    <row r="91" s="22" customFormat="true" ht="16.95" hidden="false" customHeight="true" outlineLevel="0" collapsed="false">
      <c r="B91" s="23"/>
      <c r="C91" s="241"/>
      <c r="D91" s="241" t="s">
        <v>378</v>
      </c>
      <c r="E91" s="3"/>
      <c r="F91" s="242" t="n">
        <v>0</v>
      </c>
      <c r="H91" s="23"/>
    </row>
    <row r="92" s="22" customFormat="true" ht="16.95" hidden="false" customHeight="true" outlineLevel="0" collapsed="false">
      <c r="B92" s="23"/>
      <c r="C92" s="241"/>
      <c r="D92" s="241" t="s">
        <v>915</v>
      </c>
      <c r="E92" s="3"/>
      <c r="F92" s="242" t="n">
        <v>2.626</v>
      </c>
      <c r="H92" s="23"/>
    </row>
    <row r="93" s="22" customFormat="true" ht="16.95" hidden="false" customHeight="true" outlineLevel="0" collapsed="false">
      <c r="B93" s="23"/>
      <c r="C93" s="241"/>
      <c r="D93" s="241" t="s">
        <v>916</v>
      </c>
      <c r="E93" s="3"/>
      <c r="F93" s="242" t="n">
        <v>1.71</v>
      </c>
      <c r="H93" s="23"/>
    </row>
    <row r="94" s="22" customFormat="true" ht="16.95" hidden="false" customHeight="true" outlineLevel="0" collapsed="false">
      <c r="B94" s="23"/>
      <c r="C94" s="241" t="s">
        <v>269</v>
      </c>
      <c r="D94" s="241" t="s">
        <v>321</v>
      </c>
      <c r="E94" s="3"/>
      <c r="F94" s="242" t="n">
        <v>4.336</v>
      </c>
      <c r="H94" s="23"/>
    </row>
    <row r="95" s="22" customFormat="true" ht="16.95" hidden="false" customHeight="true" outlineLevel="0" collapsed="false">
      <c r="B95" s="23"/>
      <c r="C95" s="243" t="s">
        <v>6310</v>
      </c>
      <c r="H95" s="23"/>
    </row>
    <row r="96" s="22" customFormat="true" ht="16.95" hidden="false" customHeight="true" outlineLevel="0" collapsed="false">
      <c r="B96" s="23"/>
      <c r="C96" s="241" t="s">
        <v>913</v>
      </c>
      <c r="D96" s="241" t="s">
        <v>6318</v>
      </c>
      <c r="E96" s="3" t="s">
        <v>324</v>
      </c>
      <c r="F96" s="242" t="n">
        <v>4.336</v>
      </c>
      <c r="H96" s="23"/>
    </row>
    <row r="97" s="22" customFormat="true" ht="20.4" hidden="false" customHeight="false" outlineLevel="0" collapsed="false">
      <c r="B97" s="23"/>
      <c r="C97" s="241" t="s">
        <v>901</v>
      </c>
      <c r="D97" s="241" t="s">
        <v>6336</v>
      </c>
      <c r="E97" s="3" t="s">
        <v>324</v>
      </c>
      <c r="F97" s="242" t="n">
        <v>14.741</v>
      </c>
      <c r="H97" s="23"/>
    </row>
    <row r="98" s="22" customFormat="true" ht="16.95" hidden="false" customHeight="true" outlineLevel="0" collapsed="false">
      <c r="B98" s="23"/>
      <c r="C98" s="241" t="s">
        <v>909</v>
      </c>
      <c r="D98" s="241" t="s">
        <v>6337</v>
      </c>
      <c r="E98" s="3" t="s">
        <v>324</v>
      </c>
      <c r="F98" s="242" t="n">
        <v>4.336</v>
      </c>
      <c r="H98" s="23"/>
    </row>
    <row r="99" s="22" customFormat="true" ht="16.95" hidden="false" customHeight="true" outlineLevel="0" collapsed="false">
      <c r="B99" s="23"/>
      <c r="C99" s="237" t="s">
        <v>923</v>
      </c>
      <c r="D99" s="238"/>
      <c r="E99" s="239"/>
      <c r="F99" s="240" t="n">
        <v>0.467</v>
      </c>
      <c r="H99" s="23"/>
    </row>
    <row r="100" s="22" customFormat="true" ht="16.95" hidden="false" customHeight="true" outlineLevel="0" collapsed="false">
      <c r="B100" s="23"/>
      <c r="C100" s="241"/>
      <c r="D100" s="241" t="s">
        <v>318</v>
      </c>
      <c r="E100" s="3"/>
      <c r="F100" s="242" t="n">
        <v>0</v>
      </c>
      <c r="H100" s="23"/>
    </row>
    <row r="101" s="22" customFormat="true" ht="16.95" hidden="false" customHeight="true" outlineLevel="0" collapsed="false">
      <c r="B101" s="23"/>
      <c r="C101" s="241"/>
      <c r="D101" s="241" t="s">
        <v>920</v>
      </c>
      <c r="E101" s="3"/>
      <c r="F101" s="242" t="n">
        <v>0</v>
      </c>
      <c r="H101" s="23"/>
    </row>
    <row r="102" s="22" customFormat="true" ht="16.95" hidden="false" customHeight="true" outlineLevel="0" collapsed="false">
      <c r="B102" s="23"/>
      <c r="C102" s="241"/>
      <c r="D102" s="241" t="s">
        <v>921</v>
      </c>
      <c r="E102" s="3"/>
      <c r="F102" s="242" t="n">
        <v>0.283</v>
      </c>
      <c r="H102" s="23"/>
    </row>
    <row r="103" s="22" customFormat="true" ht="16.95" hidden="false" customHeight="true" outlineLevel="0" collapsed="false">
      <c r="B103" s="23"/>
      <c r="C103" s="241"/>
      <c r="D103" s="241" t="s">
        <v>922</v>
      </c>
      <c r="E103" s="3"/>
      <c r="F103" s="242" t="n">
        <v>0.184</v>
      </c>
      <c r="H103" s="23"/>
    </row>
    <row r="104" s="22" customFormat="true" ht="16.95" hidden="false" customHeight="true" outlineLevel="0" collapsed="false">
      <c r="B104" s="23"/>
      <c r="C104" s="241" t="s">
        <v>923</v>
      </c>
      <c r="D104" s="241" t="s">
        <v>321</v>
      </c>
      <c r="E104" s="3"/>
      <c r="F104" s="242" t="n">
        <v>0.467</v>
      </c>
      <c r="H104" s="23"/>
    </row>
    <row r="105" s="22" customFormat="true" ht="16.95" hidden="false" customHeight="true" outlineLevel="0" collapsed="false">
      <c r="B105" s="23"/>
      <c r="C105" s="237" t="s">
        <v>874</v>
      </c>
      <c r="D105" s="238"/>
      <c r="E105" s="239"/>
      <c r="F105" s="240" t="n">
        <v>10.405</v>
      </c>
      <c r="H105" s="23"/>
    </row>
    <row r="106" s="22" customFormat="true" ht="16.95" hidden="false" customHeight="true" outlineLevel="0" collapsed="false">
      <c r="B106" s="23"/>
      <c r="C106" s="241"/>
      <c r="D106" s="241" t="s">
        <v>897</v>
      </c>
      <c r="E106" s="3"/>
      <c r="F106" s="242" t="n">
        <v>0</v>
      </c>
      <c r="H106" s="23"/>
    </row>
    <row r="107" s="22" customFormat="true" ht="16.95" hidden="false" customHeight="true" outlineLevel="0" collapsed="false">
      <c r="B107" s="23"/>
      <c r="C107" s="241"/>
      <c r="D107" s="241" t="s">
        <v>898</v>
      </c>
      <c r="E107" s="3"/>
      <c r="F107" s="242" t="n">
        <v>0</v>
      </c>
      <c r="H107" s="23"/>
    </row>
    <row r="108" s="22" customFormat="true" ht="16.95" hidden="false" customHeight="true" outlineLevel="0" collapsed="false">
      <c r="B108" s="23"/>
      <c r="C108" s="241"/>
      <c r="D108" s="241" t="s">
        <v>899</v>
      </c>
      <c r="E108" s="3"/>
      <c r="F108" s="242" t="n">
        <v>6.302</v>
      </c>
      <c r="H108" s="23"/>
    </row>
    <row r="109" s="22" customFormat="true" ht="16.95" hidden="false" customHeight="true" outlineLevel="0" collapsed="false">
      <c r="B109" s="23"/>
      <c r="C109" s="241"/>
      <c r="D109" s="241" t="s">
        <v>900</v>
      </c>
      <c r="E109" s="3"/>
      <c r="F109" s="242" t="n">
        <v>4.103</v>
      </c>
      <c r="H109" s="23"/>
    </row>
    <row r="110" s="22" customFormat="true" ht="16.95" hidden="false" customHeight="true" outlineLevel="0" collapsed="false">
      <c r="B110" s="23"/>
      <c r="C110" s="241" t="s">
        <v>874</v>
      </c>
      <c r="D110" s="241" t="s">
        <v>321</v>
      </c>
      <c r="E110" s="3"/>
      <c r="F110" s="242" t="n">
        <v>10.405</v>
      </c>
      <c r="H110" s="23"/>
    </row>
    <row r="111" s="22" customFormat="true" ht="16.95" hidden="false" customHeight="true" outlineLevel="0" collapsed="false">
      <c r="B111" s="23"/>
      <c r="C111" s="243" t="s">
        <v>6310</v>
      </c>
      <c r="H111" s="23"/>
    </row>
    <row r="112" s="22" customFormat="true" ht="20.4" hidden="false" customHeight="false" outlineLevel="0" collapsed="false">
      <c r="B112" s="23"/>
      <c r="C112" s="241" t="s">
        <v>894</v>
      </c>
      <c r="D112" s="241" t="s">
        <v>6338</v>
      </c>
      <c r="E112" s="3" t="s">
        <v>324</v>
      </c>
      <c r="F112" s="242" t="n">
        <v>10.405</v>
      </c>
      <c r="H112" s="23"/>
    </row>
    <row r="113" s="22" customFormat="true" ht="20.4" hidden="false" customHeight="false" outlineLevel="0" collapsed="false">
      <c r="B113" s="23"/>
      <c r="C113" s="241" t="s">
        <v>901</v>
      </c>
      <c r="D113" s="241" t="s">
        <v>6336</v>
      </c>
      <c r="E113" s="3" t="s">
        <v>324</v>
      </c>
      <c r="F113" s="242" t="n">
        <v>14.741</v>
      </c>
      <c r="H113" s="23"/>
    </row>
    <row r="114" s="22" customFormat="true" ht="16.95" hidden="false" customHeight="true" outlineLevel="0" collapsed="false">
      <c r="B114" s="23"/>
      <c r="C114" s="241" t="s">
        <v>906</v>
      </c>
      <c r="D114" s="241" t="s">
        <v>6317</v>
      </c>
      <c r="E114" s="3" t="s">
        <v>324</v>
      </c>
      <c r="F114" s="242" t="n">
        <v>10.405</v>
      </c>
      <c r="H114" s="23"/>
    </row>
    <row r="115" s="22" customFormat="true" ht="16.95" hidden="false" customHeight="true" outlineLevel="0" collapsed="false">
      <c r="B115" s="23"/>
      <c r="C115" s="237" t="s">
        <v>876</v>
      </c>
      <c r="D115" s="238"/>
      <c r="E115" s="239"/>
      <c r="F115" s="240" t="n">
        <v>2.404</v>
      </c>
      <c r="H115" s="23"/>
    </row>
    <row r="116" s="22" customFormat="true" ht="16.95" hidden="false" customHeight="true" outlineLevel="0" collapsed="false">
      <c r="B116" s="23"/>
      <c r="C116" s="241"/>
      <c r="D116" s="241" t="s">
        <v>318</v>
      </c>
      <c r="E116" s="3"/>
      <c r="F116" s="242" t="n">
        <v>0</v>
      </c>
      <c r="H116" s="23"/>
    </row>
    <row r="117" s="22" customFormat="true" ht="16.95" hidden="false" customHeight="true" outlineLevel="0" collapsed="false">
      <c r="B117" s="23"/>
      <c r="C117" s="241"/>
      <c r="D117" s="241" t="s">
        <v>950</v>
      </c>
      <c r="E117" s="3"/>
      <c r="F117" s="242" t="n">
        <v>0</v>
      </c>
      <c r="H117" s="23"/>
    </row>
    <row r="118" s="22" customFormat="true" ht="16.95" hidden="false" customHeight="true" outlineLevel="0" collapsed="false">
      <c r="B118" s="23"/>
      <c r="C118" s="241"/>
      <c r="D118" s="241" t="s">
        <v>951</v>
      </c>
      <c r="E118" s="3"/>
      <c r="F118" s="242" t="n">
        <v>1.372</v>
      </c>
      <c r="H118" s="23"/>
    </row>
    <row r="119" s="22" customFormat="true" ht="16.95" hidden="false" customHeight="true" outlineLevel="0" collapsed="false">
      <c r="B119" s="23"/>
      <c r="C119" s="241"/>
      <c r="D119" s="241" t="s">
        <v>952</v>
      </c>
      <c r="E119" s="3"/>
      <c r="F119" s="242" t="n">
        <v>1.032</v>
      </c>
      <c r="H119" s="23"/>
    </row>
    <row r="120" s="22" customFormat="true" ht="16.95" hidden="false" customHeight="true" outlineLevel="0" collapsed="false">
      <c r="B120" s="23"/>
      <c r="C120" s="241" t="s">
        <v>876</v>
      </c>
      <c r="D120" s="241" t="s">
        <v>321</v>
      </c>
      <c r="E120" s="3"/>
      <c r="F120" s="242" t="n">
        <v>2.404</v>
      </c>
      <c r="H120" s="23"/>
    </row>
    <row r="121" s="22" customFormat="true" ht="16.95" hidden="false" customHeight="true" outlineLevel="0" collapsed="false">
      <c r="B121" s="23"/>
      <c r="C121" s="243" t="s">
        <v>6310</v>
      </c>
      <c r="H121" s="23"/>
    </row>
    <row r="122" s="22" customFormat="true" ht="16.95" hidden="false" customHeight="true" outlineLevel="0" collapsed="false">
      <c r="B122" s="23"/>
      <c r="C122" s="241" t="s">
        <v>947</v>
      </c>
      <c r="D122" s="241" t="s">
        <v>6339</v>
      </c>
      <c r="E122" s="3" t="s">
        <v>324</v>
      </c>
      <c r="F122" s="242" t="n">
        <v>2.404</v>
      </c>
      <c r="H122" s="23"/>
    </row>
    <row r="123" s="22" customFormat="true" ht="16.95" hidden="false" customHeight="true" outlineLevel="0" collapsed="false">
      <c r="B123" s="23"/>
      <c r="C123" s="241" t="s">
        <v>428</v>
      </c>
      <c r="D123" s="241" t="s">
        <v>6333</v>
      </c>
      <c r="E123" s="3" t="s">
        <v>370</v>
      </c>
      <c r="F123" s="242" t="n">
        <v>0.276</v>
      </c>
      <c r="H123" s="23"/>
    </row>
    <row r="124" s="22" customFormat="true" ht="16.95" hidden="false" customHeight="true" outlineLevel="0" collapsed="false">
      <c r="B124" s="23"/>
      <c r="C124" s="237" t="s">
        <v>878</v>
      </c>
      <c r="D124" s="238"/>
      <c r="E124" s="239"/>
      <c r="F124" s="240" t="n">
        <v>3.969</v>
      </c>
      <c r="H124" s="23"/>
    </row>
    <row r="125" s="22" customFormat="true" ht="16.95" hidden="false" customHeight="true" outlineLevel="0" collapsed="false">
      <c r="B125" s="23"/>
      <c r="C125" s="241"/>
      <c r="D125" s="241" t="s">
        <v>318</v>
      </c>
      <c r="E125" s="3"/>
      <c r="F125" s="242" t="n">
        <v>0</v>
      </c>
      <c r="H125" s="23"/>
    </row>
    <row r="126" s="22" customFormat="true" ht="16.95" hidden="false" customHeight="true" outlineLevel="0" collapsed="false">
      <c r="B126" s="23"/>
      <c r="C126" s="241"/>
      <c r="D126" s="241" t="s">
        <v>927</v>
      </c>
      <c r="E126" s="3"/>
      <c r="F126" s="242" t="n">
        <v>0</v>
      </c>
      <c r="H126" s="23"/>
    </row>
    <row r="127" s="22" customFormat="true" ht="16.95" hidden="false" customHeight="true" outlineLevel="0" collapsed="false">
      <c r="B127" s="23"/>
      <c r="C127" s="241"/>
      <c r="D127" s="241" t="s">
        <v>928</v>
      </c>
      <c r="E127" s="3"/>
      <c r="F127" s="242" t="n">
        <v>2.404</v>
      </c>
      <c r="H127" s="23"/>
    </row>
    <row r="128" s="22" customFormat="true" ht="16.95" hidden="false" customHeight="true" outlineLevel="0" collapsed="false">
      <c r="B128" s="23"/>
      <c r="C128" s="241"/>
      <c r="D128" s="241" t="s">
        <v>929</v>
      </c>
      <c r="E128" s="3"/>
      <c r="F128" s="242" t="n">
        <v>1.565</v>
      </c>
      <c r="H128" s="23"/>
    </row>
    <row r="129" s="22" customFormat="true" ht="16.95" hidden="false" customHeight="true" outlineLevel="0" collapsed="false">
      <c r="B129" s="23"/>
      <c r="C129" s="241" t="s">
        <v>878</v>
      </c>
      <c r="D129" s="241" t="s">
        <v>321</v>
      </c>
      <c r="E129" s="3"/>
      <c r="F129" s="242" t="n">
        <v>3.969</v>
      </c>
      <c r="H129" s="23"/>
    </row>
    <row r="130" s="22" customFormat="true" ht="16.95" hidden="false" customHeight="true" outlineLevel="0" collapsed="false">
      <c r="B130" s="23"/>
      <c r="C130" s="243" t="s">
        <v>6310</v>
      </c>
      <c r="H130" s="23"/>
    </row>
    <row r="131" s="22" customFormat="true" ht="16.95" hidden="false" customHeight="true" outlineLevel="0" collapsed="false">
      <c r="B131" s="23"/>
      <c r="C131" s="241" t="s">
        <v>924</v>
      </c>
      <c r="D131" s="241" t="s">
        <v>6340</v>
      </c>
      <c r="E131" s="3" t="s">
        <v>324</v>
      </c>
      <c r="F131" s="242" t="n">
        <v>3.969</v>
      </c>
      <c r="H131" s="23"/>
    </row>
    <row r="132" s="22" customFormat="true" ht="16.95" hidden="false" customHeight="true" outlineLevel="0" collapsed="false">
      <c r="B132" s="23"/>
      <c r="C132" s="241" t="s">
        <v>939</v>
      </c>
      <c r="D132" s="241" t="s">
        <v>6341</v>
      </c>
      <c r="E132" s="3" t="s">
        <v>370</v>
      </c>
      <c r="F132" s="242" t="n">
        <v>0.456</v>
      </c>
      <c r="H132" s="23"/>
    </row>
    <row r="133" s="22" customFormat="true" ht="26.4" hidden="false" customHeight="true" outlineLevel="0" collapsed="false">
      <c r="B133" s="23"/>
      <c r="C133" s="236" t="s">
        <v>6342</v>
      </c>
      <c r="D133" s="236" t="s">
        <v>109</v>
      </c>
      <c r="H133" s="23"/>
    </row>
    <row r="134" s="22" customFormat="true" ht="16.95" hidden="false" customHeight="true" outlineLevel="0" collapsed="false">
      <c r="B134" s="23"/>
      <c r="C134" s="237" t="s">
        <v>1019</v>
      </c>
      <c r="D134" s="238"/>
      <c r="E134" s="239"/>
      <c r="F134" s="240" t="n">
        <v>6</v>
      </c>
      <c r="H134" s="23"/>
    </row>
    <row r="135" s="22" customFormat="true" ht="16.95" hidden="false" customHeight="true" outlineLevel="0" collapsed="false">
      <c r="B135" s="23"/>
      <c r="C135" s="241"/>
      <c r="D135" s="241" t="s">
        <v>318</v>
      </c>
      <c r="E135" s="3"/>
      <c r="F135" s="242" t="n">
        <v>0</v>
      </c>
      <c r="H135" s="23"/>
    </row>
    <row r="136" s="22" customFormat="true" ht="16.95" hidden="false" customHeight="true" outlineLevel="0" collapsed="false">
      <c r="B136" s="23"/>
      <c r="C136" s="241"/>
      <c r="D136" s="241" t="s">
        <v>1165</v>
      </c>
      <c r="E136" s="3"/>
      <c r="F136" s="242" t="n">
        <v>0</v>
      </c>
      <c r="H136" s="23"/>
    </row>
    <row r="137" s="22" customFormat="true" ht="16.95" hidden="false" customHeight="true" outlineLevel="0" collapsed="false">
      <c r="B137" s="23"/>
      <c r="C137" s="241"/>
      <c r="D137" s="241" t="s">
        <v>1082</v>
      </c>
      <c r="E137" s="3"/>
      <c r="F137" s="242" t="n">
        <v>6</v>
      </c>
      <c r="H137" s="23"/>
    </row>
    <row r="138" s="22" customFormat="true" ht="16.95" hidden="false" customHeight="true" outlineLevel="0" collapsed="false">
      <c r="B138" s="23"/>
      <c r="C138" s="241" t="s">
        <v>1019</v>
      </c>
      <c r="D138" s="241" t="s">
        <v>321</v>
      </c>
      <c r="E138" s="3"/>
      <c r="F138" s="242" t="n">
        <v>6</v>
      </c>
      <c r="H138" s="23"/>
    </row>
    <row r="139" s="22" customFormat="true" ht="16.95" hidden="false" customHeight="true" outlineLevel="0" collapsed="false">
      <c r="B139" s="23"/>
      <c r="C139" s="243" t="s">
        <v>6310</v>
      </c>
      <c r="H139" s="23"/>
    </row>
    <row r="140" s="22" customFormat="true" ht="16.95" hidden="false" customHeight="true" outlineLevel="0" collapsed="false">
      <c r="B140" s="23"/>
      <c r="C140" s="241" t="s">
        <v>1162</v>
      </c>
      <c r="D140" s="241" t="s">
        <v>6343</v>
      </c>
      <c r="E140" s="3" t="s">
        <v>313</v>
      </c>
      <c r="F140" s="242" t="n">
        <v>6</v>
      </c>
      <c r="H140" s="23"/>
    </row>
    <row r="141" s="22" customFormat="true" ht="16.95" hidden="false" customHeight="true" outlineLevel="0" collapsed="false">
      <c r="B141" s="23"/>
      <c r="C141" s="241" t="s">
        <v>1147</v>
      </c>
      <c r="D141" s="241" t="s">
        <v>6344</v>
      </c>
      <c r="E141" s="3" t="s">
        <v>313</v>
      </c>
      <c r="F141" s="242" t="n">
        <v>6</v>
      </c>
      <c r="H141" s="23"/>
    </row>
    <row r="142" s="22" customFormat="true" ht="16.95" hidden="false" customHeight="true" outlineLevel="0" collapsed="false">
      <c r="B142" s="23"/>
      <c r="C142" s="237" t="s">
        <v>1020</v>
      </c>
      <c r="D142" s="238"/>
      <c r="E142" s="239"/>
      <c r="F142" s="240" t="n">
        <v>8.75</v>
      </c>
      <c r="H142" s="23"/>
    </row>
    <row r="143" s="22" customFormat="true" ht="16.95" hidden="false" customHeight="true" outlineLevel="0" collapsed="false">
      <c r="B143" s="23"/>
      <c r="C143" s="241"/>
      <c r="D143" s="241" t="s">
        <v>318</v>
      </c>
      <c r="E143" s="3"/>
      <c r="F143" s="242" t="n">
        <v>0</v>
      </c>
      <c r="H143" s="23"/>
    </row>
    <row r="144" s="22" customFormat="true" ht="16.95" hidden="false" customHeight="true" outlineLevel="0" collapsed="false">
      <c r="B144" s="23"/>
      <c r="C144" s="241"/>
      <c r="D144" s="241" t="s">
        <v>1160</v>
      </c>
      <c r="E144" s="3"/>
      <c r="F144" s="242" t="n">
        <v>0</v>
      </c>
      <c r="H144" s="23"/>
    </row>
    <row r="145" s="22" customFormat="true" ht="16.95" hidden="false" customHeight="true" outlineLevel="0" collapsed="false">
      <c r="B145" s="23"/>
      <c r="C145" s="241"/>
      <c r="D145" s="241" t="s">
        <v>1161</v>
      </c>
      <c r="E145" s="3"/>
      <c r="F145" s="242" t="n">
        <v>8.75</v>
      </c>
      <c r="H145" s="23"/>
    </row>
    <row r="146" s="22" customFormat="true" ht="16.95" hidden="false" customHeight="true" outlineLevel="0" collapsed="false">
      <c r="B146" s="23"/>
      <c r="C146" s="241" t="s">
        <v>1020</v>
      </c>
      <c r="D146" s="241" t="s">
        <v>321</v>
      </c>
      <c r="E146" s="3"/>
      <c r="F146" s="242" t="n">
        <v>8.75</v>
      </c>
      <c r="H146" s="23"/>
    </row>
    <row r="147" s="22" customFormat="true" ht="16.95" hidden="false" customHeight="true" outlineLevel="0" collapsed="false">
      <c r="B147" s="23"/>
      <c r="C147" s="243" t="s">
        <v>6310</v>
      </c>
      <c r="H147" s="23"/>
    </row>
    <row r="148" s="22" customFormat="true" ht="16.95" hidden="false" customHeight="true" outlineLevel="0" collapsed="false">
      <c r="B148" s="23"/>
      <c r="C148" s="241" t="s">
        <v>1157</v>
      </c>
      <c r="D148" s="241" t="s">
        <v>6345</v>
      </c>
      <c r="E148" s="3" t="s">
        <v>313</v>
      </c>
      <c r="F148" s="242" t="n">
        <v>8.75</v>
      </c>
      <c r="H148" s="23"/>
    </row>
    <row r="149" s="22" customFormat="true" ht="16.95" hidden="false" customHeight="true" outlineLevel="0" collapsed="false">
      <c r="B149" s="23"/>
      <c r="C149" s="241" t="s">
        <v>1142</v>
      </c>
      <c r="D149" s="241" t="s">
        <v>6346</v>
      </c>
      <c r="E149" s="3" t="s">
        <v>313</v>
      </c>
      <c r="F149" s="242" t="n">
        <v>8.75</v>
      </c>
      <c r="H149" s="23"/>
    </row>
    <row r="150" s="22" customFormat="true" ht="16.95" hidden="false" customHeight="true" outlineLevel="0" collapsed="false">
      <c r="B150" s="23"/>
      <c r="C150" s="237" t="s">
        <v>1022</v>
      </c>
      <c r="D150" s="238"/>
      <c r="E150" s="239"/>
      <c r="F150" s="240" t="n">
        <v>21.017</v>
      </c>
      <c r="H150" s="23"/>
    </row>
    <row r="151" s="22" customFormat="true" ht="16.95" hidden="false" customHeight="true" outlineLevel="0" collapsed="false">
      <c r="B151" s="23"/>
      <c r="C151" s="241"/>
      <c r="D151" s="241" t="s">
        <v>318</v>
      </c>
      <c r="E151" s="3"/>
      <c r="F151" s="242" t="n">
        <v>0</v>
      </c>
      <c r="H151" s="23"/>
    </row>
    <row r="152" s="22" customFormat="true" ht="16.95" hidden="false" customHeight="true" outlineLevel="0" collapsed="false">
      <c r="B152" s="23"/>
      <c r="C152" s="241"/>
      <c r="D152" s="241" t="s">
        <v>1513</v>
      </c>
      <c r="E152" s="3"/>
      <c r="F152" s="242" t="n">
        <v>0</v>
      </c>
      <c r="H152" s="23"/>
    </row>
    <row r="153" s="22" customFormat="true" ht="16.95" hidden="false" customHeight="true" outlineLevel="0" collapsed="false">
      <c r="B153" s="23"/>
      <c r="C153" s="241"/>
      <c r="D153" s="241" t="s">
        <v>1112</v>
      </c>
      <c r="E153" s="3"/>
      <c r="F153" s="242" t="n">
        <v>0</v>
      </c>
      <c r="H153" s="23"/>
    </row>
    <row r="154" s="22" customFormat="true" ht="16.95" hidden="false" customHeight="true" outlineLevel="0" collapsed="false">
      <c r="B154" s="23"/>
      <c r="C154" s="241"/>
      <c r="D154" s="241" t="s">
        <v>1514</v>
      </c>
      <c r="E154" s="3"/>
      <c r="F154" s="242" t="n">
        <v>24.205</v>
      </c>
      <c r="H154" s="23"/>
    </row>
    <row r="155" s="22" customFormat="true" ht="16.95" hidden="false" customHeight="true" outlineLevel="0" collapsed="false">
      <c r="B155" s="23"/>
      <c r="C155" s="241"/>
      <c r="D155" s="241" t="s">
        <v>1515</v>
      </c>
      <c r="E155" s="3"/>
      <c r="F155" s="242" t="n">
        <v>-3.188</v>
      </c>
      <c r="H155" s="23"/>
    </row>
    <row r="156" s="22" customFormat="true" ht="16.95" hidden="false" customHeight="true" outlineLevel="0" collapsed="false">
      <c r="B156" s="23"/>
      <c r="C156" s="241" t="s">
        <v>1022</v>
      </c>
      <c r="D156" s="241" t="s">
        <v>321</v>
      </c>
      <c r="E156" s="3"/>
      <c r="F156" s="242" t="n">
        <v>21.017</v>
      </c>
      <c r="H156" s="23"/>
    </row>
    <row r="157" s="22" customFormat="true" ht="16.95" hidden="false" customHeight="true" outlineLevel="0" collapsed="false">
      <c r="B157" s="23"/>
      <c r="C157" s="243" t="s">
        <v>6310</v>
      </c>
      <c r="H157" s="23"/>
    </row>
    <row r="158" s="22" customFormat="true" ht="20.4" hidden="false" customHeight="false" outlineLevel="0" collapsed="false">
      <c r="B158" s="23"/>
      <c r="C158" s="241" t="s">
        <v>1510</v>
      </c>
      <c r="D158" s="241" t="s">
        <v>6347</v>
      </c>
      <c r="E158" s="3" t="s">
        <v>313</v>
      </c>
      <c r="F158" s="242" t="n">
        <v>21.017</v>
      </c>
      <c r="H158" s="23"/>
    </row>
    <row r="159" s="22" customFormat="true" ht="16.95" hidden="false" customHeight="true" outlineLevel="0" collapsed="false">
      <c r="B159" s="23"/>
      <c r="C159" s="241" t="s">
        <v>1488</v>
      </c>
      <c r="D159" s="241" t="s">
        <v>6348</v>
      </c>
      <c r="E159" s="3" t="s">
        <v>313</v>
      </c>
      <c r="F159" s="242" t="n">
        <v>21.017</v>
      </c>
      <c r="H159" s="23"/>
    </row>
    <row r="160" s="22" customFormat="true" ht="16.95" hidden="false" customHeight="true" outlineLevel="0" collapsed="false">
      <c r="B160" s="23"/>
      <c r="C160" s="241" t="s">
        <v>1494</v>
      </c>
      <c r="D160" s="241" t="s">
        <v>6349</v>
      </c>
      <c r="E160" s="3" t="s">
        <v>313</v>
      </c>
      <c r="F160" s="242" t="n">
        <v>21.017</v>
      </c>
      <c r="H160" s="23"/>
    </row>
    <row r="161" s="22" customFormat="true" ht="16.95" hidden="false" customHeight="true" outlineLevel="0" collapsed="false">
      <c r="B161" s="23"/>
      <c r="C161" s="241" t="s">
        <v>1499</v>
      </c>
      <c r="D161" s="241" t="s">
        <v>6350</v>
      </c>
      <c r="E161" s="3" t="s">
        <v>313</v>
      </c>
      <c r="F161" s="242" t="n">
        <v>21.017</v>
      </c>
      <c r="H161" s="23"/>
    </row>
    <row r="162" s="22" customFormat="true" ht="16.95" hidden="false" customHeight="true" outlineLevel="0" collapsed="false">
      <c r="B162" s="23"/>
      <c r="C162" s="237" t="s">
        <v>1024</v>
      </c>
      <c r="D162" s="238"/>
      <c r="E162" s="239"/>
      <c r="F162" s="240" t="n">
        <v>3.5</v>
      </c>
      <c r="H162" s="23"/>
    </row>
    <row r="163" s="22" customFormat="true" ht="16.95" hidden="false" customHeight="true" outlineLevel="0" collapsed="false">
      <c r="B163" s="23"/>
      <c r="C163" s="241"/>
      <c r="D163" s="241" t="s">
        <v>318</v>
      </c>
      <c r="E163" s="3"/>
      <c r="F163" s="242" t="n">
        <v>0</v>
      </c>
      <c r="H163" s="23"/>
    </row>
    <row r="164" s="22" customFormat="true" ht="16.95" hidden="false" customHeight="true" outlineLevel="0" collapsed="false">
      <c r="B164" s="23"/>
      <c r="C164" s="241"/>
      <c r="D164" s="241" t="s">
        <v>378</v>
      </c>
      <c r="E164" s="3"/>
      <c r="F164" s="242" t="n">
        <v>0</v>
      </c>
      <c r="H164" s="23"/>
    </row>
    <row r="165" s="22" customFormat="true" ht="16.95" hidden="false" customHeight="true" outlineLevel="0" collapsed="false">
      <c r="B165" s="23"/>
      <c r="C165" s="241"/>
      <c r="D165" s="241" t="s">
        <v>1061</v>
      </c>
      <c r="E165" s="3"/>
      <c r="F165" s="242" t="n">
        <v>0</v>
      </c>
      <c r="H165" s="23"/>
    </row>
    <row r="166" s="22" customFormat="true" ht="16.95" hidden="false" customHeight="true" outlineLevel="0" collapsed="false">
      <c r="B166" s="23"/>
      <c r="C166" s="241"/>
      <c r="D166" s="241" t="s">
        <v>1062</v>
      </c>
      <c r="E166" s="3"/>
      <c r="F166" s="242" t="n">
        <v>3.5</v>
      </c>
      <c r="H166" s="23"/>
    </row>
    <row r="167" s="22" customFormat="true" ht="16.95" hidden="false" customHeight="true" outlineLevel="0" collapsed="false">
      <c r="B167" s="23"/>
      <c r="C167" s="241" t="s">
        <v>1024</v>
      </c>
      <c r="D167" s="241" t="s">
        <v>321</v>
      </c>
      <c r="E167" s="3"/>
      <c r="F167" s="242" t="n">
        <v>3.5</v>
      </c>
      <c r="H167" s="23"/>
    </row>
    <row r="168" s="22" customFormat="true" ht="16.95" hidden="false" customHeight="true" outlineLevel="0" collapsed="false">
      <c r="B168" s="23"/>
      <c r="C168" s="243" t="s">
        <v>6310</v>
      </c>
      <c r="H168" s="23"/>
    </row>
    <row r="169" s="22" customFormat="true" ht="16.95" hidden="false" customHeight="true" outlineLevel="0" collapsed="false">
      <c r="B169" s="23"/>
      <c r="C169" s="241" t="s">
        <v>913</v>
      </c>
      <c r="D169" s="241" t="s">
        <v>6318</v>
      </c>
      <c r="E169" s="3" t="s">
        <v>324</v>
      </c>
      <c r="F169" s="242" t="n">
        <v>3.5</v>
      </c>
      <c r="H169" s="23"/>
    </row>
    <row r="170" s="22" customFormat="true" ht="20.4" hidden="false" customHeight="false" outlineLevel="0" collapsed="false">
      <c r="B170" s="23"/>
      <c r="C170" s="241" t="s">
        <v>901</v>
      </c>
      <c r="D170" s="241" t="s">
        <v>6336</v>
      </c>
      <c r="E170" s="3" t="s">
        <v>324</v>
      </c>
      <c r="F170" s="242" t="n">
        <v>5.153</v>
      </c>
      <c r="H170" s="23"/>
    </row>
    <row r="171" s="22" customFormat="true" ht="16.95" hidden="false" customHeight="true" outlineLevel="0" collapsed="false">
      <c r="B171" s="23"/>
      <c r="C171" s="241" t="s">
        <v>353</v>
      </c>
      <c r="D171" s="241" t="s">
        <v>6315</v>
      </c>
      <c r="E171" s="3" t="s">
        <v>324</v>
      </c>
      <c r="F171" s="242" t="n">
        <v>3.5</v>
      </c>
      <c r="H171" s="23"/>
    </row>
    <row r="172" s="22" customFormat="true" ht="16.95" hidden="false" customHeight="true" outlineLevel="0" collapsed="false">
      <c r="B172" s="23"/>
      <c r="C172" s="237" t="s">
        <v>874</v>
      </c>
      <c r="D172" s="238"/>
      <c r="E172" s="239"/>
      <c r="F172" s="240" t="n">
        <v>1.653</v>
      </c>
      <c r="H172" s="23"/>
    </row>
    <row r="173" s="22" customFormat="true" ht="16.95" hidden="false" customHeight="true" outlineLevel="0" collapsed="false">
      <c r="B173" s="23"/>
      <c r="C173" s="241"/>
      <c r="D173" s="241" t="s">
        <v>318</v>
      </c>
      <c r="E173" s="3"/>
      <c r="F173" s="242" t="n">
        <v>0</v>
      </c>
      <c r="H173" s="23"/>
    </row>
    <row r="174" s="22" customFormat="true" ht="16.95" hidden="false" customHeight="true" outlineLevel="0" collapsed="false">
      <c r="B174" s="23"/>
      <c r="C174" s="241"/>
      <c r="D174" s="241" t="s">
        <v>898</v>
      </c>
      <c r="E174" s="3"/>
      <c r="F174" s="242" t="n">
        <v>0</v>
      </c>
      <c r="H174" s="23"/>
    </row>
    <row r="175" s="22" customFormat="true" ht="16.95" hidden="false" customHeight="true" outlineLevel="0" collapsed="false">
      <c r="B175" s="23"/>
      <c r="C175" s="241"/>
      <c r="D175" s="241" t="s">
        <v>1055</v>
      </c>
      <c r="E175" s="3"/>
      <c r="F175" s="242" t="n">
        <v>1.653</v>
      </c>
      <c r="H175" s="23"/>
    </row>
    <row r="176" s="22" customFormat="true" ht="16.95" hidden="false" customHeight="true" outlineLevel="0" collapsed="false">
      <c r="B176" s="23"/>
      <c r="C176" s="241" t="s">
        <v>874</v>
      </c>
      <c r="D176" s="241" t="s">
        <v>321</v>
      </c>
      <c r="E176" s="3"/>
      <c r="F176" s="242" t="n">
        <v>1.653</v>
      </c>
      <c r="H176" s="23"/>
    </row>
    <row r="177" s="22" customFormat="true" ht="16.95" hidden="false" customHeight="true" outlineLevel="0" collapsed="false">
      <c r="B177" s="23"/>
      <c r="C177" s="243" t="s">
        <v>6310</v>
      </c>
      <c r="H177" s="23"/>
    </row>
    <row r="178" s="22" customFormat="true" ht="20.4" hidden="false" customHeight="false" outlineLevel="0" collapsed="false">
      <c r="B178" s="23"/>
      <c r="C178" s="241" t="s">
        <v>894</v>
      </c>
      <c r="D178" s="241" t="s">
        <v>6338</v>
      </c>
      <c r="E178" s="3" t="s">
        <v>324</v>
      </c>
      <c r="F178" s="242" t="n">
        <v>1.653</v>
      </c>
      <c r="H178" s="23"/>
    </row>
    <row r="179" s="22" customFormat="true" ht="20.4" hidden="false" customHeight="false" outlineLevel="0" collapsed="false">
      <c r="B179" s="23"/>
      <c r="C179" s="241" t="s">
        <v>901</v>
      </c>
      <c r="D179" s="241" t="s">
        <v>6336</v>
      </c>
      <c r="E179" s="3" t="s">
        <v>324</v>
      </c>
      <c r="F179" s="242" t="n">
        <v>5.153</v>
      </c>
      <c r="H179" s="23"/>
    </row>
    <row r="180" s="22" customFormat="true" ht="16.95" hidden="false" customHeight="true" outlineLevel="0" collapsed="false">
      <c r="B180" s="23"/>
      <c r="C180" s="241" t="s">
        <v>906</v>
      </c>
      <c r="D180" s="241" t="s">
        <v>6317</v>
      </c>
      <c r="E180" s="3" t="s">
        <v>324</v>
      </c>
      <c r="F180" s="242" t="n">
        <v>1.653</v>
      </c>
      <c r="H180" s="23"/>
    </row>
    <row r="181" s="22" customFormat="true" ht="16.95" hidden="false" customHeight="true" outlineLevel="0" collapsed="false">
      <c r="B181" s="23"/>
      <c r="C181" s="237" t="s">
        <v>6351</v>
      </c>
      <c r="D181" s="238"/>
      <c r="E181" s="239"/>
      <c r="F181" s="240" t="n">
        <v>112.39</v>
      </c>
      <c r="H181" s="23"/>
    </row>
    <row r="182" s="22" customFormat="true" ht="16.95" hidden="false" customHeight="true" outlineLevel="0" collapsed="false">
      <c r="B182" s="23"/>
      <c r="C182" s="237" t="s">
        <v>6352</v>
      </c>
      <c r="D182" s="238"/>
      <c r="E182" s="239"/>
      <c r="F182" s="240" t="n">
        <v>12.97</v>
      </c>
      <c r="H182" s="23"/>
    </row>
    <row r="183" s="22" customFormat="true" ht="16.95" hidden="false" customHeight="true" outlineLevel="0" collapsed="false">
      <c r="B183" s="23"/>
      <c r="C183" s="237" t="s">
        <v>6353</v>
      </c>
      <c r="D183" s="238"/>
      <c r="E183" s="239"/>
      <c r="F183" s="240" t="n">
        <v>76.44</v>
      </c>
      <c r="H183" s="23"/>
    </row>
    <row r="184" s="22" customFormat="true" ht="16.95" hidden="false" customHeight="true" outlineLevel="0" collapsed="false">
      <c r="B184" s="23"/>
      <c r="C184" s="237" t="s">
        <v>1027</v>
      </c>
      <c r="D184" s="238"/>
      <c r="E184" s="239"/>
      <c r="F184" s="240" t="n">
        <v>10.3</v>
      </c>
      <c r="H184" s="23"/>
    </row>
    <row r="185" s="22" customFormat="true" ht="16.95" hidden="false" customHeight="true" outlineLevel="0" collapsed="false">
      <c r="B185" s="23"/>
      <c r="C185" s="241"/>
      <c r="D185" s="241" t="s">
        <v>318</v>
      </c>
      <c r="E185" s="3"/>
      <c r="F185" s="242" t="n">
        <v>0</v>
      </c>
      <c r="H185" s="23"/>
    </row>
    <row r="186" s="22" customFormat="true" ht="16.95" hidden="false" customHeight="true" outlineLevel="0" collapsed="false">
      <c r="B186" s="23"/>
      <c r="C186" s="241"/>
      <c r="D186" s="241" t="s">
        <v>1479</v>
      </c>
      <c r="E186" s="3"/>
      <c r="F186" s="242" t="n">
        <v>0</v>
      </c>
      <c r="H186" s="23"/>
    </row>
    <row r="187" s="22" customFormat="true" ht="16.95" hidden="false" customHeight="true" outlineLevel="0" collapsed="false">
      <c r="B187" s="23"/>
      <c r="C187" s="241"/>
      <c r="D187" s="241" t="s">
        <v>1061</v>
      </c>
      <c r="E187" s="3"/>
      <c r="F187" s="242" t="n">
        <v>0</v>
      </c>
      <c r="H187" s="23"/>
    </row>
    <row r="188" s="22" customFormat="true" ht="16.95" hidden="false" customHeight="true" outlineLevel="0" collapsed="false">
      <c r="B188" s="23"/>
      <c r="C188" s="241"/>
      <c r="D188" s="241" t="s">
        <v>1112</v>
      </c>
      <c r="E188" s="3"/>
      <c r="F188" s="242" t="n">
        <v>0</v>
      </c>
      <c r="H188" s="23"/>
    </row>
    <row r="189" s="22" customFormat="true" ht="16.95" hidden="false" customHeight="true" outlineLevel="0" collapsed="false">
      <c r="B189" s="23"/>
      <c r="C189" s="241"/>
      <c r="D189" s="241" t="s">
        <v>1480</v>
      </c>
      <c r="E189" s="3"/>
      <c r="F189" s="242" t="n">
        <v>10.3</v>
      </c>
      <c r="H189" s="23"/>
    </row>
    <row r="190" s="22" customFormat="true" ht="16.95" hidden="false" customHeight="true" outlineLevel="0" collapsed="false">
      <c r="B190" s="23"/>
      <c r="C190" s="241" t="s">
        <v>1027</v>
      </c>
      <c r="D190" s="241" t="s">
        <v>321</v>
      </c>
      <c r="E190" s="3"/>
      <c r="F190" s="242" t="n">
        <v>10.3</v>
      </c>
      <c r="H190" s="23"/>
    </row>
    <row r="191" s="22" customFormat="true" ht="16.95" hidden="false" customHeight="true" outlineLevel="0" collapsed="false">
      <c r="B191" s="23"/>
      <c r="C191" s="243" t="s">
        <v>6310</v>
      </c>
      <c r="H191" s="23"/>
    </row>
    <row r="192" s="22" customFormat="true" ht="16.95" hidden="false" customHeight="true" outlineLevel="0" collapsed="false">
      <c r="B192" s="23"/>
      <c r="C192" s="241" t="s">
        <v>1476</v>
      </c>
      <c r="D192" s="241" t="s">
        <v>6354</v>
      </c>
      <c r="E192" s="3" t="s">
        <v>494</v>
      </c>
      <c r="F192" s="242" t="n">
        <v>10.3</v>
      </c>
      <c r="H192" s="23"/>
    </row>
    <row r="193" s="22" customFormat="true" ht="16.95" hidden="false" customHeight="true" outlineLevel="0" collapsed="false">
      <c r="B193" s="23"/>
      <c r="C193" s="241" t="s">
        <v>1457</v>
      </c>
      <c r="D193" s="241" t="s">
        <v>6355</v>
      </c>
      <c r="E193" s="3" t="s">
        <v>494</v>
      </c>
      <c r="F193" s="242" t="n">
        <v>10.3</v>
      </c>
      <c r="H193" s="23"/>
    </row>
    <row r="194" s="22" customFormat="true" ht="16.95" hidden="false" customHeight="true" outlineLevel="0" collapsed="false">
      <c r="B194" s="23"/>
      <c r="C194" s="237" t="s">
        <v>6356</v>
      </c>
      <c r="D194" s="238"/>
      <c r="E194" s="239"/>
      <c r="F194" s="240" t="n">
        <v>25.09</v>
      </c>
      <c r="H194" s="23"/>
    </row>
    <row r="195" s="22" customFormat="true" ht="16.95" hidden="false" customHeight="true" outlineLevel="0" collapsed="false">
      <c r="B195" s="23"/>
      <c r="C195" s="237" t="s">
        <v>1029</v>
      </c>
      <c r="D195" s="238"/>
      <c r="E195" s="239"/>
      <c r="F195" s="240" t="n">
        <v>6.405</v>
      </c>
      <c r="H195" s="23"/>
    </row>
    <row r="196" s="22" customFormat="true" ht="16.95" hidden="false" customHeight="true" outlineLevel="0" collapsed="false">
      <c r="B196" s="23"/>
      <c r="C196" s="241"/>
      <c r="D196" s="241" t="s">
        <v>318</v>
      </c>
      <c r="E196" s="3"/>
      <c r="F196" s="242" t="n">
        <v>0</v>
      </c>
      <c r="H196" s="23"/>
    </row>
    <row r="197" s="22" customFormat="true" ht="16.95" hidden="false" customHeight="true" outlineLevel="0" collapsed="false">
      <c r="B197" s="23"/>
      <c r="C197" s="241"/>
      <c r="D197" s="241" t="s">
        <v>1465</v>
      </c>
      <c r="E197" s="3"/>
      <c r="F197" s="242" t="n">
        <v>0</v>
      </c>
      <c r="H197" s="23"/>
    </row>
    <row r="198" s="22" customFormat="true" ht="16.95" hidden="false" customHeight="true" outlineLevel="0" collapsed="false">
      <c r="B198" s="23"/>
      <c r="C198" s="241"/>
      <c r="D198" s="241" t="s">
        <v>1061</v>
      </c>
      <c r="E198" s="3"/>
      <c r="F198" s="242" t="n">
        <v>0</v>
      </c>
      <c r="H198" s="23"/>
    </row>
    <row r="199" s="22" customFormat="true" ht="16.95" hidden="false" customHeight="true" outlineLevel="0" collapsed="false">
      <c r="B199" s="23"/>
      <c r="C199" s="241"/>
      <c r="D199" s="241" t="s">
        <v>1112</v>
      </c>
      <c r="E199" s="3"/>
      <c r="F199" s="242" t="n">
        <v>0</v>
      </c>
      <c r="H199" s="23"/>
    </row>
    <row r="200" s="22" customFormat="true" ht="16.95" hidden="false" customHeight="true" outlineLevel="0" collapsed="false">
      <c r="B200" s="23"/>
      <c r="C200" s="241"/>
      <c r="D200" s="241" t="s">
        <v>1466</v>
      </c>
      <c r="E200" s="3"/>
      <c r="F200" s="242" t="n">
        <v>6.405</v>
      </c>
      <c r="H200" s="23"/>
    </row>
    <row r="201" s="22" customFormat="true" ht="16.95" hidden="false" customHeight="true" outlineLevel="0" collapsed="false">
      <c r="B201" s="23"/>
      <c r="C201" s="241" t="s">
        <v>1029</v>
      </c>
      <c r="D201" s="241" t="s">
        <v>321</v>
      </c>
      <c r="E201" s="3"/>
      <c r="F201" s="242" t="n">
        <v>6.405</v>
      </c>
      <c r="H201" s="23"/>
    </row>
    <row r="202" s="22" customFormat="true" ht="16.95" hidden="false" customHeight="true" outlineLevel="0" collapsed="false">
      <c r="B202" s="23"/>
      <c r="C202" s="243" t="s">
        <v>6310</v>
      </c>
      <c r="H202" s="23"/>
    </row>
    <row r="203" s="22" customFormat="true" ht="20.4" hidden="false" customHeight="false" outlineLevel="0" collapsed="false">
      <c r="B203" s="23"/>
      <c r="C203" s="241" t="s">
        <v>1462</v>
      </c>
      <c r="D203" s="241" t="s">
        <v>6357</v>
      </c>
      <c r="E203" s="3" t="s">
        <v>313</v>
      </c>
      <c r="F203" s="242" t="n">
        <v>6.405</v>
      </c>
      <c r="H203" s="23"/>
    </row>
    <row r="204" s="22" customFormat="true" ht="16.95" hidden="false" customHeight="true" outlineLevel="0" collapsed="false">
      <c r="B204" s="23"/>
      <c r="C204" s="241" t="s">
        <v>1440</v>
      </c>
      <c r="D204" s="241" t="s">
        <v>6358</v>
      </c>
      <c r="E204" s="3" t="s">
        <v>313</v>
      </c>
      <c r="F204" s="242" t="n">
        <v>6.405</v>
      </c>
      <c r="H204" s="23"/>
    </row>
    <row r="205" s="22" customFormat="true" ht="16.95" hidden="false" customHeight="true" outlineLevel="0" collapsed="false">
      <c r="B205" s="23"/>
      <c r="C205" s="241" t="s">
        <v>1449</v>
      </c>
      <c r="D205" s="241" t="s">
        <v>6359</v>
      </c>
      <c r="E205" s="3" t="s">
        <v>313</v>
      </c>
      <c r="F205" s="242" t="n">
        <v>6.405</v>
      </c>
      <c r="H205" s="23"/>
    </row>
    <row r="206" s="22" customFormat="true" ht="16.95" hidden="false" customHeight="true" outlineLevel="0" collapsed="false">
      <c r="B206" s="23"/>
      <c r="C206" s="241" t="s">
        <v>1445</v>
      </c>
      <c r="D206" s="241" t="s">
        <v>6360</v>
      </c>
      <c r="E206" s="3" t="s">
        <v>313</v>
      </c>
      <c r="F206" s="242" t="n">
        <v>6.405</v>
      </c>
      <c r="H206" s="23"/>
    </row>
    <row r="207" s="22" customFormat="true" ht="16.95" hidden="false" customHeight="true" outlineLevel="0" collapsed="false">
      <c r="B207" s="23"/>
      <c r="C207" s="241" t="s">
        <v>1453</v>
      </c>
      <c r="D207" s="241" t="s">
        <v>6361</v>
      </c>
      <c r="E207" s="3" t="s">
        <v>313</v>
      </c>
      <c r="F207" s="242" t="n">
        <v>6.405</v>
      </c>
      <c r="H207" s="23"/>
    </row>
    <row r="208" s="22" customFormat="true" ht="16.95" hidden="false" customHeight="true" outlineLevel="0" collapsed="false">
      <c r="B208" s="23"/>
      <c r="C208" s="241" t="s">
        <v>1471</v>
      </c>
      <c r="D208" s="241" t="s">
        <v>1472</v>
      </c>
      <c r="E208" s="3" t="s">
        <v>313</v>
      </c>
      <c r="F208" s="242" t="n">
        <v>7.046</v>
      </c>
      <c r="H208" s="23"/>
    </row>
    <row r="209" s="22" customFormat="true" ht="16.95" hidden="false" customHeight="true" outlineLevel="0" collapsed="false">
      <c r="B209" s="23"/>
      <c r="C209" s="237" t="s">
        <v>6362</v>
      </c>
      <c r="D209" s="238"/>
      <c r="E209" s="239"/>
      <c r="F209" s="240" t="n">
        <v>9.69</v>
      </c>
      <c r="H209" s="23"/>
    </row>
    <row r="210" s="22" customFormat="true" ht="16.95" hidden="false" customHeight="true" outlineLevel="0" collapsed="false">
      <c r="B210" s="23"/>
      <c r="C210" s="237" t="s">
        <v>6363</v>
      </c>
      <c r="D210" s="238"/>
      <c r="E210" s="239"/>
      <c r="F210" s="240" t="n">
        <v>27.6</v>
      </c>
      <c r="H210" s="23"/>
    </row>
    <row r="211" s="22" customFormat="true" ht="16.95" hidden="false" customHeight="true" outlineLevel="0" collapsed="false">
      <c r="B211" s="23"/>
      <c r="C211" s="237" t="s">
        <v>6364</v>
      </c>
      <c r="D211" s="238"/>
      <c r="E211" s="239"/>
      <c r="F211" s="240" t="n">
        <v>121.44</v>
      </c>
      <c r="H211" s="23"/>
    </row>
    <row r="212" s="22" customFormat="true" ht="16.95" hidden="false" customHeight="true" outlineLevel="0" collapsed="false">
      <c r="B212" s="23"/>
      <c r="C212" s="237" t="s">
        <v>6365</v>
      </c>
      <c r="D212" s="238"/>
      <c r="E212" s="239"/>
      <c r="F212" s="240" t="n">
        <v>45.89</v>
      </c>
      <c r="H212" s="23"/>
    </row>
    <row r="213" s="22" customFormat="true" ht="16.95" hidden="false" customHeight="true" outlineLevel="0" collapsed="false">
      <c r="B213" s="23"/>
      <c r="C213" s="237" t="s">
        <v>6366</v>
      </c>
      <c r="D213" s="238"/>
      <c r="E213" s="239"/>
      <c r="F213" s="240" t="n">
        <v>13.7</v>
      </c>
      <c r="H213" s="23"/>
    </row>
    <row r="214" s="22" customFormat="true" ht="16.95" hidden="false" customHeight="true" outlineLevel="0" collapsed="false">
      <c r="B214" s="23"/>
      <c r="C214" s="237" t="s">
        <v>6367</v>
      </c>
      <c r="D214" s="238"/>
      <c r="E214" s="239"/>
      <c r="F214" s="240" t="n">
        <v>462.66</v>
      </c>
      <c r="H214" s="23"/>
    </row>
    <row r="215" s="22" customFormat="true" ht="16.95" hidden="false" customHeight="true" outlineLevel="0" collapsed="false">
      <c r="B215" s="23"/>
      <c r="C215" s="237" t="s">
        <v>6368</v>
      </c>
      <c r="D215" s="238"/>
      <c r="E215" s="239"/>
      <c r="F215" s="240" t="n">
        <v>30</v>
      </c>
      <c r="H215" s="23"/>
    </row>
    <row r="216" s="22" customFormat="true" ht="16.95" hidden="false" customHeight="true" outlineLevel="0" collapsed="false">
      <c r="B216" s="23"/>
      <c r="C216" s="237" t="s">
        <v>6369</v>
      </c>
      <c r="D216" s="238"/>
      <c r="E216" s="239"/>
      <c r="F216" s="240" t="n">
        <v>3.26</v>
      </c>
      <c r="H216" s="23"/>
    </row>
    <row r="217" s="22" customFormat="true" ht="16.95" hidden="false" customHeight="true" outlineLevel="0" collapsed="false">
      <c r="B217" s="23"/>
      <c r="C217" s="237" t="s">
        <v>1032</v>
      </c>
      <c r="D217" s="238"/>
      <c r="E217" s="239"/>
      <c r="F217" s="240" t="n">
        <v>7.52</v>
      </c>
      <c r="H217" s="23"/>
    </row>
    <row r="218" s="22" customFormat="true" ht="16.95" hidden="false" customHeight="true" outlineLevel="0" collapsed="false">
      <c r="B218" s="23"/>
      <c r="C218" s="241"/>
      <c r="D218" s="241" t="s">
        <v>318</v>
      </c>
      <c r="E218" s="3"/>
      <c r="F218" s="242" t="n">
        <v>0</v>
      </c>
      <c r="H218" s="23"/>
    </row>
    <row r="219" s="22" customFormat="true" ht="16.95" hidden="false" customHeight="true" outlineLevel="0" collapsed="false">
      <c r="B219" s="23"/>
      <c r="C219" s="241"/>
      <c r="D219" s="241" t="s">
        <v>1111</v>
      </c>
      <c r="E219" s="3"/>
      <c r="F219" s="242" t="n">
        <v>0</v>
      </c>
      <c r="H219" s="23"/>
    </row>
    <row r="220" s="22" customFormat="true" ht="16.95" hidden="false" customHeight="true" outlineLevel="0" collapsed="false">
      <c r="B220" s="23"/>
      <c r="C220" s="241"/>
      <c r="D220" s="241" t="s">
        <v>1061</v>
      </c>
      <c r="E220" s="3"/>
      <c r="F220" s="242" t="n">
        <v>0</v>
      </c>
      <c r="H220" s="23"/>
    </row>
    <row r="221" s="22" customFormat="true" ht="16.95" hidden="false" customHeight="true" outlineLevel="0" collapsed="false">
      <c r="B221" s="23"/>
      <c r="C221" s="241"/>
      <c r="D221" s="241" t="s">
        <v>1112</v>
      </c>
      <c r="E221" s="3"/>
      <c r="F221" s="242" t="n">
        <v>0</v>
      </c>
      <c r="H221" s="23"/>
    </row>
    <row r="222" s="22" customFormat="true" ht="16.95" hidden="false" customHeight="true" outlineLevel="0" collapsed="false">
      <c r="B222" s="23"/>
      <c r="C222" s="241"/>
      <c r="D222" s="241" t="s">
        <v>1113</v>
      </c>
      <c r="E222" s="3"/>
      <c r="F222" s="242" t="n">
        <v>7.52</v>
      </c>
      <c r="H222" s="23"/>
    </row>
    <row r="223" s="22" customFormat="true" ht="16.95" hidden="false" customHeight="true" outlineLevel="0" collapsed="false">
      <c r="B223" s="23"/>
      <c r="C223" s="241" t="s">
        <v>1032</v>
      </c>
      <c r="D223" s="241" t="s">
        <v>321</v>
      </c>
      <c r="E223" s="3"/>
      <c r="F223" s="242" t="n">
        <v>7.52</v>
      </c>
      <c r="H223" s="23"/>
    </row>
    <row r="224" s="22" customFormat="true" ht="16.95" hidden="false" customHeight="true" outlineLevel="0" collapsed="false">
      <c r="B224" s="23"/>
      <c r="C224" s="243" t="s">
        <v>6310</v>
      </c>
      <c r="H224" s="23"/>
    </row>
    <row r="225" s="22" customFormat="true" ht="16.95" hidden="false" customHeight="true" outlineLevel="0" collapsed="false">
      <c r="B225" s="23"/>
      <c r="C225" s="241" t="s">
        <v>1108</v>
      </c>
      <c r="D225" s="241" t="s">
        <v>6370</v>
      </c>
      <c r="E225" s="3" t="s">
        <v>313</v>
      </c>
      <c r="F225" s="242" t="n">
        <v>7.52</v>
      </c>
      <c r="H225" s="23"/>
    </row>
    <row r="226" s="22" customFormat="true" ht="20.4" hidden="false" customHeight="false" outlineLevel="0" collapsed="false">
      <c r="B226" s="23"/>
      <c r="C226" s="241" t="s">
        <v>1114</v>
      </c>
      <c r="D226" s="241" t="s">
        <v>6371</v>
      </c>
      <c r="E226" s="3" t="s">
        <v>324</v>
      </c>
      <c r="F226" s="242" t="n">
        <v>0.451</v>
      </c>
      <c r="H226" s="23"/>
    </row>
    <row r="227" s="22" customFormat="true" ht="16.95" hidden="false" customHeight="true" outlineLevel="0" collapsed="false">
      <c r="B227" s="23"/>
      <c r="C227" s="241" t="s">
        <v>1125</v>
      </c>
      <c r="D227" s="241" t="s">
        <v>6372</v>
      </c>
      <c r="E227" s="3" t="s">
        <v>370</v>
      </c>
      <c r="F227" s="242" t="n">
        <v>0.04</v>
      </c>
      <c r="H227" s="23"/>
    </row>
    <row r="228" s="22" customFormat="true" ht="16.95" hidden="false" customHeight="true" outlineLevel="0" collapsed="false">
      <c r="B228" s="23"/>
      <c r="C228" s="241" t="s">
        <v>1251</v>
      </c>
      <c r="D228" s="241" t="s">
        <v>1252</v>
      </c>
      <c r="E228" s="3" t="s">
        <v>313</v>
      </c>
      <c r="F228" s="242" t="n">
        <v>8.272</v>
      </c>
      <c r="H228" s="23"/>
    </row>
    <row r="229" s="22" customFormat="true" ht="16.95" hidden="false" customHeight="true" outlineLevel="0" collapsed="false">
      <c r="B229" s="23"/>
      <c r="C229" s="237" t="s">
        <v>6373</v>
      </c>
      <c r="D229" s="238"/>
      <c r="E229" s="239"/>
      <c r="F229" s="240" t="n">
        <v>7.51</v>
      </c>
      <c r="H229" s="23"/>
    </row>
    <row r="230" s="22" customFormat="true" ht="16.95" hidden="false" customHeight="true" outlineLevel="0" collapsed="false">
      <c r="B230" s="23"/>
      <c r="C230" s="237" t="s">
        <v>6374</v>
      </c>
      <c r="D230" s="238"/>
      <c r="E230" s="239"/>
      <c r="F230" s="240" t="n">
        <v>34.965</v>
      </c>
      <c r="H230" s="23"/>
    </row>
    <row r="231" s="22" customFormat="true" ht="16.95" hidden="false" customHeight="true" outlineLevel="0" collapsed="false">
      <c r="B231" s="23"/>
      <c r="C231" s="237" t="s">
        <v>1034</v>
      </c>
      <c r="D231" s="238"/>
      <c r="E231" s="239"/>
      <c r="F231" s="240" t="n">
        <v>8.223</v>
      </c>
      <c r="H231" s="23"/>
    </row>
    <row r="232" s="22" customFormat="true" ht="16.95" hidden="false" customHeight="true" outlineLevel="0" collapsed="false">
      <c r="B232" s="23"/>
      <c r="C232" s="241"/>
      <c r="D232" s="241" t="s">
        <v>318</v>
      </c>
      <c r="E232" s="3"/>
      <c r="F232" s="242" t="n">
        <v>0</v>
      </c>
      <c r="H232" s="23"/>
    </row>
    <row r="233" s="22" customFormat="true" ht="16.95" hidden="false" customHeight="true" outlineLevel="0" collapsed="false">
      <c r="B233" s="23"/>
      <c r="C233" s="241"/>
      <c r="D233" s="241" t="s">
        <v>1204</v>
      </c>
      <c r="E233" s="3"/>
      <c r="F233" s="242" t="n">
        <v>0</v>
      </c>
      <c r="H233" s="23"/>
    </row>
    <row r="234" s="22" customFormat="true" ht="16.95" hidden="false" customHeight="true" outlineLevel="0" collapsed="false">
      <c r="B234" s="23"/>
      <c r="C234" s="241"/>
      <c r="D234" s="241" t="s">
        <v>1189</v>
      </c>
      <c r="E234" s="3"/>
      <c r="F234" s="242" t="n">
        <v>0</v>
      </c>
      <c r="H234" s="23"/>
    </row>
    <row r="235" s="22" customFormat="true" ht="16.95" hidden="false" customHeight="true" outlineLevel="0" collapsed="false">
      <c r="B235" s="23"/>
      <c r="C235" s="241"/>
      <c r="D235" s="241" t="s">
        <v>1205</v>
      </c>
      <c r="E235" s="3"/>
      <c r="F235" s="242" t="n">
        <v>8.223</v>
      </c>
      <c r="H235" s="23"/>
    </row>
    <row r="236" s="22" customFormat="true" ht="16.95" hidden="false" customHeight="true" outlineLevel="0" collapsed="false">
      <c r="B236" s="23"/>
      <c r="C236" s="241" t="s">
        <v>1034</v>
      </c>
      <c r="D236" s="241" t="s">
        <v>321</v>
      </c>
      <c r="E236" s="3"/>
      <c r="F236" s="242" t="n">
        <v>8.223</v>
      </c>
      <c r="H236" s="23"/>
    </row>
    <row r="237" s="22" customFormat="true" ht="16.95" hidden="false" customHeight="true" outlineLevel="0" collapsed="false">
      <c r="B237" s="23"/>
      <c r="C237" s="243" t="s">
        <v>6310</v>
      </c>
      <c r="H237" s="23"/>
    </row>
    <row r="238" s="22" customFormat="true" ht="20.4" hidden="false" customHeight="false" outlineLevel="0" collapsed="false">
      <c r="B238" s="23"/>
      <c r="C238" s="241" t="s">
        <v>1201</v>
      </c>
      <c r="D238" s="241" t="s">
        <v>1202</v>
      </c>
      <c r="E238" s="3" t="s">
        <v>313</v>
      </c>
      <c r="F238" s="242" t="n">
        <v>8.223</v>
      </c>
      <c r="H238" s="23"/>
    </row>
    <row r="239" s="22" customFormat="true" ht="16.95" hidden="false" customHeight="true" outlineLevel="0" collapsed="false">
      <c r="B239" s="23"/>
      <c r="C239" s="241" t="s">
        <v>1185</v>
      </c>
      <c r="D239" s="241" t="s">
        <v>6375</v>
      </c>
      <c r="E239" s="3" t="s">
        <v>313</v>
      </c>
      <c r="F239" s="242" t="n">
        <v>8.223</v>
      </c>
      <c r="H239" s="23"/>
    </row>
    <row r="240" s="22" customFormat="true" ht="20.4" hidden="false" customHeight="false" outlineLevel="0" collapsed="false">
      <c r="B240" s="23"/>
      <c r="C240" s="241" t="s">
        <v>1224</v>
      </c>
      <c r="D240" s="241" t="s">
        <v>6376</v>
      </c>
      <c r="E240" s="3" t="s">
        <v>313</v>
      </c>
      <c r="F240" s="242" t="n">
        <v>8.223</v>
      </c>
      <c r="H240" s="23"/>
    </row>
    <row r="241" s="22" customFormat="true" ht="16.95" hidden="false" customHeight="true" outlineLevel="0" collapsed="false">
      <c r="B241" s="23"/>
      <c r="C241" s="241" t="s">
        <v>1195</v>
      </c>
      <c r="D241" s="241" t="s">
        <v>6377</v>
      </c>
      <c r="E241" s="3" t="s">
        <v>313</v>
      </c>
      <c r="F241" s="242" t="n">
        <v>8.223</v>
      </c>
      <c r="H241" s="23"/>
    </row>
    <row r="242" s="22" customFormat="true" ht="16.95" hidden="false" customHeight="true" outlineLevel="0" collapsed="false">
      <c r="B242" s="23"/>
      <c r="C242" s="241" t="s">
        <v>1220</v>
      </c>
      <c r="D242" s="241" t="s">
        <v>6378</v>
      </c>
      <c r="E242" s="3" t="s">
        <v>313</v>
      </c>
      <c r="F242" s="242" t="n">
        <v>8.223</v>
      </c>
      <c r="H242" s="23"/>
    </row>
    <row r="243" s="22" customFormat="true" ht="16.95" hidden="false" customHeight="true" outlineLevel="0" collapsed="false">
      <c r="B243" s="23"/>
      <c r="C243" s="241" t="s">
        <v>1228</v>
      </c>
      <c r="D243" s="241" t="s">
        <v>6379</v>
      </c>
      <c r="E243" s="3" t="s">
        <v>313</v>
      </c>
      <c r="F243" s="242" t="n">
        <v>8.223</v>
      </c>
      <c r="H243" s="23"/>
    </row>
    <row r="244" s="22" customFormat="true" ht="20.4" hidden="false" customHeight="false" outlineLevel="0" collapsed="false">
      <c r="B244" s="23"/>
      <c r="C244" s="241" t="s">
        <v>1266</v>
      </c>
      <c r="D244" s="241" t="s">
        <v>6380</v>
      </c>
      <c r="E244" s="3" t="s">
        <v>313</v>
      </c>
      <c r="F244" s="242" t="n">
        <v>8.223</v>
      </c>
      <c r="H244" s="23"/>
    </row>
    <row r="245" s="22" customFormat="true" ht="20.4" hidden="false" customHeight="false" outlineLevel="0" collapsed="false">
      <c r="B245" s="23"/>
      <c r="C245" s="241" t="s">
        <v>1317</v>
      </c>
      <c r="D245" s="241" t="s">
        <v>6381</v>
      </c>
      <c r="E245" s="3" t="s">
        <v>313</v>
      </c>
      <c r="F245" s="242" t="n">
        <v>8.223</v>
      </c>
      <c r="H245" s="23"/>
    </row>
    <row r="246" s="22" customFormat="true" ht="16.95" hidden="false" customHeight="true" outlineLevel="0" collapsed="false">
      <c r="B246" s="23"/>
      <c r="C246" s="241" t="s">
        <v>1327</v>
      </c>
      <c r="D246" s="241" t="s">
        <v>6382</v>
      </c>
      <c r="E246" s="3" t="s">
        <v>494</v>
      </c>
      <c r="F246" s="242" t="n">
        <v>16.446</v>
      </c>
      <c r="H246" s="23"/>
    </row>
    <row r="247" s="22" customFormat="true" ht="16.95" hidden="false" customHeight="true" outlineLevel="0" collapsed="false">
      <c r="B247" s="23"/>
      <c r="C247" s="241" t="s">
        <v>1338</v>
      </c>
      <c r="D247" s="241" t="s">
        <v>6383</v>
      </c>
      <c r="E247" s="3" t="s">
        <v>313</v>
      </c>
      <c r="F247" s="242" t="n">
        <v>8.223</v>
      </c>
      <c r="H247" s="23"/>
    </row>
    <row r="248" s="22" customFormat="true" ht="16.95" hidden="false" customHeight="true" outlineLevel="0" collapsed="false">
      <c r="B248" s="23"/>
      <c r="C248" s="241" t="s">
        <v>1383</v>
      </c>
      <c r="D248" s="241" t="s">
        <v>6384</v>
      </c>
      <c r="E248" s="3" t="s">
        <v>313</v>
      </c>
      <c r="F248" s="242" t="n">
        <v>8.223</v>
      </c>
      <c r="H248" s="23"/>
    </row>
    <row r="249" s="22" customFormat="true" ht="16.95" hidden="false" customHeight="true" outlineLevel="0" collapsed="false">
      <c r="B249" s="23"/>
      <c r="C249" s="241" t="s">
        <v>1270</v>
      </c>
      <c r="D249" s="241" t="s">
        <v>1271</v>
      </c>
      <c r="E249" s="3" t="s">
        <v>324</v>
      </c>
      <c r="F249" s="242" t="n">
        <v>0.888</v>
      </c>
      <c r="H249" s="23"/>
    </row>
    <row r="250" s="22" customFormat="true" ht="16.95" hidden="false" customHeight="true" outlineLevel="0" collapsed="false">
      <c r="B250" s="23"/>
      <c r="C250" s="241" t="s">
        <v>1321</v>
      </c>
      <c r="D250" s="241" t="s">
        <v>1322</v>
      </c>
      <c r="E250" s="3" t="s">
        <v>324</v>
      </c>
      <c r="F250" s="242" t="n">
        <v>0.227</v>
      </c>
      <c r="H250" s="23"/>
    </row>
    <row r="251" s="22" customFormat="true" ht="16.95" hidden="false" customHeight="true" outlineLevel="0" collapsed="false">
      <c r="B251" s="23"/>
      <c r="C251" s="241" t="s">
        <v>1332</v>
      </c>
      <c r="D251" s="241" t="s">
        <v>1333</v>
      </c>
      <c r="E251" s="3" t="s">
        <v>324</v>
      </c>
      <c r="F251" s="242" t="n">
        <v>0.043</v>
      </c>
      <c r="H251" s="23"/>
    </row>
    <row r="252" s="22" customFormat="true" ht="16.95" hidden="false" customHeight="true" outlineLevel="0" collapsed="false">
      <c r="B252" s="23"/>
      <c r="C252" s="241" t="s">
        <v>1244</v>
      </c>
      <c r="D252" s="241" t="s">
        <v>1245</v>
      </c>
      <c r="E252" s="3" t="s">
        <v>313</v>
      </c>
      <c r="F252" s="242" t="n">
        <v>9.045</v>
      </c>
      <c r="H252" s="23"/>
    </row>
    <row r="253" s="22" customFormat="true" ht="16.95" hidden="false" customHeight="true" outlineLevel="0" collapsed="false">
      <c r="B253" s="23"/>
      <c r="C253" s="237" t="s">
        <v>6385</v>
      </c>
      <c r="D253" s="238"/>
      <c r="E253" s="239"/>
      <c r="F253" s="240" t="n">
        <v>45.18</v>
      </c>
      <c r="H253" s="23"/>
    </row>
    <row r="254" s="22" customFormat="true" ht="16.95" hidden="false" customHeight="true" outlineLevel="0" collapsed="false">
      <c r="B254" s="23"/>
      <c r="C254" s="237" t="s">
        <v>6386</v>
      </c>
      <c r="D254" s="238"/>
      <c r="E254" s="239"/>
      <c r="F254" s="240" t="n">
        <v>128.06</v>
      </c>
      <c r="H254" s="23"/>
    </row>
    <row r="255" s="22" customFormat="true" ht="16.95" hidden="false" customHeight="true" outlineLevel="0" collapsed="false">
      <c r="B255" s="23"/>
      <c r="C255" s="237" t="s">
        <v>1037</v>
      </c>
      <c r="D255" s="238"/>
      <c r="E255" s="239"/>
      <c r="F255" s="240" t="n">
        <v>6</v>
      </c>
      <c r="H255" s="23"/>
    </row>
    <row r="256" s="22" customFormat="true" ht="16.95" hidden="false" customHeight="true" outlineLevel="0" collapsed="false">
      <c r="B256" s="23"/>
      <c r="C256" s="241"/>
      <c r="D256" s="241" t="s">
        <v>318</v>
      </c>
      <c r="E256" s="3"/>
      <c r="F256" s="242" t="n">
        <v>0</v>
      </c>
      <c r="H256" s="23"/>
    </row>
    <row r="257" s="22" customFormat="true" ht="16.95" hidden="false" customHeight="true" outlineLevel="0" collapsed="false">
      <c r="B257" s="23"/>
      <c r="C257" s="241"/>
      <c r="D257" s="241" t="s">
        <v>1081</v>
      </c>
      <c r="E257" s="3"/>
      <c r="F257" s="242" t="n">
        <v>0</v>
      </c>
      <c r="H257" s="23"/>
    </row>
    <row r="258" s="22" customFormat="true" ht="16.95" hidden="false" customHeight="true" outlineLevel="0" collapsed="false">
      <c r="B258" s="23"/>
      <c r="C258" s="241"/>
      <c r="D258" s="241" t="s">
        <v>1082</v>
      </c>
      <c r="E258" s="3"/>
      <c r="F258" s="242" t="n">
        <v>6</v>
      </c>
      <c r="H258" s="23"/>
    </row>
    <row r="259" s="22" customFormat="true" ht="16.95" hidden="false" customHeight="true" outlineLevel="0" collapsed="false">
      <c r="B259" s="23"/>
      <c r="C259" s="241" t="s">
        <v>1037</v>
      </c>
      <c r="D259" s="241" t="s">
        <v>321</v>
      </c>
      <c r="E259" s="3"/>
      <c r="F259" s="242" t="n">
        <v>6</v>
      </c>
      <c r="H259" s="23"/>
    </row>
    <row r="260" s="22" customFormat="true" ht="16.95" hidden="false" customHeight="true" outlineLevel="0" collapsed="false">
      <c r="B260" s="23"/>
      <c r="C260" s="243" t="s">
        <v>6310</v>
      </c>
      <c r="H260" s="23"/>
    </row>
    <row r="261" s="22" customFormat="true" ht="20.4" hidden="false" customHeight="false" outlineLevel="0" collapsed="false">
      <c r="B261" s="23"/>
      <c r="C261" s="241" t="s">
        <v>1078</v>
      </c>
      <c r="D261" s="241" t="s">
        <v>6387</v>
      </c>
      <c r="E261" s="3" t="s">
        <v>313</v>
      </c>
      <c r="F261" s="242" t="n">
        <v>6</v>
      </c>
      <c r="H261" s="23"/>
    </row>
    <row r="262" s="22" customFormat="true" ht="16.95" hidden="false" customHeight="true" outlineLevel="0" collapsed="false">
      <c r="B262" s="23"/>
      <c r="C262" s="241" t="s">
        <v>456</v>
      </c>
      <c r="D262" s="241" t="s">
        <v>6331</v>
      </c>
      <c r="E262" s="3" t="s">
        <v>370</v>
      </c>
      <c r="F262" s="242" t="n">
        <v>0.09</v>
      </c>
      <c r="H262" s="23"/>
    </row>
    <row r="263" s="22" customFormat="true" ht="16.95" hidden="false" customHeight="true" outlineLevel="0" collapsed="false">
      <c r="B263" s="23"/>
      <c r="C263" s="237" t="s">
        <v>6388</v>
      </c>
      <c r="D263" s="238"/>
      <c r="E263" s="239"/>
      <c r="F263" s="240" t="n">
        <v>32.059</v>
      </c>
      <c r="H263" s="23"/>
    </row>
    <row r="264" s="22" customFormat="true" ht="16.95" hidden="false" customHeight="true" outlineLevel="0" collapsed="false">
      <c r="B264" s="23"/>
      <c r="C264" s="237" t="s">
        <v>2567</v>
      </c>
      <c r="D264" s="238"/>
      <c r="E264" s="239"/>
      <c r="F264" s="240" t="n">
        <v>1.4</v>
      </c>
      <c r="H264" s="23"/>
    </row>
    <row r="265" s="22" customFormat="true" ht="16.95" hidden="false" customHeight="true" outlineLevel="0" collapsed="false">
      <c r="B265" s="23"/>
      <c r="C265" s="237" t="s">
        <v>878</v>
      </c>
      <c r="D265" s="238"/>
      <c r="E265" s="239"/>
      <c r="F265" s="240" t="n">
        <v>1.653</v>
      </c>
      <c r="H265" s="23"/>
    </row>
    <row r="266" s="22" customFormat="true" ht="16.95" hidden="false" customHeight="true" outlineLevel="0" collapsed="false">
      <c r="B266" s="23"/>
      <c r="C266" s="241"/>
      <c r="D266" s="241" t="s">
        <v>318</v>
      </c>
      <c r="E266" s="3"/>
      <c r="F266" s="242" t="n">
        <v>0</v>
      </c>
      <c r="H266" s="23"/>
    </row>
    <row r="267" s="22" customFormat="true" ht="16.95" hidden="false" customHeight="true" outlineLevel="0" collapsed="false">
      <c r="B267" s="23"/>
      <c r="C267" s="241"/>
      <c r="D267" s="241" t="s">
        <v>927</v>
      </c>
      <c r="E267" s="3"/>
      <c r="F267" s="242" t="n">
        <v>0</v>
      </c>
      <c r="H267" s="23"/>
    </row>
    <row r="268" s="22" customFormat="true" ht="16.95" hidden="false" customHeight="true" outlineLevel="0" collapsed="false">
      <c r="B268" s="23"/>
      <c r="C268" s="241"/>
      <c r="D268" s="241" t="s">
        <v>1055</v>
      </c>
      <c r="E268" s="3"/>
      <c r="F268" s="242" t="n">
        <v>1.653</v>
      </c>
      <c r="H268" s="23"/>
    </row>
    <row r="269" s="22" customFormat="true" ht="16.95" hidden="false" customHeight="true" outlineLevel="0" collapsed="false">
      <c r="B269" s="23"/>
      <c r="C269" s="241" t="s">
        <v>878</v>
      </c>
      <c r="D269" s="241" t="s">
        <v>321</v>
      </c>
      <c r="E269" s="3"/>
      <c r="F269" s="242" t="n">
        <v>1.653</v>
      </c>
      <c r="H269" s="23"/>
    </row>
    <row r="270" s="22" customFormat="true" ht="16.95" hidden="false" customHeight="true" outlineLevel="0" collapsed="false">
      <c r="B270" s="23"/>
      <c r="C270" s="243" t="s">
        <v>6310</v>
      </c>
      <c r="H270" s="23"/>
    </row>
    <row r="271" s="22" customFormat="true" ht="16.95" hidden="false" customHeight="true" outlineLevel="0" collapsed="false">
      <c r="B271" s="23"/>
      <c r="C271" s="241" t="s">
        <v>1068</v>
      </c>
      <c r="D271" s="241" t="s">
        <v>6389</v>
      </c>
      <c r="E271" s="3" t="s">
        <v>324</v>
      </c>
      <c r="F271" s="242" t="n">
        <v>1.653</v>
      </c>
      <c r="H271" s="23"/>
    </row>
    <row r="272" s="22" customFormat="true" ht="16.95" hidden="false" customHeight="true" outlineLevel="0" collapsed="false">
      <c r="B272" s="23"/>
      <c r="C272" s="241" t="s">
        <v>939</v>
      </c>
      <c r="D272" s="241" t="s">
        <v>6341</v>
      </c>
      <c r="E272" s="3" t="s">
        <v>370</v>
      </c>
      <c r="F272" s="242" t="n">
        <v>0.165</v>
      </c>
      <c r="H272" s="23"/>
    </row>
    <row r="273" s="22" customFormat="true" ht="26.4" hidden="false" customHeight="true" outlineLevel="0" collapsed="false">
      <c r="B273" s="23"/>
      <c r="C273" s="236" t="s">
        <v>6390</v>
      </c>
      <c r="D273" s="236" t="s">
        <v>109</v>
      </c>
      <c r="H273" s="23"/>
    </row>
    <row r="274" s="22" customFormat="true" ht="16.95" hidden="false" customHeight="true" outlineLevel="0" collapsed="false">
      <c r="B274" s="23"/>
      <c r="C274" s="237" t="s">
        <v>1019</v>
      </c>
      <c r="D274" s="238"/>
      <c r="E274" s="239"/>
      <c r="F274" s="240" t="n">
        <v>6</v>
      </c>
      <c r="H274" s="23"/>
    </row>
    <row r="275" s="22" customFormat="true" ht="16.95" hidden="false" customHeight="true" outlineLevel="0" collapsed="false">
      <c r="B275" s="23"/>
      <c r="C275" s="241"/>
      <c r="D275" s="241" t="s">
        <v>318</v>
      </c>
      <c r="E275" s="3"/>
      <c r="F275" s="242" t="n">
        <v>0</v>
      </c>
      <c r="H275" s="23"/>
    </row>
    <row r="276" s="22" customFormat="true" ht="16.95" hidden="false" customHeight="true" outlineLevel="0" collapsed="false">
      <c r="B276" s="23"/>
      <c r="C276" s="241"/>
      <c r="D276" s="241" t="s">
        <v>1165</v>
      </c>
      <c r="E276" s="3"/>
      <c r="F276" s="242" t="n">
        <v>0</v>
      </c>
      <c r="H276" s="23"/>
    </row>
    <row r="277" s="22" customFormat="true" ht="16.95" hidden="false" customHeight="true" outlineLevel="0" collapsed="false">
      <c r="B277" s="23"/>
      <c r="C277" s="241"/>
      <c r="D277" s="241" t="s">
        <v>1082</v>
      </c>
      <c r="E277" s="3"/>
      <c r="F277" s="242" t="n">
        <v>6</v>
      </c>
      <c r="H277" s="23"/>
    </row>
    <row r="278" s="22" customFormat="true" ht="16.95" hidden="false" customHeight="true" outlineLevel="0" collapsed="false">
      <c r="B278" s="23"/>
      <c r="C278" s="241" t="s">
        <v>1019</v>
      </c>
      <c r="D278" s="241" t="s">
        <v>321</v>
      </c>
      <c r="E278" s="3"/>
      <c r="F278" s="242" t="n">
        <v>6</v>
      </c>
      <c r="H278" s="23"/>
    </row>
    <row r="279" s="22" customFormat="true" ht="16.95" hidden="false" customHeight="true" outlineLevel="0" collapsed="false">
      <c r="B279" s="23"/>
      <c r="C279" s="243" t="s">
        <v>6310</v>
      </c>
      <c r="H279" s="23"/>
    </row>
    <row r="280" s="22" customFormat="true" ht="16.95" hidden="false" customHeight="true" outlineLevel="0" collapsed="false">
      <c r="B280" s="23"/>
      <c r="C280" s="241" t="s">
        <v>1162</v>
      </c>
      <c r="D280" s="241" t="s">
        <v>6343</v>
      </c>
      <c r="E280" s="3" t="s">
        <v>313</v>
      </c>
      <c r="F280" s="242" t="n">
        <v>6</v>
      </c>
      <c r="H280" s="23"/>
    </row>
    <row r="281" s="22" customFormat="true" ht="16.95" hidden="false" customHeight="true" outlineLevel="0" collapsed="false">
      <c r="B281" s="23"/>
      <c r="C281" s="241" t="s">
        <v>1147</v>
      </c>
      <c r="D281" s="241" t="s">
        <v>6344</v>
      </c>
      <c r="E281" s="3" t="s">
        <v>313</v>
      </c>
      <c r="F281" s="242" t="n">
        <v>6</v>
      </c>
      <c r="H281" s="23"/>
    </row>
    <row r="282" s="22" customFormat="true" ht="16.95" hidden="false" customHeight="true" outlineLevel="0" collapsed="false">
      <c r="B282" s="23"/>
      <c r="C282" s="237" t="s">
        <v>1020</v>
      </c>
      <c r="D282" s="238"/>
      <c r="E282" s="239"/>
      <c r="F282" s="240" t="n">
        <v>8.75</v>
      </c>
      <c r="H282" s="23"/>
    </row>
    <row r="283" s="22" customFormat="true" ht="16.95" hidden="false" customHeight="true" outlineLevel="0" collapsed="false">
      <c r="B283" s="23"/>
      <c r="C283" s="241"/>
      <c r="D283" s="241" t="s">
        <v>318</v>
      </c>
      <c r="E283" s="3"/>
      <c r="F283" s="242" t="n">
        <v>0</v>
      </c>
      <c r="H283" s="23"/>
    </row>
    <row r="284" s="22" customFormat="true" ht="16.95" hidden="false" customHeight="true" outlineLevel="0" collapsed="false">
      <c r="B284" s="23"/>
      <c r="C284" s="241"/>
      <c r="D284" s="241" t="s">
        <v>1160</v>
      </c>
      <c r="E284" s="3"/>
      <c r="F284" s="242" t="n">
        <v>0</v>
      </c>
      <c r="H284" s="23"/>
    </row>
    <row r="285" s="22" customFormat="true" ht="16.95" hidden="false" customHeight="true" outlineLevel="0" collapsed="false">
      <c r="B285" s="23"/>
      <c r="C285" s="241"/>
      <c r="D285" s="241" t="s">
        <v>1161</v>
      </c>
      <c r="E285" s="3"/>
      <c r="F285" s="242" t="n">
        <v>8.75</v>
      </c>
      <c r="H285" s="23"/>
    </row>
    <row r="286" s="22" customFormat="true" ht="16.95" hidden="false" customHeight="true" outlineLevel="0" collapsed="false">
      <c r="B286" s="23"/>
      <c r="C286" s="241" t="s">
        <v>1020</v>
      </c>
      <c r="D286" s="241" t="s">
        <v>321</v>
      </c>
      <c r="E286" s="3"/>
      <c r="F286" s="242" t="n">
        <v>8.75</v>
      </c>
      <c r="H286" s="23"/>
    </row>
    <row r="287" s="22" customFormat="true" ht="16.95" hidden="false" customHeight="true" outlineLevel="0" collapsed="false">
      <c r="B287" s="23"/>
      <c r="C287" s="243" t="s">
        <v>6310</v>
      </c>
      <c r="H287" s="23"/>
    </row>
    <row r="288" s="22" customFormat="true" ht="16.95" hidden="false" customHeight="true" outlineLevel="0" collapsed="false">
      <c r="B288" s="23"/>
      <c r="C288" s="241" t="s">
        <v>1157</v>
      </c>
      <c r="D288" s="241" t="s">
        <v>6345</v>
      </c>
      <c r="E288" s="3" t="s">
        <v>313</v>
      </c>
      <c r="F288" s="242" t="n">
        <v>8.75</v>
      </c>
      <c r="H288" s="23"/>
    </row>
    <row r="289" s="22" customFormat="true" ht="16.95" hidden="false" customHeight="true" outlineLevel="0" collapsed="false">
      <c r="B289" s="23"/>
      <c r="C289" s="241" t="s">
        <v>1142</v>
      </c>
      <c r="D289" s="241" t="s">
        <v>6346</v>
      </c>
      <c r="E289" s="3" t="s">
        <v>313</v>
      </c>
      <c r="F289" s="242" t="n">
        <v>8.75</v>
      </c>
      <c r="H289" s="23"/>
    </row>
    <row r="290" s="22" customFormat="true" ht="16.95" hidden="false" customHeight="true" outlineLevel="0" collapsed="false">
      <c r="B290" s="23"/>
      <c r="C290" s="237" t="s">
        <v>1022</v>
      </c>
      <c r="D290" s="238"/>
      <c r="E290" s="239"/>
      <c r="F290" s="240" t="n">
        <v>21.017</v>
      </c>
      <c r="H290" s="23"/>
    </row>
    <row r="291" s="22" customFormat="true" ht="16.95" hidden="false" customHeight="true" outlineLevel="0" collapsed="false">
      <c r="B291" s="23"/>
      <c r="C291" s="241"/>
      <c r="D291" s="241" t="s">
        <v>318</v>
      </c>
      <c r="E291" s="3"/>
      <c r="F291" s="242" t="n">
        <v>0</v>
      </c>
      <c r="H291" s="23"/>
    </row>
    <row r="292" s="22" customFormat="true" ht="16.95" hidden="false" customHeight="true" outlineLevel="0" collapsed="false">
      <c r="B292" s="23"/>
      <c r="C292" s="241"/>
      <c r="D292" s="241" t="s">
        <v>1513</v>
      </c>
      <c r="E292" s="3"/>
      <c r="F292" s="242" t="n">
        <v>0</v>
      </c>
      <c r="H292" s="23"/>
    </row>
    <row r="293" s="22" customFormat="true" ht="16.95" hidden="false" customHeight="true" outlineLevel="0" collapsed="false">
      <c r="B293" s="23"/>
      <c r="C293" s="241"/>
      <c r="D293" s="241" t="s">
        <v>1112</v>
      </c>
      <c r="E293" s="3"/>
      <c r="F293" s="242" t="n">
        <v>0</v>
      </c>
      <c r="H293" s="23"/>
    </row>
    <row r="294" s="22" customFormat="true" ht="16.95" hidden="false" customHeight="true" outlineLevel="0" collapsed="false">
      <c r="B294" s="23"/>
      <c r="C294" s="241"/>
      <c r="D294" s="241" t="s">
        <v>1514</v>
      </c>
      <c r="E294" s="3"/>
      <c r="F294" s="242" t="n">
        <v>24.205</v>
      </c>
      <c r="H294" s="23"/>
    </row>
    <row r="295" s="22" customFormat="true" ht="16.95" hidden="false" customHeight="true" outlineLevel="0" collapsed="false">
      <c r="B295" s="23"/>
      <c r="C295" s="241"/>
      <c r="D295" s="241" t="s">
        <v>1515</v>
      </c>
      <c r="E295" s="3"/>
      <c r="F295" s="242" t="n">
        <v>-3.188</v>
      </c>
      <c r="H295" s="23"/>
    </row>
    <row r="296" s="22" customFormat="true" ht="16.95" hidden="false" customHeight="true" outlineLevel="0" collapsed="false">
      <c r="B296" s="23"/>
      <c r="C296" s="241" t="s">
        <v>1022</v>
      </c>
      <c r="D296" s="241" t="s">
        <v>321</v>
      </c>
      <c r="E296" s="3"/>
      <c r="F296" s="242" t="n">
        <v>21.017</v>
      </c>
      <c r="H296" s="23"/>
    </row>
    <row r="297" s="22" customFormat="true" ht="16.95" hidden="false" customHeight="true" outlineLevel="0" collapsed="false">
      <c r="B297" s="23"/>
      <c r="C297" s="243" t="s">
        <v>6310</v>
      </c>
      <c r="H297" s="23"/>
    </row>
    <row r="298" s="22" customFormat="true" ht="20.4" hidden="false" customHeight="false" outlineLevel="0" collapsed="false">
      <c r="B298" s="23"/>
      <c r="C298" s="241" t="s">
        <v>1510</v>
      </c>
      <c r="D298" s="241" t="s">
        <v>6347</v>
      </c>
      <c r="E298" s="3" t="s">
        <v>313</v>
      </c>
      <c r="F298" s="242" t="n">
        <v>21.017</v>
      </c>
      <c r="H298" s="23"/>
    </row>
    <row r="299" s="22" customFormat="true" ht="16.95" hidden="false" customHeight="true" outlineLevel="0" collapsed="false">
      <c r="B299" s="23"/>
      <c r="C299" s="241" t="s">
        <v>1488</v>
      </c>
      <c r="D299" s="241" t="s">
        <v>6348</v>
      </c>
      <c r="E299" s="3" t="s">
        <v>313</v>
      </c>
      <c r="F299" s="242" t="n">
        <v>21.017</v>
      </c>
      <c r="H299" s="23"/>
    </row>
    <row r="300" s="22" customFormat="true" ht="16.95" hidden="false" customHeight="true" outlineLevel="0" collapsed="false">
      <c r="B300" s="23"/>
      <c r="C300" s="241" t="s">
        <v>1494</v>
      </c>
      <c r="D300" s="241" t="s">
        <v>6349</v>
      </c>
      <c r="E300" s="3" t="s">
        <v>313</v>
      </c>
      <c r="F300" s="242" t="n">
        <v>21.017</v>
      </c>
      <c r="H300" s="23"/>
    </row>
    <row r="301" s="22" customFormat="true" ht="16.95" hidden="false" customHeight="true" outlineLevel="0" collapsed="false">
      <c r="B301" s="23"/>
      <c r="C301" s="241" t="s">
        <v>1499</v>
      </c>
      <c r="D301" s="241" t="s">
        <v>6350</v>
      </c>
      <c r="E301" s="3" t="s">
        <v>313</v>
      </c>
      <c r="F301" s="242" t="n">
        <v>21.017</v>
      </c>
      <c r="H301" s="23"/>
    </row>
    <row r="302" s="22" customFormat="true" ht="16.95" hidden="false" customHeight="true" outlineLevel="0" collapsed="false">
      <c r="B302" s="23"/>
      <c r="C302" s="237" t="s">
        <v>1024</v>
      </c>
      <c r="D302" s="238"/>
      <c r="E302" s="239"/>
      <c r="F302" s="240" t="n">
        <v>3.5</v>
      </c>
      <c r="H302" s="23"/>
    </row>
    <row r="303" s="22" customFormat="true" ht="16.95" hidden="false" customHeight="true" outlineLevel="0" collapsed="false">
      <c r="B303" s="23"/>
      <c r="C303" s="241"/>
      <c r="D303" s="241" t="s">
        <v>318</v>
      </c>
      <c r="E303" s="3"/>
      <c r="F303" s="242" t="n">
        <v>0</v>
      </c>
      <c r="H303" s="23"/>
    </row>
    <row r="304" s="22" customFormat="true" ht="16.95" hidden="false" customHeight="true" outlineLevel="0" collapsed="false">
      <c r="B304" s="23"/>
      <c r="C304" s="241"/>
      <c r="D304" s="241" t="s">
        <v>378</v>
      </c>
      <c r="E304" s="3"/>
      <c r="F304" s="242" t="n">
        <v>0</v>
      </c>
      <c r="H304" s="23"/>
    </row>
    <row r="305" s="22" customFormat="true" ht="16.95" hidden="false" customHeight="true" outlineLevel="0" collapsed="false">
      <c r="B305" s="23"/>
      <c r="C305" s="241"/>
      <c r="D305" s="241" t="s">
        <v>1061</v>
      </c>
      <c r="E305" s="3"/>
      <c r="F305" s="242" t="n">
        <v>0</v>
      </c>
      <c r="H305" s="23"/>
    </row>
    <row r="306" s="22" customFormat="true" ht="16.95" hidden="false" customHeight="true" outlineLevel="0" collapsed="false">
      <c r="B306" s="23"/>
      <c r="C306" s="241"/>
      <c r="D306" s="241" t="s">
        <v>1062</v>
      </c>
      <c r="E306" s="3"/>
      <c r="F306" s="242" t="n">
        <v>3.5</v>
      </c>
      <c r="H306" s="23"/>
    </row>
    <row r="307" s="22" customFormat="true" ht="16.95" hidden="false" customHeight="true" outlineLevel="0" collapsed="false">
      <c r="B307" s="23"/>
      <c r="C307" s="241" t="s">
        <v>1024</v>
      </c>
      <c r="D307" s="241" t="s">
        <v>321</v>
      </c>
      <c r="E307" s="3"/>
      <c r="F307" s="242" t="n">
        <v>3.5</v>
      </c>
      <c r="H307" s="23"/>
    </row>
    <row r="308" s="22" customFormat="true" ht="16.95" hidden="false" customHeight="true" outlineLevel="0" collapsed="false">
      <c r="B308" s="23"/>
      <c r="C308" s="243" t="s">
        <v>6310</v>
      </c>
      <c r="H308" s="23"/>
    </row>
    <row r="309" s="22" customFormat="true" ht="16.95" hidden="false" customHeight="true" outlineLevel="0" collapsed="false">
      <c r="B309" s="23"/>
      <c r="C309" s="241" t="s">
        <v>913</v>
      </c>
      <c r="D309" s="241" t="s">
        <v>6318</v>
      </c>
      <c r="E309" s="3" t="s">
        <v>324</v>
      </c>
      <c r="F309" s="242" t="n">
        <v>3.5</v>
      </c>
      <c r="H309" s="23"/>
    </row>
    <row r="310" s="22" customFormat="true" ht="20.4" hidden="false" customHeight="false" outlineLevel="0" collapsed="false">
      <c r="B310" s="23"/>
      <c r="C310" s="241" t="s">
        <v>901</v>
      </c>
      <c r="D310" s="241" t="s">
        <v>6336</v>
      </c>
      <c r="E310" s="3" t="s">
        <v>324</v>
      </c>
      <c r="F310" s="242" t="n">
        <v>5.153</v>
      </c>
      <c r="H310" s="23"/>
    </row>
    <row r="311" s="22" customFormat="true" ht="16.95" hidden="false" customHeight="true" outlineLevel="0" collapsed="false">
      <c r="B311" s="23"/>
      <c r="C311" s="241" t="s">
        <v>353</v>
      </c>
      <c r="D311" s="241" t="s">
        <v>6315</v>
      </c>
      <c r="E311" s="3" t="s">
        <v>324</v>
      </c>
      <c r="F311" s="242" t="n">
        <v>3.5</v>
      </c>
      <c r="H311" s="23"/>
    </row>
    <row r="312" s="22" customFormat="true" ht="16.95" hidden="false" customHeight="true" outlineLevel="0" collapsed="false">
      <c r="B312" s="23"/>
      <c r="C312" s="237" t="s">
        <v>874</v>
      </c>
      <c r="D312" s="238"/>
      <c r="E312" s="239"/>
      <c r="F312" s="240" t="n">
        <v>1.653</v>
      </c>
      <c r="H312" s="23"/>
    </row>
    <row r="313" s="22" customFormat="true" ht="16.95" hidden="false" customHeight="true" outlineLevel="0" collapsed="false">
      <c r="B313" s="23"/>
      <c r="C313" s="241"/>
      <c r="D313" s="241" t="s">
        <v>318</v>
      </c>
      <c r="E313" s="3"/>
      <c r="F313" s="242" t="n">
        <v>0</v>
      </c>
      <c r="H313" s="23"/>
    </row>
    <row r="314" s="22" customFormat="true" ht="16.95" hidden="false" customHeight="true" outlineLevel="0" collapsed="false">
      <c r="B314" s="23"/>
      <c r="C314" s="241"/>
      <c r="D314" s="241" t="s">
        <v>898</v>
      </c>
      <c r="E314" s="3"/>
      <c r="F314" s="242" t="n">
        <v>0</v>
      </c>
      <c r="H314" s="23"/>
    </row>
    <row r="315" s="22" customFormat="true" ht="16.95" hidden="false" customHeight="true" outlineLevel="0" collapsed="false">
      <c r="B315" s="23"/>
      <c r="C315" s="241"/>
      <c r="D315" s="241" t="s">
        <v>1055</v>
      </c>
      <c r="E315" s="3"/>
      <c r="F315" s="242" t="n">
        <v>1.653</v>
      </c>
      <c r="H315" s="23"/>
    </row>
    <row r="316" s="22" customFormat="true" ht="16.95" hidden="false" customHeight="true" outlineLevel="0" collapsed="false">
      <c r="B316" s="23"/>
      <c r="C316" s="241" t="s">
        <v>874</v>
      </c>
      <c r="D316" s="241" t="s">
        <v>321</v>
      </c>
      <c r="E316" s="3"/>
      <c r="F316" s="242" t="n">
        <v>1.653</v>
      </c>
      <c r="H316" s="23"/>
    </row>
    <row r="317" s="22" customFormat="true" ht="16.95" hidden="false" customHeight="true" outlineLevel="0" collapsed="false">
      <c r="B317" s="23"/>
      <c r="C317" s="243" t="s">
        <v>6310</v>
      </c>
      <c r="H317" s="23"/>
    </row>
    <row r="318" s="22" customFormat="true" ht="20.4" hidden="false" customHeight="false" outlineLevel="0" collapsed="false">
      <c r="B318" s="23"/>
      <c r="C318" s="241" t="s">
        <v>894</v>
      </c>
      <c r="D318" s="241" t="s">
        <v>6338</v>
      </c>
      <c r="E318" s="3" t="s">
        <v>324</v>
      </c>
      <c r="F318" s="242" t="n">
        <v>1.653</v>
      </c>
      <c r="H318" s="23"/>
    </row>
    <row r="319" s="22" customFormat="true" ht="20.4" hidden="false" customHeight="false" outlineLevel="0" collapsed="false">
      <c r="B319" s="23"/>
      <c r="C319" s="241" t="s">
        <v>901</v>
      </c>
      <c r="D319" s="241" t="s">
        <v>6336</v>
      </c>
      <c r="E319" s="3" t="s">
        <v>324</v>
      </c>
      <c r="F319" s="242" t="n">
        <v>5.153</v>
      </c>
      <c r="H319" s="23"/>
    </row>
    <row r="320" s="22" customFormat="true" ht="16.95" hidden="false" customHeight="true" outlineLevel="0" collapsed="false">
      <c r="B320" s="23"/>
      <c r="C320" s="241" t="s">
        <v>906</v>
      </c>
      <c r="D320" s="241" t="s">
        <v>6317</v>
      </c>
      <c r="E320" s="3" t="s">
        <v>324</v>
      </c>
      <c r="F320" s="242" t="n">
        <v>1.653</v>
      </c>
      <c r="H320" s="23"/>
    </row>
    <row r="321" s="22" customFormat="true" ht="16.95" hidden="false" customHeight="true" outlineLevel="0" collapsed="false">
      <c r="B321" s="23"/>
      <c r="C321" s="237" t="s">
        <v>6351</v>
      </c>
      <c r="D321" s="238"/>
      <c r="E321" s="239"/>
      <c r="F321" s="240" t="n">
        <v>112.39</v>
      </c>
      <c r="H321" s="23"/>
    </row>
    <row r="322" s="22" customFormat="true" ht="16.95" hidden="false" customHeight="true" outlineLevel="0" collapsed="false">
      <c r="B322" s="23"/>
      <c r="C322" s="237" t="s">
        <v>6352</v>
      </c>
      <c r="D322" s="238"/>
      <c r="E322" s="239"/>
      <c r="F322" s="240" t="n">
        <v>12.97</v>
      </c>
      <c r="H322" s="23"/>
    </row>
    <row r="323" s="22" customFormat="true" ht="16.95" hidden="false" customHeight="true" outlineLevel="0" collapsed="false">
      <c r="B323" s="23"/>
      <c r="C323" s="237" t="s">
        <v>6353</v>
      </c>
      <c r="D323" s="238"/>
      <c r="E323" s="239"/>
      <c r="F323" s="240" t="n">
        <v>76.44</v>
      </c>
      <c r="H323" s="23"/>
    </row>
    <row r="324" s="22" customFormat="true" ht="16.95" hidden="false" customHeight="true" outlineLevel="0" collapsed="false">
      <c r="B324" s="23"/>
      <c r="C324" s="237" t="s">
        <v>1027</v>
      </c>
      <c r="D324" s="238"/>
      <c r="E324" s="239"/>
      <c r="F324" s="240" t="n">
        <v>10.3</v>
      </c>
      <c r="H324" s="23"/>
    </row>
    <row r="325" s="22" customFormat="true" ht="16.95" hidden="false" customHeight="true" outlineLevel="0" collapsed="false">
      <c r="B325" s="23"/>
      <c r="C325" s="241"/>
      <c r="D325" s="241" t="s">
        <v>318</v>
      </c>
      <c r="E325" s="3"/>
      <c r="F325" s="242" t="n">
        <v>0</v>
      </c>
      <c r="H325" s="23"/>
    </row>
    <row r="326" s="22" customFormat="true" ht="16.95" hidden="false" customHeight="true" outlineLevel="0" collapsed="false">
      <c r="B326" s="23"/>
      <c r="C326" s="241"/>
      <c r="D326" s="241" t="s">
        <v>1479</v>
      </c>
      <c r="E326" s="3"/>
      <c r="F326" s="242" t="n">
        <v>0</v>
      </c>
      <c r="H326" s="23"/>
    </row>
    <row r="327" s="22" customFormat="true" ht="16.95" hidden="false" customHeight="true" outlineLevel="0" collapsed="false">
      <c r="B327" s="23"/>
      <c r="C327" s="241"/>
      <c r="D327" s="241" t="s">
        <v>1061</v>
      </c>
      <c r="E327" s="3"/>
      <c r="F327" s="242" t="n">
        <v>0</v>
      </c>
      <c r="H327" s="23"/>
    </row>
    <row r="328" s="22" customFormat="true" ht="16.95" hidden="false" customHeight="true" outlineLevel="0" collapsed="false">
      <c r="B328" s="23"/>
      <c r="C328" s="241"/>
      <c r="D328" s="241" t="s">
        <v>1112</v>
      </c>
      <c r="E328" s="3"/>
      <c r="F328" s="242" t="n">
        <v>0</v>
      </c>
      <c r="H328" s="23"/>
    </row>
    <row r="329" s="22" customFormat="true" ht="16.95" hidden="false" customHeight="true" outlineLevel="0" collapsed="false">
      <c r="B329" s="23"/>
      <c r="C329" s="241"/>
      <c r="D329" s="241" t="s">
        <v>1480</v>
      </c>
      <c r="E329" s="3"/>
      <c r="F329" s="242" t="n">
        <v>10.3</v>
      </c>
      <c r="H329" s="23"/>
    </row>
    <row r="330" s="22" customFormat="true" ht="16.95" hidden="false" customHeight="true" outlineLevel="0" collapsed="false">
      <c r="B330" s="23"/>
      <c r="C330" s="241" t="s">
        <v>1027</v>
      </c>
      <c r="D330" s="241" t="s">
        <v>321</v>
      </c>
      <c r="E330" s="3"/>
      <c r="F330" s="242" t="n">
        <v>10.3</v>
      </c>
      <c r="H330" s="23"/>
    </row>
    <row r="331" s="22" customFormat="true" ht="16.95" hidden="false" customHeight="true" outlineLevel="0" collapsed="false">
      <c r="B331" s="23"/>
      <c r="C331" s="243" t="s">
        <v>6310</v>
      </c>
      <c r="H331" s="23"/>
    </row>
    <row r="332" s="22" customFormat="true" ht="16.95" hidden="false" customHeight="true" outlineLevel="0" collapsed="false">
      <c r="B332" s="23"/>
      <c r="C332" s="241" t="s">
        <v>1476</v>
      </c>
      <c r="D332" s="241" t="s">
        <v>6354</v>
      </c>
      <c r="E332" s="3" t="s">
        <v>494</v>
      </c>
      <c r="F332" s="242" t="n">
        <v>10.3</v>
      </c>
      <c r="H332" s="23"/>
    </row>
    <row r="333" s="22" customFormat="true" ht="16.95" hidden="false" customHeight="true" outlineLevel="0" collapsed="false">
      <c r="B333" s="23"/>
      <c r="C333" s="241" t="s">
        <v>1457</v>
      </c>
      <c r="D333" s="241" t="s">
        <v>6355</v>
      </c>
      <c r="E333" s="3" t="s">
        <v>494</v>
      </c>
      <c r="F333" s="242" t="n">
        <v>10.3</v>
      </c>
      <c r="H333" s="23"/>
    </row>
    <row r="334" s="22" customFormat="true" ht="16.95" hidden="false" customHeight="true" outlineLevel="0" collapsed="false">
      <c r="B334" s="23"/>
      <c r="C334" s="237" t="s">
        <v>6356</v>
      </c>
      <c r="D334" s="238"/>
      <c r="E334" s="239"/>
      <c r="F334" s="240" t="n">
        <v>25.09</v>
      </c>
      <c r="H334" s="23"/>
    </row>
    <row r="335" s="22" customFormat="true" ht="16.95" hidden="false" customHeight="true" outlineLevel="0" collapsed="false">
      <c r="B335" s="23"/>
      <c r="C335" s="237" t="s">
        <v>1029</v>
      </c>
      <c r="D335" s="238"/>
      <c r="E335" s="239"/>
      <c r="F335" s="240" t="n">
        <v>6.405</v>
      </c>
      <c r="H335" s="23"/>
    </row>
    <row r="336" s="22" customFormat="true" ht="16.95" hidden="false" customHeight="true" outlineLevel="0" collapsed="false">
      <c r="B336" s="23"/>
      <c r="C336" s="241"/>
      <c r="D336" s="241" t="s">
        <v>318</v>
      </c>
      <c r="E336" s="3"/>
      <c r="F336" s="242" t="n">
        <v>0</v>
      </c>
      <c r="H336" s="23"/>
    </row>
    <row r="337" s="22" customFormat="true" ht="16.95" hidden="false" customHeight="true" outlineLevel="0" collapsed="false">
      <c r="B337" s="23"/>
      <c r="C337" s="241"/>
      <c r="D337" s="241" t="s">
        <v>1465</v>
      </c>
      <c r="E337" s="3"/>
      <c r="F337" s="242" t="n">
        <v>0</v>
      </c>
      <c r="H337" s="23"/>
    </row>
    <row r="338" s="22" customFormat="true" ht="16.95" hidden="false" customHeight="true" outlineLevel="0" collapsed="false">
      <c r="B338" s="23"/>
      <c r="C338" s="241"/>
      <c r="D338" s="241" t="s">
        <v>1061</v>
      </c>
      <c r="E338" s="3"/>
      <c r="F338" s="242" t="n">
        <v>0</v>
      </c>
      <c r="H338" s="23"/>
    </row>
    <row r="339" s="22" customFormat="true" ht="16.95" hidden="false" customHeight="true" outlineLevel="0" collapsed="false">
      <c r="B339" s="23"/>
      <c r="C339" s="241"/>
      <c r="D339" s="241" t="s">
        <v>1112</v>
      </c>
      <c r="E339" s="3"/>
      <c r="F339" s="242" t="n">
        <v>0</v>
      </c>
      <c r="H339" s="23"/>
    </row>
    <row r="340" s="22" customFormat="true" ht="16.95" hidden="false" customHeight="true" outlineLevel="0" collapsed="false">
      <c r="B340" s="23"/>
      <c r="C340" s="241"/>
      <c r="D340" s="241" t="s">
        <v>1466</v>
      </c>
      <c r="E340" s="3"/>
      <c r="F340" s="242" t="n">
        <v>6.405</v>
      </c>
      <c r="H340" s="23"/>
    </row>
    <row r="341" s="22" customFormat="true" ht="16.95" hidden="false" customHeight="true" outlineLevel="0" collapsed="false">
      <c r="B341" s="23"/>
      <c r="C341" s="241" t="s">
        <v>1029</v>
      </c>
      <c r="D341" s="241" t="s">
        <v>321</v>
      </c>
      <c r="E341" s="3"/>
      <c r="F341" s="242" t="n">
        <v>6.405</v>
      </c>
      <c r="H341" s="23"/>
    </row>
    <row r="342" s="22" customFormat="true" ht="16.95" hidden="false" customHeight="true" outlineLevel="0" collapsed="false">
      <c r="B342" s="23"/>
      <c r="C342" s="243" t="s">
        <v>6310</v>
      </c>
      <c r="H342" s="23"/>
    </row>
    <row r="343" s="22" customFormat="true" ht="20.4" hidden="false" customHeight="false" outlineLevel="0" collapsed="false">
      <c r="B343" s="23"/>
      <c r="C343" s="241" t="s">
        <v>1462</v>
      </c>
      <c r="D343" s="241" t="s">
        <v>6357</v>
      </c>
      <c r="E343" s="3" t="s">
        <v>313</v>
      </c>
      <c r="F343" s="242" t="n">
        <v>6.405</v>
      </c>
      <c r="H343" s="23"/>
    </row>
    <row r="344" s="22" customFormat="true" ht="16.95" hidden="false" customHeight="true" outlineLevel="0" collapsed="false">
      <c r="B344" s="23"/>
      <c r="C344" s="241" t="s">
        <v>1440</v>
      </c>
      <c r="D344" s="241" t="s">
        <v>6358</v>
      </c>
      <c r="E344" s="3" t="s">
        <v>313</v>
      </c>
      <c r="F344" s="242" t="n">
        <v>6.405</v>
      </c>
      <c r="H344" s="23"/>
    </row>
    <row r="345" s="22" customFormat="true" ht="16.95" hidden="false" customHeight="true" outlineLevel="0" collapsed="false">
      <c r="B345" s="23"/>
      <c r="C345" s="241" t="s">
        <v>1449</v>
      </c>
      <c r="D345" s="241" t="s">
        <v>6359</v>
      </c>
      <c r="E345" s="3" t="s">
        <v>313</v>
      </c>
      <c r="F345" s="242" t="n">
        <v>6.405</v>
      </c>
      <c r="H345" s="23"/>
    </row>
    <row r="346" s="22" customFormat="true" ht="16.95" hidden="false" customHeight="true" outlineLevel="0" collapsed="false">
      <c r="B346" s="23"/>
      <c r="C346" s="241" t="s">
        <v>1445</v>
      </c>
      <c r="D346" s="241" t="s">
        <v>6360</v>
      </c>
      <c r="E346" s="3" t="s">
        <v>313</v>
      </c>
      <c r="F346" s="242" t="n">
        <v>6.405</v>
      </c>
      <c r="H346" s="23"/>
    </row>
    <row r="347" s="22" customFormat="true" ht="16.95" hidden="false" customHeight="true" outlineLevel="0" collapsed="false">
      <c r="B347" s="23"/>
      <c r="C347" s="241" t="s">
        <v>1453</v>
      </c>
      <c r="D347" s="241" t="s">
        <v>6361</v>
      </c>
      <c r="E347" s="3" t="s">
        <v>313</v>
      </c>
      <c r="F347" s="242" t="n">
        <v>6.405</v>
      </c>
      <c r="H347" s="23"/>
    </row>
    <row r="348" s="22" customFormat="true" ht="16.95" hidden="false" customHeight="true" outlineLevel="0" collapsed="false">
      <c r="B348" s="23"/>
      <c r="C348" s="241" t="s">
        <v>1471</v>
      </c>
      <c r="D348" s="241" t="s">
        <v>1472</v>
      </c>
      <c r="E348" s="3" t="s">
        <v>313</v>
      </c>
      <c r="F348" s="242" t="n">
        <v>7.046</v>
      </c>
      <c r="H348" s="23"/>
    </row>
    <row r="349" s="22" customFormat="true" ht="16.95" hidden="false" customHeight="true" outlineLevel="0" collapsed="false">
      <c r="B349" s="23"/>
      <c r="C349" s="237" t="s">
        <v>6362</v>
      </c>
      <c r="D349" s="238"/>
      <c r="E349" s="239"/>
      <c r="F349" s="240" t="n">
        <v>9.69</v>
      </c>
      <c r="H349" s="23"/>
    </row>
    <row r="350" s="22" customFormat="true" ht="16.95" hidden="false" customHeight="true" outlineLevel="0" collapsed="false">
      <c r="B350" s="23"/>
      <c r="C350" s="237" t="s">
        <v>6363</v>
      </c>
      <c r="D350" s="238"/>
      <c r="E350" s="239"/>
      <c r="F350" s="240" t="n">
        <v>27.6</v>
      </c>
      <c r="H350" s="23"/>
    </row>
    <row r="351" s="22" customFormat="true" ht="16.95" hidden="false" customHeight="true" outlineLevel="0" collapsed="false">
      <c r="B351" s="23"/>
      <c r="C351" s="237" t="s">
        <v>6364</v>
      </c>
      <c r="D351" s="238"/>
      <c r="E351" s="239"/>
      <c r="F351" s="240" t="n">
        <v>121.44</v>
      </c>
      <c r="H351" s="23"/>
    </row>
    <row r="352" s="22" customFormat="true" ht="16.95" hidden="false" customHeight="true" outlineLevel="0" collapsed="false">
      <c r="B352" s="23"/>
      <c r="C352" s="237" t="s">
        <v>6365</v>
      </c>
      <c r="D352" s="238"/>
      <c r="E352" s="239"/>
      <c r="F352" s="240" t="n">
        <v>45.89</v>
      </c>
      <c r="H352" s="23"/>
    </row>
    <row r="353" s="22" customFormat="true" ht="16.95" hidden="false" customHeight="true" outlineLevel="0" collapsed="false">
      <c r="B353" s="23"/>
      <c r="C353" s="237" t="s">
        <v>6366</v>
      </c>
      <c r="D353" s="238"/>
      <c r="E353" s="239"/>
      <c r="F353" s="240" t="n">
        <v>13.7</v>
      </c>
      <c r="H353" s="23"/>
    </row>
    <row r="354" s="22" customFormat="true" ht="16.95" hidden="false" customHeight="true" outlineLevel="0" collapsed="false">
      <c r="B354" s="23"/>
      <c r="C354" s="237" t="s">
        <v>6367</v>
      </c>
      <c r="D354" s="238"/>
      <c r="E354" s="239"/>
      <c r="F354" s="240" t="n">
        <v>462.66</v>
      </c>
      <c r="H354" s="23"/>
    </row>
    <row r="355" s="22" customFormat="true" ht="16.95" hidden="false" customHeight="true" outlineLevel="0" collapsed="false">
      <c r="B355" s="23"/>
      <c r="C355" s="237" t="s">
        <v>6368</v>
      </c>
      <c r="D355" s="238"/>
      <c r="E355" s="239"/>
      <c r="F355" s="240" t="n">
        <v>30</v>
      </c>
      <c r="H355" s="23"/>
    </row>
    <row r="356" s="22" customFormat="true" ht="16.95" hidden="false" customHeight="true" outlineLevel="0" collapsed="false">
      <c r="B356" s="23"/>
      <c r="C356" s="237" t="s">
        <v>6369</v>
      </c>
      <c r="D356" s="238"/>
      <c r="E356" s="239"/>
      <c r="F356" s="240" t="n">
        <v>3.26</v>
      </c>
      <c r="H356" s="23"/>
    </row>
    <row r="357" s="22" customFormat="true" ht="16.95" hidden="false" customHeight="true" outlineLevel="0" collapsed="false">
      <c r="B357" s="23"/>
      <c r="C357" s="237" t="s">
        <v>1032</v>
      </c>
      <c r="D357" s="238"/>
      <c r="E357" s="239"/>
      <c r="F357" s="240" t="n">
        <v>7.52</v>
      </c>
      <c r="H357" s="23"/>
    </row>
    <row r="358" s="22" customFormat="true" ht="16.95" hidden="false" customHeight="true" outlineLevel="0" collapsed="false">
      <c r="B358" s="23"/>
      <c r="C358" s="241"/>
      <c r="D358" s="241" t="s">
        <v>318</v>
      </c>
      <c r="E358" s="3"/>
      <c r="F358" s="242" t="n">
        <v>0</v>
      </c>
      <c r="H358" s="23"/>
    </row>
    <row r="359" s="22" customFormat="true" ht="16.95" hidden="false" customHeight="true" outlineLevel="0" collapsed="false">
      <c r="B359" s="23"/>
      <c r="C359" s="241"/>
      <c r="D359" s="241" t="s">
        <v>1111</v>
      </c>
      <c r="E359" s="3"/>
      <c r="F359" s="242" t="n">
        <v>0</v>
      </c>
      <c r="H359" s="23"/>
    </row>
    <row r="360" s="22" customFormat="true" ht="16.95" hidden="false" customHeight="true" outlineLevel="0" collapsed="false">
      <c r="B360" s="23"/>
      <c r="C360" s="241"/>
      <c r="D360" s="241" t="s">
        <v>1061</v>
      </c>
      <c r="E360" s="3"/>
      <c r="F360" s="242" t="n">
        <v>0</v>
      </c>
      <c r="H360" s="23"/>
    </row>
    <row r="361" s="22" customFormat="true" ht="16.95" hidden="false" customHeight="true" outlineLevel="0" collapsed="false">
      <c r="B361" s="23"/>
      <c r="C361" s="241"/>
      <c r="D361" s="241" t="s">
        <v>1112</v>
      </c>
      <c r="E361" s="3"/>
      <c r="F361" s="242" t="n">
        <v>0</v>
      </c>
      <c r="H361" s="23"/>
    </row>
    <row r="362" s="22" customFormat="true" ht="16.95" hidden="false" customHeight="true" outlineLevel="0" collapsed="false">
      <c r="B362" s="23"/>
      <c r="C362" s="241"/>
      <c r="D362" s="241" t="s">
        <v>1113</v>
      </c>
      <c r="E362" s="3"/>
      <c r="F362" s="242" t="n">
        <v>7.52</v>
      </c>
      <c r="H362" s="23"/>
    </row>
    <row r="363" s="22" customFormat="true" ht="16.95" hidden="false" customHeight="true" outlineLevel="0" collapsed="false">
      <c r="B363" s="23"/>
      <c r="C363" s="241" t="s">
        <v>1032</v>
      </c>
      <c r="D363" s="241" t="s">
        <v>321</v>
      </c>
      <c r="E363" s="3"/>
      <c r="F363" s="242" t="n">
        <v>7.52</v>
      </c>
      <c r="H363" s="23"/>
    </row>
    <row r="364" s="22" customFormat="true" ht="16.95" hidden="false" customHeight="true" outlineLevel="0" collapsed="false">
      <c r="B364" s="23"/>
      <c r="C364" s="243" t="s">
        <v>6310</v>
      </c>
      <c r="H364" s="23"/>
    </row>
    <row r="365" s="22" customFormat="true" ht="16.95" hidden="false" customHeight="true" outlineLevel="0" collapsed="false">
      <c r="B365" s="23"/>
      <c r="C365" s="241" t="s">
        <v>1108</v>
      </c>
      <c r="D365" s="241" t="s">
        <v>6370</v>
      </c>
      <c r="E365" s="3" t="s">
        <v>313</v>
      </c>
      <c r="F365" s="242" t="n">
        <v>7.52</v>
      </c>
      <c r="H365" s="23"/>
    </row>
    <row r="366" s="22" customFormat="true" ht="20.4" hidden="false" customHeight="false" outlineLevel="0" collapsed="false">
      <c r="B366" s="23"/>
      <c r="C366" s="241" t="s">
        <v>1114</v>
      </c>
      <c r="D366" s="241" t="s">
        <v>6371</v>
      </c>
      <c r="E366" s="3" t="s">
        <v>324</v>
      </c>
      <c r="F366" s="242" t="n">
        <v>0.451</v>
      </c>
      <c r="H366" s="23"/>
    </row>
    <row r="367" s="22" customFormat="true" ht="16.95" hidden="false" customHeight="true" outlineLevel="0" collapsed="false">
      <c r="B367" s="23"/>
      <c r="C367" s="241" t="s">
        <v>1125</v>
      </c>
      <c r="D367" s="241" t="s">
        <v>6372</v>
      </c>
      <c r="E367" s="3" t="s">
        <v>370</v>
      </c>
      <c r="F367" s="242" t="n">
        <v>0.04</v>
      </c>
      <c r="H367" s="23"/>
    </row>
    <row r="368" s="22" customFormat="true" ht="16.95" hidden="false" customHeight="true" outlineLevel="0" collapsed="false">
      <c r="B368" s="23"/>
      <c r="C368" s="241" t="s">
        <v>1251</v>
      </c>
      <c r="D368" s="241" t="s">
        <v>1252</v>
      </c>
      <c r="E368" s="3" t="s">
        <v>313</v>
      </c>
      <c r="F368" s="242" t="n">
        <v>8.272</v>
      </c>
      <c r="H368" s="23"/>
    </row>
    <row r="369" s="22" customFormat="true" ht="16.95" hidden="false" customHeight="true" outlineLevel="0" collapsed="false">
      <c r="B369" s="23"/>
      <c r="C369" s="237" t="s">
        <v>6373</v>
      </c>
      <c r="D369" s="238"/>
      <c r="E369" s="239"/>
      <c r="F369" s="240" t="n">
        <v>7.51</v>
      </c>
      <c r="H369" s="23"/>
    </row>
    <row r="370" s="22" customFormat="true" ht="16.95" hidden="false" customHeight="true" outlineLevel="0" collapsed="false">
      <c r="B370" s="23"/>
      <c r="C370" s="237" t="s">
        <v>6374</v>
      </c>
      <c r="D370" s="238"/>
      <c r="E370" s="239"/>
      <c r="F370" s="240" t="n">
        <v>34.965</v>
      </c>
      <c r="H370" s="23"/>
    </row>
    <row r="371" s="22" customFormat="true" ht="16.95" hidden="false" customHeight="true" outlineLevel="0" collapsed="false">
      <c r="B371" s="23"/>
      <c r="C371" s="237" t="s">
        <v>1034</v>
      </c>
      <c r="D371" s="238"/>
      <c r="E371" s="239"/>
      <c r="F371" s="240" t="n">
        <v>8.223</v>
      </c>
      <c r="H371" s="23"/>
    </row>
    <row r="372" s="22" customFormat="true" ht="16.95" hidden="false" customHeight="true" outlineLevel="0" collapsed="false">
      <c r="B372" s="23"/>
      <c r="C372" s="241"/>
      <c r="D372" s="241" t="s">
        <v>318</v>
      </c>
      <c r="E372" s="3"/>
      <c r="F372" s="242" t="n">
        <v>0</v>
      </c>
      <c r="H372" s="23"/>
    </row>
    <row r="373" s="22" customFormat="true" ht="16.95" hidden="false" customHeight="true" outlineLevel="0" collapsed="false">
      <c r="B373" s="23"/>
      <c r="C373" s="241"/>
      <c r="D373" s="241" t="s">
        <v>1204</v>
      </c>
      <c r="E373" s="3"/>
      <c r="F373" s="242" t="n">
        <v>0</v>
      </c>
      <c r="H373" s="23"/>
    </row>
    <row r="374" s="22" customFormat="true" ht="16.95" hidden="false" customHeight="true" outlineLevel="0" collapsed="false">
      <c r="B374" s="23"/>
      <c r="C374" s="241"/>
      <c r="D374" s="241" t="s">
        <v>1189</v>
      </c>
      <c r="E374" s="3"/>
      <c r="F374" s="242" t="n">
        <v>0</v>
      </c>
      <c r="H374" s="23"/>
    </row>
    <row r="375" s="22" customFormat="true" ht="16.95" hidden="false" customHeight="true" outlineLevel="0" collapsed="false">
      <c r="B375" s="23"/>
      <c r="C375" s="241"/>
      <c r="D375" s="241" t="s">
        <v>1205</v>
      </c>
      <c r="E375" s="3"/>
      <c r="F375" s="242" t="n">
        <v>8.223</v>
      </c>
      <c r="H375" s="23"/>
    </row>
    <row r="376" s="22" customFormat="true" ht="16.95" hidden="false" customHeight="true" outlineLevel="0" collapsed="false">
      <c r="B376" s="23"/>
      <c r="C376" s="241" t="s">
        <v>1034</v>
      </c>
      <c r="D376" s="241" t="s">
        <v>321</v>
      </c>
      <c r="E376" s="3"/>
      <c r="F376" s="242" t="n">
        <v>8.223</v>
      </c>
      <c r="H376" s="23"/>
    </row>
    <row r="377" s="22" customFormat="true" ht="16.95" hidden="false" customHeight="true" outlineLevel="0" collapsed="false">
      <c r="B377" s="23"/>
      <c r="C377" s="243" t="s">
        <v>6310</v>
      </c>
      <c r="H377" s="23"/>
    </row>
    <row r="378" s="22" customFormat="true" ht="20.4" hidden="false" customHeight="false" outlineLevel="0" collapsed="false">
      <c r="B378" s="23"/>
      <c r="C378" s="241" t="s">
        <v>1201</v>
      </c>
      <c r="D378" s="241" t="s">
        <v>1202</v>
      </c>
      <c r="E378" s="3" t="s">
        <v>313</v>
      </c>
      <c r="F378" s="242" t="n">
        <v>8.223</v>
      </c>
      <c r="H378" s="23"/>
    </row>
    <row r="379" s="22" customFormat="true" ht="16.95" hidden="false" customHeight="true" outlineLevel="0" collapsed="false">
      <c r="B379" s="23"/>
      <c r="C379" s="241" t="s">
        <v>1185</v>
      </c>
      <c r="D379" s="241" t="s">
        <v>6375</v>
      </c>
      <c r="E379" s="3" t="s">
        <v>313</v>
      </c>
      <c r="F379" s="242" t="n">
        <v>8.223</v>
      </c>
      <c r="H379" s="23"/>
    </row>
    <row r="380" s="22" customFormat="true" ht="20.4" hidden="false" customHeight="false" outlineLevel="0" collapsed="false">
      <c r="B380" s="23"/>
      <c r="C380" s="241" t="s">
        <v>1224</v>
      </c>
      <c r="D380" s="241" t="s">
        <v>6376</v>
      </c>
      <c r="E380" s="3" t="s">
        <v>313</v>
      </c>
      <c r="F380" s="242" t="n">
        <v>8.223</v>
      </c>
      <c r="H380" s="23"/>
    </row>
    <row r="381" s="22" customFormat="true" ht="16.95" hidden="false" customHeight="true" outlineLevel="0" collapsed="false">
      <c r="B381" s="23"/>
      <c r="C381" s="241" t="s">
        <v>1195</v>
      </c>
      <c r="D381" s="241" t="s">
        <v>6377</v>
      </c>
      <c r="E381" s="3" t="s">
        <v>313</v>
      </c>
      <c r="F381" s="242" t="n">
        <v>8.223</v>
      </c>
      <c r="H381" s="23"/>
    </row>
    <row r="382" s="22" customFormat="true" ht="16.95" hidden="false" customHeight="true" outlineLevel="0" collapsed="false">
      <c r="B382" s="23"/>
      <c r="C382" s="241" t="s">
        <v>1220</v>
      </c>
      <c r="D382" s="241" t="s">
        <v>6378</v>
      </c>
      <c r="E382" s="3" t="s">
        <v>313</v>
      </c>
      <c r="F382" s="242" t="n">
        <v>8.223</v>
      </c>
      <c r="H382" s="23"/>
    </row>
    <row r="383" s="22" customFormat="true" ht="16.95" hidden="false" customHeight="true" outlineLevel="0" collapsed="false">
      <c r="B383" s="23"/>
      <c r="C383" s="241" t="s">
        <v>1228</v>
      </c>
      <c r="D383" s="241" t="s">
        <v>6379</v>
      </c>
      <c r="E383" s="3" t="s">
        <v>313</v>
      </c>
      <c r="F383" s="242" t="n">
        <v>8.223</v>
      </c>
      <c r="H383" s="23"/>
    </row>
    <row r="384" s="22" customFormat="true" ht="20.4" hidden="false" customHeight="false" outlineLevel="0" collapsed="false">
      <c r="B384" s="23"/>
      <c r="C384" s="241" t="s">
        <v>1266</v>
      </c>
      <c r="D384" s="241" t="s">
        <v>6380</v>
      </c>
      <c r="E384" s="3" t="s">
        <v>313</v>
      </c>
      <c r="F384" s="242" t="n">
        <v>8.223</v>
      </c>
      <c r="H384" s="23"/>
    </row>
    <row r="385" s="22" customFormat="true" ht="20.4" hidden="false" customHeight="false" outlineLevel="0" collapsed="false">
      <c r="B385" s="23"/>
      <c r="C385" s="241" t="s">
        <v>1317</v>
      </c>
      <c r="D385" s="241" t="s">
        <v>6381</v>
      </c>
      <c r="E385" s="3" t="s">
        <v>313</v>
      </c>
      <c r="F385" s="242" t="n">
        <v>8.223</v>
      </c>
      <c r="H385" s="23"/>
    </row>
    <row r="386" s="22" customFormat="true" ht="16.95" hidden="false" customHeight="true" outlineLevel="0" collapsed="false">
      <c r="B386" s="23"/>
      <c r="C386" s="241" t="s">
        <v>1327</v>
      </c>
      <c r="D386" s="241" t="s">
        <v>6382</v>
      </c>
      <c r="E386" s="3" t="s">
        <v>494</v>
      </c>
      <c r="F386" s="242" t="n">
        <v>16.446</v>
      </c>
      <c r="H386" s="23"/>
    </row>
    <row r="387" s="22" customFormat="true" ht="16.95" hidden="false" customHeight="true" outlineLevel="0" collapsed="false">
      <c r="B387" s="23"/>
      <c r="C387" s="241" t="s">
        <v>1338</v>
      </c>
      <c r="D387" s="241" t="s">
        <v>6383</v>
      </c>
      <c r="E387" s="3" t="s">
        <v>313</v>
      </c>
      <c r="F387" s="242" t="n">
        <v>8.223</v>
      </c>
      <c r="H387" s="23"/>
    </row>
    <row r="388" s="22" customFormat="true" ht="16.95" hidden="false" customHeight="true" outlineLevel="0" collapsed="false">
      <c r="B388" s="23"/>
      <c r="C388" s="241" t="s">
        <v>1383</v>
      </c>
      <c r="D388" s="241" t="s">
        <v>6384</v>
      </c>
      <c r="E388" s="3" t="s">
        <v>313</v>
      </c>
      <c r="F388" s="242" t="n">
        <v>8.223</v>
      </c>
      <c r="H388" s="23"/>
    </row>
    <row r="389" s="22" customFormat="true" ht="16.95" hidden="false" customHeight="true" outlineLevel="0" collapsed="false">
      <c r="B389" s="23"/>
      <c r="C389" s="241" t="s">
        <v>1270</v>
      </c>
      <c r="D389" s="241" t="s">
        <v>1271</v>
      </c>
      <c r="E389" s="3" t="s">
        <v>324</v>
      </c>
      <c r="F389" s="242" t="n">
        <v>0.888</v>
      </c>
      <c r="H389" s="23"/>
    </row>
    <row r="390" s="22" customFormat="true" ht="16.95" hidden="false" customHeight="true" outlineLevel="0" collapsed="false">
      <c r="B390" s="23"/>
      <c r="C390" s="241" t="s">
        <v>1321</v>
      </c>
      <c r="D390" s="241" t="s">
        <v>1322</v>
      </c>
      <c r="E390" s="3" t="s">
        <v>324</v>
      </c>
      <c r="F390" s="242" t="n">
        <v>0.227</v>
      </c>
      <c r="H390" s="23"/>
    </row>
    <row r="391" s="22" customFormat="true" ht="16.95" hidden="false" customHeight="true" outlineLevel="0" collapsed="false">
      <c r="B391" s="23"/>
      <c r="C391" s="241" t="s">
        <v>1332</v>
      </c>
      <c r="D391" s="241" t="s">
        <v>1333</v>
      </c>
      <c r="E391" s="3" t="s">
        <v>324</v>
      </c>
      <c r="F391" s="242" t="n">
        <v>0.043</v>
      </c>
      <c r="H391" s="23"/>
    </row>
    <row r="392" s="22" customFormat="true" ht="16.95" hidden="false" customHeight="true" outlineLevel="0" collapsed="false">
      <c r="B392" s="23"/>
      <c r="C392" s="241" t="s">
        <v>1244</v>
      </c>
      <c r="D392" s="241" t="s">
        <v>1245</v>
      </c>
      <c r="E392" s="3" t="s">
        <v>313</v>
      </c>
      <c r="F392" s="242" t="n">
        <v>9.045</v>
      </c>
      <c r="H392" s="23"/>
    </row>
    <row r="393" s="22" customFormat="true" ht="16.95" hidden="false" customHeight="true" outlineLevel="0" collapsed="false">
      <c r="B393" s="23"/>
      <c r="C393" s="237" t="s">
        <v>6385</v>
      </c>
      <c r="D393" s="238"/>
      <c r="E393" s="239"/>
      <c r="F393" s="240" t="n">
        <v>45.18</v>
      </c>
      <c r="H393" s="23"/>
    </row>
    <row r="394" s="22" customFormat="true" ht="16.95" hidden="false" customHeight="true" outlineLevel="0" collapsed="false">
      <c r="B394" s="23"/>
      <c r="C394" s="237" t="s">
        <v>6386</v>
      </c>
      <c r="D394" s="238"/>
      <c r="E394" s="239"/>
      <c r="F394" s="240" t="n">
        <v>128.06</v>
      </c>
      <c r="H394" s="23"/>
    </row>
    <row r="395" s="22" customFormat="true" ht="16.95" hidden="false" customHeight="true" outlineLevel="0" collapsed="false">
      <c r="B395" s="23"/>
      <c r="C395" s="237" t="s">
        <v>1037</v>
      </c>
      <c r="D395" s="238"/>
      <c r="E395" s="239"/>
      <c r="F395" s="240" t="n">
        <v>6</v>
      </c>
      <c r="H395" s="23"/>
    </row>
    <row r="396" s="22" customFormat="true" ht="16.95" hidden="false" customHeight="true" outlineLevel="0" collapsed="false">
      <c r="B396" s="23"/>
      <c r="C396" s="241"/>
      <c r="D396" s="241" t="s">
        <v>318</v>
      </c>
      <c r="E396" s="3"/>
      <c r="F396" s="242" t="n">
        <v>0</v>
      </c>
      <c r="H396" s="23"/>
    </row>
    <row r="397" s="22" customFormat="true" ht="16.95" hidden="false" customHeight="true" outlineLevel="0" collapsed="false">
      <c r="B397" s="23"/>
      <c r="C397" s="241"/>
      <c r="D397" s="241" t="s">
        <v>1081</v>
      </c>
      <c r="E397" s="3"/>
      <c r="F397" s="242" t="n">
        <v>0</v>
      </c>
      <c r="H397" s="23"/>
    </row>
    <row r="398" s="22" customFormat="true" ht="16.95" hidden="false" customHeight="true" outlineLevel="0" collapsed="false">
      <c r="B398" s="23"/>
      <c r="C398" s="241"/>
      <c r="D398" s="241" t="s">
        <v>1082</v>
      </c>
      <c r="E398" s="3"/>
      <c r="F398" s="242" t="n">
        <v>6</v>
      </c>
      <c r="H398" s="23"/>
    </row>
    <row r="399" s="22" customFormat="true" ht="16.95" hidden="false" customHeight="true" outlineLevel="0" collapsed="false">
      <c r="B399" s="23"/>
      <c r="C399" s="241" t="s">
        <v>1037</v>
      </c>
      <c r="D399" s="241" t="s">
        <v>321</v>
      </c>
      <c r="E399" s="3"/>
      <c r="F399" s="242" t="n">
        <v>6</v>
      </c>
      <c r="H399" s="23"/>
    </row>
    <row r="400" s="22" customFormat="true" ht="16.95" hidden="false" customHeight="true" outlineLevel="0" collapsed="false">
      <c r="B400" s="23"/>
      <c r="C400" s="243" t="s">
        <v>6310</v>
      </c>
      <c r="H400" s="23"/>
    </row>
    <row r="401" s="22" customFormat="true" ht="20.4" hidden="false" customHeight="false" outlineLevel="0" collapsed="false">
      <c r="B401" s="23"/>
      <c r="C401" s="241" t="s">
        <v>1078</v>
      </c>
      <c r="D401" s="241" t="s">
        <v>6387</v>
      </c>
      <c r="E401" s="3" t="s">
        <v>313</v>
      </c>
      <c r="F401" s="242" t="n">
        <v>6</v>
      </c>
      <c r="H401" s="23"/>
    </row>
    <row r="402" s="22" customFormat="true" ht="16.95" hidden="false" customHeight="true" outlineLevel="0" collapsed="false">
      <c r="B402" s="23"/>
      <c r="C402" s="241" t="s">
        <v>456</v>
      </c>
      <c r="D402" s="241" t="s">
        <v>6331</v>
      </c>
      <c r="E402" s="3" t="s">
        <v>370</v>
      </c>
      <c r="F402" s="242" t="n">
        <v>0.09</v>
      </c>
      <c r="H402" s="23"/>
    </row>
    <row r="403" s="22" customFormat="true" ht="16.95" hidden="false" customHeight="true" outlineLevel="0" collapsed="false">
      <c r="B403" s="23"/>
      <c r="C403" s="237" t="s">
        <v>6388</v>
      </c>
      <c r="D403" s="238"/>
      <c r="E403" s="239"/>
      <c r="F403" s="240" t="n">
        <v>32.059</v>
      </c>
      <c r="H403" s="23"/>
    </row>
    <row r="404" s="22" customFormat="true" ht="16.95" hidden="false" customHeight="true" outlineLevel="0" collapsed="false">
      <c r="B404" s="23"/>
      <c r="C404" s="237" t="s">
        <v>2567</v>
      </c>
      <c r="D404" s="238"/>
      <c r="E404" s="239"/>
      <c r="F404" s="240" t="n">
        <v>1.4</v>
      </c>
      <c r="H404" s="23"/>
    </row>
    <row r="405" s="22" customFormat="true" ht="16.95" hidden="false" customHeight="true" outlineLevel="0" collapsed="false">
      <c r="B405" s="23"/>
      <c r="C405" s="237" t="s">
        <v>878</v>
      </c>
      <c r="D405" s="238"/>
      <c r="E405" s="239"/>
      <c r="F405" s="240" t="n">
        <v>1.653</v>
      </c>
      <c r="H405" s="23"/>
    </row>
    <row r="406" s="22" customFormat="true" ht="16.95" hidden="false" customHeight="true" outlineLevel="0" collapsed="false">
      <c r="B406" s="23"/>
      <c r="C406" s="241"/>
      <c r="D406" s="241" t="s">
        <v>318</v>
      </c>
      <c r="E406" s="3"/>
      <c r="F406" s="242" t="n">
        <v>0</v>
      </c>
      <c r="H406" s="23"/>
    </row>
    <row r="407" s="22" customFormat="true" ht="16.95" hidden="false" customHeight="true" outlineLevel="0" collapsed="false">
      <c r="B407" s="23"/>
      <c r="C407" s="241"/>
      <c r="D407" s="241" t="s">
        <v>927</v>
      </c>
      <c r="E407" s="3"/>
      <c r="F407" s="242" t="n">
        <v>0</v>
      </c>
      <c r="H407" s="23"/>
    </row>
    <row r="408" s="22" customFormat="true" ht="16.95" hidden="false" customHeight="true" outlineLevel="0" collapsed="false">
      <c r="B408" s="23"/>
      <c r="C408" s="241"/>
      <c r="D408" s="241" t="s">
        <v>1055</v>
      </c>
      <c r="E408" s="3"/>
      <c r="F408" s="242" t="n">
        <v>1.653</v>
      </c>
      <c r="H408" s="23"/>
    </row>
    <row r="409" s="22" customFormat="true" ht="16.95" hidden="false" customHeight="true" outlineLevel="0" collapsed="false">
      <c r="B409" s="23"/>
      <c r="C409" s="241" t="s">
        <v>878</v>
      </c>
      <c r="D409" s="241" t="s">
        <v>321</v>
      </c>
      <c r="E409" s="3"/>
      <c r="F409" s="242" t="n">
        <v>1.653</v>
      </c>
      <c r="H409" s="23"/>
    </row>
    <row r="410" s="22" customFormat="true" ht="16.95" hidden="false" customHeight="true" outlineLevel="0" collapsed="false">
      <c r="B410" s="23"/>
      <c r="C410" s="243" t="s">
        <v>6310</v>
      </c>
      <c r="H410" s="23"/>
    </row>
    <row r="411" s="22" customFormat="true" ht="16.95" hidden="false" customHeight="true" outlineLevel="0" collapsed="false">
      <c r="B411" s="23"/>
      <c r="C411" s="241" t="s">
        <v>1068</v>
      </c>
      <c r="D411" s="241" t="s">
        <v>6389</v>
      </c>
      <c r="E411" s="3" t="s">
        <v>324</v>
      </c>
      <c r="F411" s="242" t="n">
        <v>1.653</v>
      </c>
      <c r="H411" s="23"/>
    </row>
    <row r="412" s="22" customFormat="true" ht="16.95" hidden="false" customHeight="true" outlineLevel="0" collapsed="false">
      <c r="B412" s="23"/>
      <c r="C412" s="241" t="s">
        <v>939</v>
      </c>
      <c r="D412" s="241" t="s">
        <v>6341</v>
      </c>
      <c r="E412" s="3" t="s">
        <v>370</v>
      </c>
      <c r="F412" s="242" t="n">
        <v>0.165</v>
      </c>
      <c r="H412" s="23"/>
    </row>
    <row r="413" s="22" customFormat="true" ht="26.4" hidden="false" customHeight="true" outlineLevel="0" collapsed="false">
      <c r="B413" s="23"/>
      <c r="C413" s="236" t="s">
        <v>6391</v>
      </c>
      <c r="D413" s="236" t="s">
        <v>136</v>
      </c>
      <c r="H413" s="23"/>
    </row>
    <row r="414" s="22" customFormat="true" ht="16.95" hidden="false" customHeight="true" outlineLevel="0" collapsed="false">
      <c r="B414" s="23"/>
      <c r="C414" s="237" t="s">
        <v>1024</v>
      </c>
      <c r="D414" s="238"/>
      <c r="E414" s="239"/>
      <c r="F414" s="240" t="n">
        <v>3.5</v>
      </c>
      <c r="H414" s="23"/>
    </row>
    <row r="415" s="22" customFormat="true" ht="16.95" hidden="false" customHeight="true" outlineLevel="0" collapsed="false">
      <c r="B415" s="23"/>
      <c r="C415" s="237" t="s">
        <v>874</v>
      </c>
      <c r="D415" s="238"/>
      <c r="E415" s="239"/>
      <c r="F415" s="240" t="n">
        <v>0.878</v>
      </c>
      <c r="H415" s="23"/>
    </row>
    <row r="416" s="22" customFormat="true" ht="16.95" hidden="false" customHeight="true" outlineLevel="0" collapsed="false">
      <c r="B416" s="23"/>
      <c r="C416" s="241"/>
      <c r="D416" s="241" t="s">
        <v>318</v>
      </c>
      <c r="E416" s="3"/>
      <c r="F416" s="242" t="n">
        <v>0</v>
      </c>
      <c r="H416" s="23"/>
    </row>
    <row r="417" s="22" customFormat="true" ht="16.95" hidden="false" customHeight="true" outlineLevel="0" collapsed="false">
      <c r="B417" s="23"/>
      <c r="C417" s="241"/>
      <c r="D417" s="241" t="s">
        <v>898</v>
      </c>
      <c r="E417" s="3"/>
      <c r="F417" s="242" t="n">
        <v>0</v>
      </c>
      <c r="H417" s="23"/>
    </row>
    <row r="418" s="22" customFormat="true" ht="16.95" hidden="false" customHeight="true" outlineLevel="0" collapsed="false">
      <c r="B418" s="23"/>
      <c r="C418" s="241"/>
      <c r="D418" s="241" t="s">
        <v>1990</v>
      </c>
      <c r="E418" s="3"/>
      <c r="F418" s="242" t="n">
        <v>0.878</v>
      </c>
      <c r="H418" s="23"/>
    </row>
    <row r="419" s="22" customFormat="true" ht="16.95" hidden="false" customHeight="true" outlineLevel="0" collapsed="false">
      <c r="B419" s="23"/>
      <c r="C419" s="241" t="s">
        <v>874</v>
      </c>
      <c r="D419" s="241" t="s">
        <v>321</v>
      </c>
      <c r="E419" s="3"/>
      <c r="F419" s="242" t="n">
        <v>0.878</v>
      </c>
      <c r="H419" s="23"/>
    </row>
    <row r="420" s="22" customFormat="true" ht="16.95" hidden="false" customHeight="true" outlineLevel="0" collapsed="false">
      <c r="B420" s="23"/>
      <c r="C420" s="243" t="s">
        <v>6310</v>
      </c>
      <c r="H420" s="23"/>
    </row>
    <row r="421" s="22" customFormat="true" ht="20.4" hidden="false" customHeight="false" outlineLevel="0" collapsed="false">
      <c r="B421" s="23"/>
      <c r="C421" s="241" t="s">
        <v>1987</v>
      </c>
      <c r="D421" s="241" t="s">
        <v>6392</v>
      </c>
      <c r="E421" s="3" t="s">
        <v>324</v>
      </c>
      <c r="F421" s="242" t="n">
        <v>0.878</v>
      </c>
      <c r="H421" s="23"/>
    </row>
    <row r="422" s="22" customFormat="true" ht="20.4" hidden="false" customHeight="false" outlineLevel="0" collapsed="false">
      <c r="B422" s="23"/>
      <c r="C422" s="241" t="s">
        <v>901</v>
      </c>
      <c r="D422" s="241" t="s">
        <v>6336</v>
      </c>
      <c r="E422" s="3" t="s">
        <v>324</v>
      </c>
      <c r="F422" s="242" t="n">
        <v>0.878</v>
      </c>
      <c r="H422" s="23"/>
    </row>
    <row r="423" s="22" customFormat="true" ht="16.95" hidden="false" customHeight="true" outlineLevel="0" collapsed="false">
      <c r="B423" s="23"/>
      <c r="C423" s="241" t="s">
        <v>906</v>
      </c>
      <c r="D423" s="241" t="s">
        <v>6317</v>
      </c>
      <c r="E423" s="3" t="s">
        <v>324</v>
      </c>
      <c r="F423" s="242" t="n">
        <v>0.878</v>
      </c>
      <c r="H423" s="23"/>
    </row>
    <row r="424" s="22" customFormat="true" ht="16.95" hidden="false" customHeight="true" outlineLevel="0" collapsed="false">
      <c r="B424" s="23"/>
      <c r="C424" s="237" t="s">
        <v>6367</v>
      </c>
      <c r="D424" s="238"/>
      <c r="E424" s="239"/>
      <c r="F424" s="240" t="n">
        <v>462.66</v>
      </c>
      <c r="H424" s="23"/>
    </row>
    <row r="425" s="22" customFormat="true" ht="16.95" hidden="false" customHeight="true" outlineLevel="0" collapsed="false">
      <c r="B425" s="23"/>
      <c r="C425" s="237" t="s">
        <v>6368</v>
      </c>
      <c r="D425" s="238"/>
      <c r="E425" s="239"/>
      <c r="F425" s="240" t="n">
        <v>30</v>
      </c>
      <c r="H425" s="23"/>
    </row>
    <row r="426" s="22" customFormat="true" ht="16.95" hidden="false" customHeight="true" outlineLevel="0" collapsed="false">
      <c r="B426" s="23"/>
      <c r="C426" s="237" t="s">
        <v>6369</v>
      </c>
      <c r="D426" s="238"/>
      <c r="E426" s="239"/>
      <c r="F426" s="240" t="n">
        <v>3.26</v>
      </c>
      <c r="H426" s="23"/>
    </row>
    <row r="427" s="22" customFormat="true" ht="16.95" hidden="false" customHeight="true" outlineLevel="0" collapsed="false">
      <c r="B427" s="23"/>
      <c r="C427" s="237" t="s">
        <v>1034</v>
      </c>
      <c r="D427" s="238"/>
      <c r="E427" s="239"/>
      <c r="F427" s="240" t="n">
        <v>3.159</v>
      </c>
      <c r="H427" s="23"/>
    </row>
    <row r="428" s="22" customFormat="true" ht="16.95" hidden="false" customHeight="true" outlineLevel="0" collapsed="false">
      <c r="B428" s="23"/>
      <c r="C428" s="241"/>
      <c r="D428" s="241" t="s">
        <v>318</v>
      </c>
      <c r="E428" s="3"/>
      <c r="F428" s="242" t="n">
        <v>0</v>
      </c>
      <c r="H428" s="23"/>
    </row>
    <row r="429" s="22" customFormat="true" ht="16.95" hidden="false" customHeight="true" outlineLevel="0" collapsed="false">
      <c r="B429" s="23"/>
      <c r="C429" s="241"/>
      <c r="D429" s="241" t="s">
        <v>1204</v>
      </c>
      <c r="E429" s="3"/>
      <c r="F429" s="242" t="n">
        <v>0</v>
      </c>
      <c r="H429" s="23"/>
    </row>
    <row r="430" s="22" customFormat="true" ht="16.95" hidden="false" customHeight="true" outlineLevel="0" collapsed="false">
      <c r="B430" s="23"/>
      <c r="C430" s="241"/>
      <c r="D430" s="241" t="s">
        <v>1189</v>
      </c>
      <c r="E430" s="3"/>
      <c r="F430" s="242" t="n">
        <v>0</v>
      </c>
      <c r="H430" s="23"/>
    </row>
    <row r="431" s="22" customFormat="true" ht="16.95" hidden="false" customHeight="true" outlineLevel="0" collapsed="false">
      <c r="B431" s="23"/>
      <c r="C431" s="241"/>
      <c r="D431" s="241" t="s">
        <v>2018</v>
      </c>
      <c r="E431" s="3"/>
      <c r="F431" s="242" t="n">
        <v>3.159</v>
      </c>
      <c r="H431" s="23"/>
    </row>
    <row r="432" s="22" customFormat="true" ht="16.95" hidden="false" customHeight="true" outlineLevel="0" collapsed="false">
      <c r="B432" s="23"/>
      <c r="C432" s="241" t="s">
        <v>1034</v>
      </c>
      <c r="D432" s="241" t="s">
        <v>321</v>
      </c>
      <c r="E432" s="3"/>
      <c r="F432" s="242" t="n">
        <v>3.159</v>
      </c>
      <c r="H432" s="23"/>
    </row>
    <row r="433" s="22" customFormat="true" ht="16.95" hidden="false" customHeight="true" outlineLevel="0" collapsed="false">
      <c r="B433" s="23"/>
      <c r="C433" s="243" t="s">
        <v>6310</v>
      </c>
      <c r="H433" s="23"/>
    </row>
    <row r="434" s="22" customFormat="true" ht="20.4" hidden="false" customHeight="false" outlineLevel="0" collapsed="false">
      <c r="B434" s="23"/>
      <c r="C434" s="241" t="s">
        <v>1201</v>
      </c>
      <c r="D434" s="241" t="s">
        <v>1202</v>
      </c>
      <c r="E434" s="3" t="s">
        <v>313</v>
      </c>
      <c r="F434" s="242" t="n">
        <v>3.159</v>
      </c>
      <c r="H434" s="23"/>
    </row>
    <row r="435" s="22" customFormat="true" ht="16.95" hidden="false" customHeight="true" outlineLevel="0" collapsed="false">
      <c r="B435" s="23"/>
      <c r="C435" s="241" t="s">
        <v>1185</v>
      </c>
      <c r="D435" s="241" t="s">
        <v>6375</v>
      </c>
      <c r="E435" s="3" t="s">
        <v>313</v>
      </c>
      <c r="F435" s="242" t="n">
        <v>3.159</v>
      </c>
      <c r="H435" s="23"/>
    </row>
    <row r="436" s="22" customFormat="true" ht="20.4" hidden="false" customHeight="false" outlineLevel="0" collapsed="false">
      <c r="B436" s="23"/>
      <c r="C436" s="241" t="s">
        <v>1224</v>
      </c>
      <c r="D436" s="241" t="s">
        <v>6376</v>
      </c>
      <c r="E436" s="3" t="s">
        <v>313</v>
      </c>
      <c r="F436" s="242" t="n">
        <v>3.159</v>
      </c>
      <c r="H436" s="23"/>
    </row>
    <row r="437" s="22" customFormat="true" ht="16.95" hidden="false" customHeight="true" outlineLevel="0" collapsed="false">
      <c r="B437" s="23"/>
      <c r="C437" s="241" t="s">
        <v>1195</v>
      </c>
      <c r="D437" s="241" t="s">
        <v>6377</v>
      </c>
      <c r="E437" s="3" t="s">
        <v>313</v>
      </c>
      <c r="F437" s="242" t="n">
        <v>3.159</v>
      </c>
      <c r="H437" s="23"/>
    </row>
    <row r="438" s="22" customFormat="true" ht="16.95" hidden="false" customHeight="true" outlineLevel="0" collapsed="false">
      <c r="B438" s="23"/>
      <c r="C438" s="241" t="s">
        <v>1220</v>
      </c>
      <c r="D438" s="241" t="s">
        <v>6378</v>
      </c>
      <c r="E438" s="3" t="s">
        <v>313</v>
      </c>
      <c r="F438" s="242" t="n">
        <v>3.159</v>
      </c>
      <c r="H438" s="23"/>
    </row>
    <row r="439" s="22" customFormat="true" ht="16.95" hidden="false" customHeight="true" outlineLevel="0" collapsed="false">
      <c r="B439" s="23"/>
      <c r="C439" s="241" t="s">
        <v>1228</v>
      </c>
      <c r="D439" s="241" t="s">
        <v>6379</v>
      </c>
      <c r="E439" s="3" t="s">
        <v>313</v>
      </c>
      <c r="F439" s="242" t="n">
        <v>3.159</v>
      </c>
      <c r="H439" s="23"/>
    </row>
    <row r="440" s="22" customFormat="true" ht="20.4" hidden="false" customHeight="false" outlineLevel="0" collapsed="false">
      <c r="B440" s="23"/>
      <c r="C440" s="241" t="s">
        <v>1266</v>
      </c>
      <c r="D440" s="241" t="s">
        <v>6380</v>
      </c>
      <c r="E440" s="3" t="s">
        <v>313</v>
      </c>
      <c r="F440" s="242" t="n">
        <v>3.159</v>
      </c>
      <c r="H440" s="23"/>
    </row>
    <row r="441" s="22" customFormat="true" ht="20.4" hidden="false" customHeight="false" outlineLevel="0" collapsed="false">
      <c r="B441" s="23"/>
      <c r="C441" s="241" t="s">
        <v>1317</v>
      </c>
      <c r="D441" s="241" t="s">
        <v>6381</v>
      </c>
      <c r="E441" s="3" t="s">
        <v>313</v>
      </c>
      <c r="F441" s="242" t="n">
        <v>3.159</v>
      </c>
      <c r="H441" s="23"/>
    </row>
    <row r="442" s="22" customFormat="true" ht="16.95" hidden="false" customHeight="true" outlineLevel="0" collapsed="false">
      <c r="B442" s="23"/>
      <c r="C442" s="241" t="s">
        <v>1270</v>
      </c>
      <c r="D442" s="241" t="s">
        <v>1271</v>
      </c>
      <c r="E442" s="3" t="s">
        <v>324</v>
      </c>
      <c r="F442" s="242" t="n">
        <v>0.341</v>
      </c>
      <c r="H442" s="23"/>
    </row>
    <row r="443" s="22" customFormat="true" ht="16.95" hidden="false" customHeight="true" outlineLevel="0" collapsed="false">
      <c r="B443" s="23"/>
      <c r="C443" s="241" t="s">
        <v>1321</v>
      </c>
      <c r="D443" s="241" t="s">
        <v>1322</v>
      </c>
      <c r="E443" s="3" t="s">
        <v>324</v>
      </c>
      <c r="F443" s="242" t="n">
        <v>0.087</v>
      </c>
      <c r="H443" s="23"/>
    </row>
    <row r="444" s="22" customFormat="true" ht="16.95" hidden="false" customHeight="true" outlineLevel="0" collapsed="false">
      <c r="B444" s="23"/>
      <c r="C444" s="237" t="s">
        <v>6393</v>
      </c>
      <c r="D444" s="238"/>
      <c r="E444" s="239"/>
      <c r="F444" s="240" t="n">
        <v>8.223</v>
      </c>
      <c r="H444" s="23"/>
    </row>
    <row r="445" s="22" customFormat="true" ht="26.4" hidden="false" customHeight="true" outlineLevel="0" collapsed="false">
      <c r="B445" s="23"/>
      <c r="C445" s="236" t="s">
        <v>6394</v>
      </c>
      <c r="D445" s="236" t="s">
        <v>136</v>
      </c>
      <c r="H445" s="23"/>
    </row>
    <row r="446" s="22" customFormat="true" ht="16.95" hidden="false" customHeight="true" outlineLevel="0" collapsed="false">
      <c r="B446" s="23"/>
      <c r="C446" s="237" t="s">
        <v>1024</v>
      </c>
      <c r="D446" s="238"/>
      <c r="E446" s="239"/>
      <c r="F446" s="240" t="n">
        <v>3.5</v>
      </c>
      <c r="H446" s="23"/>
    </row>
    <row r="447" s="22" customFormat="true" ht="16.95" hidden="false" customHeight="true" outlineLevel="0" collapsed="false">
      <c r="B447" s="23"/>
      <c r="C447" s="237" t="s">
        <v>874</v>
      </c>
      <c r="D447" s="238"/>
      <c r="E447" s="239"/>
      <c r="F447" s="240" t="n">
        <v>0.878</v>
      </c>
      <c r="H447" s="23"/>
    </row>
    <row r="448" s="22" customFormat="true" ht="16.95" hidden="false" customHeight="true" outlineLevel="0" collapsed="false">
      <c r="B448" s="23"/>
      <c r="C448" s="241"/>
      <c r="D448" s="241" t="s">
        <v>318</v>
      </c>
      <c r="E448" s="3"/>
      <c r="F448" s="242" t="n">
        <v>0</v>
      </c>
      <c r="H448" s="23"/>
    </row>
    <row r="449" s="22" customFormat="true" ht="16.95" hidden="false" customHeight="true" outlineLevel="0" collapsed="false">
      <c r="B449" s="23"/>
      <c r="C449" s="241"/>
      <c r="D449" s="241" t="s">
        <v>898</v>
      </c>
      <c r="E449" s="3"/>
      <c r="F449" s="242" t="n">
        <v>0</v>
      </c>
      <c r="H449" s="23"/>
    </row>
    <row r="450" s="22" customFormat="true" ht="16.95" hidden="false" customHeight="true" outlineLevel="0" collapsed="false">
      <c r="B450" s="23"/>
      <c r="C450" s="241"/>
      <c r="D450" s="241" t="s">
        <v>1990</v>
      </c>
      <c r="E450" s="3"/>
      <c r="F450" s="242" t="n">
        <v>0.878</v>
      </c>
      <c r="H450" s="23"/>
    </row>
    <row r="451" s="22" customFormat="true" ht="16.95" hidden="false" customHeight="true" outlineLevel="0" collapsed="false">
      <c r="B451" s="23"/>
      <c r="C451" s="241" t="s">
        <v>874</v>
      </c>
      <c r="D451" s="241" t="s">
        <v>321</v>
      </c>
      <c r="E451" s="3"/>
      <c r="F451" s="242" t="n">
        <v>0.878</v>
      </c>
      <c r="H451" s="23"/>
    </row>
    <row r="452" s="22" customFormat="true" ht="16.95" hidden="false" customHeight="true" outlineLevel="0" collapsed="false">
      <c r="B452" s="23"/>
      <c r="C452" s="243" t="s">
        <v>6310</v>
      </c>
      <c r="H452" s="23"/>
    </row>
    <row r="453" s="22" customFormat="true" ht="20.4" hidden="false" customHeight="false" outlineLevel="0" collapsed="false">
      <c r="B453" s="23"/>
      <c r="C453" s="241" t="s">
        <v>1987</v>
      </c>
      <c r="D453" s="241" t="s">
        <v>6392</v>
      </c>
      <c r="E453" s="3" t="s">
        <v>324</v>
      </c>
      <c r="F453" s="242" t="n">
        <v>0.878</v>
      </c>
      <c r="H453" s="23"/>
    </row>
    <row r="454" s="22" customFormat="true" ht="20.4" hidden="false" customHeight="false" outlineLevel="0" collapsed="false">
      <c r="B454" s="23"/>
      <c r="C454" s="241" t="s">
        <v>901</v>
      </c>
      <c r="D454" s="241" t="s">
        <v>6336</v>
      </c>
      <c r="E454" s="3" t="s">
        <v>324</v>
      </c>
      <c r="F454" s="242" t="n">
        <v>0.878</v>
      </c>
      <c r="H454" s="23"/>
    </row>
    <row r="455" s="22" customFormat="true" ht="16.95" hidden="false" customHeight="true" outlineLevel="0" collapsed="false">
      <c r="B455" s="23"/>
      <c r="C455" s="241" t="s">
        <v>906</v>
      </c>
      <c r="D455" s="241" t="s">
        <v>6317</v>
      </c>
      <c r="E455" s="3" t="s">
        <v>324</v>
      </c>
      <c r="F455" s="242" t="n">
        <v>0.878</v>
      </c>
      <c r="H455" s="23"/>
    </row>
    <row r="456" s="22" customFormat="true" ht="16.95" hidden="false" customHeight="true" outlineLevel="0" collapsed="false">
      <c r="B456" s="23"/>
      <c r="C456" s="237" t="s">
        <v>6367</v>
      </c>
      <c r="D456" s="238"/>
      <c r="E456" s="239"/>
      <c r="F456" s="240" t="n">
        <v>462.66</v>
      </c>
      <c r="H456" s="23"/>
    </row>
    <row r="457" s="22" customFormat="true" ht="16.95" hidden="false" customHeight="true" outlineLevel="0" collapsed="false">
      <c r="B457" s="23"/>
      <c r="C457" s="237" t="s">
        <v>6368</v>
      </c>
      <c r="D457" s="238"/>
      <c r="E457" s="239"/>
      <c r="F457" s="240" t="n">
        <v>30</v>
      </c>
      <c r="H457" s="23"/>
    </row>
    <row r="458" s="22" customFormat="true" ht="16.95" hidden="false" customHeight="true" outlineLevel="0" collapsed="false">
      <c r="B458" s="23"/>
      <c r="C458" s="237" t="s">
        <v>6369</v>
      </c>
      <c r="D458" s="238"/>
      <c r="E458" s="239"/>
      <c r="F458" s="240" t="n">
        <v>3.26</v>
      </c>
      <c r="H458" s="23"/>
    </row>
    <row r="459" s="22" customFormat="true" ht="16.95" hidden="false" customHeight="true" outlineLevel="0" collapsed="false">
      <c r="B459" s="23"/>
      <c r="C459" s="237" t="s">
        <v>1034</v>
      </c>
      <c r="D459" s="238"/>
      <c r="E459" s="239"/>
      <c r="F459" s="240" t="n">
        <v>3.159</v>
      </c>
      <c r="H459" s="23"/>
    </row>
    <row r="460" s="22" customFormat="true" ht="16.95" hidden="false" customHeight="true" outlineLevel="0" collapsed="false">
      <c r="B460" s="23"/>
      <c r="C460" s="241"/>
      <c r="D460" s="241" t="s">
        <v>318</v>
      </c>
      <c r="E460" s="3"/>
      <c r="F460" s="242" t="n">
        <v>0</v>
      </c>
      <c r="H460" s="23"/>
    </row>
    <row r="461" s="22" customFormat="true" ht="16.95" hidden="false" customHeight="true" outlineLevel="0" collapsed="false">
      <c r="B461" s="23"/>
      <c r="C461" s="241"/>
      <c r="D461" s="241" t="s">
        <v>1204</v>
      </c>
      <c r="E461" s="3"/>
      <c r="F461" s="242" t="n">
        <v>0</v>
      </c>
      <c r="H461" s="23"/>
    </row>
    <row r="462" s="22" customFormat="true" ht="16.95" hidden="false" customHeight="true" outlineLevel="0" collapsed="false">
      <c r="B462" s="23"/>
      <c r="C462" s="241"/>
      <c r="D462" s="241" t="s">
        <v>1189</v>
      </c>
      <c r="E462" s="3"/>
      <c r="F462" s="242" t="n">
        <v>0</v>
      </c>
      <c r="H462" s="23"/>
    </row>
    <row r="463" s="22" customFormat="true" ht="16.95" hidden="false" customHeight="true" outlineLevel="0" collapsed="false">
      <c r="B463" s="23"/>
      <c r="C463" s="241"/>
      <c r="D463" s="241" t="s">
        <v>2018</v>
      </c>
      <c r="E463" s="3"/>
      <c r="F463" s="242" t="n">
        <v>3.159</v>
      </c>
      <c r="H463" s="23"/>
    </row>
    <row r="464" s="22" customFormat="true" ht="16.95" hidden="false" customHeight="true" outlineLevel="0" collapsed="false">
      <c r="B464" s="23"/>
      <c r="C464" s="241" t="s">
        <v>1034</v>
      </c>
      <c r="D464" s="241" t="s">
        <v>321</v>
      </c>
      <c r="E464" s="3"/>
      <c r="F464" s="242" t="n">
        <v>3.159</v>
      </c>
      <c r="H464" s="23"/>
    </row>
    <row r="465" s="22" customFormat="true" ht="16.95" hidden="false" customHeight="true" outlineLevel="0" collapsed="false">
      <c r="B465" s="23"/>
      <c r="C465" s="243" t="s">
        <v>6310</v>
      </c>
      <c r="H465" s="23"/>
    </row>
    <row r="466" s="22" customFormat="true" ht="20.4" hidden="false" customHeight="false" outlineLevel="0" collapsed="false">
      <c r="B466" s="23"/>
      <c r="C466" s="241" t="s">
        <v>1201</v>
      </c>
      <c r="D466" s="241" t="s">
        <v>1202</v>
      </c>
      <c r="E466" s="3" t="s">
        <v>313</v>
      </c>
      <c r="F466" s="242" t="n">
        <v>3.159</v>
      </c>
      <c r="H466" s="23"/>
    </row>
    <row r="467" s="22" customFormat="true" ht="16.95" hidden="false" customHeight="true" outlineLevel="0" collapsed="false">
      <c r="B467" s="23"/>
      <c r="C467" s="241" t="s">
        <v>1185</v>
      </c>
      <c r="D467" s="241" t="s">
        <v>6375</v>
      </c>
      <c r="E467" s="3" t="s">
        <v>313</v>
      </c>
      <c r="F467" s="242" t="n">
        <v>3.159</v>
      </c>
      <c r="H467" s="23"/>
    </row>
    <row r="468" s="22" customFormat="true" ht="20.4" hidden="false" customHeight="false" outlineLevel="0" collapsed="false">
      <c r="B468" s="23"/>
      <c r="C468" s="241" t="s">
        <v>1224</v>
      </c>
      <c r="D468" s="241" t="s">
        <v>6376</v>
      </c>
      <c r="E468" s="3" t="s">
        <v>313</v>
      </c>
      <c r="F468" s="242" t="n">
        <v>3.159</v>
      </c>
      <c r="H468" s="23"/>
    </row>
    <row r="469" s="22" customFormat="true" ht="16.95" hidden="false" customHeight="true" outlineLevel="0" collapsed="false">
      <c r="B469" s="23"/>
      <c r="C469" s="241" t="s">
        <v>1195</v>
      </c>
      <c r="D469" s="241" t="s">
        <v>6377</v>
      </c>
      <c r="E469" s="3" t="s">
        <v>313</v>
      </c>
      <c r="F469" s="242" t="n">
        <v>3.159</v>
      </c>
      <c r="H469" s="23"/>
    </row>
    <row r="470" s="22" customFormat="true" ht="16.95" hidden="false" customHeight="true" outlineLevel="0" collapsed="false">
      <c r="B470" s="23"/>
      <c r="C470" s="241" t="s">
        <v>1220</v>
      </c>
      <c r="D470" s="241" t="s">
        <v>6378</v>
      </c>
      <c r="E470" s="3" t="s">
        <v>313</v>
      </c>
      <c r="F470" s="242" t="n">
        <v>3.159</v>
      </c>
      <c r="H470" s="23"/>
    </row>
    <row r="471" s="22" customFormat="true" ht="16.95" hidden="false" customHeight="true" outlineLevel="0" collapsed="false">
      <c r="B471" s="23"/>
      <c r="C471" s="241" t="s">
        <v>1228</v>
      </c>
      <c r="D471" s="241" t="s">
        <v>6379</v>
      </c>
      <c r="E471" s="3" t="s">
        <v>313</v>
      </c>
      <c r="F471" s="242" t="n">
        <v>3.159</v>
      </c>
      <c r="H471" s="23"/>
    </row>
    <row r="472" s="22" customFormat="true" ht="20.4" hidden="false" customHeight="false" outlineLevel="0" collapsed="false">
      <c r="B472" s="23"/>
      <c r="C472" s="241" t="s">
        <v>1266</v>
      </c>
      <c r="D472" s="241" t="s">
        <v>6380</v>
      </c>
      <c r="E472" s="3" t="s">
        <v>313</v>
      </c>
      <c r="F472" s="242" t="n">
        <v>3.159</v>
      </c>
      <c r="H472" s="23"/>
    </row>
    <row r="473" s="22" customFormat="true" ht="20.4" hidden="false" customHeight="false" outlineLevel="0" collapsed="false">
      <c r="B473" s="23"/>
      <c r="C473" s="241" t="s">
        <v>1317</v>
      </c>
      <c r="D473" s="241" t="s">
        <v>6381</v>
      </c>
      <c r="E473" s="3" t="s">
        <v>313</v>
      </c>
      <c r="F473" s="242" t="n">
        <v>3.159</v>
      </c>
      <c r="H473" s="23"/>
    </row>
    <row r="474" s="22" customFormat="true" ht="16.95" hidden="false" customHeight="true" outlineLevel="0" collapsed="false">
      <c r="B474" s="23"/>
      <c r="C474" s="241" t="s">
        <v>1270</v>
      </c>
      <c r="D474" s="241" t="s">
        <v>1271</v>
      </c>
      <c r="E474" s="3" t="s">
        <v>324</v>
      </c>
      <c r="F474" s="242" t="n">
        <v>0.341</v>
      </c>
      <c r="H474" s="23"/>
    </row>
    <row r="475" s="22" customFormat="true" ht="16.95" hidden="false" customHeight="true" outlineLevel="0" collapsed="false">
      <c r="B475" s="23"/>
      <c r="C475" s="241" t="s">
        <v>1321</v>
      </c>
      <c r="D475" s="241" t="s">
        <v>1322</v>
      </c>
      <c r="E475" s="3" t="s">
        <v>324</v>
      </c>
      <c r="F475" s="242" t="n">
        <v>0.087</v>
      </c>
      <c r="H475" s="23"/>
    </row>
    <row r="476" s="22" customFormat="true" ht="16.95" hidden="false" customHeight="true" outlineLevel="0" collapsed="false">
      <c r="B476" s="23"/>
      <c r="C476" s="237" t="s">
        <v>6393</v>
      </c>
      <c r="D476" s="238"/>
      <c r="E476" s="239"/>
      <c r="F476" s="240" t="n">
        <v>8.223</v>
      </c>
      <c r="H476" s="23"/>
    </row>
    <row r="477" s="22" customFormat="true" ht="26.4" hidden="false" customHeight="true" outlineLevel="0" collapsed="false">
      <c r="B477" s="23"/>
      <c r="C477" s="236" t="s">
        <v>6395</v>
      </c>
      <c r="D477" s="236" t="s">
        <v>147</v>
      </c>
      <c r="H477" s="23"/>
    </row>
    <row r="478" s="22" customFormat="true" ht="16.95" hidden="false" customHeight="true" outlineLevel="0" collapsed="false">
      <c r="B478" s="23"/>
      <c r="C478" s="237" t="s">
        <v>2181</v>
      </c>
      <c r="D478" s="238"/>
      <c r="E478" s="239"/>
      <c r="F478" s="240" t="n">
        <v>15.4</v>
      </c>
      <c r="H478" s="23"/>
    </row>
    <row r="479" s="22" customFormat="true" ht="16.95" hidden="false" customHeight="true" outlineLevel="0" collapsed="false">
      <c r="B479" s="23"/>
      <c r="C479" s="237" t="s">
        <v>2183</v>
      </c>
      <c r="D479" s="238"/>
      <c r="E479" s="239"/>
      <c r="F479" s="240" t="n">
        <v>24.037</v>
      </c>
      <c r="H479" s="23"/>
    </row>
    <row r="480" s="22" customFormat="true" ht="16.95" hidden="false" customHeight="true" outlineLevel="0" collapsed="false">
      <c r="B480" s="23"/>
      <c r="C480" s="237" t="s">
        <v>2129</v>
      </c>
      <c r="D480" s="238"/>
      <c r="E480" s="239"/>
      <c r="F480" s="240" t="n">
        <v>30</v>
      </c>
      <c r="H480" s="23"/>
    </row>
    <row r="481" s="22" customFormat="true" ht="16.95" hidden="false" customHeight="true" outlineLevel="0" collapsed="false">
      <c r="B481" s="23"/>
      <c r="C481" s="241"/>
      <c r="D481" s="241" t="s">
        <v>318</v>
      </c>
      <c r="E481" s="3"/>
      <c r="F481" s="242" t="n">
        <v>0</v>
      </c>
      <c r="H481" s="23"/>
    </row>
    <row r="482" s="22" customFormat="true" ht="16.95" hidden="false" customHeight="true" outlineLevel="0" collapsed="false">
      <c r="B482" s="23"/>
      <c r="C482" s="241"/>
      <c r="D482" s="241" t="s">
        <v>2169</v>
      </c>
      <c r="E482" s="3"/>
      <c r="F482" s="242" t="n">
        <v>0</v>
      </c>
      <c r="H482" s="23"/>
    </row>
    <row r="483" s="22" customFormat="true" ht="16.95" hidden="false" customHeight="true" outlineLevel="0" collapsed="false">
      <c r="B483" s="23"/>
      <c r="C483" s="241"/>
      <c r="D483" s="241" t="s">
        <v>2139</v>
      </c>
      <c r="E483" s="3"/>
      <c r="F483" s="242" t="n">
        <v>0</v>
      </c>
      <c r="H483" s="23"/>
    </row>
    <row r="484" s="22" customFormat="true" ht="16.95" hidden="false" customHeight="true" outlineLevel="0" collapsed="false">
      <c r="B484" s="23"/>
      <c r="C484" s="241"/>
      <c r="D484" s="241" t="s">
        <v>2170</v>
      </c>
      <c r="E484" s="3"/>
      <c r="F484" s="242" t="n">
        <v>30</v>
      </c>
      <c r="H484" s="23"/>
    </row>
    <row r="485" s="22" customFormat="true" ht="16.95" hidden="false" customHeight="true" outlineLevel="0" collapsed="false">
      <c r="B485" s="23"/>
      <c r="C485" s="241" t="s">
        <v>2129</v>
      </c>
      <c r="D485" s="241" t="s">
        <v>321</v>
      </c>
      <c r="E485" s="3"/>
      <c r="F485" s="242" t="n">
        <v>30</v>
      </c>
      <c r="H485" s="23"/>
    </row>
    <row r="486" s="22" customFormat="true" ht="16.95" hidden="false" customHeight="true" outlineLevel="0" collapsed="false">
      <c r="B486" s="23"/>
      <c r="C486" s="243" t="s">
        <v>6310</v>
      </c>
      <c r="H486" s="23"/>
    </row>
    <row r="487" s="22" customFormat="true" ht="20.4" hidden="false" customHeight="false" outlineLevel="0" collapsed="false">
      <c r="B487" s="23"/>
      <c r="C487" s="241" t="s">
        <v>2166</v>
      </c>
      <c r="D487" s="241" t="s">
        <v>6396</v>
      </c>
      <c r="E487" s="3" t="s">
        <v>313</v>
      </c>
      <c r="F487" s="242" t="n">
        <v>30</v>
      </c>
      <c r="H487" s="23"/>
    </row>
    <row r="488" s="22" customFormat="true" ht="16.95" hidden="false" customHeight="true" outlineLevel="0" collapsed="false">
      <c r="B488" s="23"/>
      <c r="C488" s="241" t="s">
        <v>846</v>
      </c>
      <c r="D488" s="241" t="s">
        <v>6397</v>
      </c>
      <c r="E488" s="3" t="s">
        <v>313</v>
      </c>
      <c r="F488" s="242" t="n">
        <v>30</v>
      </c>
      <c r="H488" s="23"/>
    </row>
    <row r="489" s="22" customFormat="true" ht="16.95" hidden="false" customHeight="true" outlineLevel="0" collapsed="false">
      <c r="B489" s="23"/>
      <c r="C489" s="241" t="s">
        <v>2143</v>
      </c>
      <c r="D489" s="241" t="s">
        <v>6398</v>
      </c>
      <c r="E489" s="3" t="s">
        <v>324</v>
      </c>
      <c r="F489" s="242" t="n">
        <v>6</v>
      </c>
      <c r="H489" s="23"/>
    </row>
    <row r="490" s="22" customFormat="true" ht="20.4" hidden="false" customHeight="false" outlineLevel="0" collapsed="false">
      <c r="B490" s="23"/>
      <c r="C490" s="241" t="s">
        <v>2153</v>
      </c>
      <c r="D490" s="241" t="s">
        <v>6399</v>
      </c>
      <c r="E490" s="3" t="s">
        <v>313</v>
      </c>
      <c r="F490" s="242" t="n">
        <v>30</v>
      </c>
      <c r="H490" s="23"/>
    </row>
    <row r="491" s="22" customFormat="true" ht="16.95" hidden="false" customHeight="true" outlineLevel="0" collapsed="false">
      <c r="B491" s="23"/>
      <c r="C491" s="237" t="s">
        <v>2185</v>
      </c>
      <c r="D491" s="238"/>
      <c r="E491" s="239"/>
      <c r="F491" s="240" t="n">
        <v>2.592</v>
      </c>
      <c r="H491" s="23"/>
    </row>
    <row r="492" s="22" customFormat="true" ht="26.4" hidden="false" customHeight="true" outlineLevel="0" collapsed="false">
      <c r="B492" s="23"/>
      <c r="C492" s="236" t="s">
        <v>6400</v>
      </c>
      <c r="D492" s="236" t="s">
        <v>150</v>
      </c>
      <c r="H492" s="23"/>
    </row>
    <row r="493" s="22" customFormat="true" ht="16.95" hidden="false" customHeight="true" outlineLevel="0" collapsed="false">
      <c r="B493" s="23"/>
      <c r="C493" s="237" t="s">
        <v>2181</v>
      </c>
      <c r="D493" s="238"/>
      <c r="E493" s="239"/>
      <c r="F493" s="240" t="n">
        <v>15.4</v>
      </c>
      <c r="H493" s="23"/>
    </row>
    <row r="494" s="22" customFormat="true" ht="16.95" hidden="false" customHeight="true" outlineLevel="0" collapsed="false">
      <c r="B494" s="23"/>
      <c r="C494" s="241"/>
      <c r="D494" s="241" t="s">
        <v>318</v>
      </c>
      <c r="E494" s="3"/>
      <c r="F494" s="242" t="n">
        <v>0</v>
      </c>
      <c r="H494" s="23"/>
    </row>
    <row r="495" s="22" customFormat="true" ht="16.95" hidden="false" customHeight="true" outlineLevel="0" collapsed="false">
      <c r="B495" s="23"/>
      <c r="C495" s="241"/>
      <c r="D495" s="241" t="s">
        <v>2194</v>
      </c>
      <c r="E495" s="3"/>
      <c r="F495" s="242" t="n">
        <v>0</v>
      </c>
      <c r="H495" s="23"/>
    </row>
    <row r="496" s="22" customFormat="true" ht="16.95" hidden="false" customHeight="true" outlineLevel="0" collapsed="false">
      <c r="B496" s="23"/>
      <c r="C496" s="241"/>
      <c r="D496" s="241" t="s">
        <v>2195</v>
      </c>
      <c r="E496" s="3"/>
      <c r="F496" s="242" t="n">
        <v>15.4</v>
      </c>
      <c r="H496" s="23"/>
    </row>
    <row r="497" s="22" customFormat="true" ht="16.95" hidden="false" customHeight="true" outlineLevel="0" collapsed="false">
      <c r="B497" s="23"/>
      <c r="C497" s="241" t="s">
        <v>2181</v>
      </c>
      <c r="D497" s="241" t="s">
        <v>321</v>
      </c>
      <c r="E497" s="3"/>
      <c r="F497" s="242" t="n">
        <v>15.4</v>
      </c>
      <c r="H497" s="23"/>
    </row>
    <row r="498" s="22" customFormat="true" ht="16.95" hidden="false" customHeight="true" outlineLevel="0" collapsed="false">
      <c r="B498" s="23"/>
      <c r="C498" s="243" t="s">
        <v>6310</v>
      </c>
      <c r="H498" s="23"/>
    </row>
    <row r="499" s="22" customFormat="true" ht="16.95" hidden="false" customHeight="true" outlineLevel="0" collapsed="false">
      <c r="B499" s="23"/>
      <c r="C499" s="241" t="s">
        <v>2191</v>
      </c>
      <c r="D499" s="241" t="s">
        <v>6401</v>
      </c>
      <c r="E499" s="3" t="s">
        <v>324</v>
      </c>
      <c r="F499" s="242" t="n">
        <v>15.4</v>
      </c>
      <c r="H499" s="23"/>
    </row>
    <row r="500" s="22" customFormat="true" ht="20.4" hidden="false" customHeight="false" outlineLevel="0" collapsed="false">
      <c r="B500" s="23"/>
      <c r="C500" s="241" t="s">
        <v>901</v>
      </c>
      <c r="D500" s="241" t="s">
        <v>6336</v>
      </c>
      <c r="E500" s="3" t="s">
        <v>324</v>
      </c>
      <c r="F500" s="242" t="n">
        <v>17.992</v>
      </c>
      <c r="H500" s="23"/>
    </row>
    <row r="501" s="22" customFormat="true" ht="16.95" hidden="false" customHeight="true" outlineLevel="0" collapsed="false">
      <c r="B501" s="23"/>
      <c r="C501" s="241" t="s">
        <v>906</v>
      </c>
      <c r="D501" s="241" t="s">
        <v>6317</v>
      </c>
      <c r="E501" s="3" t="s">
        <v>324</v>
      </c>
      <c r="F501" s="242" t="n">
        <v>17.992</v>
      </c>
      <c r="H501" s="23"/>
    </row>
    <row r="502" s="22" customFormat="true" ht="16.95" hidden="false" customHeight="true" outlineLevel="0" collapsed="false">
      <c r="B502" s="23"/>
      <c r="C502" s="237" t="s">
        <v>2183</v>
      </c>
      <c r="D502" s="238"/>
      <c r="E502" s="239"/>
      <c r="F502" s="240" t="n">
        <v>24.037</v>
      </c>
      <c r="H502" s="23"/>
    </row>
    <row r="503" s="22" customFormat="true" ht="16.95" hidden="false" customHeight="true" outlineLevel="0" collapsed="false">
      <c r="B503" s="23"/>
      <c r="C503" s="241"/>
      <c r="D503" s="241" t="s">
        <v>318</v>
      </c>
      <c r="E503" s="3"/>
      <c r="F503" s="242" t="n">
        <v>0</v>
      </c>
      <c r="H503" s="23"/>
    </row>
    <row r="504" s="22" customFormat="true" ht="16.95" hidden="false" customHeight="true" outlineLevel="0" collapsed="false">
      <c r="B504" s="23"/>
      <c r="C504" s="241"/>
      <c r="D504" s="241" t="s">
        <v>1204</v>
      </c>
      <c r="E504" s="3"/>
      <c r="F504" s="242" t="n">
        <v>0</v>
      </c>
      <c r="H504" s="23"/>
    </row>
    <row r="505" s="22" customFormat="true" ht="16.95" hidden="false" customHeight="true" outlineLevel="0" collapsed="false">
      <c r="B505" s="23"/>
      <c r="C505" s="241"/>
      <c r="D505" s="241" t="s">
        <v>2216</v>
      </c>
      <c r="E505" s="3"/>
      <c r="F505" s="242" t="n">
        <v>0</v>
      </c>
      <c r="H505" s="23"/>
    </row>
    <row r="506" s="22" customFormat="true" ht="16.95" hidden="false" customHeight="true" outlineLevel="0" collapsed="false">
      <c r="B506" s="23"/>
      <c r="C506" s="241"/>
      <c r="D506" s="241" t="s">
        <v>2221</v>
      </c>
      <c r="E506" s="3"/>
      <c r="F506" s="242" t="n">
        <v>24.037</v>
      </c>
      <c r="H506" s="23"/>
    </row>
    <row r="507" s="22" customFormat="true" ht="16.95" hidden="false" customHeight="true" outlineLevel="0" collapsed="false">
      <c r="B507" s="23"/>
      <c r="C507" s="241" t="s">
        <v>2183</v>
      </c>
      <c r="D507" s="241" t="s">
        <v>321</v>
      </c>
      <c r="E507" s="3"/>
      <c r="F507" s="242" t="n">
        <v>24.037</v>
      </c>
      <c r="H507" s="23"/>
    </row>
    <row r="508" s="22" customFormat="true" ht="16.95" hidden="false" customHeight="true" outlineLevel="0" collapsed="false">
      <c r="B508" s="23"/>
      <c r="C508" s="243" t="s">
        <v>6310</v>
      </c>
      <c r="H508" s="23"/>
    </row>
    <row r="509" s="22" customFormat="true" ht="20.4" hidden="false" customHeight="false" outlineLevel="0" collapsed="false">
      <c r="B509" s="23"/>
      <c r="C509" s="241" t="s">
        <v>1201</v>
      </c>
      <c r="D509" s="241" t="s">
        <v>1202</v>
      </c>
      <c r="E509" s="3" t="s">
        <v>313</v>
      </c>
      <c r="F509" s="242" t="n">
        <v>24.037</v>
      </c>
      <c r="H509" s="23"/>
    </row>
    <row r="510" s="22" customFormat="true" ht="20.4" hidden="false" customHeight="false" outlineLevel="0" collapsed="false">
      <c r="B510" s="23"/>
      <c r="C510" s="241" t="s">
        <v>1224</v>
      </c>
      <c r="D510" s="241" t="s">
        <v>6376</v>
      </c>
      <c r="E510" s="3" t="s">
        <v>313</v>
      </c>
      <c r="F510" s="242" t="n">
        <v>24.037</v>
      </c>
      <c r="H510" s="23"/>
    </row>
    <row r="511" s="22" customFormat="true" ht="16.95" hidden="false" customHeight="true" outlineLevel="0" collapsed="false">
      <c r="B511" s="23"/>
      <c r="C511" s="241" t="s">
        <v>1195</v>
      </c>
      <c r="D511" s="241" t="s">
        <v>6377</v>
      </c>
      <c r="E511" s="3" t="s">
        <v>313</v>
      </c>
      <c r="F511" s="242" t="n">
        <v>24.037</v>
      </c>
      <c r="H511" s="23"/>
    </row>
    <row r="512" s="22" customFormat="true" ht="16.95" hidden="false" customHeight="true" outlineLevel="0" collapsed="false">
      <c r="B512" s="23"/>
      <c r="C512" s="241" t="s">
        <v>1220</v>
      </c>
      <c r="D512" s="241" t="s">
        <v>6378</v>
      </c>
      <c r="E512" s="3" t="s">
        <v>313</v>
      </c>
      <c r="F512" s="242" t="n">
        <v>24.037</v>
      </c>
      <c r="H512" s="23"/>
    </row>
    <row r="513" s="22" customFormat="true" ht="16.95" hidden="false" customHeight="true" outlineLevel="0" collapsed="false">
      <c r="B513" s="23"/>
      <c r="C513" s="241" t="s">
        <v>1228</v>
      </c>
      <c r="D513" s="241" t="s">
        <v>6379</v>
      </c>
      <c r="E513" s="3" t="s">
        <v>313</v>
      </c>
      <c r="F513" s="242" t="n">
        <v>24.037</v>
      </c>
      <c r="H513" s="23"/>
    </row>
    <row r="514" s="22" customFormat="true" ht="20.4" hidden="false" customHeight="false" outlineLevel="0" collapsed="false">
      <c r="B514" s="23"/>
      <c r="C514" s="241" t="s">
        <v>1266</v>
      </c>
      <c r="D514" s="241" t="s">
        <v>6380</v>
      </c>
      <c r="E514" s="3" t="s">
        <v>313</v>
      </c>
      <c r="F514" s="242" t="n">
        <v>24.037</v>
      </c>
      <c r="H514" s="23"/>
    </row>
    <row r="515" s="22" customFormat="true" ht="16.95" hidden="false" customHeight="true" outlineLevel="0" collapsed="false">
      <c r="B515" s="23"/>
      <c r="C515" s="241" t="s">
        <v>2259</v>
      </c>
      <c r="D515" s="241" t="s">
        <v>6402</v>
      </c>
      <c r="E515" s="3" t="s">
        <v>313</v>
      </c>
      <c r="F515" s="242" t="n">
        <v>24.037</v>
      </c>
      <c r="H515" s="23"/>
    </row>
    <row r="516" s="22" customFormat="true" ht="16.95" hidden="false" customHeight="true" outlineLevel="0" collapsed="false">
      <c r="B516" s="23"/>
      <c r="C516" s="241" t="s">
        <v>1270</v>
      </c>
      <c r="D516" s="241" t="s">
        <v>1271</v>
      </c>
      <c r="E516" s="3" t="s">
        <v>324</v>
      </c>
      <c r="F516" s="242" t="n">
        <v>2.596</v>
      </c>
      <c r="H516" s="23"/>
    </row>
    <row r="517" s="22" customFormat="true" ht="16.95" hidden="false" customHeight="true" outlineLevel="0" collapsed="false">
      <c r="B517" s="23"/>
      <c r="C517" s="237" t="s">
        <v>2129</v>
      </c>
      <c r="D517" s="238"/>
      <c r="E517" s="239"/>
      <c r="F517" s="240" t="n">
        <v>80</v>
      </c>
      <c r="H517" s="23"/>
    </row>
    <row r="518" s="22" customFormat="true" ht="16.95" hidden="false" customHeight="true" outlineLevel="0" collapsed="false">
      <c r="B518" s="23"/>
      <c r="C518" s="241"/>
      <c r="D518" s="241" t="s">
        <v>318</v>
      </c>
      <c r="E518" s="3"/>
      <c r="F518" s="242" t="n">
        <v>0</v>
      </c>
      <c r="H518" s="23"/>
    </row>
    <row r="519" s="22" customFormat="true" ht="16.95" hidden="false" customHeight="true" outlineLevel="0" collapsed="false">
      <c r="B519" s="23"/>
      <c r="C519" s="241"/>
      <c r="D519" s="241" t="s">
        <v>2169</v>
      </c>
      <c r="E519" s="3"/>
      <c r="F519" s="242" t="n">
        <v>0</v>
      </c>
      <c r="H519" s="23"/>
    </row>
    <row r="520" s="22" customFormat="true" ht="16.95" hidden="false" customHeight="true" outlineLevel="0" collapsed="false">
      <c r="B520" s="23"/>
      <c r="C520" s="241"/>
      <c r="D520" s="241" t="s">
        <v>2139</v>
      </c>
      <c r="E520" s="3"/>
      <c r="F520" s="242" t="n">
        <v>0</v>
      </c>
      <c r="H520" s="23"/>
    </row>
    <row r="521" s="22" customFormat="true" ht="16.95" hidden="false" customHeight="true" outlineLevel="0" collapsed="false">
      <c r="B521" s="23"/>
      <c r="C521" s="241"/>
      <c r="D521" s="241" t="s">
        <v>2267</v>
      </c>
      <c r="E521" s="3"/>
      <c r="F521" s="242" t="n">
        <v>80</v>
      </c>
      <c r="H521" s="23"/>
    </row>
    <row r="522" s="22" customFormat="true" ht="16.95" hidden="false" customHeight="true" outlineLevel="0" collapsed="false">
      <c r="B522" s="23"/>
      <c r="C522" s="241" t="s">
        <v>2129</v>
      </c>
      <c r="D522" s="241" t="s">
        <v>321</v>
      </c>
      <c r="E522" s="3"/>
      <c r="F522" s="242" t="n">
        <v>80</v>
      </c>
      <c r="H522" s="23"/>
    </row>
    <row r="523" s="22" customFormat="true" ht="16.95" hidden="false" customHeight="true" outlineLevel="0" collapsed="false">
      <c r="B523" s="23"/>
      <c r="C523" s="243" t="s">
        <v>6310</v>
      </c>
      <c r="H523" s="23"/>
    </row>
    <row r="524" s="22" customFormat="true" ht="20.4" hidden="false" customHeight="false" outlineLevel="0" collapsed="false">
      <c r="B524" s="23"/>
      <c r="C524" s="241" t="s">
        <v>2166</v>
      </c>
      <c r="D524" s="241" t="s">
        <v>6396</v>
      </c>
      <c r="E524" s="3" t="s">
        <v>313</v>
      </c>
      <c r="F524" s="242" t="n">
        <v>80</v>
      </c>
      <c r="H524" s="23"/>
    </row>
    <row r="525" s="22" customFormat="true" ht="16.95" hidden="false" customHeight="true" outlineLevel="0" collapsed="false">
      <c r="B525" s="23"/>
      <c r="C525" s="241" t="s">
        <v>846</v>
      </c>
      <c r="D525" s="241" t="s">
        <v>6397</v>
      </c>
      <c r="E525" s="3" t="s">
        <v>313</v>
      </c>
      <c r="F525" s="242" t="n">
        <v>80</v>
      </c>
      <c r="H525" s="23"/>
    </row>
    <row r="526" s="22" customFormat="true" ht="16.95" hidden="false" customHeight="true" outlineLevel="0" collapsed="false">
      <c r="B526" s="23"/>
      <c r="C526" s="241" t="s">
        <v>2143</v>
      </c>
      <c r="D526" s="241" t="s">
        <v>6398</v>
      </c>
      <c r="E526" s="3" t="s">
        <v>324</v>
      </c>
      <c r="F526" s="242" t="n">
        <v>16</v>
      </c>
      <c r="H526" s="23"/>
    </row>
    <row r="527" s="22" customFormat="true" ht="20.4" hidden="false" customHeight="false" outlineLevel="0" collapsed="false">
      <c r="B527" s="23"/>
      <c r="C527" s="241" t="s">
        <v>2153</v>
      </c>
      <c r="D527" s="241" t="s">
        <v>6399</v>
      </c>
      <c r="E527" s="3" t="s">
        <v>313</v>
      </c>
      <c r="F527" s="242" t="n">
        <v>80</v>
      </c>
      <c r="H527" s="23"/>
    </row>
    <row r="528" s="22" customFormat="true" ht="16.95" hidden="false" customHeight="true" outlineLevel="0" collapsed="false">
      <c r="B528" s="23"/>
      <c r="C528" s="237" t="s">
        <v>2185</v>
      </c>
      <c r="D528" s="238"/>
      <c r="E528" s="239"/>
      <c r="F528" s="240" t="n">
        <v>2.592</v>
      </c>
      <c r="H528" s="23"/>
    </row>
    <row r="529" s="22" customFormat="true" ht="16.95" hidden="false" customHeight="true" outlineLevel="0" collapsed="false">
      <c r="B529" s="23"/>
      <c r="C529" s="241"/>
      <c r="D529" s="241" t="s">
        <v>318</v>
      </c>
      <c r="E529" s="3"/>
      <c r="F529" s="242" t="n">
        <v>0</v>
      </c>
      <c r="H529" s="23"/>
    </row>
    <row r="530" s="22" customFormat="true" ht="16.95" hidden="false" customHeight="true" outlineLevel="0" collapsed="false">
      <c r="B530" s="23"/>
      <c r="C530" s="241"/>
      <c r="D530" s="241" t="s">
        <v>2199</v>
      </c>
      <c r="E530" s="3"/>
      <c r="F530" s="242" t="n">
        <v>0</v>
      </c>
      <c r="H530" s="23"/>
    </row>
    <row r="531" s="22" customFormat="true" ht="16.95" hidden="false" customHeight="true" outlineLevel="0" collapsed="false">
      <c r="B531" s="23"/>
      <c r="C531" s="241"/>
      <c r="D531" s="241" t="s">
        <v>2200</v>
      </c>
      <c r="E531" s="3"/>
      <c r="F531" s="242" t="n">
        <v>2.592</v>
      </c>
      <c r="H531" s="23"/>
    </row>
    <row r="532" s="22" customFormat="true" ht="16.95" hidden="false" customHeight="true" outlineLevel="0" collapsed="false">
      <c r="B532" s="23"/>
      <c r="C532" s="241" t="s">
        <v>2185</v>
      </c>
      <c r="D532" s="241" t="s">
        <v>321</v>
      </c>
      <c r="E532" s="3"/>
      <c r="F532" s="242" t="n">
        <v>2.592</v>
      </c>
      <c r="H532" s="23"/>
    </row>
    <row r="533" s="22" customFormat="true" ht="16.95" hidden="false" customHeight="true" outlineLevel="0" collapsed="false">
      <c r="B533" s="23"/>
      <c r="C533" s="243" t="s">
        <v>6310</v>
      </c>
      <c r="H533" s="23"/>
    </row>
    <row r="534" s="22" customFormat="true" ht="16.95" hidden="false" customHeight="true" outlineLevel="0" collapsed="false">
      <c r="B534" s="23"/>
      <c r="C534" s="241" t="s">
        <v>2196</v>
      </c>
      <c r="D534" s="241" t="s">
        <v>6403</v>
      </c>
      <c r="E534" s="3" t="s">
        <v>324</v>
      </c>
      <c r="F534" s="242" t="n">
        <v>2.592</v>
      </c>
      <c r="H534" s="23"/>
    </row>
    <row r="535" s="22" customFormat="true" ht="20.4" hidden="false" customHeight="false" outlineLevel="0" collapsed="false">
      <c r="B535" s="23"/>
      <c r="C535" s="241" t="s">
        <v>901</v>
      </c>
      <c r="D535" s="241" t="s">
        <v>6336</v>
      </c>
      <c r="E535" s="3" t="s">
        <v>324</v>
      </c>
      <c r="F535" s="242" t="n">
        <v>17.992</v>
      </c>
      <c r="H535" s="23"/>
    </row>
    <row r="536" s="22" customFormat="true" ht="16.95" hidden="false" customHeight="true" outlineLevel="0" collapsed="false">
      <c r="B536" s="23"/>
      <c r="C536" s="241" t="s">
        <v>906</v>
      </c>
      <c r="D536" s="241" t="s">
        <v>6317</v>
      </c>
      <c r="E536" s="3" t="s">
        <v>324</v>
      </c>
      <c r="F536" s="242" t="n">
        <v>17.992</v>
      </c>
      <c r="H536" s="23"/>
    </row>
    <row r="537" s="22" customFormat="true" ht="26.4" hidden="false" customHeight="true" outlineLevel="0" collapsed="false">
      <c r="B537" s="23"/>
      <c r="C537" s="236" t="s">
        <v>6404</v>
      </c>
      <c r="D537" s="236" t="s">
        <v>157</v>
      </c>
      <c r="H537" s="23"/>
    </row>
    <row r="538" s="22" customFormat="true" ht="16.95" hidden="false" customHeight="true" outlineLevel="0" collapsed="false">
      <c r="B538" s="23"/>
      <c r="C538" s="237" t="s">
        <v>267</v>
      </c>
      <c r="D538" s="238"/>
      <c r="E538" s="239"/>
      <c r="F538" s="240" t="n">
        <v>19.229</v>
      </c>
      <c r="H538" s="23"/>
    </row>
    <row r="539" s="22" customFormat="true" ht="16.95" hidden="false" customHeight="true" outlineLevel="0" collapsed="false">
      <c r="B539" s="23"/>
      <c r="C539" s="241"/>
      <c r="D539" s="241" t="s">
        <v>318</v>
      </c>
      <c r="E539" s="3"/>
      <c r="F539" s="242" t="n">
        <v>0</v>
      </c>
      <c r="H539" s="23"/>
    </row>
    <row r="540" s="22" customFormat="true" ht="16.95" hidden="false" customHeight="true" outlineLevel="0" collapsed="false">
      <c r="B540" s="23"/>
      <c r="C540" s="241"/>
      <c r="D540" s="241" t="s">
        <v>2322</v>
      </c>
      <c r="E540" s="3"/>
      <c r="F540" s="242" t="n">
        <v>0</v>
      </c>
      <c r="H540" s="23"/>
    </row>
    <row r="541" s="22" customFormat="true" ht="16.95" hidden="false" customHeight="true" outlineLevel="0" collapsed="false">
      <c r="B541" s="23"/>
      <c r="C541" s="241"/>
      <c r="D541" s="241" t="s">
        <v>2323</v>
      </c>
      <c r="E541" s="3"/>
      <c r="F541" s="242" t="n">
        <v>19.229</v>
      </c>
      <c r="H541" s="23"/>
    </row>
    <row r="542" s="22" customFormat="true" ht="16.95" hidden="false" customHeight="true" outlineLevel="0" collapsed="false">
      <c r="B542" s="23"/>
      <c r="C542" s="241" t="s">
        <v>267</v>
      </c>
      <c r="D542" s="241" t="s">
        <v>321</v>
      </c>
      <c r="E542" s="3"/>
      <c r="F542" s="242" t="n">
        <v>19.229</v>
      </c>
      <c r="H542" s="23"/>
    </row>
    <row r="543" s="22" customFormat="true" ht="16.95" hidden="false" customHeight="true" outlineLevel="0" collapsed="false">
      <c r="B543" s="23"/>
      <c r="C543" s="243" t="s">
        <v>6310</v>
      </c>
      <c r="H543" s="23"/>
    </row>
    <row r="544" s="22" customFormat="true" ht="16.95" hidden="false" customHeight="true" outlineLevel="0" collapsed="false">
      <c r="B544" s="23"/>
      <c r="C544" s="241" t="s">
        <v>2319</v>
      </c>
      <c r="D544" s="241" t="s">
        <v>6405</v>
      </c>
      <c r="E544" s="3" t="s">
        <v>324</v>
      </c>
      <c r="F544" s="242" t="n">
        <v>19.229</v>
      </c>
      <c r="H544" s="23"/>
    </row>
    <row r="545" s="22" customFormat="true" ht="20.4" hidden="false" customHeight="false" outlineLevel="0" collapsed="false">
      <c r="B545" s="23"/>
      <c r="C545" s="241" t="s">
        <v>901</v>
      </c>
      <c r="D545" s="241" t="s">
        <v>6336</v>
      </c>
      <c r="E545" s="3" t="s">
        <v>324</v>
      </c>
      <c r="F545" s="242" t="n">
        <v>39.229</v>
      </c>
      <c r="H545" s="23"/>
    </row>
    <row r="546" s="22" customFormat="true" ht="16.95" hidden="false" customHeight="true" outlineLevel="0" collapsed="false">
      <c r="B546" s="23"/>
      <c r="C546" s="241" t="s">
        <v>906</v>
      </c>
      <c r="D546" s="241" t="s">
        <v>6317</v>
      </c>
      <c r="E546" s="3" t="s">
        <v>324</v>
      </c>
      <c r="F546" s="242" t="n">
        <v>19.229</v>
      </c>
      <c r="H546" s="23"/>
    </row>
    <row r="547" s="22" customFormat="true" ht="16.95" hidden="false" customHeight="true" outlineLevel="0" collapsed="false">
      <c r="B547" s="23"/>
      <c r="C547" s="237" t="s">
        <v>269</v>
      </c>
      <c r="D547" s="238"/>
      <c r="E547" s="239"/>
      <c r="F547" s="240" t="n">
        <v>20</v>
      </c>
      <c r="H547" s="23"/>
    </row>
    <row r="548" s="22" customFormat="true" ht="16.95" hidden="false" customHeight="true" outlineLevel="0" collapsed="false">
      <c r="B548" s="23"/>
      <c r="C548" s="241"/>
      <c r="D548" s="241" t="s">
        <v>318</v>
      </c>
      <c r="E548" s="3"/>
      <c r="F548" s="242" t="n">
        <v>0</v>
      </c>
      <c r="H548" s="23"/>
    </row>
    <row r="549" s="22" customFormat="true" ht="16.95" hidden="false" customHeight="true" outlineLevel="0" collapsed="false">
      <c r="B549" s="23"/>
      <c r="C549" s="241"/>
      <c r="D549" s="241" t="s">
        <v>378</v>
      </c>
      <c r="E549" s="3"/>
      <c r="F549" s="242" t="n">
        <v>0</v>
      </c>
      <c r="H549" s="23"/>
    </row>
    <row r="550" s="22" customFormat="true" ht="16.95" hidden="false" customHeight="true" outlineLevel="0" collapsed="false">
      <c r="B550" s="23"/>
      <c r="C550" s="241"/>
      <c r="D550" s="241" t="s">
        <v>2328</v>
      </c>
      <c r="E550" s="3"/>
      <c r="F550" s="242" t="n">
        <v>20</v>
      </c>
      <c r="H550" s="23"/>
    </row>
    <row r="551" s="22" customFormat="true" ht="16.95" hidden="false" customHeight="true" outlineLevel="0" collapsed="false">
      <c r="B551" s="23"/>
      <c r="C551" s="241" t="s">
        <v>269</v>
      </c>
      <c r="D551" s="241" t="s">
        <v>321</v>
      </c>
      <c r="E551" s="3"/>
      <c r="F551" s="242" t="n">
        <v>20</v>
      </c>
      <c r="H551" s="23"/>
    </row>
    <row r="552" s="22" customFormat="true" ht="16.95" hidden="false" customHeight="true" outlineLevel="0" collapsed="false">
      <c r="B552" s="23"/>
      <c r="C552" s="243" t="s">
        <v>6310</v>
      </c>
      <c r="H552" s="23"/>
    </row>
    <row r="553" s="22" customFormat="true" ht="16.95" hidden="false" customHeight="true" outlineLevel="0" collapsed="false">
      <c r="B553" s="23"/>
      <c r="C553" s="241" t="s">
        <v>913</v>
      </c>
      <c r="D553" s="241" t="s">
        <v>6318</v>
      </c>
      <c r="E553" s="3" t="s">
        <v>324</v>
      </c>
      <c r="F553" s="242" t="n">
        <v>20</v>
      </c>
      <c r="H553" s="23"/>
    </row>
    <row r="554" s="22" customFormat="true" ht="20.4" hidden="false" customHeight="false" outlineLevel="0" collapsed="false">
      <c r="B554" s="23"/>
      <c r="C554" s="241" t="s">
        <v>901</v>
      </c>
      <c r="D554" s="241" t="s">
        <v>6336</v>
      </c>
      <c r="E554" s="3" t="s">
        <v>324</v>
      </c>
      <c r="F554" s="242" t="n">
        <v>39.229</v>
      </c>
      <c r="H554" s="23"/>
    </row>
    <row r="555" s="22" customFormat="true" ht="16.95" hidden="false" customHeight="true" outlineLevel="0" collapsed="false">
      <c r="B555" s="23"/>
      <c r="C555" s="241" t="s">
        <v>909</v>
      </c>
      <c r="D555" s="241" t="s">
        <v>6337</v>
      </c>
      <c r="E555" s="3" t="s">
        <v>324</v>
      </c>
      <c r="F555" s="242" t="n">
        <v>20</v>
      </c>
      <c r="H555" s="23"/>
    </row>
    <row r="556" s="22" customFormat="true" ht="16.95" hidden="false" customHeight="true" outlineLevel="0" collapsed="false">
      <c r="B556" s="23"/>
      <c r="C556" s="237" t="s">
        <v>878</v>
      </c>
      <c r="D556" s="238"/>
      <c r="E556" s="239"/>
      <c r="F556" s="240" t="n">
        <v>10.645</v>
      </c>
      <c r="H556" s="23"/>
    </row>
    <row r="557" s="22" customFormat="true" ht="16.95" hidden="false" customHeight="true" outlineLevel="0" collapsed="false">
      <c r="B557" s="23"/>
      <c r="C557" s="241"/>
      <c r="D557" s="241" t="s">
        <v>318</v>
      </c>
      <c r="E557" s="3"/>
      <c r="F557" s="242" t="n">
        <v>0</v>
      </c>
      <c r="H557" s="23"/>
    </row>
    <row r="558" s="22" customFormat="true" ht="16.95" hidden="false" customHeight="true" outlineLevel="0" collapsed="false">
      <c r="B558" s="23"/>
      <c r="C558" s="241"/>
      <c r="D558" s="241" t="s">
        <v>2335</v>
      </c>
      <c r="E558" s="3"/>
      <c r="F558" s="242" t="n">
        <v>0</v>
      </c>
      <c r="H558" s="23"/>
    </row>
    <row r="559" s="22" customFormat="true" ht="16.95" hidden="false" customHeight="true" outlineLevel="0" collapsed="false">
      <c r="B559" s="23"/>
      <c r="C559" s="241"/>
      <c r="D559" s="241" t="s">
        <v>2336</v>
      </c>
      <c r="E559" s="3"/>
      <c r="F559" s="242" t="n">
        <v>9.058</v>
      </c>
      <c r="H559" s="23"/>
    </row>
    <row r="560" s="22" customFormat="true" ht="16.95" hidden="false" customHeight="true" outlineLevel="0" collapsed="false">
      <c r="B560" s="23"/>
      <c r="C560" s="241"/>
      <c r="D560" s="241" t="s">
        <v>2337</v>
      </c>
      <c r="E560" s="3"/>
      <c r="F560" s="242" t="n">
        <v>1.587</v>
      </c>
      <c r="H560" s="23"/>
    </row>
    <row r="561" s="22" customFormat="true" ht="16.95" hidden="false" customHeight="true" outlineLevel="0" collapsed="false">
      <c r="B561" s="23"/>
      <c r="C561" s="241" t="s">
        <v>878</v>
      </c>
      <c r="D561" s="241" t="s">
        <v>321</v>
      </c>
      <c r="E561" s="3"/>
      <c r="F561" s="242" t="n">
        <v>10.645</v>
      </c>
      <c r="H561" s="23"/>
    </row>
    <row r="562" s="22" customFormat="true" ht="16.95" hidden="false" customHeight="true" outlineLevel="0" collapsed="false">
      <c r="B562" s="23"/>
      <c r="C562" s="243" t="s">
        <v>6310</v>
      </c>
      <c r="H562" s="23"/>
    </row>
    <row r="563" s="22" customFormat="true" ht="16.95" hidden="false" customHeight="true" outlineLevel="0" collapsed="false">
      <c r="B563" s="23"/>
      <c r="C563" s="241" t="s">
        <v>924</v>
      </c>
      <c r="D563" s="241" t="s">
        <v>6340</v>
      </c>
      <c r="E563" s="3" t="s">
        <v>324</v>
      </c>
      <c r="F563" s="242" t="n">
        <v>10.645</v>
      </c>
      <c r="H563" s="23"/>
    </row>
    <row r="564" s="22" customFormat="true" ht="16.95" hidden="false" customHeight="true" outlineLevel="0" collapsed="false">
      <c r="B564" s="23"/>
      <c r="C564" s="241" t="s">
        <v>939</v>
      </c>
      <c r="D564" s="241" t="s">
        <v>6341</v>
      </c>
      <c r="E564" s="3" t="s">
        <v>370</v>
      </c>
      <c r="F564" s="242" t="n">
        <v>1.597</v>
      </c>
      <c r="H564" s="23"/>
    </row>
    <row r="565" s="22" customFormat="true" ht="26.4" hidden="false" customHeight="true" outlineLevel="0" collapsed="false">
      <c r="B565" s="23"/>
      <c r="C565" s="236" t="s">
        <v>6406</v>
      </c>
      <c r="D565" s="236" t="s">
        <v>160</v>
      </c>
      <c r="H565" s="23"/>
    </row>
    <row r="566" s="22" customFormat="true" ht="16.95" hidden="false" customHeight="true" outlineLevel="0" collapsed="false">
      <c r="B566" s="23"/>
      <c r="C566" s="237" t="s">
        <v>269</v>
      </c>
      <c r="D566" s="238"/>
      <c r="E566" s="239"/>
      <c r="F566" s="240" t="n">
        <v>193</v>
      </c>
      <c r="H566" s="23"/>
    </row>
    <row r="567" s="22" customFormat="true" ht="16.95" hidden="false" customHeight="true" outlineLevel="0" collapsed="false">
      <c r="B567" s="23"/>
      <c r="C567" s="241"/>
      <c r="D567" s="241" t="s">
        <v>318</v>
      </c>
      <c r="E567" s="3"/>
      <c r="F567" s="242" t="n">
        <v>0</v>
      </c>
      <c r="H567" s="23"/>
    </row>
    <row r="568" s="22" customFormat="true" ht="16.95" hidden="false" customHeight="true" outlineLevel="0" collapsed="false">
      <c r="B568" s="23"/>
      <c r="C568" s="241"/>
      <c r="D568" s="241" t="s">
        <v>378</v>
      </c>
      <c r="E568" s="3"/>
      <c r="F568" s="242" t="n">
        <v>0</v>
      </c>
      <c r="H568" s="23"/>
    </row>
    <row r="569" s="22" customFormat="true" ht="16.95" hidden="false" customHeight="true" outlineLevel="0" collapsed="false">
      <c r="B569" s="23"/>
      <c r="C569" s="241"/>
      <c r="D569" s="241" t="s">
        <v>2421</v>
      </c>
      <c r="E569" s="3"/>
      <c r="F569" s="242" t="n">
        <v>193</v>
      </c>
      <c r="H569" s="23"/>
    </row>
    <row r="570" s="22" customFormat="true" ht="16.95" hidden="false" customHeight="true" outlineLevel="0" collapsed="false">
      <c r="B570" s="23"/>
      <c r="C570" s="241" t="s">
        <v>269</v>
      </c>
      <c r="D570" s="241" t="s">
        <v>321</v>
      </c>
      <c r="E570" s="3"/>
      <c r="F570" s="242" t="n">
        <v>193</v>
      </c>
      <c r="H570" s="23"/>
    </row>
    <row r="571" s="22" customFormat="true" ht="16.95" hidden="false" customHeight="true" outlineLevel="0" collapsed="false">
      <c r="B571" s="23"/>
      <c r="C571" s="243" t="s">
        <v>6310</v>
      </c>
      <c r="H571" s="23"/>
    </row>
    <row r="572" s="22" customFormat="true" ht="16.95" hidden="false" customHeight="true" outlineLevel="0" collapsed="false">
      <c r="B572" s="23"/>
      <c r="C572" s="241" t="s">
        <v>913</v>
      </c>
      <c r="D572" s="241" t="s">
        <v>6318</v>
      </c>
      <c r="E572" s="3" t="s">
        <v>324</v>
      </c>
      <c r="F572" s="242" t="n">
        <v>193</v>
      </c>
      <c r="H572" s="23"/>
    </row>
    <row r="573" s="22" customFormat="true" ht="20.4" hidden="false" customHeight="false" outlineLevel="0" collapsed="false">
      <c r="B573" s="23"/>
      <c r="C573" s="241" t="s">
        <v>901</v>
      </c>
      <c r="D573" s="241" t="s">
        <v>6336</v>
      </c>
      <c r="E573" s="3" t="s">
        <v>324</v>
      </c>
      <c r="F573" s="242" t="n">
        <v>432.159</v>
      </c>
      <c r="H573" s="23"/>
    </row>
    <row r="574" s="22" customFormat="true" ht="16.95" hidden="false" customHeight="true" outlineLevel="0" collapsed="false">
      <c r="B574" s="23"/>
      <c r="C574" s="241" t="s">
        <v>909</v>
      </c>
      <c r="D574" s="241" t="s">
        <v>6337</v>
      </c>
      <c r="E574" s="3" t="s">
        <v>324</v>
      </c>
      <c r="F574" s="242" t="n">
        <v>193</v>
      </c>
      <c r="H574" s="23"/>
    </row>
    <row r="575" s="22" customFormat="true" ht="16.95" hidden="false" customHeight="true" outlineLevel="0" collapsed="false">
      <c r="B575" s="23"/>
      <c r="C575" s="237" t="s">
        <v>874</v>
      </c>
      <c r="D575" s="238"/>
      <c r="E575" s="239"/>
      <c r="F575" s="240" t="n">
        <v>163.343</v>
      </c>
      <c r="H575" s="23"/>
    </row>
    <row r="576" s="22" customFormat="true" ht="16.95" hidden="false" customHeight="true" outlineLevel="0" collapsed="false">
      <c r="B576" s="23"/>
      <c r="C576" s="241"/>
      <c r="D576" s="241" t="s">
        <v>318</v>
      </c>
      <c r="E576" s="3"/>
      <c r="F576" s="242" t="n">
        <v>0</v>
      </c>
      <c r="H576" s="23"/>
    </row>
    <row r="577" s="22" customFormat="true" ht="16.95" hidden="false" customHeight="true" outlineLevel="0" collapsed="false">
      <c r="B577" s="23"/>
      <c r="C577" s="241"/>
      <c r="D577" s="241" t="s">
        <v>2412</v>
      </c>
      <c r="E577" s="3"/>
      <c r="F577" s="242" t="n">
        <v>0</v>
      </c>
      <c r="H577" s="23"/>
    </row>
    <row r="578" s="22" customFormat="true" ht="16.95" hidden="false" customHeight="true" outlineLevel="0" collapsed="false">
      <c r="B578" s="23"/>
      <c r="C578" s="241"/>
      <c r="D578" s="241" t="s">
        <v>2413</v>
      </c>
      <c r="E578" s="3"/>
      <c r="F578" s="242" t="n">
        <v>17.28</v>
      </c>
      <c r="H578" s="23"/>
    </row>
    <row r="579" s="22" customFormat="true" ht="16.95" hidden="false" customHeight="true" outlineLevel="0" collapsed="false">
      <c r="B579" s="23"/>
      <c r="C579" s="241"/>
      <c r="D579" s="241" t="s">
        <v>2414</v>
      </c>
      <c r="E579" s="3"/>
      <c r="F579" s="242" t="n">
        <v>58.126</v>
      </c>
      <c r="H579" s="23"/>
    </row>
    <row r="580" s="22" customFormat="true" ht="16.95" hidden="false" customHeight="true" outlineLevel="0" collapsed="false">
      <c r="B580" s="23"/>
      <c r="C580" s="241"/>
      <c r="D580" s="241" t="s">
        <v>2415</v>
      </c>
      <c r="E580" s="3"/>
      <c r="F580" s="242" t="n">
        <v>10.951</v>
      </c>
      <c r="H580" s="23"/>
    </row>
    <row r="581" s="22" customFormat="true" ht="16.95" hidden="false" customHeight="true" outlineLevel="0" collapsed="false">
      <c r="B581" s="23"/>
      <c r="C581" s="241"/>
      <c r="D581" s="241" t="s">
        <v>2416</v>
      </c>
      <c r="E581" s="3"/>
      <c r="F581" s="242" t="n">
        <v>76.986</v>
      </c>
      <c r="H581" s="23"/>
    </row>
    <row r="582" s="22" customFormat="true" ht="16.95" hidden="false" customHeight="true" outlineLevel="0" collapsed="false">
      <c r="B582" s="23"/>
      <c r="C582" s="241" t="s">
        <v>874</v>
      </c>
      <c r="D582" s="241" t="s">
        <v>321</v>
      </c>
      <c r="E582" s="3"/>
      <c r="F582" s="242" t="n">
        <v>163.343</v>
      </c>
      <c r="H582" s="23"/>
    </row>
    <row r="583" s="22" customFormat="true" ht="16.95" hidden="false" customHeight="true" outlineLevel="0" collapsed="false">
      <c r="B583" s="23"/>
      <c r="C583" s="243" t="s">
        <v>6310</v>
      </c>
      <c r="H583" s="23"/>
    </row>
    <row r="584" s="22" customFormat="true" ht="20.4" hidden="false" customHeight="false" outlineLevel="0" collapsed="false">
      <c r="B584" s="23"/>
      <c r="C584" s="241" t="s">
        <v>2410</v>
      </c>
      <c r="D584" s="241" t="s">
        <v>6407</v>
      </c>
      <c r="E584" s="3" t="s">
        <v>324</v>
      </c>
      <c r="F584" s="242" t="n">
        <v>163.343</v>
      </c>
      <c r="H584" s="23"/>
    </row>
    <row r="585" s="22" customFormat="true" ht="20.4" hidden="false" customHeight="false" outlineLevel="0" collapsed="false">
      <c r="B585" s="23"/>
      <c r="C585" s="241" t="s">
        <v>901</v>
      </c>
      <c r="D585" s="241" t="s">
        <v>6336</v>
      </c>
      <c r="E585" s="3" t="s">
        <v>324</v>
      </c>
      <c r="F585" s="242" t="n">
        <v>432.159</v>
      </c>
      <c r="H585" s="23"/>
    </row>
    <row r="586" s="22" customFormat="true" ht="16.95" hidden="false" customHeight="true" outlineLevel="0" collapsed="false">
      <c r="B586" s="23"/>
      <c r="C586" s="241" t="s">
        <v>906</v>
      </c>
      <c r="D586" s="241" t="s">
        <v>6317</v>
      </c>
      <c r="E586" s="3" t="s">
        <v>324</v>
      </c>
      <c r="F586" s="242" t="n">
        <v>239.159</v>
      </c>
      <c r="H586" s="23"/>
    </row>
    <row r="587" s="22" customFormat="true" ht="16.95" hidden="false" customHeight="true" outlineLevel="0" collapsed="false">
      <c r="B587" s="23"/>
      <c r="C587" s="237" t="s">
        <v>2185</v>
      </c>
      <c r="D587" s="238"/>
      <c r="E587" s="239"/>
      <c r="F587" s="240" t="n">
        <v>75.816</v>
      </c>
      <c r="H587" s="23"/>
    </row>
    <row r="588" s="22" customFormat="true" ht="16.95" hidden="false" customHeight="true" outlineLevel="0" collapsed="false">
      <c r="B588" s="23"/>
      <c r="C588" s="241"/>
      <c r="D588" s="241" t="s">
        <v>897</v>
      </c>
      <c r="E588" s="3"/>
      <c r="F588" s="242" t="n">
        <v>0</v>
      </c>
      <c r="H588" s="23"/>
    </row>
    <row r="589" s="22" customFormat="true" ht="16.95" hidden="false" customHeight="true" outlineLevel="0" collapsed="false">
      <c r="B589" s="23"/>
      <c r="C589" s="241"/>
      <c r="D589" s="241" t="s">
        <v>2199</v>
      </c>
      <c r="E589" s="3"/>
      <c r="F589" s="242" t="n">
        <v>0</v>
      </c>
      <c r="H589" s="23"/>
    </row>
    <row r="590" s="22" customFormat="true" ht="16.95" hidden="false" customHeight="true" outlineLevel="0" collapsed="false">
      <c r="B590" s="23"/>
      <c r="C590" s="241"/>
      <c r="D590" s="241" t="s">
        <v>2420</v>
      </c>
      <c r="E590" s="3"/>
      <c r="F590" s="242" t="n">
        <v>75.816</v>
      </c>
      <c r="H590" s="23"/>
    </row>
    <row r="591" s="22" customFormat="true" ht="16.95" hidden="false" customHeight="true" outlineLevel="0" collapsed="false">
      <c r="B591" s="23"/>
      <c r="C591" s="241" t="s">
        <v>2185</v>
      </c>
      <c r="D591" s="241" t="s">
        <v>321</v>
      </c>
      <c r="E591" s="3"/>
      <c r="F591" s="242" t="n">
        <v>75.816</v>
      </c>
      <c r="H591" s="23"/>
    </row>
    <row r="592" s="22" customFormat="true" ht="16.95" hidden="false" customHeight="true" outlineLevel="0" collapsed="false">
      <c r="B592" s="23"/>
      <c r="C592" s="243" t="s">
        <v>6310</v>
      </c>
      <c r="H592" s="23"/>
    </row>
    <row r="593" s="22" customFormat="true" ht="16.95" hidden="false" customHeight="true" outlineLevel="0" collapsed="false">
      <c r="B593" s="23"/>
      <c r="C593" s="241" t="s">
        <v>2417</v>
      </c>
      <c r="D593" s="241" t="s">
        <v>6408</v>
      </c>
      <c r="E593" s="3" t="s">
        <v>324</v>
      </c>
      <c r="F593" s="242" t="n">
        <v>75.816</v>
      </c>
      <c r="H593" s="23"/>
    </row>
    <row r="594" s="22" customFormat="true" ht="20.4" hidden="false" customHeight="false" outlineLevel="0" collapsed="false">
      <c r="B594" s="23"/>
      <c r="C594" s="241" t="s">
        <v>901</v>
      </c>
      <c r="D594" s="241" t="s">
        <v>6336</v>
      </c>
      <c r="E594" s="3" t="s">
        <v>324</v>
      </c>
      <c r="F594" s="242" t="n">
        <v>432.159</v>
      </c>
      <c r="H594" s="23"/>
    </row>
    <row r="595" s="22" customFormat="true" ht="16.95" hidden="false" customHeight="true" outlineLevel="0" collapsed="false">
      <c r="B595" s="23"/>
      <c r="C595" s="241" t="s">
        <v>906</v>
      </c>
      <c r="D595" s="241" t="s">
        <v>6317</v>
      </c>
      <c r="E595" s="3" t="s">
        <v>324</v>
      </c>
      <c r="F595" s="242" t="n">
        <v>239.159</v>
      </c>
      <c r="H595" s="23"/>
    </row>
    <row r="596" s="22" customFormat="true" ht="16.95" hidden="false" customHeight="true" outlineLevel="0" collapsed="false">
      <c r="B596" s="23"/>
      <c r="C596" s="237" t="s">
        <v>878</v>
      </c>
      <c r="D596" s="238"/>
      <c r="E596" s="239"/>
      <c r="F596" s="240" t="n">
        <v>29.637</v>
      </c>
      <c r="H596" s="23"/>
    </row>
    <row r="597" s="22" customFormat="true" ht="16.95" hidden="false" customHeight="true" outlineLevel="0" collapsed="false">
      <c r="B597" s="23"/>
      <c r="C597" s="241"/>
      <c r="D597" s="241" t="s">
        <v>318</v>
      </c>
      <c r="E597" s="3"/>
      <c r="F597" s="242" t="n">
        <v>0</v>
      </c>
      <c r="H597" s="23"/>
    </row>
    <row r="598" s="22" customFormat="true" ht="16.95" hidden="false" customHeight="true" outlineLevel="0" collapsed="false">
      <c r="B598" s="23"/>
      <c r="C598" s="241"/>
      <c r="D598" s="241" t="s">
        <v>2432</v>
      </c>
      <c r="E598" s="3"/>
      <c r="F598" s="242" t="n">
        <v>0</v>
      </c>
      <c r="H598" s="23"/>
    </row>
    <row r="599" s="22" customFormat="true" ht="16.95" hidden="false" customHeight="true" outlineLevel="0" collapsed="false">
      <c r="B599" s="23"/>
      <c r="C599" s="241"/>
      <c r="D599" s="241" t="s">
        <v>2433</v>
      </c>
      <c r="E599" s="3"/>
      <c r="F599" s="242" t="n">
        <v>0.684</v>
      </c>
      <c r="H599" s="23"/>
    </row>
    <row r="600" s="22" customFormat="true" ht="16.95" hidden="false" customHeight="true" outlineLevel="0" collapsed="false">
      <c r="B600" s="23"/>
      <c r="C600" s="241"/>
      <c r="D600" s="241" t="s">
        <v>2434</v>
      </c>
      <c r="E600" s="3"/>
      <c r="F600" s="242" t="n">
        <v>2.736</v>
      </c>
      <c r="H600" s="23"/>
    </row>
    <row r="601" s="22" customFormat="true" ht="16.95" hidden="false" customHeight="true" outlineLevel="0" collapsed="false">
      <c r="B601" s="23"/>
      <c r="C601" s="241"/>
      <c r="D601" s="241" t="s">
        <v>2435</v>
      </c>
      <c r="E601" s="3"/>
      <c r="F601" s="242" t="n">
        <v>10.433</v>
      </c>
      <c r="H601" s="23"/>
    </row>
    <row r="602" s="22" customFormat="true" ht="16.95" hidden="false" customHeight="true" outlineLevel="0" collapsed="false">
      <c r="B602" s="23"/>
      <c r="C602" s="241"/>
      <c r="D602" s="241" t="s">
        <v>2436</v>
      </c>
      <c r="E602" s="3"/>
      <c r="F602" s="242" t="n">
        <v>1.966</v>
      </c>
      <c r="H602" s="23"/>
    </row>
    <row r="603" s="22" customFormat="true" ht="16.95" hidden="false" customHeight="true" outlineLevel="0" collapsed="false">
      <c r="B603" s="23"/>
      <c r="C603" s="241"/>
      <c r="D603" s="241" t="s">
        <v>2437</v>
      </c>
      <c r="E603" s="3"/>
      <c r="F603" s="242" t="n">
        <v>13.818</v>
      </c>
      <c r="H603" s="23"/>
    </row>
    <row r="604" s="22" customFormat="true" ht="16.95" hidden="false" customHeight="true" outlineLevel="0" collapsed="false">
      <c r="B604" s="23"/>
      <c r="C604" s="241" t="s">
        <v>878</v>
      </c>
      <c r="D604" s="241" t="s">
        <v>321</v>
      </c>
      <c r="E604" s="3"/>
      <c r="F604" s="242" t="n">
        <v>29.637</v>
      </c>
      <c r="H604" s="23"/>
    </row>
    <row r="605" s="22" customFormat="true" ht="16.95" hidden="false" customHeight="true" outlineLevel="0" collapsed="false">
      <c r="B605" s="23"/>
      <c r="C605" s="243" t="s">
        <v>6310</v>
      </c>
      <c r="H605" s="23"/>
    </row>
    <row r="606" s="22" customFormat="true" ht="16.95" hidden="false" customHeight="true" outlineLevel="0" collapsed="false">
      <c r="B606" s="23"/>
      <c r="C606" s="241" t="s">
        <v>924</v>
      </c>
      <c r="D606" s="241" t="s">
        <v>6340</v>
      </c>
      <c r="E606" s="3" t="s">
        <v>324</v>
      </c>
      <c r="F606" s="242" t="n">
        <v>29.637</v>
      </c>
      <c r="H606" s="23"/>
    </row>
    <row r="607" s="22" customFormat="true" ht="16.95" hidden="false" customHeight="true" outlineLevel="0" collapsed="false">
      <c r="B607" s="23"/>
      <c r="C607" s="241" t="s">
        <v>939</v>
      </c>
      <c r="D607" s="241" t="s">
        <v>6341</v>
      </c>
      <c r="E607" s="3" t="s">
        <v>370</v>
      </c>
      <c r="F607" s="242" t="n">
        <v>4.446</v>
      </c>
      <c r="H607" s="23"/>
    </row>
    <row r="608" s="22" customFormat="true" ht="16.95" hidden="false" customHeight="true" outlineLevel="0" collapsed="false">
      <c r="B608" s="23"/>
      <c r="C608" s="237" t="s">
        <v>2405</v>
      </c>
      <c r="D608" s="238"/>
      <c r="E608" s="239"/>
      <c r="F608" s="240" t="n">
        <v>6.896</v>
      </c>
      <c r="H608" s="23"/>
    </row>
    <row r="609" s="22" customFormat="true" ht="16.95" hidden="false" customHeight="true" outlineLevel="0" collapsed="false">
      <c r="B609" s="23"/>
      <c r="C609" s="241"/>
      <c r="D609" s="241" t="s">
        <v>318</v>
      </c>
      <c r="E609" s="3"/>
      <c r="F609" s="242" t="n">
        <v>0</v>
      </c>
      <c r="H609" s="23"/>
    </row>
    <row r="610" s="22" customFormat="true" ht="16.95" hidden="false" customHeight="true" outlineLevel="0" collapsed="false">
      <c r="B610" s="23"/>
      <c r="C610" s="241"/>
      <c r="D610" s="241" t="s">
        <v>2447</v>
      </c>
      <c r="E610" s="3"/>
      <c r="F610" s="242" t="n">
        <v>0</v>
      </c>
      <c r="H610" s="23"/>
    </row>
    <row r="611" s="22" customFormat="true" ht="16.95" hidden="false" customHeight="true" outlineLevel="0" collapsed="false">
      <c r="B611" s="23"/>
      <c r="C611" s="241"/>
      <c r="D611" s="241" t="s">
        <v>2448</v>
      </c>
      <c r="E611" s="3"/>
      <c r="F611" s="242" t="n">
        <v>4.536</v>
      </c>
      <c r="H611" s="23"/>
    </row>
    <row r="612" s="22" customFormat="true" ht="16.95" hidden="false" customHeight="true" outlineLevel="0" collapsed="false">
      <c r="B612" s="23"/>
      <c r="C612" s="241"/>
      <c r="D612" s="241" t="s">
        <v>2449</v>
      </c>
      <c r="E612" s="3"/>
      <c r="F612" s="242" t="n">
        <v>2.052</v>
      </c>
      <c r="H612" s="23"/>
    </row>
    <row r="613" s="22" customFormat="true" ht="16.95" hidden="false" customHeight="true" outlineLevel="0" collapsed="false">
      <c r="B613" s="23"/>
      <c r="C613" s="241"/>
      <c r="D613" s="241" t="s">
        <v>2450</v>
      </c>
      <c r="E613" s="3"/>
      <c r="F613" s="242" t="n">
        <v>0.135</v>
      </c>
      <c r="H613" s="23"/>
    </row>
    <row r="614" s="22" customFormat="true" ht="16.95" hidden="false" customHeight="true" outlineLevel="0" collapsed="false">
      <c r="B614" s="23"/>
      <c r="C614" s="241"/>
      <c r="D614" s="241" t="s">
        <v>2451</v>
      </c>
      <c r="E614" s="3"/>
      <c r="F614" s="242" t="n">
        <v>0.173</v>
      </c>
      <c r="H614" s="23"/>
    </row>
    <row r="615" s="22" customFormat="true" ht="16.95" hidden="false" customHeight="true" outlineLevel="0" collapsed="false">
      <c r="B615" s="23"/>
      <c r="C615" s="241" t="s">
        <v>2405</v>
      </c>
      <c r="D615" s="241" t="s">
        <v>321</v>
      </c>
      <c r="E615" s="3"/>
      <c r="F615" s="242" t="n">
        <v>6.896</v>
      </c>
      <c r="H615" s="23"/>
    </row>
    <row r="616" s="22" customFormat="true" ht="16.95" hidden="false" customHeight="true" outlineLevel="0" collapsed="false">
      <c r="B616" s="23"/>
      <c r="C616" s="243" t="s">
        <v>6310</v>
      </c>
      <c r="H616" s="23"/>
    </row>
    <row r="617" s="22" customFormat="true" ht="16.95" hidden="false" customHeight="true" outlineLevel="0" collapsed="false">
      <c r="B617" s="23"/>
      <c r="C617" s="241" t="s">
        <v>2444</v>
      </c>
      <c r="D617" s="241" t="s">
        <v>6409</v>
      </c>
      <c r="E617" s="3" t="s">
        <v>324</v>
      </c>
      <c r="F617" s="242" t="n">
        <v>6.896</v>
      </c>
      <c r="H617" s="23"/>
    </row>
    <row r="618" s="22" customFormat="true" ht="16.95" hidden="false" customHeight="true" outlineLevel="0" collapsed="false">
      <c r="B618" s="23"/>
      <c r="C618" s="241" t="s">
        <v>2463</v>
      </c>
      <c r="D618" s="241" t="s">
        <v>6410</v>
      </c>
      <c r="E618" s="3" t="s">
        <v>370</v>
      </c>
      <c r="F618" s="242" t="n">
        <v>1.034</v>
      </c>
      <c r="H618" s="23"/>
    </row>
    <row r="619" s="22" customFormat="true" ht="26.4" hidden="false" customHeight="true" outlineLevel="0" collapsed="false">
      <c r="B619" s="23"/>
      <c r="C619" s="236" t="s">
        <v>6411</v>
      </c>
      <c r="D619" s="236" t="s">
        <v>163</v>
      </c>
      <c r="H619" s="23"/>
    </row>
    <row r="620" s="22" customFormat="true" ht="16.95" hidden="false" customHeight="true" outlineLevel="0" collapsed="false">
      <c r="B620" s="23"/>
      <c r="C620" s="237" t="s">
        <v>269</v>
      </c>
      <c r="D620" s="238"/>
      <c r="E620" s="239"/>
      <c r="F620" s="240" t="n">
        <v>6</v>
      </c>
      <c r="H620" s="23"/>
    </row>
    <row r="621" s="22" customFormat="true" ht="16.95" hidden="false" customHeight="true" outlineLevel="0" collapsed="false">
      <c r="B621" s="23"/>
      <c r="C621" s="241"/>
      <c r="D621" s="241" t="s">
        <v>318</v>
      </c>
      <c r="E621" s="3"/>
      <c r="F621" s="242" t="n">
        <v>0</v>
      </c>
      <c r="H621" s="23"/>
    </row>
    <row r="622" s="22" customFormat="true" ht="16.95" hidden="false" customHeight="true" outlineLevel="0" collapsed="false">
      <c r="B622" s="23"/>
      <c r="C622" s="241"/>
      <c r="D622" s="241" t="s">
        <v>378</v>
      </c>
      <c r="E622" s="3"/>
      <c r="F622" s="242" t="n">
        <v>0</v>
      </c>
      <c r="H622" s="23"/>
    </row>
    <row r="623" s="22" customFormat="true" ht="16.95" hidden="false" customHeight="true" outlineLevel="0" collapsed="false">
      <c r="B623" s="23"/>
      <c r="C623" s="241"/>
      <c r="D623" s="241" t="s">
        <v>2512</v>
      </c>
      <c r="E623" s="3"/>
      <c r="F623" s="242" t="n">
        <v>6</v>
      </c>
      <c r="H623" s="23"/>
    </row>
    <row r="624" s="22" customFormat="true" ht="16.95" hidden="false" customHeight="true" outlineLevel="0" collapsed="false">
      <c r="B624" s="23"/>
      <c r="C624" s="241" t="s">
        <v>269</v>
      </c>
      <c r="D624" s="241" t="s">
        <v>321</v>
      </c>
      <c r="E624" s="3"/>
      <c r="F624" s="242" t="n">
        <v>6</v>
      </c>
      <c r="H624" s="23"/>
    </row>
    <row r="625" s="22" customFormat="true" ht="16.95" hidden="false" customHeight="true" outlineLevel="0" collapsed="false">
      <c r="B625" s="23"/>
      <c r="C625" s="243" t="s">
        <v>6310</v>
      </c>
      <c r="H625" s="23"/>
    </row>
    <row r="626" s="22" customFormat="true" ht="16.95" hidden="false" customHeight="true" outlineLevel="0" collapsed="false">
      <c r="B626" s="23"/>
      <c r="C626" s="241" t="s">
        <v>913</v>
      </c>
      <c r="D626" s="241" t="s">
        <v>6318</v>
      </c>
      <c r="E626" s="3" t="s">
        <v>324</v>
      </c>
      <c r="F626" s="242" t="n">
        <v>6</v>
      </c>
      <c r="H626" s="23"/>
    </row>
    <row r="627" s="22" customFormat="true" ht="20.4" hidden="false" customHeight="false" outlineLevel="0" collapsed="false">
      <c r="B627" s="23"/>
      <c r="C627" s="241" t="s">
        <v>901</v>
      </c>
      <c r="D627" s="241" t="s">
        <v>6336</v>
      </c>
      <c r="E627" s="3" t="s">
        <v>324</v>
      </c>
      <c r="F627" s="242" t="n">
        <v>14.064</v>
      </c>
      <c r="H627" s="23"/>
    </row>
    <row r="628" s="22" customFormat="true" ht="16.95" hidden="false" customHeight="true" outlineLevel="0" collapsed="false">
      <c r="B628" s="23"/>
      <c r="C628" s="241" t="s">
        <v>909</v>
      </c>
      <c r="D628" s="241" t="s">
        <v>6337</v>
      </c>
      <c r="E628" s="3" t="s">
        <v>324</v>
      </c>
      <c r="F628" s="242" t="n">
        <v>6</v>
      </c>
      <c r="H628" s="23"/>
    </row>
    <row r="629" s="22" customFormat="true" ht="16.95" hidden="false" customHeight="true" outlineLevel="0" collapsed="false">
      <c r="B629" s="23"/>
      <c r="C629" s="237" t="s">
        <v>874</v>
      </c>
      <c r="D629" s="238"/>
      <c r="E629" s="239"/>
      <c r="F629" s="240" t="n">
        <v>8.064</v>
      </c>
      <c r="H629" s="23"/>
    </row>
    <row r="630" s="22" customFormat="true" ht="16.95" hidden="false" customHeight="true" outlineLevel="0" collapsed="false">
      <c r="B630" s="23"/>
      <c r="C630" s="241"/>
      <c r="D630" s="241" t="s">
        <v>318</v>
      </c>
      <c r="E630" s="3"/>
      <c r="F630" s="242" t="n">
        <v>0</v>
      </c>
      <c r="H630" s="23"/>
    </row>
    <row r="631" s="22" customFormat="true" ht="16.95" hidden="false" customHeight="true" outlineLevel="0" collapsed="false">
      <c r="B631" s="23"/>
      <c r="C631" s="241"/>
      <c r="D631" s="241" t="s">
        <v>898</v>
      </c>
      <c r="E631" s="3"/>
      <c r="F631" s="242" t="n">
        <v>0</v>
      </c>
      <c r="H631" s="23"/>
    </row>
    <row r="632" s="22" customFormat="true" ht="16.95" hidden="false" customHeight="true" outlineLevel="0" collapsed="false">
      <c r="B632" s="23"/>
      <c r="C632" s="241"/>
      <c r="D632" s="241" t="s">
        <v>2511</v>
      </c>
      <c r="E632" s="3"/>
      <c r="F632" s="242" t="n">
        <v>4.032</v>
      </c>
      <c r="H632" s="23"/>
    </row>
    <row r="633" s="22" customFormat="true" ht="16.95" hidden="false" customHeight="true" outlineLevel="0" collapsed="false">
      <c r="B633" s="23"/>
      <c r="C633" s="241"/>
      <c r="D633" s="241" t="s">
        <v>2511</v>
      </c>
      <c r="E633" s="3"/>
      <c r="F633" s="242" t="n">
        <v>4.032</v>
      </c>
      <c r="H633" s="23"/>
    </row>
    <row r="634" s="22" customFormat="true" ht="16.95" hidden="false" customHeight="true" outlineLevel="0" collapsed="false">
      <c r="B634" s="23"/>
      <c r="C634" s="241" t="s">
        <v>874</v>
      </c>
      <c r="D634" s="241" t="s">
        <v>321</v>
      </c>
      <c r="E634" s="3"/>
      <c r="F634" s="242" t="n">
        <v>8.064</v>
      </c>
      <c r="H634" s="23"/>
    </row>
    <row r="635" s="22" customFormat="true" ht="16.95" hidden="false" customHeight="true" outlineLevel="0" collapsed="false">
      <c r="B635" s="23"/>
      <c r="C635" s="243" t="s">
        <v>6310</v>
      </c>
      <c r="H635" s="23"/>
    </row>
    <row r="636" s="22" customFormat="true" ht="20.4" hidden="false" customHeight="false" outlineLevel="0" collapsed="false">
      <c r="B636" s="23"/>
      <c r="C636" s="241" t="s">
        <v>1987</v>
      </c>
      <c r="D636" s="241" t="s">
        <v>6392</v>
      </c>
      <c r="E636" s="3" t="s">
        <v>324</v>
      </c>
      <c r="F636" s="242" t="n">
        <v>8.064</v>
      </c>
      <c r="H636" s="23"/>
    </row>
    <row r="637" s="22" customFormat="true" ht="20.4" hidden="false" customHeight="false" outlineLevel="0" collapsed="false">
      <c r="B637" s="23"/>
      <c r="C637" s="241" t="s">
        <v>901</v>
      </c>
      <c r="D637" s="241" t="s">
        <v>6336</v>
      </c>
      <c r="E637" s="3" t="s">
        <v>324</v>
      </c>
      <c r="F637" s="242" t="n">
        <v>14.064</v>
      </c>
      <c r="H637" s="23"/>
    </row>
    <row r="638" s="22" customFormat="true" ht="16.95" hidden="false" customHeight="true" outlineLevel="0" collapsed="false">
      <c r="B638" s="23"/>
      <c r="C638" s="241" t="s">
        <v>906</v>
      </c>
      <c r="D638" s="241" t="s">
        <v>6317</v>
      </c>
      <c r="E638" s="3" t="s">
        <v>324</v>
      </c>
      <c r="F638" s="242" t="n">
        <v>8.064</v>
      </c>
      <c r="H638" s="23"/>
    </row>
    <row r="639" s="22" customFormat="true" ht="16.95" hidden="false" customHeight="true" outlineLevel="0" collapsed="false">
      <c r="B639" s="23"/>
      <c r="C639" s="237" t="s">
        <v>878</v>
      </c>
      <c r="D639" s="238"/>
      <c r="E639" s="239"/>
      <c r="F639" s="240" t="n">
        <v>1.92</v>
      </c>
      <c r="H639" s="23"/>
    </row>
    <row r="640" s="22" customFormat="true" ht="16.95" hidden="false" customHeight="true" outlineLevel="0" collapsed="false">
      <c r="B640" s="23"/>
      <c r="C640" s="241"/>
      <c r="D640" s="241" t="s">
        <v>318</v>
      </c>
      <c r="E640" s="3"/>
      <c r="F640" s="242" t="n">
        <v>0</v>
      </c>
      <c r="H640" s="23"/>
    </row>
    <row r="641" s="22" customFormat="true" ht="16.95" hidden="false" customHeight="true" outlineLevel="0" collapsed="false">
      <c r="B641" s="23"/>
      <c r="C641" s="241"/>
      <c r="D641" s="241" t="s">
        <v>2432</v>
      </c>
      <c r="E641" s="3"/>
      <c r="F641" s="242" t="n">
        <v>0</v>
      </c>
      <c r="H641" s="23"/>
    </row>
    <row r="642" s="22" customFormat="true" ht="16.95" hidden="false" customHeight="true" outlineLevel="0" collapsed="false">
      <c r="B642" s="23"/>
      <c r="C642" s="241"/>
      <c r="D642" s="241" t="s">
        <v>2514</v>
      </c>
      <c r="E642" s="3"/>
      <c r="F642" s="242" t="n">
        <v>0.36</v>
      </c>
      <c r="H642" s="23"/>
    </row>
    <row r="643" s="22" customFormat="true" ht="16.95" hidden="false" customHeight="true" outlineLevel="0" collapsed="false">
      <c r="B643" s="23"/>
      <c r="C643" s="241"/>
      <c r="D643" s="241" t="s">
        <v>2515</v>
      </c>
      <c r="E643" s="3"/>
      <c r="F643" s="242" t="n">
        <v>0.6</v>
      </c>
      <c r="H643" s="23"/>
    </row>
    <row r="644" s="22" customFormat="true" ht="16.95" hidden="false" customHeight="true" outlineLevel="0" collapsed="false">
      <c r="B644" s="23"/>
      <c r="C644" s="241"/>
      <c r="D644" s="241" t="s">
        <v>2514</v>
      </c>
      <c r="E644" s="3"/>
      <c r="F644" s="242" t="n">
        <v>0.36</v>
      </c>
      <c r="H644" s="23"/>
    </row>
    <row r="645" s="22" customFormat="true" ht="16.95" hidden="false" customHeight="true" outlineLevel="0" collapsed="false">
      <c r="B645" s="23"/>
      <c r="C645" s="241"/>
      <c r="D645" s="241" t="s">
        <v>2515</v>
      </c>
      <c r="E645" s="3"/>
      <c r="F645" s="242" t="n">
        <v>0.6</v>
      </c>
      <c r="H645" s="23"/>
    </row>
    <row r="646" s="22" customFormat="true" ht="16.95" hidden="false" customHeight="true" outlineLevel="0" collapsed="false">
      <c r="B646" s="23"/>
      <c r="C646" s="241" t="s">
        <v>878</v>
      </c>
      <c r="D646" s="241" t="s">
        <v>321</v>
      </c>
      <c r="E646" s="3"/>
      <c r="F646" s="242" t="n">
        <v>1.92</v>
      </c>
      <c r="H646" s="23"/>
    </row>
    <row r="647" s="22" customFormat="true" ht="16.95" hidden="false" customHeight="true" outlineLevel="0" collapsed="false">
      <c r="B647" s="23"/>
      <c r="C647" s="243" t="s">
        <v>6310</v>
      </c>
      <c r="H647" s="23"/>
    </row>
    <row r="648" s="22" customFormat="true" ht="16.95" hidden="false" customHeight="true" outlineLevel="0" collapsed="false">
      <c r="B648" s="23"/>
      <c r="C648" s="241" t="s">
        <v>924</v>
      </c>
      <c r="D648" s="241" t="s">
        <v>6340</v>
      </c>
      <c r="E648" s="3" t="s">
        <v>324</v>
      </c>
      <c r="F648" s="242" t="n">
        <v>1.92</v>
      </c>
      <c r="H648" s="23"/>
    </row>
    <row r="649" s="22" customFormat="true" ht="16.95" hidden="false" customHeight="true" outlineLevel="0" collapsed="false">
      <c r="B649" s="23"/>
      <c r="C649" s="241" t="s">
        <v>939</v>
      </c>
      <c r="D649" s="241" t="s">
        <v>6341</v>
      </c>
      <c r="E649" s="3" t="s">
        <v>370</v>
      </c>
      <c r="F649" s="242" t="n">
        <v>0.288</v>
      </c>
      <c r="H649" s="23"/>
    </row>
    <row r="650" s="22" customFormat="true" ht="26.4" hidden="false" customHeight="true" outlineLevel="0" collapsed="false">
      <c r="B650" s="23"/>
      <c r="C650" s="236" t="s">
        <v>6412</v>
      </c>
      <c r="D650" s="236" t="s">
        <v>94</v>
      </c>
      <c r="H650" s="23"/>
    </row>
    <row r="651" s="22" customFormat="true" ht="16.95" hidden="false" customHeight="true" outlineLevel="0" collapsed="false">
      <c r="B651" s="23"/>
      <c r="C651" s="237" t="s">
        <v>2543</v>
      </c>
      <c r="D651" s="238"/>
      <c r="E651" s="239"/>
      <c r="F651" s="240" t="n">
        <v>146.91</v>
      </c>
      <c r="H651" s="23"/>
    </row>
    <row r="652" s="22" customFormat="true" ht="16.95" hidden="false" customHeight="true" outlineLevel="0" collapsed="false">
      <c r="B652" s="23"/>
      <c r="C652" s="241"/>
      <c r="D652" s="241" t="s">
        <v>318</v>
      </c>
      <c r="E652" s="3"/>
      <c r="F652" s="242" t="n">
        <v>0</v>
      </c>
      <c r="H652" s="23"/>
    </row>
    <row r="653" s="22" customFormat="true" ht="16.95" hidden="false" customHeight="true" outlineLevel="0" collapsed="false">
      <c r="B653" s="23"/>
      <c r="C653" s="241"/>
      <c r="D653" s="241" t="s">
        <v>3348</v>
      </c>
      <c r="E653" s="3"/>
      <c r="F653" s="242" t="n">
        <v>0</v>
      </c>
      <c r="H653" s="23"/>
    </row>
    <row r="654" s="22" customFormat="true" ht="16.95" hidden="false" customHeight="true" outlineLevel="0" collapsed="false">
      <c r="B654" s="23"/>
      <c r="C654" s="241"/>
      <c r="D654" s="241" t="s">
        <v>2908</v>
      </c>
      <c r="E654" s="3"/>
      <c r="F654" s="242" t="n">
        <v>0</v>
      </c>
      <c r="H654" s="23"/>
    </row>
    <row r="655" s="22" customFormat="true" ht="16.95" hidden="false" customHeight="true" outlineLevel="0" collapsed="false">
      <c r="B655" s="23"/>
      <c r="C655" s="241"/>
      <c r="D655" s="241" t="s">
        <v>3349</v>
      </c>
      <c r="E655" s="3"/>
      <c r="F655" s="242" t="n">
        <v>0</v>
      </c>
      <c r="H655" s="23"/>
    </row>
    <row r="656" s="22" customFormat="true" ht="16.95" hidden="false" customHeight="true" outlineLevel="0" collapsed="false">
      <c r="B656" s="23"/>
      <c r="C656" s="241"/>
      <c r="D656" s="241" t="s">
        <v>3350</v>
      </c>
      <c r="E656" s="3"/>
      <c r="F656" s="242" t="n">
        <v>121.89</v>
      </c>
      <c r="H656" s="23"/>
    </row>
    <row r="657" s="22" customFormat="true" ht="16.95" hidden="false" customHeight="true" outlineLevel="0" collapsed="false">
      <c r="B657" s="23"/>
      <c r="C657" s="241"/>
      <c r="D657" s="241" t="s">
        <v>2910</v>
      </c>
      <c r="E657" s="3"/>
      <c r="F657" s="242" t="n">
        <v>0</v>
      </c>
      <c r="H657" s="23"/>
    </row>
    <row r="658" s="22" customFormat="true" ht="16.95" hidden="false" customHeight="true" outlineLevel="0" collapsed="false">
      <c r="B658" s="23"/>
      <c r="C658" s="241"/>
      <c r="D658" s="241" t="s">
        <v>2911</v>
      </c>
      <c r="E658" s="3"/>
      <c r="F658" s="242" t="n">
        <v>0</v>
      </c>
      <c r="H658" s="23"/>
    </row>
    <row r="659" s="22" customFormat="true" ht="16.95" hidden="false" customHeight="true" outlineLevel="0" collapsed="false">
      <c r="B659" s="23"/>
      <c r="C659" s="241"/>
      <c r="D659" s="241" t="s">
        <v>3351</v>
      </c>
      <c r="E659" s="3"/>
      <c r="F659" s="242" t="n">
        <v>25.02</v>
      </c>
      <c r="H659" s="23"/>
    </row>
    <row r="660" s="22" customFormat="true" ht="16.95" hidden="false" customHeight="true" outlineLevel="0" collapsed="false">
      <c r="B660" s="23"/>
      <c r="C660" s="241" t="s">
        <v>2543</v>
      </c>
      <c r="D660" s="241" t="s">
        <v>321</v>
      </c>
      <c r="E660" s="3"/>
      <c r="F660" s="242" t="n">
        <v>146.91</v>
      </c>
      <c r="H660" s="23"/>
    </row>
    <row r="661" s="22" customFormat="true" ht="16.95" hidden="false" customHeight="true" outlineLevel="0" collapsed="false">
      <c r="B661" s="23"/>
      <c r="C661" s="243" t="s">
        <v>6310</v>
      </c>
      <c r="H661" s="23"/>
    </row>
    <row r="662" s="22" customFormat="true" ht="16.95" hidden="false" customHeight="true" outlineLevel="0" collapsed="false">
      <c r="B662" s="23"/>
      <c r="C662" s="241" t="s">
        <v>3345</v>
      </c>
      <c r="D662" s="241" t="s">
        <v>6413</v>
      </c>
      <c r="E662" s="3" t="s">
        <v>494</v>
      </c>
      <c r="F662" s="242" t="n">
        <v>146.91</v>
      </c>
      <c r="H662" s="23"/>
    </row>
    <row r="663" s="22" customFormat="true" ht="16.95" hidden="false" customHeight="true" outlineLevel="0" collapsed="false">
      <c r="B663" s="23"/>
      <c r="C663" s="241" t="s">
        <v>1471</v>
      </c>
      <c r="D663" s="241" t="s">
        <v>1472</v>
      </c>
      <c r="E663" s="3" t="s">
        <v>313</v>
      </c>
      <c r="F663" s="242" t="n">
        <v>228.586</v>
      </c>
      <c r="H663" s="23"/>
    </row>
    <row r="664" s="22" customFormat="true" ht="16.95" hidden="false" customHeight="true" outlineLevel="0" collapsed="false">
      <c r="B664" s="23"/>
      <c r="C664" s="237" t="s">
        <v>1019</v>
      </c>
      <c r="D664" s="238"/>
      <c r="E664" s="239"/>
      <c r="F664" s="240" t="n">
        <v>62.576</v>
      </c>
      <c r="H664" s="23"/>
    </row>
    <row r="665" s="22" customFormat="true" ht="16.95" hidden="false" customHeight="true" outlineLevel="0" collapsed="false">
      <c r="B665" s="23"/>
      <c r="C665" s="241"/>
      <c r="D665" s="241" t="s">
        <v>318</v>
      </c>
      <c r="E665" s="3"/>
      <c r="F665" s="242" t="n">
        <v>0</v>
      </c>
      <c r="H665" s="23"/>
    </row>
    <row r="666" s="22" customFormat="true" ht="16.95" hidden="false" customHeight="true" outlineLevel="0" collapsed="false">
      <c r="B666" s="23"/>
      <c r="C666" s="241"/>
      <c r="D666" s="241" t="s">
        <v>1165</v>
      </c>
      <c r="E666" s="3"/>
      <c r="F666" s="242" t="n">
        <v>0</v>
      </c>
      <c r="H666" s="23"/>
    </row>
    <row r="667" s="22" customFormat="true" ht="16.95" hidden="false" customHeight="true" outlineLevel="0" collapsed="false">
      <c r="B667" s="23"/>
      <c r="C667" s="241"/>
      <c r="D667" s="241" t="s">
        <v>2943</v>
      </c>
      <c r="E667" s="3"/>
      <c r="F667" s="242" t="n">
        <v>62.576</v>
      </c>
      <c r="H667" s="23"/>
    </row>
    <row r="668" s="22" customFormat="true" ht="16.95" hidden="false" customHeight="true" outlineLevel="0" collapsed="false">
      <c r="B668" s="23"/>
      <c r="C668" s="241" t="s">
        <v>1019</v>
      </c>
      <c r="D668" s="241" t="s">
        <v>321</v>
      </c>
      <c r="E668" s="3"/>
      <c r="F668" s="242" t="n">
        <v>62.576</v>
      </c>
      <c r="H668" s="23"/>
    </row>
    <row r="669" s="22" customFormat="true" ht="16.95" hidden="false" customHeight="true" outlineLevel="0" collapsed="false">
      <c r="B669" s="23"/>
      <c r="C669" s="243" t="s">
        <v>6310</v>
      </c>
      <c r="H669" s="23"/>
    </row>
    <row r="670" s="22" customFormat="true" ht="16.95" hidden="false" customHeight="true" outlineLevel="0" collapsed="false">
      <c r="B670" s="23"/>
      <c r="C670" s="241" t="s">
        <v>1162</v>
      </c>
      <c r="D670" s="241" t="s">
        <v>6343</v>
      </c>
      <c r="E670" s="3" t="s">
        <v>313</v>
      </c>
      <c r="F670" s="242" t="n">
        <v>62.576</v>
      </c>
      <c r="H670" s="23"/>
    </row>
    <row r="671" s="22" customFormat="true" ht="16.95" hidden="false" customHeight="true" outlineLevel="0" collapsed="false">
      <c r="B671" s="23"/>
      <c r="C671" s="241" t="s">
        <v>1147</v>
      </c>
      <c r="D671" s="241" t="s">
        <v>6344</v>
      </c>
      <c r="E671" s="3" t="s">
        <v>313</v>
      </c>
      <c r="F671" s="242" t="n">
        <v>62.576</v>
      </c>
      <c r="H671" s="23"/>
    </row>
    <row r="672" s="22" customFormat="true" ht="16.95" hidden="false" customHeight="true" outlineLevel="0" collapsed="false">
      <c r="B672" s="23"/>
      <c r="C672" s="237" t="s">
        <v>1020</v>
      </c>
      <c r="D672" s="238"/>
      <c r="E672" s="239"/>
      <c r="F672" s="240" t="n">
        <v>241.11</v>
      </c>
      <c r="H672" s="23"/>
    </row>
    <row r="673" s="22" customFormat="true" ht="16.95" hidden="false" customHeight="true" outlineLevel="0" collapsed="false">
      <c r="B673" s="23"/>
      <c r="C673" s="241"/>
      <c r="D673" s="241" t="s">
        <v>318</v>
      </c>
      <c r="E673" s="3"/>
      <c r="F673" s="242" t="n">
        <v>0</v>
      </c>
      <c r="H673" s="23"/>
    </row>
    <row r="674" s="22" customFormat="true" ht="16.95" hidden="false" customHeight="true" outlineLevel="0" collapsed="false">
      <c r="B674" s="23"/>
      <c r="C674" s="241"/>
      <c r="D674" s="241" t="s">
        <v>2941</v>
      </c>
      <c r="E674" s="3"/>
      <c r="F674" s="242" t="n">
        <v>0</v>
      </c>
      <c r="H674" s="23"/>
    </row>
    <row r="675" s="22" customFormat="true" ht="16.95" hidden="false" customHeight="true" outlineLevel="0" collapsed="false">
      <c r="B675" s="23"/>
      <c r="C675" s="241"/>
      <c r="D675" s="241" t="s">
        <v>2546</v>
      </c>
      <c r="E675" s="3"/>
      <c r="F675" s="242" t="n">
        <v>241.11</v>
      </c>
      <c r="H675" s="23"/>
    </row>
    <row r="676" s="22" customFormat="true" ht="16.95" hidden="false" customHeight="true" outlineLevel="0" collapsed="false">
      <c r="B676" s="23"/>
      <c r="C676" s="241" t="s">
        <v>1020</v>
      </c>
      <c r="D676" s="241" t="s">
        <v>321</v>
      </c>
      <c r="E676" s="3"/>
      <c r="F676" s="242" t="n">
        <v>241.11</v>
      </c>
      <c r="H676" s="23"/>
    </row>
    <row r="677" s="22" customFormat="true" ht="16.95" hidden="false" customHeight="true" outlineLevel="0" collapsed="false">
      <c r="B677" s="23"/>
      <c r="C677" s="243" t="s">
        <v>6310</v>
      </c>
      <c r="H677" s="23"/>
    </row>
    <row r="678" s="22" customFormat="true" ht="16.95" hidden="false" customHeight="true" outlineLevel="0" collapsed="false">
      <c r="B678" s="23"/>
      <c r="C678" s="241" t="s">
        <v>1157</v>
      </c>
      <c r="D678" s="241" t="s">
        <v>6345</v>
      </c>
      <c r="E678" s="3" t="s">
        <v>313</v>
      </c>
      <c r="F678" s="242" t="n">
        <v>241.11</v>
      </c>
      <c r="H678" s="23"/>
    </row>
    <row r="679" s="22" customFormat="true" ht="16.95" hidden="false" customHeight="true" outlineLevel="0" collapsed="false">
      <c r="B679" s="23"/>
      <c r="C679" s="241" t="s">
        <v>1142</v>
      </c>
      <c r="D679" s="241" t="s">
        <v>6346</v>
      </c>
      <c r="E679" s="3" t="s">
        <v>313</v>
      </c>
      <c r="F679" s="242" t="n">
        <v>241.11</v>
      </c>
      <c r="H679" s="23"/>
    </row>
    <row r="680" s="22" customFormat="true" ht="16.95" hidden="false" customHeight="true" outlineLevel="0" collapsed="false">
      <c r="B680" s="23"/>
      <c r="C680" s="237" t="s">
        <v>2181</v>
      </c>
      <c r="D680" s="238"/>
      <c r="E680" s="239"/>
      <c r="F680" s="240" t="n">
        <v>175</v>
      </c>
      <c r="H680" s="23"/>
    </row>
    <row r="681" s="22" customFormat="true" ht="16.95" hidden="false" customHeight="true" outlineLevel="0" collapsed="false">
      <c r="B681" s="23"/>
      <c r="C681" s="241"/>
      <c r="D681" s="241" t="s">
        <v>318</v>
      </c>
      <c r="E681" s="3"/>
      <c r="F681" s="242" t="n">
        <v>0</v>
      </c>
      <c r="H681" s="23"/>
    </row>
    <row r="682" s="22" customFormat="true" ht="16.95" hidden="false" customHeight="true" outlineLevel="0" collapsed="false">
      <c r="B682" s="23"/>
      <c r="C682" s="241"/>
      <c r="D682" s="241" t="s">
        <v>2589</v>
      </c>
      <c r="E682" s="3"/>
      <c r="F682" s="242" t="n">
        <v>0</v>
      </c>
      <c r="H682" s="23"/>
    </row>
    <row r="683" s="22" customFormat="true" ht="16.95" hidden="false" customHeight="true" outlineLevel="0" collapsed="false">
      <c r="B683" s="23"/>
      <c r="C683" s="241"/>
      <c r="D683" s="241" t="s">
        <v>2590</v>
      </c>
      <c r="E683" s="3"/>
      <c r="F683" s="242" t="n">
        <v>175</v>
      </c>
      <c r="H683" s="23"/>
    </row>
    <row r="684" s="22" customFormat="true" ht="16.95" hidden="false" customHeight="true" outlineLevel="0" collapsed="false">
      <c r="B684" s="23"/>
      <c r="C684" s="241" t="s">
        <v>2181</v>
      </c>
      <c r="D684" s="241" t="s">
        <v>321</v>
      </c>
      <c r="E684" s="3"/>
      <c r="F684" s="242" t="n">
        <v>175</v>
      </c>
      <c r="H684" s="23"/>
    </row>
    <row r="685" s="22" customFormat="true" ht="16.95" hidden="false" customHeight="true" outlineLevel="0" collapsed="false">
      <c r="B685" s="23"/>
      <c r="C685" s="243" t="s">
        <v>6310</v>
      </c>
      <c r="H685" s="23"/>
    </row>
    <row r="686" s="22" customFormat="true" ht="16.95" hidden="false" customHeight="true" outlineLevel="0" collapsed="false">
      <c r="B686" s="23"/>
      <c r="C686" s="241" t="s">
        <v>2586</v>
      </c>
      <c r="D686" s="241" t="s">
        <v>6414</v>
      </c>
      <c r="E686" s="3" t="s">
        <v>324</v>
      </c>
      <c r="F686" s="242" t="n">
        <v>175</v>
      </c>
      <c r="H686" s="23"/>
    </row>
    <row r="687" s="22" customFormat="true" ht="20.4" hidden="false" customHeight="false" outlineLevel="0" collapsed="false">
      <c r="B687" s="23"/>
      <c r="C687" s="241" t="s">
        <v>901</v>
      </c>
      <c r="D687" s="241" t="s">
        <v>6336</v>
      </c>
      <c r="E687" s="3" t="s">
        <v>324</v>
      </c>
      <c r="F687" s="242" t="n">
        <v>467.136</v>
      </c>
      <c r="H687" s="23"/>
    </row>
    <row r="688" s="22" customFormat="true" ht="16.95" hidden="false" customHeight="true" outlineLevel="0" collapsed="false">
      <c r="B688" s="23"/>
      <c r="C688" s="241" t="s">
        <v>906</v>
      </c>
      <c r="D688" s="241" t="s">
        <v>6317</v>
      </c>
      <c r="E688" s="3" t="s">
        <v>324</v>
      </c>
      <c r="F688" s="242" t="n">
        <v>347.136</v>
      </c>
      <c r="H688" s="23"/>
    </row>
    <row r="689" s="22" customFormat="true" ht="16.95" hidden="false" customHeight="true" outlineLevel="0" collapsed="false">
      <c r="B689" s="23"/>
      <c r="C689" s="237" t="s">
        <v>2548</v>
      </c>
      <c r="D689" s="238"/>
      <c r="E689" s="239"/>
      <c r="F689" s="240" t="n">
        <v>689.199</v>
      </c>
      <c r="H689" s="23"/>
    </row>
    <row r="690" s="22" customFormat="true" ht="16.95" hidden="false" customHeight="true" outlineLevel="0" collapsed="false">
      <c r="B690" s="23"/>
      <c r="C690" s="241"/>
      <c r="D690" s="241" t="s">
        <v>3417</v>
      </c>
      <c r="E690" s="3"/>
      <c r="F690" s="242" t="n">
        <v>0</v>
      </c>
      <c r="H690" s="23"/>
    </row>
    <row r="691" s="22" customFormat="true" ht="20.4" hidden="false" customHeight="false" outlineLevel="0" collapsed="false">
      <c r="B691" s="23"/>
      <c r="C691" s="241"/>
      <c r="D691" s="241" t="s">
        <v>2822</v>
      </c>
      <c r="E691" s="3"/>
      <c r="F691" s="242" t="n">
        <v>0</v>
      </c>
      <c r="H691" s="23"/>
    </row>
    <row r="692" s="22" customFormat="true" ht="20.4" hidden="false" customHeight="false" outlineLevel="0" collapsed="false">
      <c r="B692" s="23"/>
      <c r="C692" s="241"/>
      <c r="D692" s="241" t="s">
        <v>2823</v>
      </c>
      <c r="E692" s="3"/>
      <c r="F692" s="242" t="n">
        <v>622.08</v>
      </c>
      <c r="H692" s="23"/>
    </row>
    <row r="693" s="22" customFormat="true" ht="16.95" hidden="false" customHeight="true" outlineLevel="0" collapsed="false">
      <c r="B693" s="23"/>
      <c r="C693" s="241"/>
      <c r="D693" s="241" t="s">
        <v>2824</v>
      </c>
      <c r="E693" s="3"/>
      <c r="F693" s="242" t="n">
        <v>31.914</v>
      </c>
      <c r="H693" s="23"/>
    </row>
    <row r="694" s="22" customFormat="true" ht="16.95" hidden="false" customHeight="true" outlineLevel="0" collapsed="false">
      <c r="B694" s="23"/>
      <c r="C694" s="241"/>
      <c r="D694" s="241" t="s">
        <v>2829</v>
      </c>
      <c r="E694" s="3"/>
      <c r="F694" s="242" t="n">
        <v>0</v>
      </c>
      <c r="H694" s="23"/>
    </row>
    <row r="695" s="22" customFormat="true" ht="16.95" hidden="false" customHeight="true" outlineLevel="0" collapsed="false">
      <c r="B695" s="23"/>
      <c r="C695" s="241"/>
      <c r="D695" s="241" t="s">
        <v>2830</v>
      </c>
      <c r="E695" s="3"/>
      <c r="F695" s="242" t="n">
        <v>35.205</v>
      </c>
      <c r="H695" s="23"/>
    </row>
    <row r="696" s="22" customFormat="true" ht="16.95" hidden="false" customHeight="true" outlineLevel="0" collapsed="false">
      <c r="B696" s="23"/>
      <c r="C696" s="241" t="s">
        <v>2548</v>
      </c>
      <c r="D696" s="241" t="s">
        <v>321</v>
      </c>
      <c r="E696" s="3"/>
      <c r="F696" s="242" t="n">
        <v>689.199</v>
      </c>
      <c r="H696" s="23"/>
    </row>
    <row r="697" s="22" customFormat="true" ht="16.95" hidden="false" customHeight="true" outlineLevel="0" collapsed="false">
      <c r="B697" s="23"/>
      <c r="C697" s="243" t="s">
        <v>6310</v>
      </c>
      <c r="H697" s="23"/>
    </row>
    <row r="698" s="22" customFormat="true" ht="20.4" hidden="false" customHeight="false" outlineLevel="0" collapsed="false">
      <c r="B698" s="23"/>
      <c r="C698" s="241" t="s">
        <v>1546</v>
      </c>
      <c r="D698" s="241" t="s">
        <v>6415</v>
      </c>
      <c r="E698" s="3" t="s">
        <v>313</v>
      </c>
      <c r="F698" s="242" t="n">
        <v>689.199</v>
      </c>
      <c r="H698" s="23"/>
    </row>
    <row r="699" s="22" customFormat="true" ht="16.95" hidden="false" customHeight="true" outlineLevel="0" collapsed="false">
      <c r="B699" s="23"/>
      <c r="C699" s="241" t="s">
        <v>1537</v>
      </c>
      <c r="D699" s="241" t="s">
        <v>6416</v>
      </c>
      <c r="E699" s="3" t="s">
        <v>313</v>
      </c>
      <c r="F699" s="242" t="n">
        <v>689.199</v>
      </c>
      <c r="H699" s="23"/>
    </row>
    <row r="700" s="22" customFormat="true" ht="16.95" hidden="false" customHeight="true" outlineLevel="0" collapsed="false">
      <c r="B700" s="23"/>
      <c r="C700" s="241" t="s">
        <v>1542</v>
      </c>
      <c r="D700" s="241" t="s">
        <v>6417</v>
      </c>
      <c r="E700" s="3" t="s">
        <v>313</v>
      </c>
      <c r="F700" s="242" t="n">
        <v>689.199</v>
      </c>
      <c r="H700" s="23"/>
    </row>
    <row r="701" s="22" customFormat="true" ht="16.95" hidden="false" customHeight="true" outlineLevel="0" collapsed="false">
      <c r="B701" s="23"/>
      <c r="C701" s="237" t="s">
        <v>1022</v>
      </c>
      <c r="D701" s="238"/>
      <c r="E701" s="239"/>
      <c r="F701" s="240" t="n">
        <v>161.338</v>
      </c>
      <c r="H701" s="23"/>
    </row>
    <row r="702" s="22" customFormat="true" ht="16.95" hidden="false" customHeight="true" outlineLevel="0" collapsed="false">
      <c r="B702" s="23"/>
      <c r="C702" s="241"/>
      <c r="D702" s="241" t="s">
        <v>318</v>
      </c>
      <c r="E702" s="3"/>
      <c r="F702" s="242" t="n">
        <v>0</v>
      </c>
      <c r="H702" s="23"/>
    </row>
    <row r="703" s="22" customFormat="true" ht="16.95" hidden="false" customHeight="true" outlineLevel="0" collapsed="false">
      <c r="B703" s="23"/>
      <c r="C703" s="241"/>
      <c r="D703" s="241" t="s">
        <v>1513</v>
      </c>
      <c r="E703" s="3"/>
      <c r="F703" s="242" t="n">
        <v>0</v>
      </c>
      <c r="H703" s="23"/>
    </row>
    <row r="704" s="22" customFormat="true" ht="16.95" hidden="false" customHeight="true" outlineLevel="0" collapsed="false">
      <c r="B704" s="23"/>
      <c r="C704" s="241"/>
      <c r="D704" s="241" t="s">
        <v>3365</v>
      </c>
      <c r="E704" s="3"/>
      <c r="F704" s="242" t="n">
        <v>0</v>
      </c>
      <c r="H704" s="23"/>
    </row>
    <row r="705" s="22" customFormat="true" ht="20.4" hidden="false" customHeight="false" outlineLevel="0" collapsed="false">
      <c r="B705" s="23"/>
      <c r="C705" s="241"/>
      <c r="D705" s="241" t="s">
        <v>3375</v>
      </c>
      <c r="E705" s="3"/>
      <c r="F705" s="242" t="n">
        <v>50.485</v>
      </c>
      <c r="H705" s="23"/>
    </row>
    <row r="706" s="22" customFormat="true" ht="30.6" hidden="false" customHeight="false" outlineLevel="0" collapsed="false">
      <c r="B706" s="23"/>
      <c r="C706" s="241"/>
      <c r="D706" s="241" t="s">
        <v>3376</v>
      </c>
      <c r="E706" s="3"/>
      <c r="F706" s="242" t="n">
        <v>-22.204</v>
      </c>
      <c r="H706" s="23"/>
    </row>
    <row r="707" s="22" customFormat="true" ht="20.4" hidden="false" customHeight="false" outlineLevel="0" collapsed="false">
      <c r="B707" s="23"/>
      <c r="C707" s="241"/>
      <c r="D707" s="241" t="s">
        <v>3377</v>
      </c>
      <c r="E707" s="3"/>
      <c r="F707" s="242" t="n">
        <v>119.797</v>
      </c>
      <c r="H707" s="23"/>
    </row>
    <row r="708" s="22" customFormat="true" ht="16.95" hidden="false" customHeight="true" outlineLevel="0" collapsed="false">
      <c r="B708" s="23"/>
      <c r="C708" s="241"/>
      <c r="D708" s="241" t="s">
        <v>3378</v>
      </c>
      <c r="E708" s="3"/>
      <c r="F708" s="242" t="n">
        <v>-15.157</v>
      </c>
      <c r="H708" s="23"/>
    </row>
    <row r="709" s="22" customFormat="true" ht="16.95" hidden="false" customHeight="true" outlineLevel="0" collapsed="false">
      <c r="B709" s="23"/>
      <c r="C709" s="241"/>
      <c r="D709" s="241" t="s">
        <v>3379</v>
      </c>
      <c r="E709" s="3"/>
      <c r="F709" s="242" t="n">
        <v>30.706</v>
      </c>
      <c r="H709" s="23"/>
    </row>
    <row r="710" s="22" customFormat="true" ht="16.95" hidden="false" customHeight="true" outlineLevel="0" collapsed="false">
      <c r="B710" s="23"/>
      <c r="C710" s="241"/>
      <c r="D710" s="241" t="s">
        <v>3380</v>
      </c>
      <c r="E710" s="3"/>
      <c r="F710" s="242" t="n">
        <v>-2.289</v>
      </c>
      <c r="H710" s="23"/>
    </row>
    <row r="711" s="22" customFormat="true" ht="16.95" hidden="false" customHeight="true" outlineLevel="0" collapsed="false">
      <c r="B711" s="23"/>
      <c r="C711" s="241" t="s">
        <v>1022</v>
      </c>
      <c r="D711" s="241" t="s">
        <v>321</v>
      </c>
      <c r="E711" s="3"/>
      <c r="F711" s="242" t="n">
        <v>161.338</v>
      </c>
      <c r="H711" s="23"/>
    </row>
    <row r="712" s="22" customFormat="true" ht="16.95" hidden="false" customHeight="true" outlineLevel="0" collapsed="false">
      <c r="B712" s="23"/>
      <c r="C712" s="243" t="s">
        <v>6310</v>
      </c>
      <c r="H712" s="23"/>
    </row>
    <row r="713" s="22" customFormat="true" ht="20.4" hidden="false" customHeight="false" outlineLevel="0" collapsed="false">
      <c r="B713" s="23"/>
      <c r="C713" s="241" t="s">
        <v>1510</v>
      </c>
      <c r="D713" s="241" t="s">
        <v>6347</v>
      </c>
      <c r="E713" s="3" t="s">
        <v>313</v>
      </c>
      <c r="F713" s="242" t="n">
        <v>161.338</v>
      </c>
      <c r="H713" s="23"/>
    </row>
    <row r="714" s="22" customFormat="true" ht="16.95" hidden="false" customHeight="true" outlineLevel="0" collapsed="false">
      <c r="B714" s="23"/>
      <c r="C714" s="241" t="s">
        <v>1488</v>
      </c>
      <c r="D714" s="241" t="s">
        <v>6348</v>
      </c>
      <c r="E714" s="3" t="s">
        <v>313</v>
      </c>
      <c r="F714" s="242" t="n">
        <v>161.338</v>
      </c>
      <c r="H714" s="23"/>
    </row>
    <row r="715" s="22" customFormat="true" ht="16.95" hidden="false" customHeight="true" outlineLevel="0" collapsed="false">
      <c r="B715" s="23"/>
      <c r="C715" s="241" t="s">
        <v>1494</v>
      </c>
      <c r="D715" s="241" t="s">
        <v>6349</v>
      </c>
      <c r="E715" s="3" t="s">
        <v>313</v>
      </c>
      <c r="F715" s="242" t="n">
        <v>161.338</v>
      </c>
      <c r="H715" s="23"/>
    </row>
    <row r="716" s="22" customFormat="true" ht="16.95" hidden="false" customHeight="true" outlineLevel="0" collapsed="false">
      <c r="B716" s="23"/>
      <c r="C716" s="241" t="s">
        <v>1499</v>
      </c>
      <c r="D716" s="241" t="s">
        <v>6350</v>
      </c>
      <c r="E716" s="3" t="s">
        <v>313</v>
      </c>
      <c r="F716" s="242" t="n">
        <v>161.338</v>
      </c>
      <c r="H716" s="23"/>
    </row>
    <row r="717" s="22" customFormat="true" ht="16.95" hidden="false" customHeight="true" outlineLevel="0" collapsed="false">
      <c r="B717" s="23"/>
      <c r="C717" s="237" t="s">
        <v>1024</v>
      </c>
      <c r="D717" s="238"/>
      <c r="E717" s="239"/>
      <c r="F717" s="240" t="n">
        <v>120</v>
      </c>
      <c r="H717" s="23"/>
    </row>
    <row r="718" s="22" customFormat="true" ht="16.95" hidden="false" customHeight="true" outlineLevel="0" collapsed="false">
      <c r="B718" s="23"/>
      <c r="C718" s="241"/>
      <c r="D718" s="241" t="s">
        <v>318</v>
      </c>
      <c r="E718" s="3"/>
      <c r="F718" s="242" t="n">
        <v>0</v>
      </c>
      <c r="H718" s="23"/>
    </row>
    <row r="719" s="22" customFormat="true" ht="16.95" hidden="false" customHeight="true" outlineLevel="0" collapsed="false">
      <c r="B719" s="23"/>
      <c r="C719" s="241"/>
      <c r="D719" s="241" t="s">
        <v>378</v>
      </c>
      <c r="E719" s="3"/>
      <c r="F719" s="242" t="n">
        <v>0</v>
      </c>
      <c r="H719" s="23"/>
    </row>
    <row r="720" s="22" customFormat="true" ht="16.95" hidden="false" customHeight="true" outlineLevel="0" collapsed="false">
      <c r="B720" s="23"/>
      <c r="C720" s="241"/>
      <c r="D720" s="241" t="s">
        <v>2612</v>
      </c>
      <c r="E720" s="3"/>
      <c r="F720" s="242" t="n">
        <v>120</v>
      </c>
      <c r="H720" s="23"/>
    </row>
    <row r="721" s="22" customFormat="true" ht="16.95" hidden="false" customHeight="true" outlineLevel="0" collapsed="false">
      <c r="B721" s="23"/>
      <c r="C721" s="241" t="s">
        <v>1024</v>
      </c>
      <c r="D721" s="241" t="s">
        <v>321</v>
      </c>
      <c r="E721" s="3"/>
      <c r="F721" s="242" t="n">
        <v>120</v>
      </c>
      <c r="H721" s="23"/>
    </row>
    <row r="722" s="22" customFormat="true" ht="16.95" hidden="false" customHeight="true" outlineLevel="0" collapsed="false">
      <c r="B722" s="23"/>
      <c r="C722" s="243" t="s">
        <v>6310</v>
      </c>
      <c r="H722" s="23"/>
    </row>
    <row r="723" s="22" customFormat="true" ht="16.95" hidden="false" customHeight="true" outlineLevel="0" collapsed="false">
      <c r="B723" s="23"/>
      <c r="C723" s="241" t="s">
        <v>913</v>
      </c>
      <c r="D723" s="241" t="s">
        <v>6318</v>
      </c>
      <c r="E723" s="3" t="s">
        <v>324</v>
      </c>
      <c r="F723" s="242" t="n">
        <v>120</v>
      </c>
      <c r="H723" s="23"/>
    </row>
    <row r="724" s="22" customFormat="true" ht="20.4" hidden="false" customHeight="false" outlineLevel="0" collapsed="false">
      <c r="B724" s="23"/>
      <c r="C724" s="241" t="s">
        <v>901</v>
      </c>
      <c r="D724" s="241" t="s">
        <v>6336</v>
      </c>
      <c r="E724" s="3" t="s">
        <v>324</v>
      </c>
      <c r="F724" s="242" t="n">
        <v>467.136</v>
      </c>
      <c r="H724" s="23"/>
    </row>
    <row r="725" s="22" customFormat="true" ht="16.95" hidden="false" customHeight="true" outlineLevel="0" collapsed="false">
      <c r="B725" s="23"/>
      <c r="C725" s="241" t="s">
        <v>353</v>
      </c>
      <c r="D725" s="241" t="s">
        <v>6315</v>
      </c>
      <c r="E725" s="3" t="s">
        <v>324</v>
      </c>
      <c r="F725" s="242" t="n">
        <v>120</v>
      </c>
      <c r="H725" s="23"/>
    </row>
    <row r="726" s="22" customFormat="true" ht="16.95" hidden="false" customHeight="true" outlineLevel="0" collapsed="false">
      <c r="B726" s="23"/>
      <c r="C726" s="237" t="s">
        <v>874</v>
      </c>
      <c r="D726" s="238"/>
      <c r="E726" s="239"/>
      <c r="F726" s="240" t="n">
        <v>161.713</v>
      </c>
      <c r="H726" s="23"/>
    </row>
    <row r="727" s="22" customFormat="true" ht="16.95" hidden="false" customHeight="true" outlineLevel="0" collapsed="false">
      <c r="B727" s="23"/>
      <c r="C727" s="241"/>
      <c r="D727" s="241" t="s">
        <v>318</v>
      </c>
      <c r="E727" s="3"/>
      <c r="F727" s="242" t="n">
        <v>0</v>
      </c>
      <c r="H727" s="23"/>
    </row>
    <row r="728" s="22" customFormat="true" ht="16.95" hidden="false" customHeight="true" outlineLevel="0" collapsed="false">
      <c r="B728" s="23"/>
      <c r="C728" s="241"/>
      <c r="D728" s="241" t="s">
        <v>898</v>
      </c>
      <c r="E728" s="3"/>
      <c r="F728" s="242" t="n">
        <v>0</v>
      </c>
      <c r="H728" s="23"/>
    </row>
    <row r="729" s="22" customFormat="true" ht="16.95" hidden="false" customHeight="true" outlineLevel="0" collapsed="false">
      <c r="B729" s="23"/>
      <c r="C729" s="241"/>
      <c r="D729" s="241" t="s">
        <v>2594</v>
      </c>
      <c r="E729" s="3"/>
      <c r="F729" s="242" t="n">
        <v>0</v>
      </c>
      <c r="H729" s="23"/>
    </row>
    <row r="730" s="22" customFormat="true" ht="16.95" hidden="false" customHeight="true" outlineLevel="0" collapsed="false">
      <c r="B730" s="23"/>
      <c r="C730" s="241"/>
      <c r="D730" s="241" t="s">
        <v>2595</v>
      </c>
      <c r="E730" s="3"/>
      <c r="F730" s="242" t="n">
        <v>102.577</v>
      </c>
      <c r="H730" s="23"/>
    </row>
    <row r="731" s="22" customFormat="true" ht="16.95" hidden="false" customHeight="true" outlineLevel="0" collapsed="false">
      <c r="B731" s="23"/>
      <c r="C731" s="241"/>
      <c r="D731" s="241" t="s">
        <v>2596</v>
      </c>
      <c r="E731" s="3"/>
      <c r="F731" s="242" t="n">
        <v>51.502</v>
      </c>
      <c r="H731" s="23"/>
    </row>
    <row r="732" s="22" customFormat="true" ht="16.95" hidden="false" customHeight="true" outlineLevel="0" collapsed="false">
      <c r="B732" s="23"/>
      <c r="C732" s="241"/>
      <c r="D732" s="241" t="s">
        <v>2597</v>
      </c>
      <c r="E732" s="3"/>
      <c r="F732" s="242" t="n">
        <v>0</v>
      </c>
      <c r="H732" s="23"/>
    </row>
    <row r="733" s="22" customFormat="true" ht="16.95" hidden="false" customHeight="true" outlineLevel="0" collapsed="false">
      <c r="B733" s="23"/>
      <c r="C733" s="241"/>
      <c r="D733" s="241" t="s">
        <v>2598</v>
      </c>
      <c r="E733" s="3"/>
      <c r="F733" s="242" t="n">
        <v>6.552</v>
      </c>
      <c r="H733" s="23"/>
    </row>
    <row r="734" s="22" customFormat="true" ht="16.95" hidden="false" customHeight="true" outlineLevel="0" collapsed="false">
      <c r="B734" s="23"/>
      <c r="C734" s="241"/>
      <c r="D734" s="241" t="s">
        <v>411</v>
      </c>
      <c r="E734" s="3"/>
      <c r="F734" s="242" t="n">
        <v>0</v>
      </c>
      <c r="H734" s="23"/>
    </row>
    <row r="735" s="22" customFormat="true" ht="16.95" hidden="false" customHeight="true" outlineLevel="0" collapsed="false">
      <c r="B735" s="23"/>
      <c r="C735" s="241"/>
      <c r="D735" s="241" t="s">
        <v>2599</v>
      </c>
      <c r="E735" s="3"/>
      <c r="F735" s="242" t="n">
        <v>1.082</v>
      </c>
      <c r="H735" s="23"/>
    </row>
    <row r="736" s="22" customFormat="true" ht="16.95" hidden="false" customHeight="true" outlineLevel="0" collapsed="false">
      <c r="B736" s="23"/>
      <c r="C736" s="241" t="s">
        <v>874</v>
      </c>
      <c r="D736" s="241" t="s">
        <v>321</v>
      </c>
      <c r="E736" s="3"/>
      <c r="F736" s="242" t="n">
        <v>161.713</v>
      </c>
      <c r="H736" s="23"/>
    </row>
    <row r="737" s="22" customFormat="true" ht="16.95" hidden="false" customHeight="true" outlineLevel="0" collapsed="false">
      <c r="B737" s="23"/>
      <c r="C737" s="243" t="s">
        <v>6310</v>
      </c>
      <c r="H737" s="23"/>
    </row>
    <row r="738" s="22" customFormat="true" ht="20.4" hidden="false" customHeight="false" outlineLevel="0" collapsed="false">
      <c r="B738" s="23"/>
      <c r="C738" s="241" t="s">
        <v>2591</v>
      </c>
      <c r="D738" s="241" t="s">
        <v>6418</v>
      </c>
      <c r="E738" s="3" t="s">
        <v>324</v>
      </c>
      <c r="F738" s="242" t="n">
        <v>161.713</v>
      </c>
      <c r="H738" s="23"/>
    </row>
    <row r="739" s="22" customFormat="true" ht="20.4" hidden="false" customHeight="false" outlineLevel="0" collapsed="false">
      <c r="B739" s="23"/>
      <c r="C739" s="241" t="s">
        <v>901</v>
      </c>
      <c r="D739" s="241" t="s">
        <v>6336</v>
      </c>
      <c r="E739" s="3" t="s">
        <v>324</v>
      </c>
      <c r="F739" s="242" t="n">
        <v>467.136</v>
      </c>
      <c r="H739" s="23"/>
    </row>
    <row r="740" s="22" customFormat="true" ht="16.95" hidden="false" customHeight="true" outlineLevel="0" collapsed="false">
      <c r="B740" s="23"/>
      <c r="C740" s="241" t="s">
        <v>906</v>
      </c>
      <c r="D740" s="241" t="s">
        <v>6317</v>
      </c>
      <c r="E740" s="3" t="s">
        <v>324</v>
      </c>
      <c r="F740" s="242" t="n">
        <v>347.136</v>
      </c>
      <c r="H740" s="23"/>
    </row>
    <row r="741" s="22" customFormat="true" ht="16.95" hidden="false" customHeight="true" outlineLevel="0" collapsed="false">
      <c r="B741" s="23"/>
      <c r="C741" s="237" t="s">
        <v>1027</v>
      </c>
      <c r="D741" s="238"/>
      <c r="E741" s="239"/>
      <c r="F741" s="240" t="n">
        <v>242.22</v>
      </c>
      <c r="H741" s="23"/>
    </row>
    <row r="742" s="22" customFormat="true" ht="16.95" hidden="false" customHeight="true" outlineLevel="0" collapsed="false">
      <c r="B742" s="23"/>
      <c r="C742" s="241"/>
      <c r="D742" s="241" t="s">
        <v>318</v>
      </c>
      <c r="E742" s="3"/>
      <c r="F742" s="242" t="n">
        <v>0</v>
      </c>
      <c r="H742" s="23"/>
    </row>
    <row r="743" s="22" customFormat="true" ht="16.95" hidden="false" customHeight="true" outlineLevel="0" collapsed="false">
      <c r="B743" s="23"/>
      <c r="C743" s="241"/>
      <c r="D743" s="241" t="s">
        <v>1479</v>
      </c>
      <c r="E743" s="3"/>
      <c r="F743" s="242" t="n">
        <v>0</v>
      </c>
      <c r="H743" s="23"/>
    </row>
    <row r="744" s="22" customFormat="true" ht="16.95" hidden="false" customHeight="true" outlineLevel="0" collapsed="false">
      <c r="B744" s="23"/>
      <c r="C744" s="241"/>
      <c r="D744" s="241" t="s">
        <v>2908</v>
      </c>
      <c r="E744" s="3"/>
      <c r="F744" s="242" t="n">
        <v>0</v>
      </c>
      <c r="H744" s="23"/>
    </row>
    <row r="745" s="22" customFormat="true" ht="20.4" hidden="false" customHeight="false" outlineLevel="0" collapsed="false">
      <c r="B745" s="23"/>
      <c r="C745" s="241"/>
      <c r="D745" s="241" t="s">
        <v>2816</v>
      </c>
      <c r="E745" s="3"/>
      <c r="F745" s="242" t="n">
        <v>0</v>
      </c>
      <c r="H745" s="23"/>
    </row>
    <row r="746" s="22" customFormat="true" ht="20.4" hidden="false" customHeight="false" outlineLevel="0" collapsed="false">
      <c r="B746" s="23"/>
      <c r="C746" s="241"/>
      <c r="D746" s="241" t="s">
        <v>3360</v>
      </c>
      <c r="E746" s="3"/>
      <c r="F746" s="242" t="n">
        <v>210.06</v>
      </c>
      <c r="H746" s="23"/>
    </row>
    <row r="747" s="22" customFormat="true" ht="16.95" hidden="false" customHeight="true" outlineLevel="0" collapsed="false">
      <c r="B747" s="23"/>
      <c r="C747" s="241"/>
      <c r="D747" s="241" t="s">
        <v>2910</v>
      </c>
      <c r="E747" s="3"/>
      <c r="F747" s="242" t="n">
        <v>0</v>
      </c>
      <c r="H747" s="23"/>
    </row>
    <row r="748" s="22" customFormat="true" ht="16.95" hidden="false" customHeight="true" outlineLevel="0" collapsed="false">
      <c r="B748" s="23"/>
      <c r="C748" s="241"/>
      <c r="D748" s="241" t="s">
        <v>2911</v>
      </c>
      <c r="E748" s="3"/>
      <c r="F748" s="242" t="n">
        <v>0</v>
      </c>
      <c r="H748" s="23"/>
    </row>
    <row r="749" s="22" customFormat="true" ht="16.95" hidden="false" customHeight="true" outlineLevel="0" collapsed="false">
      <c r="B749" s="23"/>
      <c r="C749" s="241"/>
      <c r="D749" s="241" t="s">
        <v>3341</v>
      </c>
      <c r="E749" s="3"/>
      <c r="F749" s="242" t="n">
        <v>32.16</v>
      </c>
      <c r="H749" s="23"/>
    </row>
    <row r="750" s="22" customFormat="true" ht="16.95" hidden="false" customHeight="true" outlineLevel="0" collapsed="false">
      <c r="B750" s="23"/>
      <c r="C750" s="241" t="s">
        <v>1027</v>
      </c>
      <c r="D750" s="241" t="s">
        <v>321</v>
      </c>
      <c r="E750" s="3"/>
      <c r="F750" s="242" t="n">
        <v>242.22</v>
      </c>
      <c r="H750" s="23"/>
    </row>
    <row r="751" s="22" customFormat="true" ht="16.95" hidden="false" customHeight="true" outlineLevel="0" collapsed="false">
      <c r="B751" s="23"/>
      <c r="C751" s="237" t="s">
        <v>1029</v>
      </c>
      <c r="D751" s="238"/>
      <c r="E751" s="239"/>
      <c r="F751" s="240" t="n">
        <v>198.99</v>
      </c>
      <c r="H751" s="23"/>
    </row>
    <row r="752" s="22" customFormat="true" ht="16.95" hidden="false" customHeight="true" outlineLevel="0" collapsed="false">
      <c r="B752" s="23"/>
      <c r="C752" s="241"/>
      <c r="D752" s="241" t="s">
        <v>318</v>
      </c>
      <c r="E752" s="3"/>
      <c r="F752" s="242" t="n">
        <v>0</v>
      </c>
      <c r="H752" s="23"/>
    </row>
    <row r="753" s="22" customFormat="true" ht="16.95" hidden="false" customHeight="true" outlineLevel="0" collapsed="false">
      <c r="B753" s="23"/>
      <c r="C753" s="241"/>
      <c r="D753" s="241" t="s">
        <v>1465</v>
      </c>
      <c r="E753" s="3"/>
      <c r="F753" s="242" t="n">
        <v>0</v>
      </c>
      <c r="H753" s="23"/>
    </row>
    <row r="754" s="22" customFormat="true" ht="16.95" hidden="false" customHeight="true" outlineLevel="0" collapsed="false">
      <c r="B754" s="23"/>
      <c r="C754" s="241"/>
      <c r="D754" s="241" t="s">
        <v>2908</v>
      </c>
      <c r="E754" s="3"/>
      <c r="F754" s="242" t="n">
        <v>0</v>
      </c>
      <c r="H754" s="23"/>
    </row>
    <row r="755" s="22" customFormat="true" ht="20.4" hidden="false" customHeight="false" outlineLevel="0" collapsed="false">
      <c r="B755" s="23"/>
      <c r="C755" s="241"/>
      <c r="D755" s="241" t="s">
        <v>2816</v>
      </c>
      <c r="E755" s="3"/>
      <c r="F755" s="242" t="n">
        <v>0</v>
      </c>
      <c r="H755" s="23"/>
    </row>
    <row r="756" s="22" customFormat="true" ht="20.4" hidden="false" customHeight="false" outlineLevel="0" collapsed="false">
      <c r="B756" s="23"/>
      <c r="C756" s="241"/>
      <c r="D756" s="241" t="s">
        <v>2817</v>
      </c>
      <c r="E756" s="3"/>
      <c r="F756" s="242" t="n">
        <v>146.58</v>
      </c>
      <c r="H756" s="23"/>
    </row>
    <row r="757" s="22" customFormat="true" ht="16.95" hidden="false" customHeight="true" outlineLevel="0" collapsed="false">
      <c r="B757" s="23"/>
      <c r="C757" s="241"/>
      <c r="D757" s="241" t="s">
        <v>2910</v>
      </c>
      <c r="E757" s="3"/>
      <c r="F757" s="242" t="n">
        <v>0</v>
      </c>
      <c r="H757" s="23"/>
    </row>
    <row r="758" s="22" customFormat="true" ht="16.95" hidden="false" customHeight="true" outlineLevel="0" collapsed="false">
      <c r="B758" s="23"/>
      <c r="C758" s="241"/>
      <c r="D758" s="241" t="s">
        <v>2911</v>
      </c>
      <c r="E758" s="3"/>
      <c r="F758" s="242" t="n">
        <v>0</v>
      </c>
      <c r="H758" s="23"/>
    </row>
    <row r="759" s="22" customFormat="true" ht="16.95" hidden="false" customHeight="true" outlineLevel="0" collapsed="false">
      <c r="B759" s="23"/>
      <c r="C759" s="241"/>
      <c r="D759" s="241" t="s">
        <v>3337</v>
      </c>
      <c r="E759" s="3"/>
      <c r="F759" s="242" t="n">
        <v>52.41</v>
      </c>
      <c r="H759" s="23"/>
    </row>
    <row r="760" s="22" customFormat="true" ht="16.95" hidden="false" customHeight="true" outlineLevel="0" collapsed="false">
      <c r="B760" s="23"/>
      <c r="C760" s="241" t="s">
        <v>1029</v>
      </c>
      <c r="D760" s="241" t="s">
        <v>321</v>
      </c>
      <c r="E760" s="3"/>
      <c r="F760" s="242" t="n">
        <v>198.99</v>
      </c>
      <c r="H760" s="23"/>
    </row>
    <row r="761" s="22" customFormat="true" ht="16.95" hidden="false" customHeight="true" outlineLevel="0" collapsed="false">
      <c r="B761" s="23"/>
      <c r="C761" s="237" t="s">
        <v>2553</v>
      </c>
      <c r="D761" s="238"/>
      <c r="E761" s="239"/>
      <c r="F761" s="240" t="n">
        <v>210.06</v>
      </c>
      <c r="H761" s="23"/>
    </row>
    <row r="762" s="22" customFormat="true" ht="16.95" hidden="false" customHeight="true" outlineLevel="0" collapsed="false">
      <c r="B762" s="23"/>
      <c r="C762" s="241"/>
      <c r="D762" s="241" t="s">
        <v>318</v>
      </c>
      <c r="E762" s="3"/>
      <c r="F762" s="242" t="n">
        <v>0</v>
      </c>
      <c r="H762" s="23"/>
    </row>
    <row r="763" s="22" customFormat="true" ht="16.95" hidden="false" customHeight="true" outlineLevel="0" collapsed="false">
      <c r="B763" s="23"/>
      <c r="C763" s="241"/>
      <c r="D763" s="241" t="s">
        <v>1479</v>
      </c>
      <c r="E763" s="3"/>
      <c r="F763" s="242" t="n">
        <v>0</v>
      </c>
      <c r="H763" s="23"/>
    </row>
    <row r="764" s="22" customFormat="true" ht="16.95" hidden="false" customHeight="true" outlineLevel="0" collapsed="false">
      <c r="B764" s="23"/>
      <c r="C764" s="241"/>
      <c r="D764" s="241" t="s">
        <v>2908</v>
      </c>
      <c r="E764" s="3"/>
      <c r="F764" s="242" t="n">
        <v>0</v>
      </c>
      <c r="H764" s="23"/>
    </row>
    <row r="765" s="22" customFormat="true" ht="20.4" hidden="false" customHeight="false" outlineLevel="0" collapsed="false">
      <c r="B765" s="23"/>
      <c r="C765" s="241"/>
      <c r="D765" s="241" t="s">
        <v>2816</v>
      </c>
      <c r="E765" s="3"/>
      <c r="F765" s="242" t="n">
        <v>0</v>
      </c>
      <c r="H765" s="23"/>
    </row>
    <row r="766" s="22" customFormat="true" ht="20.4" hidden="false" customHeight="false" outlineLevel="0" collapsed="false">
      <c r="B766" s="23"/>
      <c r="C766" s="241"/>
      <c r="D766" s="241" t="s">
        <v>3360</v>
      </c>
      <c r="E766" s="3"/>
      <c r="F766" s="242" t="n">
        <v>210.06</v>
      </c>
      <c r="H766" s="23"/>
    </row>
    <row r="767" s="22" customFormat="true" ht="16.95" hidden="false" customHeight="true" outlineLevel="0" collapsed="false">
      <c r="B767" s="23"/>
      <c r="C767" s="241" t="s">
        <v>2553</v>
      </c>
      <c r="D767" s="241" t="s">
        <v>2957</v>
      </c>
      <c r="E767" s="3"/>
      <c r="F767" s="242" t="n">
        <v>210.06</v>
      </c>
      <c r="H767" s="23"/>
    </row>
    <row r="768" s="22" customFormat="true" ht="16.95" hidden="false" customHeight="true" outlineLevel="0" collapsed="false">
      <c r="B768" s="23"/>
      <c r="C768" s="243" t="s">
        <v>6310</v>
      </c>
      <c r="H768" s="23"/>
    </row>
    <row r="769" s="22" customFormat="true" ht="16.95" hidden="false" customHeight="true" outlineLevel="0" collapsed="false">
      <c r="B769" s="23"/>
      <c r="C769" s="241" t="s">
        <v>1476</v>
      </c>
      <c r="D769" s="241" t="s">
        <v>6354</v>
      </c>
      <c r="E769" s="3" t="s">
        <v>494</v>
      </c>
      <c r="F769" s="242" t="n">
        <v>242.22</v>
      </c>
      <c r="H769" s="23"/>
    </row>
    <row r="770" s="22" customFormat="true" ht="16.95" hidden="false" customHeight="true" outlineLevel="0" collapsed="false">
      <c r="B770" s="23"/>
      <c r="C770" s="241" t="s">
        <v>1130</v>
      </c>
      <c r="D770" s="241" t="s">
        <v>6419</v>
      </c>
      <c r="E770" s="3" t="s">
        <v>494</v>
      </c>
      <c r="F770" s="242" t="n">
        <v>242.22</v>
      </c>
      <c r="H770" s="23"/>
    </row>
    <row r="771" s="22" customFormat="true" ht="16.95" hidden="false" customHeight="true" outlineLevel="0" collapsed="false">
      <c r="B771" s="23"/>
      <c r="C771" s="237" t="s">
        <v>2555</v>
      </c>
      <c r="D771" s="238"/>
      <c r="E771" s="239"/>
      <c r="F771" s="240" t="n">
        <v>146.58</v>
      </c>
      <c r="H771" s="23"/>
    </row>
    <row r="772" s="22" customFormat="true" ht="16.95" hidden="false" customHeight="true" outlineLevel="0" collapsed="false">
      <c r="B772" s="23"/>
      <c r="C772" s="241"/>
      <c r="D772" s="241" t="s">
        <v>318</v>
      </c>
      <c r="E772" s="3"/>
      <c r="F772" s="242" t="n">
        <v>0</v>
      </c>
      <c r="H772" s="23"/>
    </row>
    <row r="773" s="22" customFormat="true" ht="16.95" hidden="false" customHeight="true" outlineLevel="0" collapsed="false">
      <c r="B773" s="23"/>
      <c r="C773" s="241"/>
      <c r="D773" s="241" t="s">
        <v>1465</v>
      </c>
      <c r="E773" s="3"/>
      <c r="F773" s="242" t="n">
        <v>0</v>
      </c>
      <c r="H773" s="23"/>
    </row>
    <row r="774" s="22" customFormat="true" ht="16.95" hidden="false" customHeight="true" outlineLevel="0" collapsed="false">
      <c r="B774" s="23"/>
      <c r="C774" s="241"/>
      <c r="D774" s="241" t="s">
        <v>2908</v>
      </c>
      <c r="E774" s="3"/>
      <c r="F774" s="242" t="n">
        <v>0</v>
      </c>
      <c r="H774" s="23"/>
    </row>
    <row r="775" s="22" customFormat="true" ht="20.4" hidden="false" customHeight="false" outlineLevel="0" collapsed="false">
      <c r="B775" s="23"/>
      <c r="C775" s="241"/>
      <c r="D775" s="241" t="s">
        <v>2816</v>
      </c>
      <c r="E775" s="3"/>
      <c r="F775" s="242" t="n">
        <v>0</v>
      </c>
      <c r="H775" s="23"/>
    </row>
    <row r="776" s="22" customFormat="true" ht="20.4" hidden="false" customHeight="false" outlineLevel="0" collapsed="false">
      <c r="B776" s="23"/>
      <c r="C776" s="241"/>
      <c r="D776" s="241" t="s">
        <v>2817</v>
      </c>
      <c r="E776" s="3"/>
      <c r="F776" s="242" t="n">
        <v>146.58</v>
      </c>
      <c r="H776" s="23"/>
    </row>
    <row r="777" s="22" customFormat="true" ht="16.95" hidden="false" customHeight="true" outlineLevel="0" collapsed="false">
      <c r="B777" s="23"/>
      <c r="C777" s="241" t="s">
        <v>2555</v>
      </c>
      <c r="D777" s="241" t="s">
        <v>2957</v>
      </c>
      <c r="E777" s="3"/>
      <c r="F777" s="242" t="n">
        <v>146.58</v>
      </c>
      <c r="H777" s="23"/>
    </row>
    <row r="778" s="22" customFormat="true" ht="16.95" hidden="false" customHeight="true" outlineLevel="0" collapsed="false">
      <c r="B778" s="23"/>
      <c r="C778" s="243" t="s">
        <v>6310</v>
      </c>
      <c r="H778" s="23"/>
    </row>
    <row r="779" s="22" customFormat="true" ht="20.4" hidden="false" customHeight="false" outlineLevel="0" collapsed="false">
      <c r="B779" s="23"/>
      <c r="C779" s="241" t="s">
        <v>1462</v>
      </c>
      <c r="D779" s="241" t="s">
        <v>6357</v>
      </c>
      <c r="E779" s="3" t="s">
        <v>313</v>
      </c>
      <c r="F779" s="242" t="n">
        <v>198.99</v>
      </c>
      <c r="H779" s="23"/>
    </row>
    <row r="780" s="22" customFormat="true" ht="20.4" hidden="false" customHeight="false" outlineLevel="0" collapsed="false">
      <c r="B780" s="23"/>
      <c r="C780" s="241" t="s">
        <v>1114</v>
      </c>
      <c r="D780" s="241" t="s">
        <v>6371</v>
      </c>
      <c r="E780" s="3" t="s">
        <v>324</v>
      </c>
      <c r="F780" s="242" t="n">
        <v>13.93</v>
      </c>
      <c r="H780" s="23"/>
    </row>
    <row r="781" s="22" customFormat="true" ht="16.95" hidden="false" customHeight="true" outlineLevel="0" collapsed="false">
      <c r="B781" s="23"/>
      <c r="C781" s="241" t="s">
        <v>1125</v>
      </c>
      <c r="D781" s="241" t="s">
        <v>6372</v>
      </c>
      <c r="E781" s="3" t="s">
        <v>370</v>
      </c>
      <c r="F781" s="242" t="n">
        <v>1.06</v>
      </c>
      <c r="H781" s="23"/>
    </row>
    <row r="782" s="22" customFormat="true" ht="16.95" hidden="false" customHeight="true" outlineLevel="0" collapsed="false">
      <c r="B782" s="23"/>
      <c r="C782" s="241" t="s">
        <v>2904</v>
      </c>
      <c r="D782" s="241" t="s">
        <v>6420</v>
      </c>
      <c r="E782" s="3" t="s">
        <v>313</v>
      </c>
      <c r="F782" s="242" t="n">
        <v>198.99</v>
      </c>
      <c r="H782" s="23"/>
    </row>
    <row r="783" s="22" customFormat="true" ht="16.95" hidden="false" customHeight="true" outlineLevel="0" collapsed="false">
      <c r="B783" s="23"/>
      <c r="C783" s="241" t="s">
        <v>3023</v>
      </c>
      <c r="D783" s="241" t="s">
        <v>6421</v>
      </c>
      <c r="E783" s="3" t="s">
        <v>313</v>
      </c>
      <c r="F783" s="242" t="n">
        <v>146.58</v>
      </c>
      <c r="H783" s="23"/>
    </row>
    <row r="784" s="22" customFormat="true" ht="16.95" hidden="false" customHeight="true" outlineLevel="0" collapsed="false">
      <c r="B784" s="23"/>
      <c r="C784" s="241" t="s">
        <v>1440</v>
      </c>
      <c r="D784" s="241" t="s">
        <v>6358</v>
      </c>
      <c r="E784" s="3" t="s">
        <v>313</v>
      </c>
      <c r="F784" s="242" t="n">
        <v>198.99</v>
      </c>
      <c r="H784" s="23"/>
    </row>
    <row r="785" s="22" customFormat="true" ht="16.95" hidden="false" customHeight="true" outlineLevel="0" collapsed="false">
      <c r="B785" s="23"/>
      <c r="C785" s="241" t="s">
        <v>1449</v>
      </c>
      <c r="D785" s="241" t="s">
        <v>6359</v>
      </c>
      <c r="E785" s="3" t="s">
        <v>313</v>
      </c>
      <c r="F785" s="242" t="n">
        <v>198.99</v>
      </c>
      <c r="H785" s="23"/>
    </row>
    <row r="786" s="22" customFormat="true" ht="16.95" hidden="false" customHeight="true" outlineLevel="0" collapsed="false">
      <c r="B786" s="23"/>
      <c r="C786" s="241" t="s">
        <v>1445</v>
      </c>
      <c r="D786" s="241" t="s">
        <v>6360</v>
      </c>
      <c r="E786" s="3" t="s">
        <v>313</v>
      </c>
      <c r="F786" s="242" t="n">
        <v>198.99</v>
      </c>
      <c r="H786" s="23"/>
    </row>
    <row r="787" s="22" customFormat="true" ht="16.95" hidden="false" customHeight="true" outlineLevel="0" collapsed="false">
      <c r="B787" s="23"/>
      <c r="C787" s="241" t="s">
        <v>2978</v>
      </c>
      <c r="D787" s="241" t="s">
        <v>2979</v>
      </c>
      <c r="E787" s="3" t="s">
        <v>313</v>
      </c>
      <c r="F787" s="242" t="n">
        <v>322.476</v>
      </c>
      <c r="H787" s="23"/>
    </row>
    <row r="788" s="22" customFormat="true" ht="16.95" hidden="false" customHeight="true" outlineLevel="0" collapsed="false">
      <c r="B788" s="23"/>
      <c r="C788" s="241" t="s">
        <v>1471</v>
      </c>
      <c r="D788" s="241" t="s">
        <v>1472</v>
      </c>
      <c r="E788" s="3" t="s">
        <v>313</v>
      </c>
      <c r="F788" s="242" t="n">
        <v>228.586</v>
      </c>
      <c r="H788" s="23"/>
    </row>
    <row r="789" s="22" customFormat="true" ht="16.95" hidden="false" customHeight="true" outlineLevel="0" collapsed="false">
      <c r="B789" s="23"/>
      <c r="C789" s="237" t="s">
        <v>2557</v>
      </c>
      <c r="D789" s="238"/>
      <c r="E789" s="239"/>
      <c r="F789" s="240" t="n">
        <v>32.16</v>
      </c>
      <c r="H789" s="23"/>
    </row>
    <row r="790" s="22" customFormat="true" ht="16.95" hidden="false" customHeight="true" outlineLevel="0" collapsed="false">
      <c r="B790" s="23"/>
      <c r="C790" s="241"/>
      <c r="D790" s="241" t="s">
        <v>2910</v>
      </c>
      <c r="E790" s="3"/>
      <c r="F790" s="242" t="n">
        <v>0</v>
      </c>
      <c r="H790" s="23"/>
    </row>
    <row r="791" s="22" customFormat="true" ht="16.95" hidden="false" customHeight="true" outlineLevel="0" collapsed="false">
      <c r="B791" s="23"/>
      <c r="C791" s="241"/>
      <c r="D791" s="241" t="s">
        <v>2911</v>
      </c>
      <c r="E791" s="3"/>
      <c r="F791" s="242" t="n">
        <v>0</v>
      </c>
      <c r="H791" s="23"/>
    </row>
    <row r="792" s="22" customFormat="true" ht="16.95" hidden="false" customHeight="true" outlineLevel="0" collapsed="false">
      <c r="B792" s="23"/>
      <c r="C792" s="241"/>
      <c r="D792" s="241" t="s">
        <v>3341</v>
      </c>
      <c r="E792" s="3"/>
      <c r="F792" s="242" t="n">
        <v>32.16</v>
      </c>
      <c r="H792" s="23"/>
    </row>
    <row r="793" s="22" customFormat="true" ht="16.95" hidden="false" customHeight="true" outlineLevel="0" collapsed="false">
      <c r="B793" s="23"/>
      <c r="C793" s="241" t="s">
        <v>2557</v>
      </c>
      <c r="D793" s="241" t="s">
        <v>2957</v>
      </c>
      <c r="E793" s="3"/>
      <c r="F793" s="242" t="n">
        <v>32.16</v>
      </c>
      <c r="H793" s="23"/>
    </row>
    <row r="794" s="22" customFormat="true" ht="16.95" hidden="false" customHeight="true" outlineLevel="0" collapsed="false">
      <c r="B794" s="23"/>
      <c r="C794" s="243" t="s">
        <v>6310</v>
      </c>
      <c r="H794" s="23"/>
    </row>
    <row r="795" s="22" customFormat="true" ht="16.95" hidden="false" customHeight="true" outlineLevel="0" collapsed="false">
      <c r="B795" s="23"/>
      <c r="C795" s="241" t="s">
        <v>1476</v>
      </c>
      <c r="D795" s="241" t="s">
        <v>6354</v>
      </c>
      <c r="E795" s="3" t="s">
        <v>494</v>
      </c>
      <c r="F795" s="242" t="n">
        <v>242.22</v>
      </c>
      <c r="H795" s="23"/>
    </row>
    <row r="796" s="22" customFormat="true" ht="16.95" hidden="false" customHeight="true" outlineLevel="0" collapsed="false">
      <c r="B796" s="23"/>
      <c r="C796" s="241" t="s">
        <v>1130</v>
      </c>
      <c r="D796" s="241" t="s">
        <v>6419</v>
      </c>
      <c r="E796" s="3" t="s">
        <v>494</v>
      </c>
      <c r="F796" s="242" t="n">
        <v>242.22</v>
      </c>
      <c r="H796" s="23"/>
    </row>
    <row r="797" s="22" customFormat="true" ht="16.95" hidden="false" customHeight="true" outlineLevel="0" collapsed="false">
      <c r="B797" s="23"/>
      <c r="C797" s="237" t="s">
        <v>2559</v>
      </c>
      <c r="D797" s="238"/>
      <c r="E797" s="239"/>
      <c r="F797" s="240" t="n">
        <v>52.41</v>
      </c>
      <c r="H797" s="23"/>
    </row>
    <row r="798" s="22" customFormat="true" ht="16.95" hidden="false" customHeight="true" outlineLevel="0" collapsed="false">
      <c r="B798" s="23"/>
      <c r="C798" s="241"/>
      <c r="D798" s="241" t="s">
        <v>2910</v>
      </c>
      <c r="E798" s="3"/>
      <c r="F798" s="242" t="n">
        <v>0</v>
      </c>
      <c r="H798" s="23"/>
    </row>
    <row r="799" s="22" customFormat="true" ht="16.95" hidden="false" customHeight="true" outlineLevel="0" collapsed="false">
      <c r="B799" s="23"/>
      <c r="C799" s="241"/>
      <c r="D799" s="241" t="s">
        <v>2911</v>
      </c>
      <c r="E799" s="3"/>
      <c r="F799" s="242" t="n">
        <v>0</v>
      </c>
      <c r="H799" s="23"/>
    </row>
    <row r="800" s="22" customFormat="true" ht="16.95" hidden="false" customHeight="true" outlineLevel="0" collapsed="false">
      <c r="B800" s="23"/>
      <c r="C800" s="241"/>
      <c r="D800" s="241" t="s">
        <v>3337</v>
      </c>
      <c r="E800" s="3"/>
      <c r="F800" s="242" t="n">
        <v>52.41</v>
      </c>
      <c r="H800" s="23"/>
    </row>
    <row r="801" s="22" customFormat="true" ht="16.95" hidden="false" customHeight="true" outlineLevel="0" collapsed="false">
      <c r="B801" s="23"/>
      <c r="C801" s="241" t="s">
        <v>2559</v>
      </c>
      <c r="D801" s="241" t="s">
        <v>2957</v>
      </c>
      <c r="E801" s="3"/>
      <c r="F801" s="242" t="n">
        <v>52.41</v>
      </c>
      <c r="H801" s="23"/>
    </row>
    <row r="802" s="22" customFormat="true" ht="16.95" hidden="false" customHeight="true" outlineLevel="0" collapsed="false">
      <c r="B802" s="23"/>
      <c r="C802" s="243" t="s">
        <v>6310</v>
      </c>
      <c r="H802" s="23"/>
    </row>
    <row r="803" s="22" customFormat="true" ht="20.4" hidden="false" customHeight="false" outlineLevel="0" collapsed="false">
      <c r="B803" s="23"/>
      <c r="C803" s="241" t="s">
        <v>1462</v>
      </c>
      <c r="D803" s="241" t="s">
        <v>6357</v>
      </c>
      <c r="E803" s="3" t="s">
        <v>313</v>
      </c>
      <c r="F803" s="242" t="n">
        <v>198.99</v>
      </c>
      <c r="H803" s="23"/>
    </row>
    <row r="804" s="22" customFormat="true" ht="20.4" hidden="false" customHeight="false" outlineLevel="0" collapsed="false">
      <c r="B804" s="23"/>
      <c r="C804" s="241" t="s">
        <v>1114</v>
      </c>
      <c r="D804" s="241" t="s">
        <v>6371</v>
      </c>
      <c r="E804" s="3" t="s">
        <v>324</v>
      </c>
      <c r="F804" s="242" t="n">
        <v>13.93</v>
      </c>
      <c r="H804" s="23"/>
    </row>
    <row r="805" s="22" customFormat="true" ht="16.95" hidden="false" customHeight="true" outlineLevel="0" collapsed="false">
      <c r="B805" s="23"/>
      <c r="C805" s="241" t="s">
        <v>1125</v>
      </c>
      <c r="D805" s="241" t="s">
        <v>6372</v>
      </c>
      <c r="E805" s="3" t="s">
        <v>370</v>
      </c>
      <c r="F805" s="242" t="n">
        <v>1.06</v>
      </c>
      <c r="H805" s="23"/>
    </row>
    <row r="806" s="22" customFormat="true" ht="16.95" hidden="false" customHeight="true" outlineLevel="0" collapsed="false">
      <c r="B806" s="23"/>
      <c r="C806" s="241" t="s">
        <v>2904</v>
      </c>
      <c r="D806" s="241" t="s">
        <v>6420</v>
      </c>
      <c r="E806" s="3" t="s">
        <v>313</v>
      </c>
      <c r="F806" s="242" t="n">
        <v>198.99</v>
      </c>
      <c r="H806" s="23"/>
    </row>
    <row r="807" s="22" customFormat="true" ht="16.95" hidden="false" customHeight="true" outlineLevel="0" collapsed="false">
      <c r="B807" s="23"/>
      <c r="C807" s="241" t="s">
        <v>1108</v>
      </c>
      <c r="D807" s="241" t="s">
        <v>6370</v>
      </c>
      <c r="E807" s="3" t="s">
        <v>313</v>
      </c>
      <c r="F807" s="242" t="n">
        <v>52.41</v>
      </c>
      <c r="H807" s="23"/>
    </row>
    <row r="808" s="22" customFormat="true" ht="16.95" hidden="false" customHeight="true" outlineLevel="0" collapsed="false">
      <c r="B808" s="23"/>
      <c r="C808" s="241" t="s">
        <v>1440</v>
      </c>
      <c r="D808" s="241" t="s">
        <v>6358</v>
      </c>
      <c r="E808" s="3" t="s">
        <v>313</v>
      </c>
      <c r="F808" s="242" t="n">
        <v>198.99</v>
      </c>
      <c r="H808" s="23"/>
    </row>
    <row r="809" s="22" customFormat="true" ht="16.95" hidden="false" customHeight="true" outlineLevel="0" collapsed="false">
      <c r="B809" s="23"/>
      <c r="C809" s="241" t="s">
        <v>1449</v>
      </c>
      <c r="D809" s="241" t="s">
        <v>6359</v>
      </c>
      <c r="E809" s="3" t="s">
        <v>313</v>
      </c>
      <c r="F809" s="242" t="n">
        <v>198.99</v>
      </c>
      <c r="H809" s="23"/>
    </row>
    <row r="810" s="22" customFormat="true" ht="16.95" hidden="false" customHeight="true" outlineLevel="0" collapsed="false">
      <c r="B810" s="23"/>
      <c r="C810" s="241" t="s">
        <v>1445</v>
      </c>
      <c r="D810" s="241" t="s">
        <v>6360</v>
      </c>
      <c r="E810" s="3" t="s">
        <v>313</v>
      </c>
      <c r="F810" s="242" t="n">
        <v>198.99</v>
      </c>
      <c r="H810" s="23"/>
    </row>
    <row r="811" s="22" customFormat="true" ht="16.95" hidden="false" customHeight="true" outlineLevel="0" collapsed="false">
      <c r="B811" s="23"/>
      <c r="C811" s="241" t="s">
        <v>2974</v>
      </c>
      <c r="D811" s="241" t="s">
        <v>2975</v>
      </c>
      <c r="E811" s="3" t="s">
        <v>313</v>
      </c>
      <c r="F811" s="242" t="n">
        <v>57.651</v>
      </c>
      <c r="H811" s="23"/>
    </row>
    <row r="812" s="22" customFormat="true" ht="16.95" hidden="false" customHeight="true" outlineLevel="0" collapsed="false">
      <c r="B812" s="23"/>
      <c r="C812" s="241" t="s">
        <v>2984</v>
      </c>
      <c r="D812" s="241" t="s">
        <v>2985</v>
      </c>
      <c r="E812" s="3" t="s">
        <v>313</v>
      </c>
      <c r="F812" s="242" t="n">
        <v>57.651</v>
      </c>
      <c r="H812" s="23"/>
    </row>
    <row r="813" s="22" customFormat="true" ht="16.95" hidden="false" customHeight="true" outlineLevel="0" collapsed="false">
      <c r="B813" s="23"/>
      <c r="C813" s="241" t="s">
        <v>1471</v>
      </c>
      <c r="D813" s="241" t="s">
        <v>1472</v>
      </c>
      <c r="E813" s="3" t="s">
        <v>313</v>
      </c>
      <c r="F813" s="242" t="n">
        <v>228.586</v>
      </c>
      <c r="H813" s="23"/>
    </row>
    <row r="814" s="22" customFormat="true" ht="16.95" hidden="false" customHeight="true" outlineLevel="0" collapsed="false">
      <c r="B814" s="23"/>
      <c r="C814" s="237" t="s">
        <v>1032</v>
      </c>
      <c r="D814" s="238"/>
      <c r="E814" s="239"/>
      <c r="F814" s="240" t="n">
        <v>16.309</v>
      </c>
      <c r="H814" s="23"/>
    </row>
    <row r="815" s="22" customFormat="true" ht="16.95" hidden="false" customHeight="true" outlineLevel="0" collapsed="false">
      <c r="B815" s="23"/>
      <c r="C815" s="237" t="s">
        <v>6422</v>
      </c>
      <c r="D815" s="238"/>
      <c r="E815" s="239"/>
      <c r="F815" s="240" t="n">
        <v>27.277</v>
      </c>
      <c r="H815" s="23"/>
    </row>
    <row r="816" s="22" customFormat="true" ht="16.95" hidden="false" customHeight="true" outlineLevel="0" collapsed="false">
      <c r="B816" s="23"/>
      <c r="C816" s="237" t="s">
        <v>6423</v>
      </c>
      <c r="D816" s="238"/>
      <c r="E816" s="239"/>
      <c r="F816" s="240" t="n">
        <v>0</v>
      </c>
      <c r="H816" s="23"/>
    </row>
    <row r="817" s="22" customFormat="true" ht="16.95" hidden="false" customHeight="true" outlineLevel="0" collapsed="false">
      <c r="B817" s="23"/>
      <c r="C817" s="237" t="s">
        <v>2561</v>
      </c>
      <c r="D817" s="238"/>
      <c r="E817" s="239"/>
      <c r="F817" s="240" t="n">
        <v>304.264</v>
      </c>
      <c r="H817" s="23"/>
    </row>
    <row r="818" s="22" customFormat="true" ht="16.95" hidden="false" customHeight="true" outlineLevel="0" collapsed="false">
      <c r="B818" s="23"/>
      <c r="C818" s="241"/>
      <c r="D818" s="241" t="s">
        <v>318</v>
      </c>
      <c r="E818" s="3"/>
      <c r="F818" s="242" t="n">
        <v>0</v>
      </c>
      <c r="H818" s="23"/>
    </row>
    <row r="819" s="22" customFormat="true" ht="16.95" hidden="false" customHeight="true" outlineLevel="0" collapsed="false">
      <c r="B819" s="23"/>
      <c r="C819" s="241"/>
      <c r="D819" s="241" t="s">
        <v>3128</v>
      </c>
      <c r="E819" s="3"/>
      <c r="F819" s="242" t="n">
        <v>0</v>
      </c>
      <c r="H819" s="23"/>
    </row>
    <row r="820" s="22" customFormat="true" ht="16.95" hidden="false" customHeight="true" outlineLevel="0" collapsed="false">
      <c r="B820" s="23"/>
      <c r="C820" s="241"/>
      <c r="D820" s="241" t="s">
        <v>3017</v>
      </c>
      <c r="E820" s="3"/>
      <c r="F820" s="242" t="n">
        <v>0</v>
      </c>
      <c r="H820" s="23"/>
    </row>
    <row r="821" s="22" customFormat="true" ht="16.95" hidden="false" customHeight="true" outlineLevel="0" collapsed="false">
      <c r="B821" s="23"/>
      <c r="C821" s="241"/>
      <c r="D821" s="241" t="s">
        <v>3129</v>
      </c>
      <c r="E821" s="3"/>
      <c r="F821" s="242" t="n">
        <v>202.464</v>
      </c>
      <c r="H821" s="23"/>
    </row>
    <row r="822" s="22" customFormat="true" ht="16.95" hidden="false" customHeight="true" outlineLevel="0" collapsed="false">
      <c r="B822" s="23"/>
      <c r="C822" s="241"/>
      <c r="D822" s="241" t="s">
        <v>3130</v>
      </c>
      <c r="E822" s="3"/>
      <c r="F822" s="242" t="n">
        <v>101.8</v>
      </c>
      <c r="H822" s="23"/>
    </row>
    <row r="823" s="22" customFormat="true" ht="16.95" hidden="false" customHeight="true" outlineLevel="0" collapsed="false">
      <c r="B823" s="23"/>
      <c r="C823" s="241" t="s">
        <v>2561</v>
      </c>
      <c r="D823" s="241" t="s">
        <v>321</v>
      </c>
      <c r="E823" s="3"/>
      <c r="F823" s="242" t="n">
        <v>304.264</v>
      </c>
      <c r="H823" s="23"/>
    </row>
    <row r="824" s="22" customFormat="true" ht="16.95" hidden="false" customHeight="true" outlineLevel="0" collapsed="false">
      <c r="B824" s="23"/>
      <c r="C824" s="243" t="s">
        <v>6310</v>
      </c>
      <c r="H824" s="23"/>
    </row>
    <row r="825" s="22" customFormat="true" ht="16.95" hidden="false" customHeight="true" outlineLevel="0" collapsed="false">
      <c r="B825" s="23"/>
      <c r="C825" s="241" t="s">
        <v>3125</v>
      </c>
      <c r="D825" s="241" t="s">
        <v>6424</v>
      </c>
      <c r="E825" s="3" t="s">
        <v>313</v>
      </c>
      <c r="F825" s="242" t="n">
        <v>304.264</v>
      </c>
      <c r="H825" s="23"/>
    </row>
    <row r="826" s="22" customFormat="true" ht="16.95" hidden="false" customHeight="true" outlineLevel="0" collapsed="false">
      <c r="B826" s="23"/>
      <c r="C826" s="241" t="s">
        <v>3013</v>
      </c>
      <c r="D826" s="241" t="s">
        <v>6425</v>
      </c>
      <c r="E826" s="3" t="s">
        <v>313</v>
      </c>
      <c r="F826" s="242" t="n">
        <v>608.528</v>
      </c>
      <c r="H826" s="23"/>
    </row>
    <row r="827" s="22" customFormat="true" ht="16.95" hidden="false" customHeight="true" outlineLevel="0" collapsed="false">
      <c r="B827" s="23"/>
      <c r="C827" s="241" t="s">
        <v>3004</v>
      </c>
      <c r="D827" s="241" t="s">
        <v>6426</v>
      </c>
      <c r="E827" s="3" t="s">
        <v>313</v>
      </c>
      <c r="F827" s="242" t="n">
        <v>304.264</v>
      </c>
      <c r="H827" s="23"/>
    </row>
    <row r="828" s="22" customFormat="true" ht="20.4" hidden="false" customHeight="false" outlineLevel="0" collapsed="false">
      <c r="B828" s="23"/>
      <c r="C828" s="241" t="s">
        <v>1317</v>
      </c>
      <c r="D828" s="241" t="s">
        <v>6381</v>
      </c>
      <c r="E828" s="3" t="s">
        <v>313</v>
      </c>
      <c r="F828" s="242" t="n">
        <v>304.264</v>
      </c>
      <c r="H828" s="23"/>
    </row>
    <row r="829" s="22" customFormat="true" ht="16.95" hidden="false" customHeight="true" outlineLevel="0" collapsed="false">
      <c r="B829" s="23"/>
      <c r="C829" s="241" t="s">
        <v>1327</v>
      </c>
      <c r="D829" s="241" t="s">
        <v>6382</v>
      </c>
      <c r="E829" s="3" t="s">
        <v>494</v>
      </c>
      <c r="F829" s="242" t="n">
        <v>608.528</v>
      </c>
      <c r="H829" s="23"/>
    </row>
    <row r="830" s="22" customFormat="true" ht="16.95" hidden="false" customHeight="true" outlineLevel="0" collapsed="false">
      <c r="B830" s="23"/>
      <c r="C830" s="241" t="s">
        <v>3064</v>
      </c>
      <c r="D830" s="241" t="s">
        <v>6427</v>
      </c>
      <c r="E830" s="3" t="s">
        <v>313</v>
      </c>
      <c r="F830" s="242" t="n">
        <v>304.264</v>
      </c>
      <c r="H830" s="23"/>
    </row>
    <row r="831" s="22" customFormat="true" ht="16.95" hidden="false" customHeight="true" outlineLevel="0" collapsed="false">
      <c r="B831" s="23"/>
      <c r="C831" s="241" t="s">
        <v>1383</v>
      </c>
      <c r="D831" s="241" t="s">
        <v>6384</v>
      </c>
      <c r="E831" s="3" t="s">
        <v>313</v>
      </c>
      <c r="F831" s="242" t="n">
        <v>304.264</v>
      </c>
      <c r="H831" s="23"/>
    </row>
    <row r="832" s="22" customFormat="true" ht="16.95" hidden="false" customHeight="true" outlineLevel="0" collapsed="false">
      <c r="B832" s="23"/>
      <c r="C832" s="241" t="s">
        <v>3116</v>
      </c>
      <c r="D832" s="241" t="s">
        <v>6428</v>
      </c>
      <c r="E832" s="3" t="s">
        <v>313</v>
      </c>
      <c r="F832" s="242" t="n">
        <v>304.264</v>
      </c>
      <c r="H832" s="23"/>
    </row>
    <row r="833" s="22" customFormat="true" ht="20.4" hidden="false" customHeight="false" outlineLevel="0" collapsed="false">
      <c r="B833" s="23"/>
      <c r="C833" s="241" t="s">
        <v>3202</v>
      </c>
      <c r="D833" s="241" t="s">
        <v>6429</v>
      </c>
      <c r="E833" s="3" t="s">
        <v>313</v>
      </c>
      <c r="F833" s="242" t="n">
        <v>304.264</v>
      </c>
      <c r="H833" s="23"/>
    </row>
    <row r="834" s="22" customFormat="true" ht="16.95" hidden="false" customHeight="true" outlineLevel="0" collapsed="false">
      <c r="B834" s="23"/>
      <c r="C834" s="241" t="s">
        <v>3394</v>
      </c>
      <c r="D834" s="241" t="s">
        <v>6430</v>
      </c>
      <c r="E834" s="3" t="s">
        <v>313</v>
      </c>
      <c r="F834" s="242" t="n">
        <v>304.264</v>
      </c>
      <c r="H834" s="23"/>
    </row>
    <row r="835" s="22" customFormat="true" ht="16.95" hidden="false" customHeight="true" outlineLevel="0" collapsed="false">
      <c r="B835" s="23"/>
      <c r="C835" s="241" t="s">
        <v>3399</v>
      </c>
      <c r="D835" s="241" t="s">
        <v>6431</v>
      </c>
      <c r="E835" s="3" t="s">
        <v>313</v>
      </c>
      <c r="F835" s="242" t="n">
        <v>304.264</v>
      </c>
      <c r="H835" s="23"/>
    </row>
    <row r="836" s="22" customFormat="true" ht="16.95" hidden="false" customHeight="true" outlineLevel="0" collapsed="false">
      <c r="B836" s="23"/>
      <c r="C836" s="241" t="s">
        <v>1321</v>
      </c>
      <c r="D836" s="241" t="s">
        <v>1322</v>
      </c>
      <c r="E836" s="3" t="s">
        <v>324</v>
      </c>
      <c r="F836" s="242" t="n">
        <v>8.032</v>
      </c>
      <c r="H836" s="23"/>
    </row>
    <row r="837" s="22" customFormat="true" ht="16.95" hidden="false" customHeight="true" outlineLevel="0" collapsed="false">
      <c r="B837" s="23"/>
      <c r="C837" s="241" t="s">
        <v>3057</v>
      </c>
      <c r="D837" s="241" t="s">
        <v>3058</v>
      </c>
      <c r="E837" s="3" t="s">
        <v>324</v>
      </c>
      <c r="F837" s="242" t="n">
        <v>1.004</v>
      </c>
      <c r="H837" s="23"/>
    </row>
    <row r="838" s="22" customFormat="true" ht="16.95" hidden="false" customHeight="true" outlineLevel="0" collapsed="false">
      <c r="B838" s="23"/>
      <c r="C838" s="237" t="s">
        <v>1034</v>
      </c>
      <c r="D838" s="238"/>
      <c r="E838" s="239"/>
      <c r="F838" s="240" t="n">
        <v>8.223</v>
      </c>
      <c r="H838" s="23"/>
    </row>
    <row r="839" s="22" customFormat="true" ht="16.95" hidden="false" customHeight="true" outlineLevel="0" collapsed="false">
      <c r="B839" s="23"/>
      <c r="C839" s="237" t="s">
        <v>2563</v>
      </c>
      <c r="D839" s="238"/>
      <c r="E839" s="239"/>
      <c r="F839" s="240" t="n">
        <v>84.25</v>
      </c>
      <c r="H839" s="23"/>
    </row>
    <row r="840" s="22" customFormat="true" ht="16.95" hidden="false" customHeight="true" outlineLevel="0" collapsed="false">
      <c r="B840" s="23"/>
      <c r="C840" s="241"/>
      <c r="D840" s="241" t="s">
        <v>318</v>
      </c>
      <c r="E840" s="3"/>
      <c r="F840" s="242" t="n">
        <v>0</v>
      </c>
      <c r="H840" s="23"/>
    </row>
    <row r="841" s="22" customFormat="true" ht="16.95" hidden="false" customHeight="true" outlineLevel="0" collapsed="false">
      <c r="B841" s="23"/>
      <c r="C841" s="241"/>
      <c r="D841" s="241" t="s">
        <v>1204</v>
      </c>
      <c r="E841" s="3"/>
      <c r="F841" s="242" t="n">
        <v>0</v>
      </c>
      <c r="H841" s="23"/>
    </row>
    <row r="842" s="22" customFormat="true" ht="16.95" hidden="false" customHeight="true" outlineLevel="0" collapsed="false">
      <c r="B842" s="23"/>
      <c r="C842" s="241"/>
      <c r="D842" s="241" t="s">
        <v>2952</v>
      </c>
      <c r="E842" s="3"/>
      <c r="F842" s="242" t="n">
        <v>0</v>
      </c>
      <c r="H842" s="23"/>
    </row>
    <row r="843" s="22" customFormat="true" ht="16.95" hidden="false" customHeight="true" outlineLevel="0" collapsed="false">
      <c r="B843" s="23"/>
      <c r="C843" s="241"/>
      <c r="D843" s="241" t="s">
        <v>2956</v>
      </c>
      <c r="E843" s="3"/>
      <c r="F843" s="242" t="n">
        <v>84.25</v>
      </c>
      <c r="H843" s="23"/>
    </row>
    <row r="844" s="22" customFormat="true" ht="16.95" hidden="false" customHeight="true" outlineLevel="0" collapsed="false">
      <c r="B844" s="23"/>
      <c r="C844" s="241" t="s">
        <v>2563</v>
      </c>
      <c r="D844" s="241" t="s">
        <v>2957</v>
      </c>
      <c r="E844" s="3"/>
      <c r="F844" s="242" t="n">
        <v>84.25</v>
      </c>
      <c r="H844" s="23"/>
    </row>
    <row r="845" s="22" customFormat="true" ht="16.95" hidden="false" customHeight="true" outlineLevel="0" collapsed="false">
      <c r="B845" s="23"/>
      <c r="C845" s="243" t="s">
        <v>6310</v>
      </c>
      <c r="H845" s="23"/>
    </row>
    <row r="846" s="22" customFormat="true" ht="20.4" hidden="false" customHeight="false" outlineLevel="0" collapsed="false">
      <c r="B846" s="23"/>
      <c r="C846" s="241" t="s">
        <v>1201</v>
      </c>
      <c r="D846" s="241" t="s">
        <v>1202</v>
      </c>
      <c r="E846" s="3" t="s">
        <v>313</v>
      </c>
      <c r="F846" s="242" t="n">
        <v>108.162</v>
      </c>
      <c r="H846" s="23"/>
    </row>
    <row r="847" s="22" customFormat="true" ht="20.4" hidden="false" customHeight="false" outlineLevel="0" collapsed="false">
      <c r="B847" s="23"/>
      <c r="C847" s="241" t="s">
        <v>1224</v>
      </c>
      <c r="D847" s="241" t="s">
        <v>6376</v>
      </c>
      <c r="E847" s="3" t="s">
        <v>313</v>
      </c>
      <c r="F847" s="242" t="n">
        <v>108.162</v>
      </c>
      <c r="H847" s="23"/>
    </row>
    <row r="848" s="22" customFormat="true" ht="16.95" hidden="false" customHeight="true" outlineLevel="0" collapsed="false">
      <c r="B848" s="23"/>
      <c r="C848" s="241" t="s">
        <v>1195</v>
      </c>
      <c r="D848" s="241" t="s">
        <v>6377</v>
      </c>
      <c r="E848" s="3" t="s">
        <v>313</v>
      </c>
      <c r="F848" s="242" t="n">
        <v>108.162</v>
      </c>
      <c r="H848" s="23"/>
    </row>
    <row r="849" s="22" customFormat="true" ht="16.95" hidden="false" customHeight="true" outlineLevel="0" collapsed="false">
      <c r="B849" s="23"/>
      <c r="C849" s="241" t="s">
        <v>1220</v>
      </c>
      <c r="D849" s="241" t="s">
        <v>6378</v>
      </c>
      <c r="E849" s="3" t="s">
        <v>313</v>
      </c>
      <c r="F849" s="242" t="n">
        <v>108.162</v>
      </c>
      <c r="H849" s="23"/>
    </row>
    <row r="850" s="22" customFormat="true" ht="16.95" hidden="false" customHeight="true" outlineLevel="0" collapsed="false">
      <c r="B850" s="23"/>
      <c r="C850" s="241" t="s">
        <v>1228</v>
      </c>
      <c r="D850" s="241" t="s">
        <v>6379</v>
      </c>
      <c r="E850" s="3" t="s">
        <v>313</v>
      </c>
      <c r="F850" s="242" t="n">
        <v>108.162</v>
      </c>
      <c r="H850" s="23"/>
    </row>
    <row r="851" s="22" customFormat="true" ht="16.95" hidden="false" customHeight="true" outlineLevel="0" collapsed="false">
      <c r="B851" s="23"/>
      <c r="C851" s="241" t="s">
        <v>2259</v>
      </c>
      <c r="D851" s="241" t="s">
        <v>6402</v>
      </c>
      <c r="E851" s="3" t="s">
        <v>313</v>
      </c>
      <c r="F851" s="242" t="n">
        <v>108.162</v>
      </c>
      <c r="H851" s="23"/>
    </row>
    <row r="852" s="22" customFormat="true" ht="16.95" hidden="false" customHeight="true" outlineLevel="0" collapsed="false">
      <c r="B852" s="23"/>
      <c r="C852" s="237" t="s">
        <v>6432</v>
      </c>
      <c r="D852" s="238"/>
      <c r="E852" s="239"/>
      <c r="F852" s="240" t="n">
        <v>29.28</v>
      </c>
      <c r="H852" s="23"/>
    </row>
    <row r="853" s="22" customFormat="true" ht="16.95" hidden="false" customHeight="true" outlineLevel="0" collapsed="false">
      <c r="B853" s="23"/>
      <c r="C853" s="237" t="s">
        <v>2183</v>
      </c>
      <c r="D853" s="238"/>
      <c r="E853" s="239"/>
      <c r="F853" s="240" t="n">
        <v>23.912</v>
      </c>
      <c r="H853" s="23"/>
    </row>
    <row r="854" s="22" customFormat="true" ht="16.95" hidden="false" customHeight="true" outlineLevel="0" collapsed="false">
      <c r="B854" s="23"/>
      <c r="C854" s="241"/>
      <c r="D854" s="241" t="s">
        <v>2216</v>
      </c>
      <c r="E854" s="3"/>
      <c r="F854" s="242" t="n">
        <v>0</v>
      </c>
      <c r="H854" s="23"/>
    </row>
    <row r="855" s="22" customFormat="true" ht="16.95" hidden="false" customHeight="true" outlineLevel="0" collapsed="false">
      <c r="B855" s="23"/>
      <c r="C855" s="241"/>
      <c r="D855" s="241" t="s">
        <v>2958</v>
      </c>
      <c r="E855" s="3"/>
      <c r="F855" s="242" t="n">
        <v>23.912</v>
      </c>
      <c r="H855" s="23"/>
    </row>
    <row r="856" s="22" customFormat="true" ht="16.95" hidden="false" customHeight="true" outlineLevel="0" collapsed="false">
      <c r="B856" s="23"/>
      <c r="C856" s="241" t="s">
        <v>2183</v>
      </c>
      <c r="D856" s="241" t="s">
        <v>2957</v>
      </c>
      <c r="E856" s="3"/>
      <c r="F856" s="242" t="n">
        <v>23.912</v>
      </c>
      <c r="H856" s="23"/>
    </row>
    <row r="857" s="22" customFormat="true" ht="16.95" hidden="false" customHeight="true" outlineLevel="0" collapsed="false">
      <c r="B857" s="23"/>
      <c r="C857" s="243" t="s">
        <v>6310</v>
      </c>
      <c r="H857" s="23"/>
    </row>
    <row r="858" s="22" customFormat="true" ht="20.4" hidden="false" customHeight="false" outlineLevel="0" collapsed="false">
      <c r="B858" s="23"/>
      <c r="C858" s="241" t="s">
        <v>1201</v>
      </c>
      <c r="D858" s="241" t="s">
        <v>1202</v>
      </c>
      <c r="E858" s="3" t="s">
        <v>313</v>
      </c>
      <c r="F858" s="242" t="n">
        <v>108.162</v>
      </c>
      <c r="H858" s="23"/>
    </row>
    <row r="859" s="22" customFormat="true" ht="20.4" hidden="false" customHeight="false" outlineLevel="0" collapsed="false">
      <c r="B859" s="23"/>
      <c r="C859" s="241" t="s">
        <v>1224</v>
      </c>
      <c r="D859" s="241" t="s">
        <v>6376</v>
      </c>
      <c r="E859" s="3" t="s">
        <v>313</v>
      </c>
      <c r="F859" s="242" t="n">
        <v>108.162</v>
      </c>
      <c r="H859" s="23"/>
    </row>
    <row r="860" s="22" customFormat="true" ht="16.95" hidden="false" customHeight="true" outlineLevel="0" collapsed="false">
      <c r="B860" s="23"/>
      <c r="C860" s="241" t="s">
        <v>1195</v>
      </c>
      <c r="D860" s="241" t="s">
        <v>6377</v>
      </c>
      <c r="E860" s="3" t="s">
        <v>313</v>
      </c>
      <c r="F860" s="242" t="n">
        <v>108.162</v>
      </c>
      <c r="H860" s="23"/>
    </row>
    <row r="861" s="22" customFormat="true" ht="16.95" hidden="false" customHeight="true" outlineLevel="0" collapsed="false">
      <c r="B861" s="23"/>
      <c r="C861" s="241" t="s">
        <v>1220</v>
      </c>
      <c r="D861" s="241" t="s">
        <v>6378</v>
      </c>
      <c r="E861" s="3" t="s">
        <v>313</v>
      </c>
      <c r="F861" s="242" t="n">
        <v>108.162</v>
      </c>
      <c r="H861" s="23"/>
    </row>
    <row r="862" s="22" customFormat="true" ht="16.95" hidden="false" customHeight="true" outlineLevel="0" collapsed="false">
      <c r="B862" s="23"/>
      <c r="C862" s="241" t="s">
        <v>1228</v>
      </c>
      <c r="D862" s="241" t="s">
        <v>6379</v>
      </c>
      <c r="E862" s="3" t="s">
        <v>313</v>
      </c>
      <c r="F862" s="242" t="n">
        <v>108.162</v>
      </c>
      <c r="H862" s="23"/>
    </row>
    <row r="863" s="22" customFormat="true" ht="20.4" hidden="false" customHeight="false" outlineLevel="0" collapsed="false">
      <c r="B863" s="23"/>
      <c r="C863" s="241" t="s">
        <v>1266</v>
      </c>
      <c r="D863" s="241" t="s">
        <v>6380</v>
      </c>
      <c r="E863" s="3" t="s">
        <v>313</v>
      </c>
      <c r="F863" s="242" t="n">
        <v>23.912</v>
      </c>
      <c r="H863" s="23"/>
    </row>
    <row r="864" s="22" customFormat="true" ht="16.95" hidden="false" customHeight="true" outlineLevel="0" collapsed="false">
      <c r="B864" s="23"/>
      <c r="C864" s="241" t="s">
        <v>2259</v>
      </c>
      <c r="D864" s="241" t="s">
        <v>6402</v>
      </c>
      <c r="E864" s="3" t="s">
        <v>313</v>
      </c>
      <c r="F864" s="242" t="n">
        <v>108.162</v>
      </c>
      <c r="H864" s="23"/>
    </row>
    <row r="865" s="22" customFormat="true" ht="16.95" hidden="false" customHeight="true" outlineLevel="0" collapsed="false">
      <c r="B865" s="23"/>
      <c r="C865" s="241" t="s">
        <v>1270</v>
      </c>
      <c r="D865" s="241" t="s">
        <v>1271</v>
      </c>
      <c r="E865" s="3" t="s">
        <v>324</v>
      </c>
      <c r="F865" s="242" t="n">
        <v>2.582</v>
      </c>
      <c r="H865" s="23"/>
    </row>
    <row r="866" s="22" customFormat="true" ht="16.95" hidden="false" customHeight="true" outlineLevel="0" collapsed="false">
      <c r="B866" s="23"/>
      <c r="C866" s="237" t="s">
        <v>2129</v>
      </c>
      <c r="D866" s="238"/>
      <c r="E866" s="239"/>
      <c r="F866" s="240" t="n">
        <v>52.67</v>
      </c>
      <c r="H866" s="23"/>
    </row>
    <row r="867" s="22" customFormat="true" ht="16.95" hidden="false" customHeight="true" outlineLevel="0" collapsed="false">
      <c r="B867" s="23"/>
      <c r="C867" s="237" t="s">
        <v>2185</v>
      </c>
      <c r="D867" s="238"/>
      <c r="E867" s="239"/>
      <c r="F867" s="240" t="n">
        <v>10.423</v>
      </c>
      <c r="H867" s="23"/>
    </row>
    <row r="868" s="22" customFormat="true" ht="16.95" hidden="false" customHeight="true" outlineLevel="0" collapsed="false">
      <c r="B868" s="23"/>
      <c r="C868" s="241"/>
      <c r="D868" s="241" t="s">
        <v>318</v>
      </c>
      <c r="E868" s="3"/>
      <c r="F868" s="242" t="n">
        <v>0</v>
      </c>
      <c r="H868" s="23"/>
    </row>
    <row r="869" s="22" customFormat="true" ht="16.95" hidden="false" customHeight="true" outlineLevel="0" collapsed="false">
      <c r="B869" s="23"/>
      <c r="C869" s="241"/>
      <c r="D869" s="241" t="s">
        <v>2199</v>
      </c>
      <c r="E869" s="3"/>
      <c r="F869" s="242" t="n">
        <v>0</v>
      </c>
      <c r="H869" s="23"/>
    </row>
    <row r="870" s="22" customFormat="true" ht="16.95" hidden="false" customHeight="true" outlineLevel="0" collapsed="false">
      <c r="B870" s="23"/>
      <c r="C870" s="241"/>
      <c r="D870" s="241" t="s">
        <v>2601</v>
      </c>
      <c r="E870" s="3"/>
      <c r="F870" s="242" t="n">
        <v>0</v>
      </c>
      <c r="H870" s="23"/>
    </row>
    <row r="871" s="22" customFormat="true" ht="16.95" hidden="false" customHeight="true" outlineLevel="0" collapsed="false">
      <c r="B871" s="23"/>
      <c r="C871" s="241"/>
      <c r="D871" s="241" t="s">
        <v>2602</v>
      </c>
      <c r="E871" s="3"/>
      <c r="F871" s="242" t="n">
        <v>4.752</v>
      </c>
      <c r="H871" s="23"/>
    </row>
    <row r="872" s="22" customFormat="true" ht="16.95" hidden="false" customHeight="true" outlineLevel="0" collapsed="false">
      <c r="B872" s="23"/>
      <c r="C872" s="241"/>
      <c r="D872" s="241" t="s">
        <v>2597</v>
      </c>
      <c r="E872" s="3"/>
      <c r="F872" s="242" t="n">
        <v>0</v>
      </c>
      <c r="H872" s="23"/>
    </row>
    <row r="873" s="22" customFormat="true" ht="16.95" hidden="false" customHeight="true" outlineLevel="0" collapsed="false">
      <c r="B873" s="23"/>
      <c r="C873" s="241"/>
      <c r="D873" s="241" t="s">
        <v>2603</v>
      </c>
      <c r="E873" s="3"/>
      <c r="F873" s="242" t="n">
        <v>1.98</v>
      </c>
      <c r="H873" s="23"/>
    </row>
    <row r="874" s="22" customFormat="true" ht="16.95" hidden="false" customHeight="true" outlineLevel="0" collapsed="false">
      <c r="B874" s="23"/>
      <c r="C874" s="241"/>
      <c r="D874" s="241" t="s">
        <v>2604</v>
      </c>
      <c r="E874" s="3"/>
      <c r="F874" s="242" t="n">
        <v>1.492</v>
      </c>
      <c r="H874" s="23"/>
    </row>
    <row r="875" s="22" customFormat="true" ht="16.95" hidden="false" customHeight="true" outlineLevel="0" collapsed="false">
      <c r="B875" s="23"/>
      <c r="C875" s="241"/>
      <c r="D875" s="241" t="s">
        <v>2605</v>
      </c>
      <c r="E875" s="3"/>
      <c r="F875" s="242" t="n">
        <v>0.264</v>
      </c>
      <c r="H875" s="23"/>
    </row>
    <row r="876" s="22" customFormat="true" ht="16.95" hidden="false" customHeight="true" outlineLevel="0" collapsed="false">
      <c r="B876" s="23"/>
      <c r="C876" s="241"/>
      <c r="D876" s="241" t="s">
        <v>2606</v>
      </c>
      <c r="E876" s="3"/>
      <c r="F876" s="242" t="n">
        <v>0.495</v>
      </c>
      <c r="H876" s="23"/>
    </row>
    <row r="877" s="22" customFormat="true" ht="16.95" hidden="false" customHeight="true" outlineLevel="0" collapsed="false">
      <c r="B877" s="23"/>
      <c r="C877" s="241"/>
      <c r="D877" s="241" t="s">
        <v>2607</v>
      </c>
      <c r="E877" s="3"/>
      <c r="F877" s="242" t="n">
        <v>1.44</v>
      </c>
      <c r="H877" s="23"/>
    </row>
    <row r="878" s="22" customFormat="true" ht="16.95" hidden="false" customHeight="true" outlineLevel="0" collapsed="false">
      <c r="B878" s="23"/>
      <c r="C878" s="241" t="s">
        <v>2185</v>
      </c>
      <c r="D878" s="241" t="s">
        <v>321</v>
      </c>
      <c r="E878" s="3"/>
      <c r="F878" s="242" t="n">
        <v>10.423</v>
      </c>
      <c r="H878" s="23"/>
    </row>
    <row r="879" s="22" customFormat="true" ht="16.95" hidden="false" customHeight="true" outlineLevel="0" collapsed="false">
      <c r="B879" s="23"/>
      <c r="C879" s="243" t="s">
        <v>6310</v>
      </c>
      <c r="H879" s="23"/>
    </row>
    <row r="880" s="22" customFormat="true" ht="16.95" hidden="false" customHeight="true" outlineLevel="0" collapsed="false">
      <c r="B880" s="23"/>
      <c r="C880" s="241" t="s">
        <v>2196</v>
      </c>
      <c r="D880" s="241" t="s">
        <v>6403</v>
      </c>
      <c r="E880" s="3" t="s">
        <v>324</v>
      </c>
      <c r="F880" s="242" t="n">
        <v>10.423</v>
      </c>
      <c r="H880" s="23"/>
    </row>
    <row r="881" s="22" customFormat="true" ht="20.4" hidden="false" customHeight="false" outlineLevel="0" collapsed="false">
      <c r="B881" s="23"/>
      <c r="C881" s="241" t="s">
        <v>901</v>
      </c>
      <c r="D881" s="241" t="s">
        <v>6336</v>
      </c>
      <c r="E881" s="3" t="s">
        <v>324</v>
      </c>
      <c r="F881" s="242" t="n">
        <v>467.136</v>
      </c>
      <c r="H881" s="23"/>
    </row>
    <row r="882" s="22" customFormat="true" ht="16.95" hidden="false" customHeight="true" outlineLevel="0" collapsed="false">
      <c r="B882" s="23"/>
      <c r="C882" s="241" t="s">
        <v>906</v>
      </c>
      <c r="D882" s="241" t="s">
        <v>6317</v>
      </c>
      <c r="E882" s="3" t="s">
        <v>324</v>
      </c>
      <c r="F882" s="242" t="n">
        <v>347.136</v>
      </c>
      <c r="H882" s="23"/>
    </row>
    <row r="883" s="22" customFormat="true" ht="16.95" hidden="false" customHeight="true" outlineLevel="0" collapsed="false">
      <c r="B883" s="23"/>
      <c r="C883" s="237" t="s">
        <v>1037</v>
      </c>
      <c r="D883" s="238"/>
      <c r="E883" s="239"/>
      <c r="F883" s="240" t="n">
        <v>33.4</v>
      </c>
      <c r="H883" s="23"/>
    </row>
    <row r="884" s="22" customFormat="true" ht="16.95" hidden="false" customHeight="true" outlineLevel="0" collapsed="false">
      <c r="B884" s="23"/>
      <c r="C884" s="237" t="s">
        <v>2567</v>
      </c>
      <c r="D884" s="238"/>
      <c r="E884" s="239"/>
      <c r="F884" s="240" t="n">
        <v>59.49</v>
      </c>
      <c r="H884" s="23"/>
    </row>
    <row r="885" s="22" customFormat="true" ht="16.95" hidden="false" customHeight="true" outlineLevel="0" collapsed="false">
      <c r="B885" s="23"/>
      <c r="C885" s="241"/>
      <c r="D885" s="241" t="s">
        <v>318</v>
      </c>
      <c r="E885" s="3"/>
      <c r="F885" s="242" t="n">
        <v>0</v>
      </c>
      <c r="H885" s="23"/>
    </row>
    <row r="886" s="22" customFormat="true" ht="16.95" hidden="false" customHeight="true" outlineLevel="0" collapsed="false">
      <c r="B886" s="23"/>
      <c r="C886" s="241"/>
      <c r="D886" s="241" t="s">
        <v>1081</v>
      </c>
      <c r="E886" s="3"/>
      <c r="F886" s="242" t="n">
        <v>0</v>
      </c>
      <c r="H886" s="23"/>
    </row>
    <row r="887" s="22" customFormat="true" ht="16.95" hidden="false" customHeight="true" outlineLevel="0" collapsed="false">
      <c r="B887" s="23"/>
      <c r="C887" s="241"/>
      <c r="D887" s="241" t="s">
        <v>2594</v>
      </c>
      <c r="E887" s="3"/>
      <c r="F887" s="242" t="n">
        <v>0</v>
      </c>
      <c r="H887" s="23"/>
    </row>
    <row r="888" s="22" customFormat="true" ht="16.95" hidden="false" customHeight="true" outlineLevel="0" collapsed="false">
      <c r="B888" s="23"/>
      <c r="C888" s="241"/>
      <c r="D888" s="241" t="s">
        <v>2638</v>
      </c>
      <c r="E888" s="3"/>
      <c r="F888" s="242" t="n">
        <v>39.605</v>
      </c>
      <c r="H888" s="23"/>
    </row>
    <row r="889" s="22" customFormat="true" ht="16.95" hidden="false" customHeight="true" outlineLevel="0" collapsed="false">
      <c r="B889" s="23"/>
      <c r="C889" s="241"/>
      <c r="D889" s="241" t="s">
        <v>2639</v>
      </c>
      <c r="E889" s="3"/>
      <c r="F889" s="242" t="n">
        <v>19.885</v>
      </c>
      <c r="H889" s="23"/>
    </row>
    <row r="890" s="22" customFormat="true" ht="16.95" hidden="false" customHeight="true" outlineLevel="0" collapsed="false">
      <c r="B890" s="23"/>
      <c r="C890" s="241" t="s">
        <v>2567</v>
      </c>
      <c r="D890" s="241" t="s">
        <v>321</v>
      </c>
      <c r="E890" s="3"/>
      <c r="F890" s="242" t="n">
        <v>59.49</v>
      </c>
      <c r="H890" s="23"/>
    </row>
    <row r="891" s="22" customFormat="true" ht="16.95" hidden="false" customHeight="true" outlineLevel="0" collapsed="false">
      <c r="B891" s="23"/>
      <c r="C891" s="243" t="s">
        <v>6310</v>
      </c>
      <c r="H891" s="23"/>
    </row>
    <row r="892" s="22" customFormat="true" ht="20.4" hidden="false" customHeight="false" outlineLevel="0" collapsed="false">
      <c r="B892" s="23"/>
      <c r="C892" s="241" t="s">
        <v>2635</v>
      </c>
      <c r="D892" s="241" t="s">
        <v>6433</v>
      </c>
      <c r="E892" s="3" t="s">
        <v>313</v>
      </c>
      <c r="F892" s="242" t="n">
        <v>59.49</v>
      </c>
      <c r="H892" s="23"/>
    </row>
    <row r="893" s="22" customFormat="true" ht="16.95" hidden="false" customHeight="true" outlineLevel="0" collapsed="false">
      <c r="B893" s="23"/>
      <c r="C893" s="241" t="s">
        <v>456</v>
      </c>
      <c r="D893" s="241" t="s">
        <v>6331</v>
      </c>
      <c r="E893" s="3" t="s">
        <v>370</v>
      </c>
      <c r="F893" s="242" t="n">
        <v>0.892</v>
      </c>
      <c r="H893" s="23"/>
    </row>
    <row r="894" s="22" customFormat="true" ht="16.95" hidden="false" customHeight="true" outlineLevel="0" collapsed="false">
      <c r="B894" s="23"/>
      <c r="C894" s="237" t="s">
        <v>878</v>
      </c>
      <c r="D894" s="238"/>
      <c r="E894" s="239"/>
      <c r="F894" s="240" t="n">
        <v>28.688</v>
      </c>
      <c r="H894" s="23"/>
    </row>
    <row r="895" s="22" customFormat="true" ht="16.95" hidden="false" customHeight="true" outlineLevel="0" collapsed="false">
      <c r="B895" s="23"/>
      <c r="C895" s="241"/>
      <c r="D895" s="241" t="s">
        <v>318</v>
      </c>
      <c r="E895" s="3"/>
      <c r="F895" s="242" t="n">
        <v>0</v>
      </c>
      <c r="H895" s="23"/>
    </row>
    <row r="896" s="22" customFormat="true" ht="16.95" hidden="false" customHeight="true" outlineLevel="0" collapsed="false">
      <c r="B896" s="23"/>
      <c r="C896" s="241"/>
      <c r="D896" s="241" t="s">
        <v>927</v>
      </c>
      <c r="E896" s="3"/>
      <c r="F896" s="242" t="n">
        <v>0</v>
      </c>
      <c r="H896" s="23"/>
    </row>
    <row r="897" s="22" customFormat="true" ht="16.95" hidden="false" customHeight="true" outlineLevel="0" collapsed="false">
      <c r="B897" s="23"/>
      <c r="C897" s="241"/>
      <c r="D897" s="241" t="s">
        <v>2594</v>
      </c>
      <c r="E897" s="3"/>
      <c r="F897" s="242" t="n">
        <v>0</v>
      </c>
      <c r="H897" s="23"/>
    </row>
    <row r="898" s="22" customFormat="true" ht="16.95" hidden="false" customHeight="true" outlineLevel="0" collapsed="false">
      <c r="B898" s="23"/>
      <c r="C898" s="241"/>
      <c r="D898" s="241" t="s">
        <v>2621</v>
      </c>
      <c r="E898" s="3"/>
      <c r="F898" s="242" t="n">
        <v>18.02</v>
      </c>
      <c r="H898" s="23"/>
    </row>
    <row r="899" s="22" customFormat="true" ht="16.95" hidden="false" customHeight="true" outlineLevel="0" collapsed="false">
      <c r="B899" s="23"/>
      <c r="C899" s="241"/>
      <c r="D899" s="241" t="s">
        <v>2622</v>
      </c>
      <c r="E899" s="3"/>
      <c r="F899" s="242" t="n">
        <v>9.048</v>
      </c>
      <c r="H899" s="23"/>
    </row>
    <row r="900" s="22" customFormat="true" ht="16.95" hidden="false" customHeight="true" outlineLevel="0" collapsed="false">
      <c r="B900" s="23"/>
      <c r="C900" s="241"/>
      <c r="D900" s="241" t="s">
        <v>2597</v>
      </c>
      <c r="E900" s="3"/>
      <c r="F900" s="242" t="n">
        <v>0</v>
      </c>
      <c r="H900" s="23"/>
    </row>
    <row r="901" s="22" customFormat="true" ht="16.95" hidden="false" customHeight="true" outlineLevel="0" collapsed="false">
      <c r="B901" s="23"/>
      <c r="C901" s="241"/>
      <c r="D901" s="241" t="s">
        <v>2623</v>
      </c>
      <c r="E901" s="3"/>
      <c r="F901" s="242" t="n">
        <v>1.404</v>
      </c>
      <c r="H901" s="23"/>
    </row>
    <row r="902" s="22" customFormat="true" ht="16.95" hidden="false" customHeight="true" outlineLevel="0" collapsed="false">
      <c r="B902" s="23"/>
      <c r="C902" s="241"/>
      <c r="D902" s="241" t="s">
        <v>411</v>
      </c>
      <c r="E902" s="3"/>
      <c r="F902" s="242" t="n">
        <v>0</v>
      </c>
      <c r="H902" s="23"/>
    </row>
    <row r="903" s="22" customFormat="true" ht="16.95" hidden="false" customHeight="true" outlineLevel="0" collapsed="false">
      <c r="B903" s="23"/>
      <c r="C903" s="241"/>
      <c r="D903" s="241" t="s">
        <v>2624</v>
      </c>
      <c r="E903" s="3"/>
      <c r="F903" s="242" t="n">
        <v>0.216</v>
      </c>
      <c r="H903" s="23"/>
    </row>
    <row r="904" s="22" customFormat="true" ht="16.95" hidden="false" customHeight="true" outlineLevel="0" collapsed="false">
      <c r="B904" s="23"/>
      <c r="C904" s="241" t="s">
        <v>878</v>
      </c>
      <c r="D904" s="241" t="s">
        <v>321</v>
      </c>
      <c r="E904" s="3"/>
      <c r="F904" s="242" t="n">
        <v>28.688</v>
      </c>
      <c r="H904" s="23"/>
    </row>
    <row r="905" s="22" customFormat="true" ht="16.95" hidden="false" customHeight="true" outlineLevel="0" collapsed="false">
      <c r="B905" s="23"/>
      <c r="C905" s="243" t="s">
        <v>6310</v>
      </c>
      <c r="H905" s="23"/>
    </row>
    <row r="906" s="22" customFormat="true" ht="16.95" hidden="false" customHeight="true" outlineLevel="0" collapsed="false">
      <c r="B906" s="23"/>
      <c r="C906" s="241" t="s">
        <v>924</v>
      </c>
      <c r="D906" s="241" t="s">
        <v>6340</v>
      </c>
      <c r="E906" s="3" t="s">
        <v>324</v>
      </c>
      <c r="F906" s="242" t="n">
        <v>28.688</v>
      </c>
      <c r="H906" s="23"/>
    </row>
    <row r="907" s="22" customFormat="true" ht="16.95" hidden="false" customHeight="true" outlineLevel="0" collapsed="false">
      <c r="B907" s="23"/>
      <c r="C907" s="241" t="s">
        <v>939</v>
      </c>
      <c r="D907" s="241" t="s">
        <v>6341</v>
      </c>
      <c r="E907" s="3" t="s">
        <v>370</v>
      </c>
      <c r="F907" s="242" t="n">
        <v>2.869</v>
      </c>
      <c r="H907" s="23"/>
    </row>
    <row r="908" s="22" customFormat="true" ht="16.95" hidden="false" customHeight="true" outlineLevel="0" collapsed="false">
      <c r="B908" s="23"/>
      <c r="C908" s="237" t="s">
        <v>6434</v>
      </c>
      <c r="D908" s="238"/>
      <c r="E908" s="239"/>
      <c r="F908" s="240" t="n">
        <v>0.6</v>
      </c>
      <c r="H908" s="23"/>
    </row>
    <row r="909" s="22" customFormat="true" ht="16.95" hidden="false" customHeight="true" outlineLevel="0" collapsed="false">
      <c r="B909" s="23"/>
      <c r="C909" s="237" t="s">
        <v>2570</v>
      </c>
      <c r="D909" s="238"/>
      <c r="E909" s="239"/>
      <c r="F909" s="240" t="n">
        <v>0.636</v>
      </c>
      <c r="H909" s="23"/>
    </row>
    <row r="910" s="22" customFormat="true" ht="16.95" hidden="false" customHeight="true" outlineLevel="0" collapsed="false">
      <c r="B910" s="23"/>
      <c r="C910" s="241"/>
      <c r="D910" s="241" t="s">
        <v>318</v>
      </c>
      <c r="E910" s="3"/>
      <c r="F910" s="242" t="n">
        <v>0</v>
      </c>
      <c r="H910" s="23"/>
    </row>
    <row r="911" s="22" customFormat="true" ht="16.95" hidden="false" customHeight="true" outlineLevel="0" collapsed="false">
      <c r="B911" s="23"/>
      <c r="C911" s="241"/>
      <c r="D911" s="241" t="s">
        <v>2747</v>
      </c>
      <c r="E911" s="3"/>
      <c r="F911" s="242" t="n">
        <v>0</v>
      </c>
      <c r="H911" s="23"/>
    </row>
    <row r="912" s="22" customFormat="true" ht="16.95" hidden="false" customHeight="true" outlineLevel="0" collapsed="false">
      <c r="B912" s="23"/>
      <c r="C912" s="241"/>
      <c r="D912" s="241" t="s">
        <v>2657</v>
      </c>
      <c r="E912" s="3"/>
      <c r="F912" s="242" t="n">
        <v>0</v>
      </c>
      <c r="H912" s="23"/>
    </row>
    <row r="913" s="22" customFormat="true" ht="16.95" hidden="false" customHeight="true" outlineLevel="0" collapsed="false">
      <c r="B913" s="23"/>
      <c r="C913" s="241"/>
      <c r="D913" s="241" t="s">
        <v>2748</v>
      </c>
      <c r="E913" s="3"/>
      <c r="F913" s="242" t="n">
        <v>0.636</v>
      </c>
      <c r="H913" s="23"/>
    </row>
    <row r="914" s="22" customFormat="true" ht="16.95" hidden="false" customHeight="true" outlineLevel="0" collapsed="false">
      <c r="B914" s="23"/>
      <c r="C914" s="241" t="s">
        <v>2570</v>
      </c>
      <c r="D914" s="241" t="s">
        <v>321</v>
      </c>
      <c r="E914" s="3"/>
      <c r="F914" s="242" t="n">
        <v>0.636</v>
      </c>
      <c r="H914" s="23"/>
    </row>
    <row r="915" s="22" customFormat="true" ht="16.95" hidden="false" customHeight="true" outlineLevel="0" collapsed="false">
      <c r="B915" s="23"/>
      <c r="C915" s="243" t="s">
        <v>6310</v>
      </c>
      <c r="H915" s="23"/>
    </row>
    <row r="916" s="22" customFormat="true" ht="16.95" hidden="false" customHeight="true" outlineLevel="0" collapsed="false">
      <c r="B916" s="23"/>
      <c r="C916" s="241" t="s">
        <v>2744</v>
      </c>
      <c r="D916" s="241" t="s">
        <v>6435</v>
      </c>
      <c r="E916" s="3" t="s">
        <v>324</v>
      </c>
      <c r="F916" s="242" t="n">
        <v>0.636</v>
      </c>
      <c r="H916" s="23"/>
    </row>
    <row r="917" s="22" customFormat="true" ht="16.95" hidden="false" customHeight="true" outlineLevel="0" collapsed="false">
      <c r="B917" s="23"/>
      <c r="C917" s="241" t="s">
        <v>2757</v>
      </c>
      <c r="D917" s="241" t="s">
        <v>6436</v>
      </c>
      <c r="E917" s="3" t="s">
        <v>370</v>
      </c>
      <c r="F917" s="242" t="n">
        <v>0.089</v>
      </c>
      <c r="H917" s="23"/>
    </row>
    <row r="918" s="22" customFormat="true" ht="16.95" hidden="false" customHeight="true" outlineLevel="0" collapsed="false">
      <c r="B918" s="23"/>
      <c r="C918" s="237" t="s">
        <v>2572</v>
      </c>
      <c r="D918" s="238"/>
      <c r="E918" s="239"/>
      <c r="F918" s="240" t="n">
        <v>46.706</v>
      </c>
      <c r="H918" s="23"/>
    </row>
    <row r="919" s="22" customFormat="true" ht="16.95" hidden="false" customHeight="true" outlineLevel="0" collapsed="false">
      <c r="B919" s="23"/>
      <c r="C919" s="241"/>
      <c r="D919" s="241" t="s">
        <v>318</v>
      </c>
      <c r="E919" s="3"/>
      <c r="F919" s="242" t="n">
        <v>0</v>
      </c>
      <c r="H919" s="23"/>
    </row>
    <row r="920" s="22" customFormat="true" ht="16.95" hidden="false" customHeight="true" outlineLevel="0" collapsed="false">
      <c r="B920" s="23"/>
      <c r="C920" s="241"/>
      <c r="D920" s="241" t="s">
        <v>2786</v>
      </c>
      <c r="E920" s="3"/>
      <c r="F920" s="242" t="n">
        <v>0</v>
      </c>
      <c r="H920" s="23"/>
    </row>
    <row r="921" s="22" customFormat="true" ht="16.95" hidden="false" customHeight="true" outlineLevel="0" collapsed="false">
      <c r="B921" s="23"/>
      <c r="C921" s="241"/>
      <c r="D921" s="241" t="s">
        <v>2657</v>
      </c>
      <c r="E921" s="3"/>
      <c r="F921" s="242" t="n">
        <v>0</v>
      </c>
      <c r="H921" s="23"/>
    </row>
    <row r="922" s="22" customFormat="true" ht="16.95" hidden="false" customHeight="true" outlineLevel="0" collapsed="false">
      <c r="B922" s="23"/>
      <c r="C922" s="241"/>
      <c r="D922" s="241" t="s">
        <v>2787</v>
      </c>
      <c r="E922" s="3"/>
      <c r="F922" s="242" t="n">
        <v>46.706</v>
      </c>
      <c r="H922" s="23"/>
    </row>
    <row r="923" s="22" customFormat="true" ht="16.95" hidden="false" customHeight="true" outlineLevel="0" collapsed="false">
      <c r="B923" s="23"/>
      <c r="C923" s="241" t="s">
        <v>2572</v>
      </c>
      <c r="D923" s="241" t="s">
        <v>321</v>
      </c>
      <c r="E923" s="3"/>
      <c r="F923" s="242" t="n">
        <v>46.706</v>
      </c>
      <c r="H923" s="23"/>
    </row>
    <row r="924" s="22" customFormat="true" ht="16.95" hidden="false" customHeight="true" outlineLevel="0" collapsed="false">
      <c r="B924" s="23"/>
      <c r="C924" s="243" t="s">
        <v>6310</v>
      </c>
      <c r="H924" s="23"/>
    </row>
    <row r="925" s="22" customFormat="true" ht="16.95" hidden="false" customHeight="true" outlineLevel="0" collapsed="false">
      <c r="B925" s="23"/>
      <c r="C925" s="241" t="s">
        <v>2783</v>
      </c>
      <c r="D925" s="241" t="s">
        <v>6437</v>
      </c>
      <c r="E925" s="3" t="s">
        <v>324</v>
      </c>
      <c r="F925" s="242" t="n">
        <v>46.706</v>
      </c>
      <c r="H925" s="23"/>
    </row>
    <row r="926" s="22" customFormat="true" ht="16.95" hidden="false" customHeight="true" outlineLevel="0" collapsed="false">
      <c r="B926" s="23"/>
      <c r="C926" s="241" t="s">
        <v>2807</v>
      </c>
      <c r="D926" s="241" t="s">
        <v>6438</v>
      </c>
      <c r="E926" s="3" t="s">
        <v>370</v>
      </c>
      <c r="F926" s="242" t="n">
        <v>8.407</v>
      </c>
      <c r="H926" s="23"/>
    </row>
    <row r="927" s="22" customFormat="true" ht="16.95" hidden="false" customHeight="true" outlineLevel="0" collapsed="false">
      <c r="B927" s="23"/>
      <c r="C927" s="237" t="s">
        <v>2574</v>
      </c>
      <c r="D927" s="238"/>
      <c r="E927" s="239"/>
      <c r="F927" s="240" t="n">
        <v>7.612</v>
      </c>
      <c r="H927" s="23"/>
    </row>
    <row r="928" s="22" customFormat="true" ht="16.95" hidden="false" customHeight="true" outlineLevel="0" collapsed="false">
      <c r="B928" s="23"/>
      <c r="C928" s="241"/>
      <c r="D928" s="241" t="s">
        <v>318</v>
      </c>
      <c r="E928" s="3"/>
      <c r="F928" s="242" t="n">
        <v>0</v>
      </c>
      <c r="H928" s="23"/>
    </row>
    <row r="929" s="22" customFormat="true" ht="16.95" hidden="false" customHeight="true" outlineLevel="0" collapsed="false">
      <c r="B929" s="23"/>
      <c r="C929" s="241"/>
      <c r="D929" s="241" t="s">
        <v>2766</v>
      </c>
      <c r="E929" s="3"/>
      <c r="F929" s="242" t="n">
        <v>0</v>
      </c>
      <c r="H929" s="23"/>
    </row>
    <row r="930" s="22" customFormat="true" ht="16.95" hidden="false" customHeight="true" outlineLevel="0" collapsed="false">
      <c r="B930" s="23"/>
      <c r="C930" s="241"/>
      <c r="D930" s="241" t="s">
        <v>2657</v>
      </c>
      <c r="E930" s="3"/>
      <c r="F930" s="242" t="n">
        <v>0</v>
      </c>
      <c r="H930" s="23"/>
    </row>
    <row r="931" s="22" customFormat="true" ht="16.95" hidden="false" customHeight="true" outlineLevel="0" collapsed="false">
      <c r="B931" s="23"/>
      <c r="C931" s="241"/>
      <c r="D931" s="241" t="s">
        <v>2767</v>
      </c>
      <c r="E931" s="3"/>
      <c r="F931" s="242" t="n">
        <v>6.278</v>
      </c>
      <c r="H931" s="23"/>
    </row>
    <row r="932" s="22" customFormat="true" ht="16.95" hidden="false" customHeight="true" outlineLevel="0" collapsed="false">
      <c r="B932" s="23"/>
      <c r="C932" s="241"/>
      <c r="D932" s="241" t="s">
        <v>2673</v>
      </c>
      <c r="E932" s="3"/>
      <c r="F932" s="242" t="n">
        <v>0</v>
      </c>
      <c r="H932" s="23"/>
    </row>
    <row r="933" s="22" customFormat="true" ht="16.95" hidden="false" customHeight="true" outlineLevel="0" collapsed="false">
      <c r="B933" s="23"/>
      <c r="C933" s="241"/>
      <c r="D933" s="241" t="s">
        <v>2768</v>
      </c>
      <c r="E933" s="3"/>
      <c r="F933" s="242" t="n">
        <v>1.334</v>
      </c>
      <c r="H933" s="23"/>
    </row>
    <row r="934" s="22" customFormat="true" ht="16.95" hidden="false" customHeight="true" outlineLevel="0" collapsed="false">
      <c r="B934" s="23"/>
      <c r="C934" s="241" t="s">
        <v>2574</v>
      </c>
      <c r="D934" s="241" t="s">
        <v>321</v>
      </c>
      <c r="E934" s="3"/>
      <c r="F934" s="242" t="n">
        <v>7.612</v>
      </c>
      <c r="H934" s="23"/>
    </row>
    <row r="935" s="22" customFormat="true" ht="16.95" hidden="false" customHeight="true" outlineLevel="0" collapsed="false">
      <c r="B935" s="23"/>
      <c r="C935" s="243" t="s">
        <v>6310</v>
      </c>
      <c r="H935" s="23"/>
    </row>
    <row r="936" s="22" customFormat="true" ht="16.95" hidden="false" customHeight="true" outlineLevel="0" collapsed="false">
      <c r="B936" s="23"/>
      <c r="C936" s="241" t="s">
        <v>2763</v>
      </c>
      <c r="D936" s="241" t="s">
        <v>6439</v>
      </c>
      <c r="E936" s="3" t="s">
        <v>324</v>
      </c>
      <c r="F936" s="242" t="n">
        <v>7.612</v>
      </c>
      <c r="H936" s="23"/>
    </row>
    <row r="937" s="22" customFormat="true" ht="16.95" hidden="false" customHeight="true" outlineLevel="0" collapsed="false">
      <c r="B937" s="23"/>
      <c r="C937" s="241" t="s">
        <v>2778</v>
      </c>
      <c r="D937" s="241" t="s">
        <v>6440</v>
      </c>
      <c r="E937" s="3" t="s">
        <v>370</v>
      </c>
      <c r="F937" s="242" t="n">
        <v>0.913</v>
      </c>
      <c r="H937" s="23"/>
    </row>
    <row r="938" s="22" customFormat="true" ht="26.4" hidden="false" customHeight="true" outlineLevel="0" collapsed="false">
      <c r="B938" s="23"/>
      <c r="C938" s="236" t="s">
        <v>6441</v>
      </c>
      <c r="D938" s="236" t="s">
        <v>187</v>
      </c>
      <c r="H938" s="23"/>
    </row>
    <row r="939" s="22" customFormat="true" ht="16.95" hidden="false" customHeight="true" outlineLevel="0" collapsed="false">
      <c r="B939" s="23"/>
      <c r="C939" s="237" t="s">
        <v>4622</v>
      </c>
      <c r="D939" s="238"/>
      <c r="E939" s="239"/>
      <c r="F939" s="240" t="n">
        <v>954</v>
      </c>
      <c r="H939" s="23"/>
    </row>
    <row r="940" s="22" customFormat="true" ht="16.95" hidden="false" customHeight="true" outlineLevel="0" collapsed="false">
      <c r="B940" s="23"/>
      <c r="C940" s="241"/>
      <c r="D940" s="241" t="s">
        <v>318</v>
      </c>
      <c r="E940" s="3"/>
      <c r="F940" s="242" t="n">
        <v>0</v>
      </c>
      <c r="H940" s="23"/>
    </row>
    <row r="941" s="22" customFormat="true" ht="16.95" hidden="false" customHeight="true" outlineLevel="0" collapsed="false">
      <c r="B941" s="23"/>
      <c r="C941" s="241"/>
      <c r="D941" s="241" t="s">
        <v>4653</v>
      </c>
      <c r="E941" s="3"/>
      <c r="F941" s="242" t="n">
        <v>0</v>
      </c>
      <c r="H941" s="23"/>
    </row>
    <row r="942" s="22" customFormat="true" ht="16.95" hidden="false" customHeight="true" outlineLevel="0" collapsed="false">
      <c r="B942" s="23"/>
      <c r="C942" s="241"/>
      <c r="D942" s="241" t="s">
        <v>4631</v>
      </c>
      <c r="E942" s="3"/>
      <c r="F942" s="242" t="n">
        <v>0</v>
      </c>
      <c r="H942" s="23"/>
    </row>
    <row r="943" s="22" customFormat="true" ht="16.95" hidden="false" customHeight="true" outlineLevel="0" collapsed="false">
      <c r="B943" s="23"/>
      <c r="C943" s="241" t="s">
        <v>4622</v>
      </c>
      <c r="D943" s="241" t="s">
        <v>4654</v>
      </c>
      <c r="E943" s="3"/>
      <c r="F943" s="242" t="n">
        <v>954</v>
      </c>
      <c r="H943" s="23"/>
    </row>
    <row r="944" s="22" customFormat="true" ht="16.95" hidden="false" customHeight="true" outlineLevel="0" collapsed="false">
      <c r="B944" s="23"/>
      <c r="C944" s="243" t="s">
        <v>6310</v>
      </c>
      <c r="H944" s="23"/>
    </row>
    <row r="945" s="22" customFormat="true" ht="16.95" hidden="false" customHeight="true" outlineLevel="0" collapsed="false">
      <c r="B945" s="23"/>
      <c r="C945" s="241" t="s">
        <v>4650</v>
      </c>
      <c r="D945" s="241" t="s">
        <v>6442</v>
      </c>
      <c r="E945" s="3" t="s">
        <v>313</v>
      </c>
      <c r="F945" s="242" t="n">
        <v>970</v>
      </c>
      <c r="H945" s="23"/>
    </row>
    <row r="946" s="22" customFormat="true" ht="16.95" hidden="false" customHeight="true" outlineLevel="0" collapsed="false">
      <c r="B946" s="23"/>
      <c r="C946" s="241" t="s">
        <v>4627</v>
      </c>
      <c r="D946" s="241" t="s">
        <v>6443</v>
      </c>
      <c r="E946" s="3" t="s">
        <v>313</v>
      </c>
      <c r="F946" s="242" t="n">
        <v>970</v>
      </c>
      <c r="H946" s="23"/>
    </row>
    <row r="947" s="22" customFormat="true" ht="16.95" hidden="false" customHeight="true" outlineLevel="0" collapsed="false">
      <c r="B947" s="23"/>
      <c r="C947" s="241" t="s">
        <v>4647</v>
      </c>
      <c r="D947" s="241" t="s">
        <v>6444</v>
      </c>
      <c r="E947" s="3" t="s">
        <v>313</v>
      </c>
      <c r="F947" s="242" t="n">
        <v>970</v>
      </c>
      <c r="H947" s="23"/>
    </row>
    <row r="948" s="22" customFormat="true" ht="16.95" hidden="false" customHeight="true" outlineLevel="0" collapsed="false">
      <c r="B948" s="23"/>
      <c r="C948" s="241" t="s">
        <v>4640</v>
      </c>
      <c r="D948" s="241" t="s">
        <v>6445</v>
      </c>
      <c r="E948" s="3" t="s">
        <v>313</v>
      </c>
      <c r="F948" s="242" t="n">
        <v>954</v>
      </c>
      <c r="H948" s="23"/>
    </row>
    <row r="949" s="22" customFormat="true" ht="16.95" hidden="false" customHeight="true" outlineLevel="0" collapsed="false">
      <c r="B949" s="23"/>
      <c r="C949" s="237" t="s">
        <v>4624</v>
      </c>
      <c r="D949" s="238"/>
      <c r="E949" s="239"/>
      <c r="F949" s="240" t="n">
        <v>16</v>
      </c>
      <c r="H949" s="23"/>
    </row>
    <row r="950" s="22" customFormat="true" ht="16.95" hidden="false" customHeight="true" outlineLevel="0" collapsed="false">
      <c r="B950" s="23"/>
      <c r="C950" s="241"/>
      <c r="D950" s="241" t="s">
        <v>4633</v>
      </c>
      <c r="E950" s="3"/>
      <c r="F950" s="242" t="n">
        <v>0</v>
      </c>
      <c r="H950" s="23"/>
    </row>
    <row r="951" s="22" customFormat="true" ht="16.95" hidden="false" customHeight="true" outlineLevel="0" collapsed="false">
      <c r="B951" s="23"/>
      <c r="C951" s="241" t="s">
        <v>4624</v>
      </c>
      <c r="D951" s="241" t="s">
        <v>4655</v>
      </c>
      <c r="E951" s="3"/>
      <c r="F951" s="242" t="n">
        <v>16</v>
      </c>
      <c r="H951" s="23"/>
    </row>
    <row r="952" s="22" customFormat="true" ht="16.95" hidden="false" customHeight="true" outlineLevel="0" collapsed="false">
      <c r="B952" s="23"/>
      <c r="C952" s="243" t="s">
        <v>6310</v>
      </c>
      <c r="H952" s="23"/>
    </row>
    <row r="953" s="22" customFormat="true" ht="16.95" hidden="false" customHeight="true" outlineLevel="0" collapsed="false">
      <c r="B953" s="23"/>
      <c r="C953" s="241" t="s">
        <v>4650</v>
      </c>
      <c r="D953" s="241" t="s">
        <v>6442</v>
      </c>
      <c r="E953" s="3" t="s">
        <v>313</v>
      </c>
      <c r="F953" s="242" t="n">
        <v>970</v>
      </c>
      <c r="H953" s="23"/>
    </row>
    <row r="954" s="22" customFormat="true" ht="16.95" hidden="false" customHeight="true" outlineLevel="0" collapsed="false">
      <c r="B954" s="23"/>
      <c r="C954" s="241" t="s">
        <v>4627</v>
      </c>
      <c r="D954" s="241" t="s">
        <v>6443</v>
      </c>
      <c r="E954" s="3" t="s">
        <v>313</v>
      </c>
      <c r="F954" s="242" t="n">
        <v>970</v>
      </c>
      <c r="H954" s="23"/>
    </row>
    <row r="955" s="22" customFormat="true" ht="16.95" hidden="false" customHeight="true" outlineLevel="0" collapsed="false">
      <c r="B955" s="23"/>
      <c r="C955" s="241" t="s">
        <v>4647</v>
      </c>
      <c r="D955" s="241" t="s">
        <v>6444</v>
      </c>
      <c r="E955" s="3" t="s">
        <v>313</v>
      </c>
      <c r="F955" s="242" t="n">
        <v>970</v>
      </c>
      <c r="H955" s="23"/>
    </row>
    <row r="956" s="22" customFormat="true" ht="16.95" hidden="false" customHeight="true" outlineLevel="0" collapsed="false">
      <c r="B956" s="23"/>
      <c r="C956" s="241" t="s">
        <v>4644</v>
      </c>
      <c r="D956" s="241" t="s">
        <v>6446</v>
      </c>
      <c r="E956" s="3" t="s">
        <v>313</v>
      </c>
      <c r="F956" s="242" t="n">
        <v>16</v>
      </c>
      <c r="H956" s="23"/>
    </row>
    <row r="957" s="22" customFormat="true" ht="7.35" hidden="false" customHeight="true" outlineLevel="0" collapsed="false">
      <c r="B957" s="41"/>
      <c r="C957" s="42"/>
      <c r="D957" s="42"/>
      <c r="E957" s="42"/>
      <c r="F957" s="42"/>
      <c r="G957" s="42"/>
      <c r="H957" s="23"/>
    </row>
    <row r="958" s="22" customFormat="true" ht="10.2" hidden="false" customHeight="false" outlineLevel="0" collapsed="false"/>
  </sheetData>
  <sheetProtection algorithmName="SHA-512" hashValue="wM67FqPRDsZEc7CT0URHHYeCWwT4bxKquBPdAO0edn9ckG/eOih0+4kIJRouvdADng4gqe0qZBCALeHEaxsM2A==" saltValue="Gc4d6scCubj8atXIuTI2f9qfEwSIDajpY50PBBOb0UlstUGRISToixrTDZIcsl1XHm/+aq7VGovjk1aWedjlkQ==" spinCount="100000" sheet="true" objects="true" scenarios="true" formatColumns="false" formatRows="false"/>
  <mergeCells count="2">
    <mergeCell ref="D5:F5"/>
    <mergeCell ref="D6:F6"/>
  </mergeCells>
  <printOptions headings="false" gridLines="false" gridLinesSet="true" horizontalCentered="false" verticalCentered="false"/>
  <pageMargins left="0.7" right="0.7" top="0.7875" bottom="0.7875" header="0.511805555555555" footer="0.3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4765625" defaultRowHeight="10.2" zeroHeight="false" outlineLevelRow="0" outlineLevelCol="0"/>
  <sheetData/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59"/>
  <sheetViews>
    <sheetView showFormulas="false" showGridLines="false" showRowColHeaders="true" showZeros="true" rightToLeft="false" tabSelected="false" showOutlineSymbols="true" defaultGridColor="true" view="normal" topLeftCell="A100" colorId="64" zoomScale="100" zoomScaleNormal="100" zoomScalePageLayoutView="100" workbookViewId="0">
      <selection pane="topLeft" activeCell="A100" activeCellId="0" sqref="A100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115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1557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ROUND((ROUND((SUM(BE126:BE152)),  2) + SUM(BE154:BE158)), 2)</f>
        <v>0</v>
      </c>
      <c r="I35" s="119" t="n">
        <v>0.21</v>
      </c>
      <c r="J35" s="100" t="n">
        <f aca="false">ROUND((ROUND(((SUM(BE126:BE152))*I35),  2) + (SUM(BE154:BE158)*I35)),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ROUND((ROUND((SUM(BF126:BF152)),  2) + SUM(BF154:BF158)), 2)</f>
        <v>0</v>
      </c>
      <c r="I36" s="119" t="n">
        <v>0.15</v>
      </c>
      <c r="J36" s="100" t="n">
        <f aca="false">ROUND((ROUND(((SUM(BF126:BF152))*I36),  2) + (SUM(BF154:BF158)*I36)),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ROUND((ROUND((SUM(BG126:BG152)),  2) + SUM(BG154:BG158)),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ROUND((ROUND((SUM(BH126:BH152)),  2) + SUM(BH154:BH158)),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ROUND((ROUND((SUM(BI126:BI152)),  2) + SUM(BI154:BI158)),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2.2.1b - Vodovod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1559</v>
      </c>
      <c r="E101" s="139"/>
      <c r="F101" s="139"/>
      <c r="G101" s="139"/>
      <c r="H101" s="139"/>
      <c r="I101" s="139"/>
      <c r="J101" s="140" t="n">
        <f aca="false">J131</f>
        <v>0</v>
      </c>
      <c r="L101" s="137"/>
    </row>
    <row r="102" s="95" customFormat="true" ht="19.95" hidden="false" customHeight="true" outlineLevel="0" collapsed="false">
      <c r="B102" s="137"/>
      <c r="D102" s="138" t="s">
        <v>1560</v>
      </c>
      <c r="E102" s="139"/>
      <c r="F102" s="139"/>
      <c r="G102" s="139"/>
      <c r="H102" s="139"/>
      <c r="I102" s="139"/>
      <c r="J102" s="140" t="n">
        <f aca="false">J137</f>
        <v>0</v>
      </c>
      <c r="L102" s="137"/>
    </row>
    <row r="103" s="95" customFormat="true" ht="19.95" hidden="false" customHeight="true" outlineLevel="0" collapsed="false">
      <c r="B103" s="137"/>
      <c r="D103" s="138" t="s">
        <v>1561</v>
      </c>
      <c r="E103" s="139"/>
      <c r="F103" s="139"/>
      <c r="G103" s="139"/>
      <c r="H103" s="139"/>
      <c r="I103" s="139"/>
      <c r="J103" s="140" t="n">
        <f aca="false">J149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J153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1031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2.2.1b - Vodovod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P127+P153</f>
        <v>0</v>
      </c>
      <c r="Q126" s="55"/>
      <c r="R126" s="149" t="n">
        <f aca="false">R127+R153</f>
        <v>0</v>
      </c>
      <c r="S126" s="55"/>
      <c r="T126" s="150" t="n">
        <f aca="false">T127+T153</f>
        <v>0</v>
      </c>
      <c r="AT126" s="3" t="s">
        <v>81</v>
      </c>
      <c r="AU126" s="3" t="s">
        <v>286</v>
      </c>
      <c r="BK126" s="151" t="n">
        <f aca="false">BK127+BK153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P128+P131+P137+P149</f>
        <v>0</v>
      </c>
      <c r="R127" s="158" t="n">
        <f aca="false">R128+R131+R137+R149</f>
        <v>0</v>
      </c>
      <c r="T127" s="159" t="n">
        <f aca="false">T128+T131+T137+T149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BK128+BK131+BK137+BK149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536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SUM(P129:P130)</f>
        <v>0</v>
      </c>
      <c r="R128" s="158" t="n">
        <f aca="false">SUM(R129:R130)</f>
        <v>0</v>
      </c>
      <c r="T128" s="159" t="n">
        <f aca="false">SUM(T129:T130)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SUM(BK129:BK130)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1563</v>
      </c>
      <c r="F129" s="166" t="s">
        <v>1564</v>
      </c>
      <c r="G129" s="167" t="s">
        <v>494</v>
      </c>
      <c r="H129" s="168" t="n">
        <v>7.722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1565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1566</v>
      </c>
      <c r="F130" s="166" t="s">
        <v>1567</v>
      </c>
      <c r="G130" s="167" t="s">
        <v>494</v>
      </c>
      <c r="H130" s="168" t="n">
        <v>7.722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1568</v>
      </c>
    </row>
    <row r="131" s="152" customFormat="true" ht="22.95" hidden="false" customHeight="true" outlineLevel="0" collapsed="false">
      <c r="B131" s="153"/>
      <c r="D131" s="154" t="s">
        <v>81</v>
      </c>
      <c r="E131" s="162" t="s">
        <v>542</v>
      </c>
      <c r="F131" s="162" t="s">
        <v>1569</v>
      </c>
      <c r="I131" s="156"/>
      <c r="J131" s="163" t="n">
        <f aca="false">BK131</f>
        <v>0</v>
      </c>
      <c r="L131" s="153"/>
      <c r="M131" s="157"/>
      <c r="P131" s="158" t="n">
        <f aca="false">SUM(P132:P136)</f>
        <v>0</v>
      </c>
      <c r="R131" s="158" t="n">
        <f aca="false">SUM(R132:R136)</f>
        <v>0</v>
      </c>
      <c r="T131" s="159" t="n">
        <f aca="false">SUM(T132:T136)</f>
        <v>0</v>
      </c>
      <c r="AR131" s="154" t="s">
        <v>315</v>
      </c>
      <c r="AT131" s="160" t="s">
        <v>81</v>
      </c>
      <c r="AU131" s="160" t="s">
        <v>89</v>
      </c>
      <c r="AY131" s="154" t="s">
        <v>308</v>
      </c>
      <c r="BK131" s="161" t="n">
        <f aca="false">SUM(BK132:BK136)</f>
        <v>0</v>
      </c>
    </row>
    <row r="132" s="22" customFormat="true" ht="24.15" hidden="false" customHeight="true" outlineLevel="0" collapsed="false">
      <c r="B132" s="23"/>
      <c r="C132" s="164" t="s">
        <v>327</v>
      </c>
      <c r="D132" s="164" t="s">
        <v>310</v>
      </c>
      <c r="E132" s="165" t="s">
        <v>1570</v>
      </c>
      <c r="F132" s="166" t="s">
        <v>1571</v>
      </c>
      <c r="G132" s="167" t="s">
        <v>494</v>
      </c>
      <c r="H132" s="168" t="n">
        <v>7.722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1572</v>
      </c>
    </row>
    <row r="133" s="22" customFormat="true" ht="16.5" hidden="false" customHeight="true" outlineLevel="0" collapsed="false">
      <c r="B133" s="23"/>
      <c r="C133" s="164" t="s">
        <v>315</v>
      </c>
      <c r="D133" s="164" t="s">
        <v>310</v>
      </c>
      <c r="E133" s="165" t="s">
        <v>1573</v>
      </c>
      <c r="F133" s="166" t="s">
        <v>1574</v>
      </c>
      <c r="G133" s="167" t="s">
        <v>494</v>
      </c>
      <c r="H133" s="168" t="n">
        <v>7.722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1575</v>
      </c>
    </row>
    <row r="134" s="22" customFormat="true" ht="16.5" hidden="false" customHeight="true" outlineLevel="0" collapsed="false">
      <c r="B134" s="23"/>
      <c r="C134" s="164" t="s">
        <v>334</v>
      </c>
      <c r="D134" s="164" t="s">
        <v>310</v>
      </c>
      <c r="E134" s="165" t="s">
        <v>1576</v>
      </c>
      <c r="F134" s="166" t="s">
        <v>1577</v>
      </c>
      <c r="G134" s="167" t="s">
        <v>607</v>
      </c>
      <c r="H134" s="168" t="n">
        <v>1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1578</v>
      </c>
    </row>
    <row r="135" s="22" customFormat="true" ht="24.15" hidden="false" customHeight="true" outlineLevel="0" collapsed="false">
      <c r="B135" s="23"/>
      <c r="C135" s="164" t="s">
        <v>340</v>
      </c>
      <c r="D135" s="164" t="s">
        <v>310</v>
      </c>
      <c r="E135" s="165" t="s">
        <v>1579</v>
      </c>
      <c r="F135" s="166" t="s">
        <v>1580</v>
      </c>
      <c r="G135" s="167" t="s">
        <v>607</v>
      </c>
      <c r="H135" s="168" t="n">
        <v>1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1581</v>
      </c>
    </row>
    <row r="136" s="22" customFormat="true" ht="16.5" hidden="false" customHeight="true" outlineLevel="0" collapsed="false">
      <c r="B136" s="23"/>
      <c r="C136" s="164" t="s">
        <v>347</v>
      </c>
      <c r="D136" s="164" t="s">
        <v>310</v>
      </c>
      <c r="E136" s="165" t="s">
        <v>1582</v>
      </c>
      <c r="F136" s="166" t="s">
        <v>1583</v>
      </c>
      <c r="G136" s="167" t="s">
        <v>607</v>
      </c>
      <c r="H136" s="168" t="n">
        <v>1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1584</v>
      </c>
    </row>
    <row r="137" s="152" customFormat="true" ht="22.95" hidden="false" customHeight="true" outlineLevel="0" collapsed="false">
      <c r="B137" s="153"/>
      <c r="D137" s="154" t="s">
        <v>81</v>
      </c>
      <c r="E137" s="162" t="s">
        <v>582</v>
      </c>
      <c r="F137" s="162" t="s">
        <v>1585</v>
      </c>
      <c r="I137" s="156"/>
      <c r="J137" s="163" t="n">
        <f aca="false">BK137</f>
        <v>0</v>
      </c>
      <c r="L137" s="153"/>
      <c r="M137" s="157"/>
      <c r="P137" s="158" t="n">
        <f aca="false">SUM(P138:P148)</f>
        <v>0</v>
      </c>
      <c r="R137" s="158" t="n">
        <f aca="false">SUM(R138:R148)</f>
        <v>0</v>
      </c>
      <c r="T137" s="159" t="n">
        <f aca="false">SUM(T138:T148)</f>
        <v>0</v>
      </c>
      <c r="AR137" s="154" t="s">
        <v>315</v>
      </c>
      <c r="AT137" s="160" t="s">
        <v>81</v>
      </c>
      <c r="AU137" s="160" t="s">
        <v>89</v>
      </c>
      <c r="AY137" s="154" t="s">
        <v>308</v>
      </c>
      <c r="BK137" s="161" t="n">
        <f aca="false">SUM(BK138:BK148)</f>
        <v>0</v>
      </c>
    </row>
    <row r="138" s="22" customFormat="true" ht="16.5" hidden="false" customHeight="true" outlineLevel="0" collapsed="false">
      <c r="B138" s="23"/>
      <c r="C138" s="164" t="s">
        <v>352</v>
      </c>
      <c r="D138" s="164" t="s">
        <v>310</v>
      </c>
      <c r="E138" s="165" t="s">
        <v>1586</v>
      </c>
      <c r="F138" s="166" t="s">
        <v>1587</v>
      </c>
      <c r="G138" s="167" t="s">
        <v>324</v>
      </c>
      <c r="H138" s="168" t="n">
        <v>6.023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1588</v>
      </c>
    </row>
    <row r="139" s="22" customFormat="true" ht="16.5" hidden="false" customHeight="true" outlineLevel="0" collapsed="false">
      <c r="B139" s="23"/>
      <c r="C139" s="164" t="s">
        <v>357</v>
      </c>
      <c r="D139" s="164" t="s">
        <v>310</v>
      </c>
      <c r="E139" s="165" t="s">
        <v>1589</v>
      </c>
      <c r="F139" s="166" t="s">
        <v>1590</v>
      </c>
      <c r="G139" s="167" t="s">
        <v>324</v>
      </c>
      <c r="H139" s="168" t="n">
        <v>6.023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1591</v>
      </c>
    </row>
    <row r="140" s="22" customFormat="true" ht="16.5" hidden="false" customHeight="true" outlineLevel="0" collapsed="false">
      <c r="B140" s="23"/>
      <c r="C140" s="164" t="s">
        <v>363</v>
      </c>
      <c r="D140" s="164" t="s">
        <v>310</v>
      </c>
      <c r="E140" s="165" t="s">
        <v>1592</v>
      </c>
      <c r="F140" s="166" t="s">
        <v>1593</v>
      </c>
      <c r="G140" s="167" t="s">
        <v>313</v>
      </c>
      <c r="H140" s="168" t="n">
        <v>34.373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1594</v>
      </c>
    </row>
    <row r="141" s="22" customFormat="true" ht="16.5" hidden="false" customHeight="true" outlineLevel="0" collapsed="false">
      <c r="B141" s="23"/>
      <c r="C141" s="164" t="s">
        <v>367</v>
      </c>
      <c r="D141" s="164" t="s">
        <v>310</v>
      </c>
      <c r="E141" s="165" t="s">
        <v>1595</v>
      </c>
      <c r="F141" s="166" t="s">
        <v>1596</v>
      </c>
      <c r="G141" s="167" t="s">
        <v>313</v>
      </c>
      <c r="H141" s="168" t="n">
        <v>34.373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1597</v>
      </c>
    </row>
    <row r="142" s="22" customFormat="true" ht="16.5" hidden="false" customHeight="true" outlineLevel="0" collapsed="false">
      <c r="B142" s="23"/>
      <c r="C142" s="164" t="s">
        <v>374</v>
      </c>
      <c r="D142" s="164" t="s">
        <v>310</v>
      </c>
      <c r="E142" s="165" t="s">
        <v>1598</v>
      </c>
      <c r="F142" s="166" t="s">
        <v>1599</v>
      </c>
      <c r="G142" s="167" t="s">
        <v>324</v>
      </c>
      <c r="H142" s="168" t="n">
        <v>6.023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1600</v>
      </c>
    </row>
    <row r="143" s="22" customFormat="true" ht="16.5" hidden="false" customHeight="true" outlineLevel="0" collapsed="false">
      <c r="B143" s="23"/>
      <c r="C143" s="164" t="s">
        <v>381</v>
      </c>
      <c r="D143" s="164" t="s">
        <v>310</v>
      </c>
      <c r="E143" s="165" t="s">
        <v>1601</v>
      </c>
      <c r="F143" s="166" t="s">
        <v>1602</v>
      </c>
      <c r="G143" s="167" t="s">
        <v>324</v>
      </c>
      <c r="H143" s="168" t="n">
        <v>3.946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1603</v>
      </c>
    </row>
    <row r="144" s="22" customFormat="true" ht="24.15" hidden="false" customHeight="true" outlineLevel="0" collapsed="false">
      <c r="B144" s="23"/>
      <c r="C144" s="164" t="s">
        <v>393</v>
      </c>
      <c r="D144" s="164" t="s">
        <v>310</v>
      </c>
      <c r="E144" s="165" t="s">
        <v>1604</v>
      </c>
      <c r="F144" s="166" t="s">
        <v>1605</v>
      </c>
      <c r="G144" s="167" t="s">
        <v>324</v>
      </c>
      <c r="H144" s="168" t="n">
        <v>1.614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1606</v>
      </c>
    </row>
    <row r="145" s="22" customFormat="true" ht="24.15" hidden="false" customHeight="true" outlineLevel="0" collapsed="false">
      <c r="B145" s="23"/>
      <c r="C145" s="164" t="s">
        <v>7</v>
      </c>
      <c r="D145" s="164" t="s">
        <v>310</v>
      </c>
      <c r="E145" s="165" t="s">
        <v>1607</v>
      </c>
      <c r="F145" s="166" t="s">
        <v>1608</v>
      </c>
      <c r="G145" s="167" t="s">
        <v>324</v>
      </c>
      <c r="H145" s="168" t="n">
        <v>0.463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1609</v>
      </c>
    </row>
    <row r="146" s="22" customFormat="true" ht="21.75" hidden="false" customHeight="true" outlineLevel="0" collapsed="false">
      <c r="B146" s="23"/>
      <c r="C146" s="164" t="s">
        <v>414</v>
      </c>
      <c r="D146" s="164" t="s">
        <v>310</v>
      </c>
      <c r="E146" s="165" t="s">
        <v>1610</v>
      </c>
      <c r="F146" s="166" t="s">
        <v>1611</v>
      </c>
      <c r="G146" s="167" t="s">
        <v>324</v>
      </c>
      <c r="H146" s="168" t="n">
        <v>2.077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1612</v>
      </c>
    </row>
    <row r="147" s="22" customFormat="true" ht="16.5" hidden="false" customHeight="true" outlineLevel="0" collapsed="false">
      <c r="B147" s="23"/>
      <c r="C147" s="164" t="s">
        <v>423</v>
      </c>
      <c r="D147" s="164" t="s">
        <v>310</v>
      </c>
      <c r="E147" s="165" t="s">
        <v>1613</v>
      </c>
      <c r="F147" s="166" t="s">
        <v>1614</v>
      </c>
      <c r="G147" s="167" t="s">
        <v>324</v>
      </c>
      <c r="H147" s="168" t="n">
        <v>2.077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1615</v>
      </c>
    </row>
    <row r="148" s="22" customFormat="true" ht="16.5" hidden="false" customHeight="true" outlineLevel="0" collapsed="false">
      <c r="B148" s="23"/>
      <c r="C148" s="164" t="s">
        <v>427</v>
      </c>
      <c r="D148" s="164" t="s">
        <v>310</v>
      </c>
      <c r="E148" s="165" t="s">
        <v>1616</v>
      </c>
      <c r="F148" s="166" t="s">
        <v>1617</v>
      </c>
      <c r="G148" s="167" t="s">
        <v>324</v>
      </c>
      <c r="H148" s="168" t="n">
        <v>2.077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1618</v>
      </c>
    </row>
    <row r="149" s="152" customFormat="true" ht="22.95" hidden="false" customHeight="true" outlineLevel="0" collapsed="false">
      <c r="B149" s="153"/>
      <c r="D149" s="154" t="s">
        <v>81</v>
      </c>
      <c r="E149" s="162" t="s">
        <v>611</v>
      </c>
      <c r="F149" s="162" t="s">
        <v>1619</v>
      </c>
      <c r="I149" s="156"/>
      <c r="J149" s="163" t="n">
        <f aca="false">BK149</f>
        <v>0</v>
      </c>
      <c r="L149" s="153"/>
      <c r="M149" s="157"/>
      <c r="P149" s="158" t="n">
        <f aca="false">SUM(P150:P152)</f>
        <v>0</v>
      </c>
      <c r="R149" s="158" t="n">
        <f aca="false">SUM(R150:R152)</f>
        <v>0</v>
      </c>
      <c r="T149" s="159" t="n">
        <f aca="false">SUM(T150:T152)</f>
        <v>0</v>
      </c>
      <c r="AR149" s="154" t="s">
        <v>315</v>
      </c>
      <c r="AT149" s="160" t="s">
        <v>81</v>
      </c>
      <c r="AU149" s="160" t="s">
        <v>89</v>
      </c>
      <c r="AY149" s="154" t="s">
        <v>308</v>
      </c>
      <c r="BK149" s="161" t="n">
        <f aca="false">SUM(BK150:BK152)</f>
        <v>0</v>
      </c>
    </row>
    <row r="150" s="22" customFormat="true" ht="16.5" hidden="false" customHeight="true" outlineLevel="0" collapsed="false">
      <c r="B150" s="23"/>
      <c r="C150" s="164" t="s">
        <v>433</v>
      </c>
      <c r="D150" s="164" t="s">
        <v>310</v>
      </c>
      <c r="E150" s="165" t="s">
        <v>1620</v>
      </c>
      <c r="F150" s="166" t="s">
        <v>1621</v>
      </c>
      <c r="G150" s="167" t="s">
        <v>494</v>
      </c>
      <c r="H150" s="168" t="n">
        <v>7.722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1622</v>
      </c>
    </row>
    <row r="151" s="22" customFormat="true" ht="16.5" hidden="false" customHeight="true" outlineLevel="0" collapsed="false">
      <c r="B151" s="23"/>
      <c r="C151" s="164" t="s">
        <v>443</v>
      </c>
      <c r="D151" s="164" t="s">
        <v>310</v>
      </c>
      <c r="E151" s="165" t="s">
        <v>1623</v>
      </c>
      <c r="F151" s="166" t="s">
        <v>1624</v>
      </c>
      <c r="G151" s="167" t="s">
        <v>494</v>
      </c>
      <c r="H151" s="168" t="n">
        <v>7.722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1625</v>
      </c>
    </row>
    <row r="152" s="22" customFormat="true" ht="16.5" hidden="false" customHeight="true" outlineLevel="0" collapsed="false">
      <c r="B152" s="23"/>
      <c r="C152" s="164" t="s">
        <v>6</v>
      </c>
      <c r="D152" s="164" t="s">
        <v>310</v>
      </c>
      <c r="E152" s="165" t="s">
        <v>1626</v>
      </c>
      <c r="F152" s="166" t="s">
        <v>1627</v>
      </c>
      <c r="G152" s="167" t="s">
        <v>370</v>
      </c>
      <c r="H152" s="168" t="n">
        <v>3.562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1628</v>
      </c>
    </row>
    <row r="153" s="22" customFormat="true" ht="49.95" hidden="false" customHeight="true" outlineLevel="0" collapsed="false">
      <c r="B153" s="23"/>
      <c r="E153" s="155" t="s">
        <v>518</v>
      </c>
      <c r="F153" s="155" t="s">
        <v>519</v>
      </c>
      <c r="J153" s="142" t="n">
        <f aca="false">BK153</f>
        <v>0</v>
      </c>
      <c r="L153" s="23"/>
      <c r="M153" s="211"/>
      <c r="T153" s="57"/>
      <c r="AT153" s="3" t="s">
        <v>81</v>
      </c>
      <c r="AU153" s="3" t="s">
        <v>82</v>
      </c>
      <c r="AY153" s="3" t="s">
        <v>520</v>
      </c>
      <c r="BK153" s="176" t="n">
        <f aca="false">SUM(BK154:BK158)</f>
        <v>0</v>
      </c>
    </row>
    <row r="154" s="22" customFormat="true" ht="16.35" hidden="false" customHeight="true" outlineLevel="0" collapsed="false">
      <c r="B154" s="23"/>
      <c r="C154" s="212"/>
      <c r="D154" s="213" t="s">
        <v>310</v>
      </c>
      <c r="E154" s="214"/>
      <c r="F154" s="215"/>
      <c r="G154" s="216"/>
      <c r="H154" s="217"/>
      <c r="I154" s="218"/>
      <c r="J154" s="219" t="n">
        <f aca="false">BK154</f>
        <v>0</v>
      </c>
      <c r="K154" s="220"/>
      <c r="L154" s="23"/>
      <c r="M154" s="221"/>
      <c r="N154" s="222" t="s">
        <v>47</v>
      </c>
      <c r="T154" s="57"/>
      <c r="AT154" s="3" t="s">
        <v>520</v>
      </c>
      <c r="AU154" s="3" t="s">
        <v>89</v>
      </c>
      <c r="AY154" s="3" t="s">
        <v>520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I154*H154</f>
        <v>0</v>
      </c>
    </row>
    <row r="155" s="22" customFormat="true" ht="16.35" hidden="false" customHeight="true" outlineLevel="0" collapsed="false">
      <c r="B155" s="23"/>
      <c r="C155" s="212"/>
      <c r="D155" s="213" t="s">
        <v>310</v>
      </c>
      <c r="E155" s="214"/>
      <c r="F155" s="215"/>
      <c r="G155" s="216"/>
      <c r="H155" s="217"/>
      <c r="I155" s="218"/>
      <c r="J155" s="219" t="n">
        <f aca="false">BK155</f>
        <v>0</v>
      </c>
      <c r="K155" s="220"/>
      <c r="L155" s="23"/>
      <c r="M155" s="221"/>
      <c r="N155" s="222" t="s">
        <v>47</v>
      </c>
      <c r="T155" s="57"/>
      <c r="AT155" s="3" t="s">
        <v>520</v>
      </c>
      <c r="AU155" s="3" t="s">
        <v>89</v>
      </c>
      <c r="AY155" s="3" t="s">
        <v>520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I155*H155</f>
        <v>0</v>
      </c>
    </row>
    <row r="156" s="22" customFormat="true" ht="16.35" hidden="false" customHeight="true" outlineLevel="0" collapsed="false">
      <c r="B156" s="23"/>
      <c r="C156" s="212"/>
      <c r="D156" s="213" t="s">
        <v>310</v>
      </c>
      <c r="E156" s="214"/>
      <c r="F156" s="215"/>
      <c r="G156" s="216"/>
      <c r="H156" s="217"/>
      <c r="I156" s="218"/>
      <c r="J156" s="219" t="n">
        <f aca="false">BK156</f>
        <v>0</v>
      </c>
      <c r="K156" s="220"/>
      <c r="L156" s="23"/>
      <c r="M156" s="221"/>
      <c r="N156" s="222" t="s">
        <v>47</v>
      </c>
      <c r="T156" s="57"/>
      <c r="AT156" s="3" t="s">
        <v>520</v>
      </c>
      <c r="AU156" s="3" t="s">
        <v>89</v>
      </c>
      <c r="AY156" s="3" t="s">
        <v>520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I156*H156</f>
        <v>0</v>
      </c>
    </row>
    <row r="157" s="22" customFormat="true" ht="16.35" hidden="false" customHeight="true" outlineLevel="0" collapsed="false">
      <c r="B157" s="23"/>
      <c r="C157" s="212"/>
      <c r="D157" s="213" t="s">
        <v>310</v>
      </c>
      <c r="E157" s="214"/>
      <c r="F157" s="215"/>
      <c r="G157" s="216"/>
      <c r="H157" s="217"/>
      <c r="I157" s="218"/>
      <c r="J157" s="219" t="n">
        <f aca="false">BK157</f>
        <v>0</v>
      </c>
      <c r="K157" s="220"/>
      <c r="L157" s="23"/>
      <c r="M157" s="221"/>
      <c r="N157" s="222" t="s">
        <v>47</v>
      </c>
      <c r="T157" s="57"/>
      <c r="AT157" s="3" t="s">
        <v>520</v>
      </c>
      <c r="AU157" s="3" t="s">
        <v>89</v>
      </c>
      <c r="AY157" s="3" t="s">
        <v>520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I157*H157</f>
        <v>0</v>
      </c>
    </row>
    <row r="158" s="22" customFormat="true" ht="16.35" hidden="false" customHeight="true" outlineLevel="0" collapsed="false">
      <c r="B158" s="23"/>
      <c r="C158" s="212"/>
      <c r="D158" s="213" t="s">
        <v>310</v>
      </c>
      <c r="E158" s="214"/>
      <c r="F158" s="215"/>
      <c r="G158" s="216"/>
      <c r="H158" s="217"/>
      <c r="I158" s="218"/>
      <c r="J158" s="219" t="n">
        <f aca="false">BK158</f>
        <v>0</v>
      </c>
      <c r="K158" s="220"/>
      <c r="L158" s="23"/>
      <c r="M158" s="221"/>
      <c r="N158" s="222" t="s">
        <v>47</v>
      </c>
      <c r="O158" s="223"/>
      <c r="P158" s="223"/>
      <c r="Q158" s="223"/>
      <c r="R158" s="223"/>
      <c r="S158" s="223"/>
      <c r="T158" s="224"/>
      <c r="AT158" s="3" t="s">
        <v>520</v>
      </c>
      <c r="AU158" s="3" t="s">
        <v>89</v>
      </c>
      <c r="AY158" s="3" t="s">
        <v>520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I158*H158</f>
        <v>0</v>
      </c>
    </row>
    <row r="159" s="22" customFormat="true" ht="6.9" hidden="false" customHeight="true" outlineLevel="0" collapsed="false">
      <c r="B159" s="41"/>
      <c r="C159" s="42"/>
      <c r="D159" s="42"/>
      <c r="E159" s="42"/>
      <c r="F159" s="42"/>
      <c r="G159" s="42"/>
      <c r="H159" s="42"/>
      <c r="I159" s="42"/>
      <c r="J159" s="42"/>
      <c r="K159" s="42"/>
      <c r="L159" s="23"/>
    </row>
  </sheetData>
  <sheetProtection algorithmName="SHA-512" hashValue="nnUSOPC3e5EFsWXtIGQlCzZ2V1Ai+NdB2lW/YAskwN3x7MaTfMyf7OdbZ6ZjYbea7weF0eCJl4kLG3rfCa9s+Q==" saltValue="UoyIEz7RGkaJ3j83rnBuDqYJFXK8f8+miW6nFcr47aiHY9VfSrZkI+f3itmI0z7gFIBCy1aoRx9oC6FMzihT8A==" spinCount="100000" sheet="true" objects="true" scenarios="true" formatColumns="false" formatRows="false" autoFilter="false"/>
  <autoFilter ref="C125:K158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54:D159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4:N159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64"/>
  <sheetViews>
    <sheetView showFormulas="false" showGridLines="false" showRowColHeaders="true" showZeros="true" rightToLeft="false" tabSelected="false" showOutlineSymbols="true" defaultGridColor="true" view="normal" topLeftCell="A106" colorId="64" zoomScale="100" zoomScaleNormal="100" zoomScalePageLayoutView="100" workbookViewId="0">
      <selection pane="topLeft" activeCell="E1" activeCellId="0" sqref="E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118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1629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ROUND(J128,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ROUND((ROUND((SUM(BE128:BE157)),  2) + SUM(BE159:BE163)), 2)</f>
        <v>0</v>
      </c>
      <c r="I35" s="119" t="n">
        <v>0.21</v>
      </c>
      <c r="J35" s="100" t="n">
        <f aca="false">ROUND((ROUND(((SUM(BE128:BE157))*I35),  2) + (SUM(BE159:BE163)*I35)),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ROUND((ROUND((SUM(BF128:BF157)),  2) + SUM(BF159:BF163)), 2)</f>
        <v>0</v>
      </c>
      <c r="I36" s="119" t="n">
        <v>0.15</v>
      </c>
      <c r="J36" s="100" t="n">
        <f aca="false">ROUND((ROUND(((SUM(BF128:BF157))*I36),  2) + (SUM(BF159:BF163)*I36)),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ROUND((ROUND((SUM(BG128:BG157)),  2) + SUM(BG159:BG163)),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ROUND((ROUND((SUM(BH128:BH157)),  2) + SUM(BH159:BH163)),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ROUND((ROUND((SUM(BI128:BI157)),  2) + SUM(BI159:BI163)),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2.2.1c - ZTI vodovod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J128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J129</f>
        <v>0</v>
      </c>
      <c r="L99" s="133"/>
    </row>
    <row r="100" s="95" customFormat="true" ht="19.95" hidden="false" customHeight="true" outlineLevel="0" collapsed="false">
      <c r="B100" s="137"/>
      <c r="D100" s="138" t="s">
        <v>1630</v>
      </c>
      <c r="E100" s="139"/>
      <c r="F100" s="139"/>
      <c r="G100" s="139"/>
      <c r="H100" s="139"/>
      <c r="I100" s="139"/>
      <c r="J100" s="140" t="n">
        <f aca="false">J130</f>
        <v>0</v>
      </c>
      <c r="L100" s="137"/>
    </row>
    <row r="101" s="95" customFormat="true" ht="19.95" hidden="false" customHeight="true" outlineLevel="0" collapsed="false">
      <c r="B101" s="137"/>
      <c r="D101" s="138" t="s">
        <v>1631</v>
      </c>
      <c r="E101" s="139"/>
      <c r="F101" s="139"/>
      <c r="G101" s="139"/>
      <c r="H101" s="139"/>
      <c r="I101" s="139"/>
      <c r="J101" s="140" t="n">
        <f aca="false">J132</f>
        <v>0</v>
      </c>
      <c r="L101" s="137"/>
    </row>
    <row r="102" s="95" customFormat="true" ht="19.95" hidden="false" customHeight="true" outlineLevel="0" collapsed="false">
      <c r="B102" s="137"/>
      <c r="D102" s="138" t="s">
        <v>1632</v>
      </c>
      <c r="E102" s="139"/>
      <c r="F102" s="139"/>
      <c r="G102" s="139"/>
      <c r="H102" s="139"/>
      <c r="I102" s="139"/>
      <c r="J102" s="140" t="n">
        <f aca="false">J134</f>
        <v>0</v>
      </c>
      <c r="L102" s="137"/>
    </row>
    <row r="103" s="95" customFormat="true" ht="19.95" hidden="false" customHeight="true" outlineLevel="0" collapsed="false">
      <c r="B103" s="137"/>
      <c r="D103" s="138" t="s">
        <v>1633</v>
      </c>
      <c r="E103" s="139"/>
      <c r="F103" s="139"/>
      <c r="G103" s="139"/>
      <c r="H103" s="139"/>
      <c r="I103" s="139"/>
      <c r="J103" s="140" t="n">
        <f aca="false">J136</f>
        <v>0</v>
      </c>
      <c r="L103" s="137"/>
    </row>
    <row r="104" s="95" customFormat="true" ht="19.95" hidden="false" customHeight="true" outlineLevel="0" collapsed="false">
      <c r="B104" s="137"/>
      <c r="D104" s="138" t="s">
        <v>1634</v>
      </c>
      <c r="E104" s="139"/>
      <c r="F104" s="139"/>
      <c r="G104" s="139"/>
      <c r="H104" s="139"/>
      <c r="I104" s="139"/>
      <c r="J104" s="140" t="n">
        <f aca="false">J142</f>
        <v>0</v>
      </c>
      <c r="L104" s="137"/>
    </row>
    <row r="105" s="95" customFormat="true" ht="19.95" hidden="false" customHeight="true" outlineLevel="0" collapsed="false">
      <c r="B105" s="137"/>
      <c r="D105" s="138" t="s">
        <v>1635</v>
      </c>
      <c r="E105" s="139"/>
      <c r="F105" s="139"/>
      <c r="G105" s="139"/>
      <c r="H105" s="139"/>
      <c r="I105" s="139"/>
      <c r="J105" s="140" t="n">
        <f aca="false">J154</f>
        <v>0</v>
      </c>
      <c r="L105" s="137"/>
    </row>
    <row r="106" s="132" customFormat="true" ht="21.75" hidden="false" customHeight="true" outlineLevel="0" collapsed="false">
      <c r="B106" s="133"/>
      <c r="D106" s="141" t="s">
        <v>292</v>
      </c>
      <c r="J106" s="142" t="n">
        <f aca="false">J158</f>
        <v>0</v>
      </c>
      <c r="L106" s="133"/>
    </row>
    <row r="107" s="22" customFormat="true" ht="21.75" hidden="false" customHeight="true" outlineLevel="0" collapsed="false">
      <c r="B107" s="23"/>
      <c r="L107" s="23"/>
    </row>
    <row r="108" s="22" customFormat="true" ht="6.9" hidden="false" customHeight="true" outlineLevel="0" collapsed="false"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23"/>
    </row>
    <row r="112" s="22" customFormat="true" ht="6.9" hidden="false" customHeight="true" outlineLevel="0" collapsed="false"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23"/>
    </row>
    <row r="113" s="22" customFormat="true" ht="24.9" hidden="false" customHeight="true" outlineLevel="0" collapsed="false">
      <c r="B113" s="23"/>
      <c r="C113" s="7" t="s">
        <v>293</v>
      </c>
      <c r="L113" s="23"/>
    </row>
    <row r="114" s="22" customFormat="true" ht="6.9" hidden="false" customHeight="true" outlineLevel="0" collapsed="false">
      <c r="B114" s="23"/>
      <c r="L114" s="23"/>
    </row>
    <row r="115" s="22" customFormat="true" ht="12" hidden="false" customHeight="true" outlineLevel="0" collapsed="false">
      <c r="B115" s="23"/>
      <c r="C115" s="15" t="s">
        <v>15</v>
      </c>
      <c r="L115" s="23"/>
    </row>
    <row r="116" s="22" customFormat="true" ht="16.5" hidden="false" customHeight="true" outlineLevel="0" collapsed="false">
      <c r="B116" s="23"/>
      <c r="E116" s="109" t="str">
        <f aca="false">E7</f>
        <v>Koupaliště Rosice</v>
      </c>
      <c r="F116" s="109"/>
      <c r="G116" s="109"/>
      <c r="H116" s="109"/>
      <c r="L116" s="23"/>
    </row>
    <row r="117" customFormat="false" ht="12" hidden="false" customHeight="true" outlineLevel="0" collapsed="false">
      <c r="B117" s="6"/>
      <c r="C117" s="15" t="s">
        <v>278</v>
      </c>
      <c r="L117" s="6"/>
    </row>
    <row r="118" s="22" customFormat="true" ht="16.5" hidden="false" customHeight="true" outlineLevel="0" collapsed="false">
      <c r="B118" s="23"/>
      <c r="E118" s="109" t="s">
        <v>1031</v>
      </c>
      <c r="F118" s="109"/>
      <c r="G118" s="109"/>
      <c r="H118" s="109"/>
      <c r="L118" s="23"/>
    </row>
    <row r="119" s="22" customFormat="true" ht="12" hidden="false" customHeight="true" outlineLevel="0" collapsed="false">
      <c r="B119" s="23"/>
      <c r="C119" s="15" t="s">
        <v>280</v>
      </c>
      <c r="L119" s="23"/>
    </row>
    <row r="120" s="22" customFormat="true" ht="16.5" hidden="false" customHeight="true" outlineLevel="0" collapsed="false">
      <c r="B120" s="23"/>
      <c r="E120" s="110" t="str">
        <f aca="false">E11</f>
        <v>2.2.1c - ZTI vodovod</v>
      </c>
      <c r="F120" s="110"/>
      <c r="G120" s="110"/>
      <c r="H120" s="110"/>
      <c r="L120" s="23"/>
    </row>
    <row r="121" s="22" customFormat="true" ht="6.9" hidden="false" customHeight="true" outlineLevel="0" collapsed="false">
      <c r="B121" s="23"/>
      <c r="L121" s="23"/>
    </row>
    <row r="122" s="22" customFormat="true" ht="12" hidden="false" customHeight="true" outlineLevel="0" collapsed="false">
      <c r="B122" s="23"/>
      <c r="C122" s="15" t="s">
        <v>19</v>
      </c>
      <c r="F122" s="16" t="str">
        <f aca="false">F14</f>
        <v>Rosice</v>
      </c>
      <c r="I122" s="15" t="s">
        <v>21</v>
      </c>
      <c r="J122" s="111" t="str">
        <f aca="false">IF(J14="","",J14)</f>
        <v>6. 9. 2021</v>
      </c>
      <c r="L122" s="23"/>
    </row>
    <row r="123" s="22" customFormat="true" ht="6.9" hidden="false" customHeight="true" outlineLevel="0" collapsed="false">
      <c r="B123" s="23"/>
      <c r="L123" s="23"/>
    </row>
    <row r="124" s="22" customFormat="true" ht="25.65" hidden="false" customHeight="true" outlineLevel="0" collapsed="false">
      <c r="B124" s="23"/>
      <c r="C124" s="15" t="s">
        <v>23</v>
      </c>
      <c r="F124" s="16" t="str">
        <f aca="false">E17</f>
        <v>Město Rosice</v>
      </c>
      <c r="I124" s="15" t="s">
        <v>31</v>
      </c>
      <c r="J124" s="128" t="str">
        <f aca="false">E23</f>
        <v>Ing. arch. Kristýna Shromáždilová</v>
      </c>
      <c r="L124" s="23"/>
    </row>
    <row r="125" s="22" customFormat="true" ht="25.65" hidden="false" customHeight="true" outlineLevel="0" collapsed="false">
      <c r="B125" s="23"/>
      <c r="C125" s="15" t="s">
        <v>29</v>
      </c>
      <c r="F125" s="16" t="str">
        <f aca="false">IF(E20="","",E20)</f>
        <v>Vyplň údaj</v>
      </c>
      <c r="I125" s="15" t="s">
        <v>36</v>
      </c>
      <c r="J125" s="128" t="str">
        <f aca="false">E26</f>
        <v>STAGA stavební agentura s.r.o.</v>
      </c>
      <c r="L125" s="23"/>
    </row>
    <row r="126" s="22" customFormat="true" ht="10.35" hidden="false" customHeight="true" outlineLevel="0" collapsed="false">
      <c r="B126" s="23"/>
      <c r="L126" s="23"/>
    </row>
    <row r="127" s="143" customFormat="true" ht="29.25" hidden="false" customHeight="true" outlineLevel="0" collapsed="false">
      <c r="B127" s="144"/>
      <c r="C127" s="145" t="s">
        <v>294</v>
      </c>
      <c r="D127" s="146" t="s">
        <v>67</v>
      </c>
      <c r="E127" s="146" t="s">
        <v>63</v>
      </c>
      <c r="F127" s="146" t="s">
        <v>64</v>
      </c>
      <c r="G127" s="146" t="s">
        <v>295</v>
      </c>
      <c r="H127" s="146" t="s">
        <v>296</v>
      </c>
      <c r="I127" s="146" t="s">
        <v>297</v>
      </c>
      <c r="J127" s="146" t="s">
        <v>284</v>
      </c>
      <c r="K127" s="147" t="s">
        <v>298</v>
      </c>
      <c r="L127" s="144"/>
      <c r="M127" s="64"/>
      <c r="N127" s="65" t="s">
        <v>46</v>
      </c>
      <c r="O127" s="65" t="s">
        <v>299</v>
      </c>
      <c r="P127" s="65" t="s">
        <v>300</v>
      </c>
      <c r="Q127" s="65" t="s">
        <v>301</v>
      </c>
      <c r="R127" s="65" t="s">
        <v>302</v>
      </c>
      <c r="S127" s="65" t="s">
        <v>303</v>
      </c>
      <c r="T127" s="66" t="s">
        <v>304</v>
      </c>
    </row>
    <row r="128" s="22" customFormat="true" ht="22.95" hidden="false" customHeight="true" outlineLevel="0" collapsed="false">
      <c r="B128" s="23"/>
      <c r="C128" s="70" t="s">
        <v>305</v>
      </c>
      <c r="J128" s="148" t="n">
        <f aca="false">BK128</f>
        <v>0</v>
      </c>
      <c r="L128" s="23"/>
      <c r="M128" s="67"/>
      <c r="N128" s="55"/>
      <c r="O128" s="55"/>
      <c r="P128" s="149" t="n">
        <f aca="false">P129+P158</f>
        <v>0</v>
      </c>
      <c r="Q128" s="55"/>
      <c r="R128" s="149" t="n">
        <f aca="false">R129+R158</f>
        <v>0</v>
      </c>
      <c r="S128" s="55"/>
      <c r="T128" s="150" t="n">
        <f aca="false">T129+T158</f>
        <v>0</v>
      </c>
      <c r="AT128" s="3" t="s">
        <v>81</v>
      </c>
      <c r="AU128" s="3" t="s">
        <v>286</v>
      </c>
      <c r="BK128" s="151" t="n">
        <f aca="false">BK129+BK158</f>
        <v>0</v>
      </c>
    </row>
    <row r="129" s="152" customFormat="true" ht="25.95" hidden="false" customHeight="true" outlineLevel="0" collapsed="false">
      <c r="B129" s="153"/>
      <c r="D129" s="154" t="s">
        <v>81</v>
      </c>
      <c r="E129" s="155" t="s">
        <v>534</v>
      </c>
      <c r="F129" s="155" t="s">
        <v>535</v>
      </c>
      <c r="I129" s="156"/>
      <c r="J129" s="142" t="n">
        <f aca="false">BK129</f>
        <v>0</v>
      </c>
      <c r="L129" s="153"/>
      <c r="M129" s="157"/>
      <c r="P129" s="158" t="n">
        <f aca="false">P130+P132+P134+P136+P142+P154</f>
        <v>0</v>
      </c>
      <c r="R129" s="158" t="n">
        <f aca="false">R130+R132+R134+R136+R142+R154</f>
        <v>0</v>
      </c>
      <c r="T129" s="159" t="n">
        <f aca="false">T130+T132+T134+T136+T142+T154</f>
        <v>0</v>
      </c>
      <c r="AR129" s="154" t="s">
        <v>315</v>
      </c>
      <c r="AT129" s="160" t="s">
        <v>81</v>
      </c>
      <c r="AU129" s="160" t="s">
        <v>82</v>
      </c>
      <c r="AY129" s="154" t="s">
        <v>308</v>
      </c>
      <c r="BK129" s="161" t="n">
        <f aca="false">BK130+BK132+BK134+BK136+BK142+BK154</f>
        <v>0</v>
      </c>
    </row>
    <row r="130" s="152" customFormat="true" ht="22.95" hidden="false" customHeight="true" outlineLevel="0" collapsed="false">
      <c r="B130" s="153"/>
      <c r="D130" s="154" t="s">
        <v>81</v>
      </c>
      <c r="E130" s="162" t="s">
        <v>536</v>
      </c>
      <c r="F130" s="162" t="s">
        <v>1636</v>
      </c>
      <c r="I130" s="156"/>
      <c r="J130" s="163" t="n">
        <f aca="false">BK130</f>
        <v>0</v>
      </c>
      <c r="L130" s="153"/>
      <c r="M130" s="157"/>
      <c r="P130" s="158" t="n">
        <f aca="false">P131</f>
        <v>0</v>
      </c>
      <c r="R130" s="158" t="n">
        <f aca="false">R131</f>
        <v>0</v>
      </c>
      <c r="T130" s="159" t="n">
        <f aca="false">T131</f>
        <v>0</v>
      </c>
      <c r="AR130" s="154" t="s">
        <v>315</v>
      </c>
      <c r="AT130" s="160" t="s">
        <v>81</v>
      </c>
      <c r="AU130" s="160" t="s">
        <v>89</v>
      </c>
      <c r="AY130" s="154" t="s">
        <v>308</v>
      </c>
      <c r="BK130" s="161" t="n">
        <f aca="false">BK131</f>
        <v>0</v>
      </c>
    </row>
    <row r="131" s="22" customFormat="true" ht="16.5" hidden="false" customHeight="true" outlineLevel="0" collapsed="false">
      <c r="B131" s="23"/>
      <c r="C131" s="164" t="s">
        <v>89</v>
      </c>
      <c r="D131" s="164" t="s">
        <v>310</v>
      </c>
      <c r="E131" s="165" t="s">
        <v>1637</v>
      </c>
      <c r="F131" s="166" t="s">
        <v>1638</v>
      </c>
      <c r="G131" s="167" t="s">
        <v>494</v>
      </c>
      <c r="H131" s="168" t="n">
        <v>15.279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1639</v>
      </c>
    </row>
    <row r="132" s="152" customFormat="true" ht="22.95" hidden="false" customHeight="true" outlineLevel="0" collapsed="false">
      <c r="B132" s="153"/>
      <c r="D132" s="154" t="s">
        <v>81</v>
      </c>
      <c r="E132" s="162" t="s">
        <v>542</v>
      </c>
      <c r="F132" s="162" t="s">
        <v>1640</v>
      </c>
      <c r="I132" s="156"/>
      <c r="J132" s="163" t="n">
        <f aca="false">BK132</f>
        <v>0</v>
      </c>
      <c r="L132" s="153"/>
      <c r="M132" s="157"/>
      <c r="P132" s="158" t="n">
        <f aca="false">P133</f>
        <v>0</v>
      </c>
      <c r="R132" s="158" t="n">
        <f aca="false">R133</f>
        <v>0</v>
      </c>
      <c r="T132" s="159" t="n">
        <f aca="false">T133</f>
        <v>0</v>
      </c>
      <c r="AR132" s="154" t="s">
        <v>315</v>
      </c>
      <c r="AT132" s="160" t="s">
        <v>81</v>
      </c>
      <c r="AU132" s="160" t="s">
        <v>89</v>
      </c>
      <c r="AY132" s="154" t="s">
        <v>308</v>
      </c>
      <c r="BK132" s="161" t="n">
        <f aca="false">BK133</f>
        <v>0</v>
      </c>
    </row>
    <row r="133" s="22" customFormat="true" ht="21.75" hidden="false" customHeight="true" outlineLevel="0" collapsed="false">
      <c r="B133" s="23"/>
      <c r="C133" s="164" t="s">
        <v>91</v>
      </c>
      <c r="D133" s="164" t="s">
        <v>310</v>
      </c>
      <c r="E133" s="165" t="s">
        <v>1641</v>
      </c>
      <c r="F133" s="166" t="s">
        <v>1642</v>
      </c>
      <c r="G133" s="167" t="s">
        <v>494</v>
      </c>
      <c r="H133" s="168" t="n">
        <v>15.279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1643</v>
      </c>
    </row>
    <row r="134" s="152" customFormat="true" ht="22.95" hidden="false" customHeight="true" outlineLevel="0" collapsed="false">
      <c r="B134" s="153"/>
      <c r="D134" s="154" t="s">
        <v>81</v>
      </c>
      <c r="E134" s="162" t="s">
        <v>582</v>
      </c>
      <c r="F134" s="162" t="s">
        <v>1644</v>
      </c>
      <c r="I134" s="156"/>
      <c r="J134" s="163" t="n">
        <f aca="false">BK134</f>
        <v>0</v>
      </c>
      <c r="L134" s="153"/>
      <c r="M134" s="157"/>
      <c r="P134" s="158" t="n">
        <f aca="false">P135</f>
        <v>0</v>
      </c>
      <c r="R134" s="158" t="n">
        <f aca="false">R135</f>
        <v>0</v>
      </c>
      <c r="T134" s="159" t="n">
        <f aca="false">T135</f>
        <v>0</v>
      </c>
      <c r="AR134" s="154" t="s">
        <v>315</v>
      </c>
      <c r="AT134" s="160" t="s">
        <v>81</v>
      </c>
      <c r="AU134" s="160" t="s">
        <v>89</v>
      </c>
      <c r="AY134" s="154" t="s">
        <v>308</v>
      </c>
      <c r="BK134" s="161" t="n">
        <f aca="false">BK135</f>
        <v>0</v>
      </c>
    </row>
    <row r="135" s="22" customFormat="true" ht="24.15" hidden="false" customHeight="true" outlineLevel="0" collapsed="false">
      <c r="B135" s="23"/>
      <c r="C135" s="164" t="s">
        <v>327</v>
      </c>
      <c r="D135" s="164" t="s">
        <v>310</v>
      </c>
      <c r="E135" s="165" t="s">
        <v>1645</v>
      </c>
      <c r="F135" s="166" t="s">
        <v>1646</v>
      </c>
      <c r="G135" s="167" t="s">
        <v>494</v>
      </c>
      <c r="H135" s="168" t="n">
        <v>15.279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1647</v>
      </c>
    </row>
    <row r="136" s="152" customFormat="true" ht="22.95" hidden="false" customHeight="true" outlineLevel="0" collapsed="false">
      <c r="B136" s="153"/>
      <c r="D136" s="154" t="s">
        <v>81</v>
      </c>
      <c r="E136" s="162" t="s">
        <v>611</v>
      </c>
      <c r="F136" s="162" t="s">
        <v>1648</v>
      </c>
      <c r="I136" s="156"/>
      <c r="J136" s="163" t="n">
        <f aca="false">BK136</f>
        <v>0</v>
      </c>
      <c r="L136" s="153"/>
      <c r="M136" s="157"/>
      <c r="P136" s="158" t="n">
        <f aca="false">SUM(P137:P141)</f>
        <v>0</v>
      </c>
      <c r="R136" s="158" t="n">
        <f aca="false">SUM(R137:R141)</f>
        <v>0</v>
      </c>
      <c r="T136" s="159" t="n">
        <f aca="false">SUM(T137:T141)</f>
        <v>0</v>
      </c>
      <c r="AR136" s="154" t="s">
        <v>315</v>
      </c>
      <c r="AT136" s="160" t="s">
        <v>81</v>
      </c>
      <c r="AU136" s="160" t="s">
        <v>89</v>
      </c>
      <c r="AY136" s="154" t="s">
        <v>308</v>
      </c>
      <c r="BK136" s="161" t="n">
        <f aca="false">SUM(BK137:BK141)</f>
        <v>0</v>
      </c>
    </row>
    <row r="137" s="22" customFormat="true" ht="16.5" hidden="false" customHeight="true" outlineLevel="0" collapsed="false">
      <c r="B137" s="23"/>
      <c r="C137" s="164" t="s">
        <v>315</v>
      </c>
      <c r="D137" s="164" t="s">
        <v>310</v>
      </c>
      <c r="E137" s="165" t="s">
        <v>1649</v>
      </c>
      <c r="F137" s="166" t="s">
        <v>1650</v>
      </c>
      <c r="G137" s="167" t="s">
        <v>607</v>
      </c>
      <c r="H137" s="168" t="n">
        <v>1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1651</v>
      </c>
    </row>
    <row r="138" s="22" customFormat="true" ht="24.15" hidden="false" customHeight="true" outlineLevel="0" collapsed="false">
      <c r="B138" s="23"/>
      <c r="C138" s="164" t="s">
        <v>334</v>
      </c>
      <c r="D138" s="164" t="s">
        <v>310</v>
      </c>
      <c r="E138" s="165" t="s">
        <v>1652</v>
      </c>
      <c r="F138" s="166" t="s">
        <v>1653</v>
      </c>
      <c r="G138" s="167" t="s">
        <v>607</v>
      </c>
      <c r="H138" s="168" t="n">
        <v>3</v>
      </c>
      <c r="I138" s="169"/>
      <c r="J138" s="170" t="n">
        <f aca="false">ROUND(I138*H138,2)</f>
        <v>0</v>
      </c>
      <c r="K138" s="166"/>
      <c r="L138" s="23"/>
      <c r="M138" s="171"/>
      <c r="N138" s="172" t="s">
        <v>47</v>
      </c>
      <c r="P138" s="173" t="n">
        <f aca="false">O138*H138</f>
        <v>0</v>
      </c>
      <c r="Q138" s="173" t="n">
        <v>0</v>
      </c>
      <c r="R138" s="173" t="n">
        <f aca="false">Q138*H138</f>
        <v>0</v>
      </c>
      <c r="S138" s="173" t="n">
        <v>0</v>
      </c>
      <c r="T138" s="174" t="n">
        <f aca="false">S138*H138</f>
        <v>0</v>
      </c>
      <c r="AR138" s="175" t="s">
        <v>540</v>
      </c>
      <c r="AT138" s="175" t="s">
        <v>310</v>
      </c>
      <c r="AU138" s="175" t="s">
        <v>91</v>
      </c>
      <c r="AY138" s="3" t="s">
        <v>308</v>
      </c>
      <c r="BE138" s="176" t="n">
        <f aca="false">IF(N138="základní",J138,0)</f>
        <v>0</v>
      </c>
      <c r="BF138" s="176" t="n">
        <f aca="false">IF(N138="snížená",J138,0)</f>
        <v>0</v>
      </c>
      <c r="BG138" s="176" t="n">
        <f aca="false">IF(N138="zákl. přenesená",J138,0)</f>
        <v>0</v>
      </c>
      <c r="BH138" s="176" t="n">
        <f aca="false">IF(N138="sníž. přenesená",J138,0)</f>
        <v>0</v>
      </c>
      <c r="BI138" s="176" t="n">
        <f aca="false">IF(N138="nulová",J138,0)</f>
        <v>0</v>
      </c>
      <c r="BJ138" s="3" t="s">
        <v>89</v>
      </c>
      <c r="BK138" s="176" t="n">
        <f aca="false">ROUND(I138*H138,2)</f>
        <v>0</v>
      </c>
      <c r="BL138" s="3" t="s">
        <v>540</v>
      </c>
      <c r="BM138" s="175" t="s">
        <v>1654</v>
      </c>
    </row>
    <row r="139" s="22" customFormat="true" ht="16.5" hidden="false" customHeight="true" outlineLevel="0" collapsed="false">
      <c r="B139" s="23"/>
      <c r="C139" s="164" t="s">
        <v>340</v>
      </c>
      <c r="D139" s="164" t="s">
        <v>310</v>
      </c>
      <c r="E139" s="165" t="s">
        <v>1655</v>
      </c>
      <c r="F139" s="166" t="s">
        <v>1656</v>
      </c>
      <c r="G139" s="167" t="s">
        <v>607</v>
      </c>
      <c r="H139" s="168" t="n">
        <v>3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1657</v>
      </c>
    </row>
    <row r="140" s="22" customFormat="true" ht="16.5" hidden="false" customHeight="true" outlineLevel="0" collapsed="false">
      <c r="B140" s="23"/>
      <c r="C140" s="164" t="s">
        <v>347</v>
      </c>
      <c r="D140" s="164" t="s">
        <v>310</v>
      </c>
      <c r="E140" s="165" t="s">
        <v>1658</v>
      </c>
      <c r="F140" s="166" t="s">
        <v>1659</v>
      </c>
      <c r="G140" s="167" t="s">
        <v>607</v>
      </c>
      <c r="H140" s="168" t="n">
        <v>15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1660</v>
      </c>
    </row>
    <row r="141" s="22" customFormat="true" ht="16.5" hidden="false" customHeight="true" outlineLevel="0" collapsed="false">
      <c r="B141" s="23"/>
      <c r="C141" s="164" t="s">
        <v>352</v>
      </c>
      <c r="D141" s="164" t="s">
        <v>310</v>
      </c>
      <c r="E141" s="165" t="s">
        <v>1661</v>
      </c>
      <c r="F141" s="166" t="s">
        <v>1662</v>
      </c>
      <c r="G141" s="167" t="s">
        <v>607</v>
      </c>
      <c r="H141" s="168" t="n">
        <v>6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1663</v>
      </c>
    </row>
    <row r="142" s="152" customFormat="true" ht="22.95" hidden="false" customHeight="true" outlineLevel="0" collapsed="false">
      <c r="B142" s="153"/>
      <c r="D142" s="154" t="s">
        <v>81</v>
      </c>
      <c r="E142" s="162" t="s">
        <v>656</v>
      </c>
      <c r="F142" s="162" t="s">
        <v>1664</v>
      </c>
      <c r="I142" s="156"/>
      <c r="J142" s="163" t="n">
        <f aca="false">BK142</f>
        <v>0</v>
      </c>
      <c r="L142" s="153"/>
      <c r="M142" s="157"/>
      <c r="P142" s="158" t="n">
        <f aca="false">SUM(P143:P153)</f>
        <v>0</v>
      </c>
      <c r="R142" s="158" t="n">
        <f aca="false">SUM(R143:R153)</f>
        <v>0</v>
      </c>
      <c r="T142" s="159" t="n">
        <f aca="false">SUM(T143:T153)</f>
        <v>0</v>
      </c>
      <c r="AR142" s="154" t="s">
        <v>315</v>
      </c>
      <c r="AT142" s="160" t="s">
        <v>81</v>
      </c>
      <c r="AU142" s="160" t="s">
        <v>89</v>
      </c>
      <c r="AY142" s="154" t="s">
        <v>308</v>
      </c>
      <c r="BK142" s="161" t="n">
        <f aca="false">SUM(BK143:BK153)</f>
        <v>0</v>
      </c>
    </row>
    <row r="143" s="22" customFormat="true" ht="16.5" hidden="false" customHeight="true" outlineLevel="0" collapsed="false">
      <c r="B143" s="23"/>
      <c r="C143" s="164" t="s">
        <v>357</v>
      </c>
      <c r="D143" s="164" t="s">
        <v>310</v>
      </c>
      <c r="E143" s="165" t="s">
        <v>1665</v>
      </c>
      <c r="F143" s="166" t="s">
        <v>1666</v>
      </c>
      <c r="G143" s="167" t="s">
        <v>607</v>
      </c>
      <c r="H143" s="168" t="n">
        <v>3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1667</v>
      </c>
    </row>
    <row r="144" s="22" customFormat="true" ht="16.5" hidden="false" customHeight="true" outlineLevel="0" collapsed="false">
      <c r="B144" s="23"/>
      <c r="C144" s="164" t="s">
        <v>363</v>
      </c>
      <c r="D144" s="164" t="s">
        <v>310</v>
      </c>
      <c r="E144" s="165" t="s">
        <v>1668</v>
      </c>
      <c r="F144" s="166" t="s">
        <v>1669</v>
      </c>
      <c r="G144" s="167" t="s">
        <v>607</v>
      </c>
      <c r="H144" s="168" t="n">
        <v>3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1670</v>
      </c>
    </row>
    <row r="145" s="22" customFormat="true" ht="24.15" hidden="false" customHeight="true" outlineLevel="0" collapsed="false">
      <c r="B145" s="23"/>
      <c r="C145" s="164" t="s">
        <v>367</v>
      </c>
      <c r="D145" s="164" t="s">
        <v>310</v>
      </c>
      <c r="E145" s="165" t="s">
        <v>1671</v>
      </c>
      <c r="F145" s="166" t="s">
        <v>1672</v>
      </c>
      <c r="G145" s="167" t="s">
        <v>607</v>
      </c>
      <c r="H145" s="168" t="n">
        <v>3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1673</v>
      </c>
    </row>
    <row r="146" s="22" customFormat="true" ht="21.75" hidden="false" customHeight="true" outlineLevel="0" collapsed="false">
      <c r="B146" s="23"/>
      <c r="C146" s="164" t="s">
        <v>374</v>
      </c>
      <c r="D146" s="164" t="s">
        <v>310</v>
      </c>
      <c r="E146" s="165" t="s">
        <v>1674</v>
      </c>
      <c r="F146" s="166" t="s">
        <v>1675</v>
      </c>
      <c r="G146" s="167" t="s">
        <v>607</v>
      </c>
      <c r="H146" s="168" t="n">
        <v>3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1676</v>
      </c>
    </row>
    <row r="147" s="22" customFormat="true" ht="24.15" hidden="false" customHeight="true" outlineLevel="0" collapsed="false">
      <c r="B147" s="23"/>
      <c r="C147" s="164" t="s">
        <v>381</v>
      </c>
      <c r="D147" s="164" t="s">
        <v>310</v>
      </c>
      <c r="E147" s="165" t="s">
        <v>1677</v>
      </c>
      <c r="F147" s="166" t="s">
        <v>1678</v>
      </c>
      <c r="G147" s="167" t="s">
        <v>607</v>
      </c>
      <c r="H147" s="168" t="n">
        <v>3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1679</v>
      </c>
    </row>
    <row r="148" s="22" customFormat="true" ht="24.15" hidden="false" customHeight="true" outlineLevel="0" collapsed="false">
      <c r="B148" s="23"/>
      <c r="C148" s="164" t="s">
        <v>393</v>
      </c>
      <c r="D148" s="164" t="s">
        <v>310</v>
      </c>
      <c r="E148" s="165" t="s">
        <v>1680</v>
      </c>
      <c r="F148" s="166" t="s">
        <v>1681</v>
      </c>
      <c r="G148" s="167" t="s">
        <v>607</v>
      </c>
      <c r="H148" s="168" t="n">
        <v>3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1682</v>
      </c>
    </row>
    <row r="149" s="22" customFormat="true" ht="16.5" hidden="false" customHeight="true" outlineLevel="0" collapsed="false">
      <c r="B149" s="23"/>
      <c r="C149" s="164" t="s">
        <v>7</v>
      </c>
      <c r="D149" s="164" t="s">
        <v>310</v>
      </c>
      <c r="E149" s="165" t="s">
        <v>1683</v>
      </c>
      <c r="F149" s="166" t="s">
        <v>1684</v>
      </c>
      <c r="G149" s="167" t="s">
        <v>607</v>
      </c>
      <c r="H149" s="168" t="n">
        <v>3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1685</v>
      </c>
    </row>
    <row r="150" s="22" customFormat="true" ht="16.5" hidden="false" customHeight="true" outlineLevel="0" collapsed="false">
      <c r="B150" s="23"/>
      <c r="C150" s="164" t="s">
        <v>414</v>
      </c>
      <c r="D150" s="164" t="s">
        <v>310</v>
      </c>
      <c r="E150" s="165" t="s">
        <v>1686</v>
      </c>
      <c r="F150" s="166" t="s">
        <v>1687</v>
      </c>
      <c r="G150" s="167" t="s">
        <v>607</v>
      </c>
      <c r="H150" s="168" t="n">
        <v>3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1688</v>
      </c>
    </row>
    <row r="151" s="22" customFormat="true" ht="16.5" hidden="false" customHeight="true" outlineLevel="0" collapsed="false">
      <c r="B151" s="23"/>
      <c r="C151" s="164" t="s">
        <v>423</v>
      </c>
      <c r="D151" s="164" t="s">
        <v>310</v>
      </c>
      <c r="E151" s="165" t="s">
        <v>1689</v>
      </c>
      <c r="F151" s="166" t="s">
        <v>1690</v>
      </c>
      <c r="G151" s="167" t="s">
        <v>607</v>
      </c>
      <c r="H151" s="168" t="n">
        <v>3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1691</v>
      </c>
    </row>
    <row r="152" s="22" customFormat="true" ht="16.5" hidden="false" customHeight="true" outlineLevel="0" collapsed="false">
      <c r="B152" s="23"/>
      <c r="C152" s="164" t="s">
        <v>427</v>
      </c>
      <c r="D152" s="164" t="s">
        <v>310</v>
      </c>
      <c r="E152" s="165" t="s">
        <v>1692</v>
      </c>
      <c r="F152" s="166" t="s">
        <v>1693</v>
      </c>
      <c r="G152" s="167" t="s">
        <v>607</v>
      </c>
      <c r="H152" s="168" t="n">
        <v>6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1694</v>
      </c>
    </row>
    <row r="153" s="22" customFormat="true" ht="16.5" hidden="false" customHeight="true" outlineLevel="0" collapsed="false">
      <c r="B153" s="23"/>
      <c r="C153" s="164" t="s">
        <v>433</v>
      </c>
      <c r="D153" s="164" t="s">
        <v>310</v>
      </c>
      <c r="E153" s="165" t="s">
        <v>1695</v>
      </c>
      <c r="F153" s="166" t="s">
        <v>1696</v>
      </c>
      <c r="G153" s="167" t="s">
        <v>607</v>
      </c>
      <c r="H153" s="168" t="n">
        <v>6</v>
      </c>
      <c r="I153" s="169"/>
      <c r="J153" s="170" t="n">
        <f aca="false">ROUND(I153*H153,2)</f>
        <v>0</v>
      </c>
      <c r="K153" s="166"/>
      <c r="L153" s="23"/>
      <c r="M153" s="171"/>
      <c r="N153" s="172" t="s">
        <v>47</v>
      </c>
      <c r="P153" s="173" t="n">
        <f aca="false">O153*H153</f>
        <v>0</v>
      </c>
      <c r="Q153" s="173" t="n">
        <v>0</v>
      </c>
      <c r="R153" s="173" t="n">
        <f aca="false">Q153*H153</f>
        <v>0</v>
      </c>
      <c r="S153" s="173" t="n">
        <v>0</v>
      </c>
      <c r="T153" s="174" t="n">
        <f aca="false">S153*H153</f>
        <v>0</v>
      </c>
      <c r="AR153" s="175" t="s">
        <v>540</v>
      </c>
      <c r="AT153" s="175" t="s">
        <v>310</v>
      </c>
      <c r="AU153" s="175" t="s">
        <v>91</v>
      </c>
      <c r="AY153" s="3" t="s">
        <v>308</v>
      </c>
      <c r="BE153" s="176" t="n">
        <f aca="false">IF(N153="základní",J153,0)</f>
        <v>0</v>
      </c>
      <c r="BF153" s="176" t="n">
        <f aca="false">IF(N153="snížená",J153,0)</f>
        <v>0</v>
      </c>
      <c r="BG153" s="176" t="n">
        <f aca="false">IF(N153="zákl. přenesená",J153,0)</f>
        <v>0</v>
      </c>
      <c r="BH153" s="176" t="n">
        <f aca="false">IF(N153="sníž. přenesená",J153,0)</f>
        <v>0</v>
      </c>
      <c r="BI153" s="176" t="n">
        <f aca="false">IF(N153="nulová",J153,0)</f>
        <v>0</v>
      </c>
      <c r="BJ153" s="3" t="s">
        <v>89</v>
      </c>
      <c r="BK153" s="176" t="n">
        <f aca="false">ROUND(I153*H153,2)</f>
        <v>0</v>
      </c>
      <c r="BL153" s="3" t="s">
        <v>540</v>
      </c>
      <c r="BM153" s="175" t="s">
        <v>1697</v>
      </c>
    </row>
    <row r="154" s="152" customFormat="true" ht="22.95" hidden="false" customHeight="true" outlineLevel="0" collapsed="false">
      <c r="B154" s="153"/>
      <c r="D154" s="154" t="s">
        <v>81</v>
      </c>
      <c r="E154" s="162" t="s">
        <v>687</v>
      </c>
      <c r="F154" s="162" t="s">
        <v>1698</v>
      </c>
      <c r="I154" s="156"/>
      <c r="J154" s="163" t="n">
        <f aca="false">BK154</f>
        <v>0</v>
      </c>
      <c r="L154" s="153"/>
      <c r="M154" s="157"/>
      <c r="P154" s="158" t="n">
        <f aca="false">SUM(P155:P157)</f>
        <v>0</v>
      </c>
      <c r="R154" s="158" t="n">
        <f aca="false">SUM(R155:R157)</f>
        <v>0</v>
      </c>
      <c r="T154" s="159" t="n">
        <f aca="false">SUM(T155:T157)</f>
        <v>0</v>
      </c>
      <c r="AR154" s="154" t="s">
        <v>315</v>
      </c>
      <c r="AT154" s="160" t="s">
        <v>81</v>
      </c>
      <c r="AU154" s="160" t="s">
        <v>89</v>
      </c>
      <c r="AY154" s="154" t="s">
        <v>308</v>
      </c>
      <c r="BK154" s="161" t="n">
        <f aca="false">SUM(BK155:BK157)</f>
        <v>0</v>
      </c>
    </row>
    <row r="155" s="22" customFormat="true" ht="16.5" hidden="false" customHeight="true" outlineLevel="0" collapsed="false">
      <c r="B155" s="23"/>
      <c r="C155" s="164" t="s">
        <v>443</v>
      </c>
      <c r="D155" s="164" t="s">
        <v>310</v>
      </c>
      <c r="E155" s="165" t="s">
        <v>1699</v>
      </c>
      <c r="F155" s="166" t="s">
        <v>1700</v>
      </c>
      <c r="G155" s="167" t="s">
        <v>494</v>
      </c>
      <c r="H155" s="168" t="n">
        <v>15.279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1701</v>
      </c>
    </row>
    <row r="156" s="22" customFormat="true" ht="16.5" hidden="false" customHeight="true" outlineLevel="0" collapsed="false">
      <c r="B156" s="23"/>
      <c r="C156" s="164" t="s">
        <v>6</v>
      </c>
      <c r="D156" s="164" t="s">
        <v>310</v>
      </c>
      <c r="E156" s="165" t="s">
        <v>1623</v>
      </c>
      <c r="F156" s="166" t="s">
        <v>1624</v>
      </c>
      <c r="G156" s="167" t="s">
        <v>494</v>
      </c>
      <c r="H156" s="168" t="n">
        <v>15.279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1702</v>
      </c>
    </row>
    <row r="157" s="22" customFormat="true" ht="16.5" hidden="false" customHeight="true" outlineLevel="0" collapsed="false">
      <c r="B157" s="23"/>
      <c r="C157" s="164" t="s">
        <v>455</v>
      </c>
      <c r="D157" s="164" t="s">
        <v>310</v>
      </c>
      <c r="E157" s="165" t="s">
        <v>1703</v>
      </c>
      <c r="F157" s="166" t="s">
        <v>1704</v>
      </c>
      <c r="G157" s="167" t="s">
        <v>1705</v>
      </c>
      <c r="H157" s="168" t="n">
        <v>0.003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1706</v>
      </c>
    </row>
    <row r="158" s="22" customFormat="true" ht="49.95" hidden="false" customHeight="true" outlineLevel="0" collapsed="false">
      <c r="B158" s="23"/>
      <c r="E158" s="155" t="s">
        <v>518</v>
      </c>
      <c r="F158" s="155" t="s">
        <v>519</v>
      </c>
      <c r="J158" s="142" t="n">
        <f aca="false">BK158</f>
        <v>0</v>
      </c>
      <c r="L158" s="23"/>
      <c r="M158" s="211"/>
      <c r="T158" s="57"/>
      <c r="AT158" s="3" t="s">
        <v>81</v>
      </c>
      <c r="AU158" s="3" t="s">
        <v>82</v>
      </c>
      <c r="AY158" s="3" t="s">
        <v>520</v>
      </c>
      <c r="BK158" s="176" t="n">
        <f aca="false">SUM(BK159:BK163)</f>
        <v>0</v>
      </c>
    </row>
    <row r="159" s="22" customFormat="true" ht="16.35" hidden="false" customHeight="true" outlineLevel="0" collapsed="false">
      <c r="B159" s="23"/>
      <c r="C159" s="212"/>
      <c r="D159" s="213" t="s">
        <v>310</v>
      </c>
      <c r="E159" s="214"/>
      <c r="F159" s="215"/>
      <c r="G159" s="216"/>
      <c r="H159" s="217"/>
      <c r="I159" s="218"/>
      <c r="J159" s="219" t="n">
        <f aca="false">BK159</f>
        <v>0</v>
      </c>
      <c r="K159" s="220"/>
      <c r="L159" s="23"/>
      <c r="M159" s="221"/>
      <c r="N159" s="222" t="s">
        <v>47</v>
      </c>
      <c r="T159" s="57"/>
      <c r="AT159" s="3" t="s">
        <v>520</v>
      </c>
      <c r="AU159" s="3" t="s">
        <v>89</v>
      </c>
      <c r="AY159" s="3" t="s">
        <v>520</v>
      </c>
      <c r="BE159" s="176" t="n">
        <f aca="false">IF(N159="základní",J159,0)</f>
        <v>0</v>
      </c>
      <c r="BF159" s="176" t="n">
        <f aca="false">IF(N159="snížená",J159,0)</f>
        <v>0</v>
      </c>
      <c r="BG159" s="176" t="n">
        <f aca="false">IF(N159="zákl. přenesená",J159,0)</f>
        <v>0</v>
      </c>
      <c r="BH159" s="176" t="n">
        <f aca="false">IF(N159="sníž. přenesená",J159,0)</f>
        <v>0</v>
      </c>
      <c r="BI159" s="176" t="n">
        <f aca="false">IF(N159="nulová",J159,0)</f>
        <v>0</v>
      </c>
      <c r="BJ159" s="3" t="s">
        <v>89</v>
      </c>
      <c r="BK159" s="176" t="n">
        <f aca="false">I159*H159</f>
        <v>0</v>
      </c>
    </row>
    <row r="160" s="22" customFormat="true" ht="16.35" hidden="false" customHeight="true" outlineLevel="0" collapsed="false">
      <c r="B160" s="23"/>
      <c r="C160" s="212"/>
      <c r="D160" s="213" t="s">
        <v>310</v>
      </c>
      <c r="E160" s="214"/>
      <c r="F160" s="215"/>
      <c r="G160" s="216"/>
      <c r="H160" s="217"/>
      <c r="I160" s="218"/>
      <c r="J160" s="219" t="n">
        <f aca="false">BK160</f>
        <v>0</v>
      </c>
      <c r="K160" s="220"/>
      <c r="L160" s="23"/>
      <c r="M160" s="221"/>
      <c r="N160" s="222" t="s">
        <v>47</v>
      </c>
      <c r="T160" s="57"/>
      <c r="AT160" s="3" t="s">
        <v>520</v>
      </c>
      <c r="AU160" s="3" t="s">
        <v>89</v>
      </c>
      <c r="AY160" s="3" t="s">
        <v>520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I160*H160</f>
        <v>0</v>
      </c>
    </row>
    <row r="161" s="22" customFormat="true" ht="16.35" hidden="false" customHeight="true" outlineLevel="0" collapsed="false">
      <c r="B161" s="23"/>
      <c r="C161" s="212"/>
      <c r="D161" s="213" t="s">
        <v>310</v>
      </c>
      <c r="E161" s="214"/>
      <c r="F161" s="215"/>
      <c r="G161" s="216"/>
      <c r="H161" s="217"/>
      <c r="I161" s="218"/>
      <c r="J161" s="219" t="n">
        <f aca="false">BK161</f>
        <v>0</v>
      </c>
      <c r="K161" s="220"/>
      <c r="L161" s="23"/>
      <c r="M161" s="221"/>
      <c r="N161" s="222" t="s">
        <v>47</v>
      </c>
      <c r="T161" s="57"/>
      <c r="AT161" s="3" t="s">
        <v>520</v>
      </c>
      <c r="AU161" s="3" t="s">
        <v>89</v>
      </c>
      <c r="AY161" s="3" t="s">
        <v>520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I161*H161</f>
        <v>0</v>
      </c>
    </row>
    <row r="162" s="22" customFormat="true" ht="16.35" hidden="false" customHeight="true" outlineLevel="0" collapsed="false">
      <c r="B162" s="23"/>
      <c r="C162" s="212"/>
      <c r="D162" s="213" t="s">
        <v>310</v>
      </c>
      <c r="E162" s="214"/>
      <c r="F162" s="215"/>
      <c r="G162" s="216"/>
      <c r="H162" s="217"/>
      <c r="I162" s="218"/>
      <c r="J162" s="219" t="n">
        <f aca="false">BK162</f>
        <v>0</v>
      </c>
      <c r="K162" s="220"/>
      <c r="L162" s="23"/>
      <c r="M162" s="221"/>
      <c r="N162" s="222" t="s">
        <v>47</v>
      </c>
      <c r="T162" s="57"/>
      <c r="AT162" s="3" t="s">
        <v>520</v>
      </c>
      <c r="AU162" s="3" t="s">
        <v>89</v>
      </c>
      <c r="AY162" s="3" t="s">
        <v>520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I162*H162</f>
        <v>0</v>
      </c>
    </row>
    <row r="163" s="22" customFormat="true" ht="16.35" hidden="false" customHeight="true" outlineLevel="0" collapsed="false">
      <c r="B163" s="23"/>
      <c r="C163" s="212"/>
      <c r="D163" s="213" t="s">
        <v>310</v>
      </c>
      <c r="E163" s="214"/>
      <c r="F163" s="215"/>
      <c r="G163" s="216"/>
      <c r="H163" s="217"/>
      <c r="I163" s="218"/>
      <c r="J163" s="219" t="n">
        <f aca="false">BK163</f>
        <v>0</v>
      </c>
      <c r="K163" s="220"/>
      <c r="L163" s="23"/>
      <c r="M163" s="221"/>
      <c r="N163" s="222" t="s">
        <v>47</v>
      </c>
      <c r="O163" s="223"/>
      <c r="P163" s="223"/>
      <c r="Q163" s="223"/>
      <c r="R163" s="223"/>
      <c r="S163" s="223"/>
      <c r="T163" s="224"/>
      <c r="AT163" s="3" t="s">
        <v>520</v>
      </c>
      <c r="AU163" s="3" t="s">
        <v>89</v>
      </c>
      <c r="AY163" s="3" t="s">
        <v>520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I163*H163</f>
        <v>0</v>
      </c>
    </row>
    <row r="164" s="22" customFormat="true" ht="6.9" hidden="false" customHeight="true" outlineLevel="0" collapsed="false">
      <c r="B164" s="41"/>
      <c r="C164" s="42"/>
      <c r="D164" s="42"/>
      <c r="E164" s="42"/>
      <c r="F164" s="42"/>
      <c r="G164" s="42"/>
      <c r="H164" s="42"/>
      <c r="I164" s="42"/>
      <c r="J164" s="42"/>
      <c r="K164" s="42"/>
      <c r="L164" s="23"/>
    </row>
  </sheetData>
  <sheetProtection algorithmName="SHA-512" hashValue="nDQkBPXlrwZ3BY7KNjPhUo3Ac39vrLzuwSidYrytu/Li2L1IlnOx18Pk4UoRUOb7AN5Gtf3sVcEutHsC8QyGfA==" saltValue="OVsllw7swKi+DUxCF3iK4SNEvlfs8QwYIY/RTME2rwQcEfbld4I9YkFs0mIaE2TdU3HSrHq04S26imijvYjAGQ==" spinCount="100000" sheet="true" objects="true" scenarios="true" formatColumns="false" formatRows="false" autoFilter="false"/>
  <autoFilter ref="C127:K163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</mergeCells>
  <dataValidations count="2">
    <dataValidation allowBlank="true" error="Povoleny jsou hodnoty K, M." operator="between" showDropDown="false" showErrorMessage="true" showInputMessage="true" sqref="D159:D164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59:N164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BM173"/>
  <sheetViews>
    <sheetView showFormulas="false" showGridLines="false" showRowColHeaders="true" showZeros="true" rightToLeft="false" tabSelected="false" showOutlineSymbols="true" defaultGridColor="true" view="normal" topLeftCell="A106" colorId="64" zoomScale="100" zoomScaleNormal="100" zoomScalePageLayoutView="100" workbookViewId="0">
      <selection pane="topLeft" activeCell="C1" activeCellId="0" sqref="C1"/>
    </sheetView>
  </sheetViews>
  <sheetFormatPr defaultColWidth="8.84765625" defaultRowHeight="10.2" zeroHeight="false" outlineLevelRow="0" outlineLevelCol="0"/>
  <cols>
    <col collapsed="false" customWidth="true" hidden="false" outlineLevel="0" max="1" min="1" style="0" width="8.29"/>
    <col collapsed="false" customWidth="true" hidden="false" outlineLevel="0" max="2" min="2" style="0" width="1.13"/>
    <col collapsed="false" customWidth="true" hidden="false" outlineLevel="0" max="3" min="3" style="0" width="4.15"/>
    <col collapsed="false" customWidth="true" hidden="false" outlineLevel="0" max="4" min="4" style="0" width="4.29"/>
    <col collapsed="false" customWidth="true" hidden="false" outlineLevel="0" max="5" min="5" style="0" width="17.15"/>
    <col collapsed="false" customWidth="true" hidden="false" outlineLevel="0" max="6" min="6" style="0" width="50.85"/>
    <col collapsed="false" customWidth="true" hidden="false" outlineLevel="0" max="7" min="7" style="0" width="7.43"/>
    <col collapsed="false" customWidth="true" hidden="false" outlineLevel="0" max="8" min="8" style="0" width="14"/>
    <col collapsed="false" customWidth="true" hidden="false" outlineLevel="0" max="9" min="9" style="0" width="15.85"/>
    <col collapsed="false" customWidth="true" hidden="false" outlineLevel="0" max="11" min="10" style="0" width="22.29"/>
    <col collapsed="false" customWidth="true" hidden="false" outlineLevel="0" max="12" min="12" style="0" width="9.29"/>
    <col collapsed="false" customWidth="true" hidden="true" outlineLevel="0" max="13" min="13" style="0" width="10.85"/>
    <col collapsed="false" customWidth="true" hidden="true" outlineLevel="0" max="14" min="14" style="0" width="9.29"/>
    <col collapsed="false" customWidth="true" hidden="true" outlineLevel="0" max="20" min="15" style="0" width="14.15"/>
    <col collapsed="false" customWidth="true" hidden="true" outlineLevel="0" max="21" min="21" style="0" width="16.29"/>
    <col collapsed="false" customWidth="true" hidden="false" outlineLevel="0" max="22" min="22" style="0" width="12.29"/>
    <col collapsed="false" customWidth="true" hidden="false" outlineLevel="0" max="23" min="23" style="0" width="16.29"/>
    <col collapsed="false" customWidth="true" hidden="false" outlineLevel="0" max="24" min="24" style="0" width="12.29"/>
    <col collapsed="false" customWidth="true" hidden="false" outlineLevel="0" max="25" min="25" style="0" width="15"/>
    <col collapsed="false" customWidth="true" hidden="false" outlineLevel="0" max="26" min="26" style="0" width="11"/>
    <col collapsed="false" customWidth="true" hidden="false" outlineLevel="0" max="27" min="27" style="0" width="15"/>
    <col collapsed="false" customWidth="true" hidden="false" outlineLevel="0" max="28" min="28" style="0" width="16.29"/>
    <col collapsed="false" customWidth="true" hidden="false" outlineLevel="0" max="29" min="29" style="0" width="11"/>
    <col collapsed="false" customWidth="true" hidden="false" outlineLevel="0" max="30" min="30" style="0" width="15"/>
    <col collapsed="false" customWidth="true" hidden="false" outlineLevel="0" max="31" min="31" style="0" width="16.29"/>
    <col collapsed="false" customWidth="true" hidden="true" outlineLevel="0" max="65" min="44" style="0" width="9.29"/>
  </cols>
  <sheetData>
    <row r="2" customFormat="false" ht="36.9" hidden="false" customHeight="true" outlineLevel="0" collapsed="false">
      <c r="L2" s="2"/>
      <c r="M2" s="2"/>
      <c r="N2" s="2"/>
      <c r="O2" s="2"/>
      <c r="P2" s="2"/>
      <c r="Q2" s="2"/>
      <c r="R2" s="2"/>
      <c r="S2" s="2"/>
      <c r="T2" s="2"/>
      <c r="U2" s="2"/>
      <c r="V2" s="2"/>
      <c r="AT2" s="3" t="s">
        <v>121</v>
      </c>
    </row>
    <row r="3" customFormat="false" ht="6.9" hidden="false" customHeight="true" outlineLevel="0" collapsed="false">
      <c r="B3" s="4"/>
      <c r="C3" s="5"/>
      <c r="D3" s="5"/>
      <c r="E3" s="5"/>
      <c r="F3" s="5"/>
      <c r="G3" s="5"/>
      <c r="H3" s="5"/>
      <c r="I3" s="5"/>
      <c r="J3" s="5"/>
      <c r="K3" s="5"/>
      <c r="L3" s="6"/>
      <c r="AT3" s="3" t="s">
        <v>91</v>
      </c>
    </row>
    <row r="4" customFormat="false" ht="24.9" hidden="false" customHeight="true" outlineLevel="0" collapsed="false">
      <c r="B4" s="6"/>
      <c r="D4" s="7" t="s">
        <v>271</v>
      </c>
      <c r="L4" s="6"/>
      <c r="M4" s="108" t="s">
        <v>9</v>
      </c>
      <c r="AT4" s="3" t="s">
        <v>3</v>
      </c>
    </row>
    <row r="5" customFormat="false" ht="6.9" hidden="false" customHeight="true" outlineLevel="0" collapsed="false">
      <c r="B5" s="6"/>
      <c r="L5" s="6"/>
    </row>
    <row r="6" customFormat="false" ht="12" hidden="false" customHeight="true" outlineLevel="0" collapsed="false">
      <c r="B6" s="6"/>
      <c r="D6" s="15" t="s">
        <v>15</v>
      </c>
      <c r="L6" s="6"/>
    </row>
    <row r="7" customFormat="false" ht="16.5" hidden="false" customHeight="true" outlineLevel="0" collapsed="false">
      <c r="B7" s="6"/>
      <c r="E7" s="109" t="str">
        <f aca="false">'Rekapitulace stavby'!K6</f>
        <v>Koupaliště Rosice</v>
      </c>
      <c r="F7" s="109"/>
      <c r="G7" s="109"/>
      <c r="H7" s="109"/>
      <c r="L7" s="6"/>
    </row>
    <row r="8" customFormat="false" ht="12" hidden="false" customHeight="true" outlineLevel="0" collapsed="false">
      <c r="B8" s="6"/>
      <c r="D8" s="15" t="s">
        <v>278</v>
      </c>
      <c r="L8" s="6"/>
    </row>
    <row r="9" s="22" customFormat="true" ht="16.5" hidden="false" customHeight="true" outlineLevel="0" collapsed="false">
      <c r="B9" s="23"/>
      <c r="E9" s="109" t="s">
        <v>1031</v>
      </c>
      <c r="F9" s="109"/>
      <c r="G9" s="109"/>
      <c r="H9" s="109"/>
      <c r="L9" s="23"/>
    </row>
    <row r="10" s="22" customFormat="true" ht="12" hidden="false" customHeight="true" outlineLevel="0" collapsed="false">
      <c r="B10" s="23"/>
      <c r="D10" s="15" t="s">
        <v>280</v>
      </c>
      <c r="L10" s="23"/>
    </row>
    <row r="11" s="22" customFormat="true" ht="16.5" hidden="false" customHeight="true" outlineLevel="0" collapsed="false">
      <c r="B11" s="23"/>
      <c r="E11" s="110" t="s">
        <v>1707</v>
      </c>
      <c r="F11" s="110"/>
      <c r="G11" s="110"/>
      <c r="H11" s="110"/>
      <c r="L11" s="23"/>
    </row>
    <row r="12" s="22" customFormat="true" ht="10.2" hidden="false" customHeight="false" outlineLevel="0" collapsed="false">
      <c r="B12" s="23"/>
      <c r="L12" s="23"/>
    </row>
    <row r="13" s="22" customFormat="true" ht="12" hidden="false" customHeight="true" outlineLevel="0" collapsed="false">
      <c r="B13" s="23"/>
      <c r="D13" s="15" t="s">
        <v>17</v>
      </c>
      <c r="F13" s="16"/>
      <c r="I13" s="15" t="s">
        <v>18</v>
      </c>
      <c r="J13" s="16"/>
      <c r="L13" s="23"/>
    </row>
    <row r="14" s="22" customFormat="true" ht="12" hidden="false" customHeight="true" outlineLevel="0" collapsed="false">
      <c r="B14" s="23"/>
      <c r="D14" s="15" t="s">
        <v>19</v>
      </c>
      <c r="F14" s="16" t="s">
        <v>20</v>
      </c>
      <c r="I14" s="15" t="s">
        <v>21</v>
      </c>
      <c r="J14" s="111" t="str">
        <f aca="false">'Rekapitulace stavby'!AN8</f>
        <v>6. 9. 2021</v>
      </c>
      <c r="L14" s="23"/>
    </row>
    <row r="15" s="22" customFormat="true" ht="10.95" hidden="false" customHeight="true" outlineLevel="0" collapsed="false">
      <c r="B15" s="23"/>
      <c r="L15" s="23"/>
    </row>
    <row r="16" s="22" customFormat="true" ht="12" hidden="false" customHeight="true" outlineLevel="0" collapsed="false">
      <c r="B16" s="23"/>
      <c r="D16" s="15" t="s">
        <v>23</v>
      </c>
      <c r="I16" s="15" t="s">
        <v>24</v>
      </c>
      <c r="J16" s="16" t="s">
        <v>25</v>
      </c>
      <c r="L16" s="23"/>
    </row>
    <row r="17" s="22" customFormat="true" ht="18" hidden="false" customHeight="true" outlineLevel="0" collapsed="false">
      <c r="B17" s="23"/>
      <c r="E17" s="16" t="s">
        <v>26</v>
      </c>
      <c r="I17" s="15" t="s">
        <v>27</v>
      </c>
      <c r="J17" s="16" t="s">
        <v>28</v>
      </c>
      <c r="L17" s="23"/>
    </row>
    <row r="18" s="22" customFormat="true" ht="6.9" hidden="false" customHeight="true" outlineLevel="0" collapsed="false">
      <c r="B18" s="23"/>
      <c r="L18" s="23"/>
    </row>
    <row r="19" s="22" customFormat="true" ht="12" hidden="false" customHeight="true" outlineLevel="0" collapsed="false">
      <c r="B19" s="23"/>
      <c r="D19" s="15" t="s">
        <v>29</v>
      </c>
      <c r="I19" s="15" t="s">
        <v>24</v>
      </c>
      <c r="J19" s="17" t="str">
        <f aca="false">'Rekapitulace stavby'!AN13</f>
        <v>Vyplň údaj</v>
      </c>
      <c r="L19" s="23"/>
    </row>
    <row r="20" s="22" customFormat="true" ht="18" hidden="false" customHeight="true" outlineLevel="0" collapsed="false">
      <c r="B20" s="23"/>
      <c r="E20" s="112" t="str">
        <f aca="false">'Rekapitulace stavby'!E14</f>
        <v>Vyplň údaj</v>
      </c>
      <c r="F20" s="112"/>
      <c r="G20" s="112"/>
      <c r="H20" s="112"/>
      <c r="I20" s="15" t="s">
        <v>27</v>
      </c>
      <c r="J20" s="17" t="str">
        <f aca="false">'Rekapitulace stavby'!AN14</f>
        <v>Vyplň údaj</v>
      </c>
      <c r="L20" s="23"/>
    </row>
    <row r="21" s="22" customFormat="true" ht="6.9" hidden="false" customHeight="true" outlineLevel="0" collapsed="false">
      <c r="B21" s="23"/>
      <c r="L21" s="23"/>
    </row>
    <row r="22" s="22" customFormat="true" ht="12" hidden="false" customHeight="true" outlineLevel="0" collapsed="false">
      <c r="B22" s="23"/>
      <c r="D22" s="15" t="s">
        <v>31</v>
      </c>
      <c r="I22" s="15" t="s">
        <v>24</v>
      </c>
      <c r="J22" s="16" t="s">
        <v>32</v>
      </c>
      <c r="L22" s="23"/>
    </row>
    <row r="23" s="22" customFormat="true" ht="18" hidden="false" customHeight="true" outlineLevel="0" collapsed="false">
      <c r="B23" s="23"/>
      <c r="E23" s="16" t="s">
        <v>33</v>
      </c>
      <c r="I23" s="15" t="s">
        <v>27</v>
      </c>
      <c r="J23" s="16" t="s">
        <v>34</v>
      </c>
      <c r="L23" s="23"/>
    </row>
    <row r="24" s="22" customFormat="true" ht="6.9" hidden="false" customHeight="true" outlineLevel="0" collapsed="false">
      <c r="B24" s="23"/>
      <c r="L24" s="23"/>
    </row>
    <row r="25" s="22" customFormat="true" ht="12" hidden="false" customHeight="true" outlineLevel="0" collapsed="false">
      <c r="B25" s="23"/>
      <c r="D25" s="15" t="s">
        <v>36</v>
      </c>
      <c r="I25" s="15" t="s">
        <v>24</v>
      </c>
      <c r="J25" s="16" t="s">
        <v>37</v>
      </c>
      <c r="L25" s="23"/>
    </row>
    <row r="26" s="22" customFormat="true" ht="18" hidden="false" customHeight="true" outlineLevel="0" collapsed="false">
      <c r="B26" s="23"/>
      <c r="E26" s="16" t="s">
        <v>38</v>
      </c>
      <c r="I26" s="15" t="s">
        <v>27</v>
      </c>
      <c r="J26" s="16" t="s">
        <v>39</v>
      </c>
      <c r="L26" s="23"/>
    </row>
    <row r="27" s="22" customFormat="true" ht="6.9" hidden="false" customHeight="true" outlineLevel="0" collapsed="false">
      <c r="B27" s="23"/>
      <c r="L27" s="23"/>
    </row>
    <row r="28" s="22" customFormat="true" ht="12" hidden="false" customHeight="true" outlineLevel="0" collapsed="false">
      <c r="B28" s="23"/>
      <c r="D28" s="15" t="s">
        <v>40</v>
      </c>
      <c r="L28" s="23"/>
    </row>
    <row r="29" s="113" customFormat="true" ht="95.25" hidden="false" customHeight="true" outlineLevel="0" collapsed="false">
      <c r="B29" s="114"/>
      <c r="E29" s="20" t="s">
        <v>41</v>
      </c>
      <c r="F29" s="20"/>
      <c r="G29" s="20"/>
      <c r="H29" s="20"/>
      <c r="L29" s="114"/>
    </row>
    <row r="30" s="22" customFormat="true" ht="6.9" hidden="false" customHeight="true" outlineLevel="0" collapsed="false">
      <c r="B30" s="23"/>
      <c r="L30" s="23"/>
    </row>
    <row r="31" s="22" customFormat="true" ht="6.9" hidden="false" customHeight="true" outlineLevel="0" collapsed="false">
      <c r="B31" s="23"/>
      <c r="D31" s="55"/>
      <c r="E31" s="55"/>
      <c r="F31" s="55"/>
      <c r="G31" s="55"/>
      <c r="H31" s="55"/>
      <c r="I31" s="55"/>
      <c r="J31" s="55"/>
      <c r="K31" s="55"/>
      <c r="L31" s="23"/>
    </row>
    <row r="32" s="22" customFormat="true" ht="25.35" hidden="false" customHeight="true" outlineLevel="0" collapsed="false">
      <c r="B32" s="23"/>
      <c r="D32" s="115" t="s">
        <v>42</v>
      </c>
      <c r="J32" s="116" t="n">
        <f aca="false">ROUND(J126, 2)</f>
        <v>0</v>
      </c>
      <c r="L32" s="23"/>
    </row>
    <row r="33" s="22" customFormat="true" ht="6.9" hidden="false" customHeight="true" outlineLevel="0" collapsed="false">
      <c r="B33" s="23"/>
      <c r="D33" s="55"/>
      <c r="E33" s="55"/>
      <c r="F33" s="55"/>
      <c r="G33" s="55"/>
      <c r="H33" s="55"/>
      <c r="I33" s="55"/>
      <c r="J33" s="55"/>
      <c r="K33" s="55"/>
      <c r="L33" s="23"/>
    </row>
    <row r="34" s="22" customFormat="true" ht="14.4" hidden="false" customHeight="true" outlineLevel="0" collapsed="false">
      <c r="B34" s="23"/>
      <c r="F34" s="117" t="s">
        <v>44</v>
      </c>
      <c r="I34" s="117" t="s">
        <v>43</v>
      </c>
      <c r="J34" s="117" t="s">
        <v>45</v>
      </c>
      <c r="L34" s="23"/>
    </row>
    <row r="35" s="22" customFormat="true" ht="14.4" hidden="false" customHeight="true" outlineLevel="0" collapsed="false">
      <c r="B35" s="23"/>
      <c r="D35" s="118" t="s">
        <v>46</v>
      </c>
      <c r="E35" s="15" t="s">
        <v>47</v>
      </c>
      <c r="F35" s="100" t="n">
        <f aca="false">ROUND((ROUND((SUM(BE126:BE166)),  2) + SUM(BE168:BE172)), 2)</f>
        <v>0</v>
      </c>
      <c r="I35" s="119" t="n">
        <v>0.21</v>
      </c>
      <c r="J35" s="100" t="n">
        <f aca="false">ROUND((ROUND(((SUM(BE126:BE166))*I35),  2) + (SUM(BE168:BE172)*I35)), 2)</f>
        <v>0</v>
      </c>
      <c r="L35" s="23"/>
    </row>
    <row r="36" s="22" customFormat="true" ht="14.4" hidden="false" customHeight="true" outlineLevel="0" collapsed="false">
      <c r="B36" s="23"/>
      <c r="E36" s="15" t="s">
        <v>48</v>
      </c>
      <c r="F36" s="100" t="n">
        <f aca="false">ROUND((ROUND((SUM(BF126:BF166)),  2) + SUM(BF168:BF172)), 2)</f>
        <v>0</v>
      </c>
      <c r="I36" s="119" t="n">
        <v>0.15</v>
      </c>
      <c r="J36" s="100" t="n">
        <f aca="false">ROUND((ROUND(((SUM(BF126:BF166))*I36),  2) + (SUM(BF168:BF172)*I36)), 2)</f>
        <v>0</v>
      </c>
      <c r="L36" s="23"/>
    </row>
    <row r="37" s="22" customFormat="true" ht="14.4" hidden="true" customHeight="true" outlineLevel="0" collapsed="false">
      <c r="B37" s="23"/>
      <c r="E37" s="15" t="s">
        <v>49</v>
      </c>
      <c r="F37" s="100" t="n">
        <f aca="false">ROUND((ROUND((SUM(BG126:BG166)),  2) + SUM(BG168:BG172)), 2)</f>
        <v>0</v>
      </c>
      <c r="I37" s="119" t="n">
        <v>0.21</v>
      </c>
      <c r="J37" s="100" t="n">
        <f aca="false">0</f>
        <v>0</v>
      </c>
      <c r="L37" s="23"/>
    </row>
    <row r="38" s="22" customFormat="true" ht="14.4" hidden="true" customHeight="true" outlineLevel="0" collapsed="false">
      <c r="B38" s="23"/>
      <c r="E38" s="15" t="s">
        <v>50</v>
      </c>
      <c r="F38" s="100" t="n">
        <f aca="false">ROUND((ROUND((SUM(BH126:BH166)),  2) + SUM(BH168:BH172)), 2)</f>
        <v>0</v>
      </c>
      <c r="I38" s="119" t="n">
        <v>0.15</v>
      </c>
      <c r="J38" s="100" t="n">
        <f aca="false">0</f>
        <v>0</v>
      </c>
      <c r="L38" s="23"/>
    </row>
    <row r="39" s="22" customFormat="true" ht="14.4" hidden="true" customHeight="true" outlineLevel="0" collapsed="false">
      <c r="B39" s="23"/>
      <c r="E39" s="15" t="s">
        <v>51</v>
      </c>
      <c r="F39" s="100" t="n">
        <f aca="false">ROUND((ROUND((SUM(BI126:BI166)),  2) + SUM(BI168:BI172)), 2)</f>
        <v>0</v>
      </c>
      <c r="I39" s="119" t="n">
        <v>0</v>
      </c>
      <c r="J39" s="100" t="n">
        <f aca="false">0</f>
        <v>0</v>
      </c>
      <c r="L39" s="23"/>
    </row>
    <row r="40" s="22" customFormat="true" ht="6.9" hidden="false" customHeight="true" outlineLevel="0" collapsed="false">
      <c r="B40" s="23"/>
      <c r="L40" s="23"/>
    </row>
    <row r="41" s="22" customFormat="true" ht="25.35" hidden="false" customHeight="true" outlineLevel="0" collapsed="false">
      <c r="B41" s="23"/>
      <c r="C41" s="120"/>
      <c r="D41" s="121" t="s">
        <v>52</v>
      </c>
      <c r="E41" s="59"/>
      <c r="F41" s="59"/>
      <c r="G41" s="122" t="s">
        <v>53</v>
      </c>
      <c r="H41" s="123" t="s">
        <v>54</v>
      </c>
      <c r="I41" s="59"/>
      <c r="J41" s="124" t="n">
        <f aca="false">SUM(J32:J39)</f>
        <v>0</v>
      </c>
      <c r="K41" s="125"/>
      <c r="L41" s="23"/>
    </row>
    <row r="42" s="22" customFormat="true" ht="14.4" hidden="false" customHeight="true" outlineLevel="0" collapsed="false">
      <c r="B42" s="23"/>
      <c r="L42" s="23"/>
    </row>
    <row r="43" customFormat="false" ht="14.4" hidden="false" customHeight="true" outlineLevel="0" collapsed="false">
      <c r="B43" s="6"/>
      <c r="L43" s="6"/>
    </row>
    <row r="44" customFormat="false" ht="14.4" hidden="false" customHeight="true" outlineLevel="0" collapsed="false">
      <c r="B44" s="6"/>
      <c r="L44" s="6"/>
    </row>
    <row r="45" customFormat="false" ht="14.4" hidden="false" customHeight="true" outlineLevel="0" collapsed="false">
      <c r="B45" s="6"/>
      <c r="L45" s="6"/>
    </row>
    <row r="46" customFormat="false" ht="14.4" hidden="false" customHeight="true" outlineLevel="0" collapsed="false">
      <c r="B46" s="6"/>
      <c r="L46" s="6"/>
    </row>
    <row r="47" customFormat="false" ht="14.4" hidden="false" customHeight="true" outlineLevel="0" collapsed="false">
      <c r="B47" s="6"/>
      <c r="L47" s="6"/>
    </row>
    <row r="48" customFormat="false" ht="14.4" hidden="false" customHeight="true" outlineLevel="0" collapsed="false">
      <c r="B48" s="6"/>
      <c r="L48" s="6"/>
    </row>
    <row r="49" customFormat="false" ht="14.4" hidden="false" customHeight="true" outlineLevel="0" collapsed="false">
      <c r="B49" s="6"/>
      <c r="L49" s="6"/>
    </row>
    <row r="50" s="22" customFormat="true" ht="14.4" hidden="false" customHeight="true" outlineLevel="0" collapsed="false">
      <c r="B50" s="23"/>
      <c r="D50" s="38" t="s">
        <v>55</v>
      </c>
      <c r="E50" s="39"/>
      <c r="F50" s="39"/>
      <c r="G50" s="38" t="s">
        <v>56</v>
      </c>
      <c r="H50" s="39"/>
      <c r="I50" s="39"/>
      <c r="J50" s="39"/>
      <c r="K50" s="39"/>
      <c r="L50" s="23"/>
    </row>
    <row r="51" customFormat="false" ht="10.2" hidden="false" customHeight="false" outlineLevel="0" collapsed="false">
      <c r="B51" s="6"/>
      <c r="L51" s="6"/>
    </row>
    <row r="52" customFormat="false" ht="10.2" hidden="false" customHeight="false" outlineLevel="0" collapsed="false">
      <c r="B52" s="6"/>
      <c r="L52" s="6"/>
    </row>
    <row r="53" customFormat="false" ht="10.2" hidden="false" customHeight="false" outlineLevel="0" collapsed="false">
      <c r="B53" s="6"/>
      <c r="L53" s="6"/>
    </row>
    <row r="54" customFormat="false" ht="10.2" hidden="false" customHeight="false" outlineLevel="0" collapsed="false">
      <c r="B54" s="6"/>
      <c r="L54" s="6"/>
    </row>
    <row r="55" customFormat="false" ht="10.2" hidden="false" customHeight="false" outlineLevel="0" collapsed="false">
      <c r="B55" s="6"/>
      <c r="L55" s="6"/>
    </row>
    <row r="56" customFormat="false" ht="10.2" hidden="false" customHeight="false" outlineLevel="0" collapsed="false">
      <c r="B56" s="6"/>
      <c r="L56" s="6"/>
    </row>
    <row r="57" customFormat="false" ht="10.2" hidden="false" customHeight="false" outlineLevel="0" collapsed="false">
      <c r="B57" s="6"/>
      <c r="L57" s="6"/>
    </row>
    <row r="58" customFormat="false" ht="10.2" hidden="false" customHeight="false" outlineLevel="0" collapsed="false">
      <c r="B58" s="6"/>
      <c r="L58" s="6"/>
    </row>
    <row r="59" customFormat="false" ht="10.2" hidden="false" customHeight="false" outlineLevel="0" collapsed="false">
      <c r="B59" s="6"/>
      <c r="L59" s="6"/>
    </row>
    <row r="60" customFormat="false" ht="10.2" hidden="false" customHeight="false" outlineLevel="0" collapsed="false">
      <c r="B60" s="6"/>
      <c r="L60" s="6"/>
    </row>
    <row r="61" s="22" customFormat="true" ht="13.2" hidden="false" customHeight="false" outlineLevel="0" collapsed="false">
      <c r="B61" s="23"/>
      <c r="D61" s="40" t="s">
        <v>57</v>
      </c>
      <c r="E61" s="25"/>
      <c r="F61" s="126" t="s">
        <v>58</v>
      </c>
      <c r="G61" s="40" t="s">
        <v>57</v>
      </c>
      <c r="H61" s="25"/>
      <c r="I61" s="25"/>
      <c r="J61" s="127" t="s">
        <v>58</v>
      </c>
      <c r="K61" s="25"/>
      <c r="L61" s="23"/>
    </row>
    <row r="62" customFormat="false" ht="10.2" hidden="false" customHeight="false" outlineLevel="0" collapsed="false">
      <c r="B62" s="6"/>
      <c r="L62" s="6"/>
    </row>
    <row r="63" customFormat="false" ht="10.2" hidden="false" customHeight="false" outlineLevel="0" collapsed="false">
      <c r="B63" s="6"/>
      <c r="L63" s="6"/>
    </row>
    <row r="64" customFormat="false" ht="10.2" hidden="false" customHeight="false" outlineLevel="0" collapsed="false">
      <c r="B64" s="6"/>
      <c r="L64" s="6"/>
    </row>
    <row r="65" s="22" customFormat="true" ht="13.2" hidden="false" customHeight="false" outlineLevel="0" collapsed="false">
      <c r="B65" s="23"/>
      <c r="D65" s="38" t="s">
        <v>59</v>
      </c>
      <c r="E65" s="39"/>
      <c r="F65" s="39"/>
      <c r="G65" s="38" t="s">
        <v>60</v>
      </c>
      <c r="H65" s="39"/>
      <c r="I65" s="39"/>
      <c r="J65" s="39"/>
      <c r="K65" s="39"/>
      <c r="L65" s="23"/>
    </row>
    <row r="66" customFormat="false" ht="10.2" hidden="false" customHeight="false" outlineLevel="0" collapsed="false">
      <c r="B66" s="6"/>
      <c r="L66" s="6"/>
    </row>
    <row r="67" customFormat="false" ht="10.2" hidden="false" customHeight="false" outlineLevel="0" collapsed="false">
      <c r="B67" s="6"/>
      <c r="L67" s="6"/>
    </row>
    <row r="68" customFormat="false" ht="10.2" hidden="false" customHeight="false" outlineLevel="0" collapsed="false">
      <c r="B68" s="6"/>
      <c r="L68" s="6"/>
    </row>
    <row r="69" customFormat="false" ht="10.2" hidden="false" customHeight="false" outlineLevel="0" collapsed="false">
      <c r="B69" s="6"/>
      <c r="L69" s="6"/>
    </row>
    <row r="70" customFormat="false" ht="10.2" hidden="false" customHeight="false" outlineLevel="0" collapsed="false">
      <c r="B70" s="6"/>
      <c r="L70" s="6"/>
    </row>
    <row r="71" customFormat="false" ht="10.2" hidden="false" customHeight="false" outlineLevel="0" collapsed="false">
      <c r="B71" s="6"/>
      <c r="L71" s="6"/>
    </row>
    <row r="72" customFormat="false" ht="10.2" hidden="false" customHeight="false" outlineLevel="0" collapsed="false">
      <c r="B72" s="6"/>
      <c r="L72" s="6"/>
    </row>
    <row r="73" customFormat="false" ht="10.2" hidden="false" customHeight="false" outlineLevel="0" collapsed="false">
      <c r="B73" s="6"/>
      <c r="L73" s="6"/>
    </row>
    <row r="74" customFormat="false" ht="10.2" hidden="false" customHeight="false" outlineLevel="0" collapsed="false">
      <c r="B74" s="6"/>
      <c r="L74" s="6"/>
    </row>
    <row r="75" customFormat="false" ht="10.2" hidden="false" customHeight="false" outlineLevel="0" collapsed="false">
      <c r="B75" s="6"/>
      <c r="L75" s="6"/>
    </row>
    <row r="76" s="22" customFormat="true" ht="13.2" hidden="false" customHeight="false" outlineLevel="0" collapsed="false">
      <c r="B76" s="23"/>
      <c r="D76" s="40" t="s">
        <v>57</v>
      </c>
      <c r="E76" s="25"/>
      <c r="F76" s="126" t="s">
        <v>58</v>
      </c>
      <c r="G76" s="40" t="s">
        <v>57</v>
      </c>
      <c r="H76" s="25"/>
      <c r="I76" s="25"/>
      <c r="J76" s="127" t="s">
        <v>58</v>
      </c>
      <c r="K76" s="25"/>
      <c r="L76" s="23"/>
    </row>
    <row r="77" s="22" customFormat="true" ht="14.4" hidden="false" customHeight="true" outlineLevel="0" collapsed="false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23"/>
    </row>
    <row r="81" s="22" customFormat="true" ht="6.9" hidden="false" customHeight="true" outlineLevel="0" collapsed="false"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23"/>
    </row>
    <row r="82" s="22" customFormat="true" ht="24.9" hidden="false" customHeight="true" outlineLevel="0" collapsed="false">
      <c r="B82" s="23"/>
      <c r="C82" s="7" t="s">
        <v>282</v>
      </c>
      <c r="L82" s="23"/>
    </row>
    <row r="83" s="22" customFormat="true" ht="6.9" hidden="false" customHeight="true" outlineLevel="0" collapsed="false">
      <c r="B83" s="23"/>
      <c r="L83" s="23"/>
    </row>
    <row r="84" s="22" customFormat="true" ht="12" hidden="false" customHeight="true" outlineLevel="0" collapsed="false">
      <c r="B84" s="23"/>
      <c r="C84" s="15" t="s">
        <v>15</v>
      </c>
      <c r="L84" s="23"/>
    </row>
    <row r="85" s="22" customFormat="true" ht="16.5" hidden="false" customHeight="true" outlineLevel="0" collapsed="false">
      <c r="B85" s="23"/>
      <c r="E85" s="109" t="str">
        <f aca="false">E7</f>
        <v>Koupaliště Rosice</v>
      </c>
      <c r="F85" s="109"/>
      <c r="G85" s="109"/>
      <c r="H85" s="109"/>
      <c r="L85" s="23"/>
    </row>
    <row r="86" customFormat="false" ht="12" hidden="false" customHeight="true" outlineLevel="0" collapsed="false">
      <c r="B86" s="6"/>
      <c r="C86" s="15" t="s">
        <v>278</v>
      </c>
      <c r="L86" s="6"/>
    </row>
    <row r="87" s="22" customFormat="true" ht="16.5" hidden="false" customHeight="true" outlineLevel="0" collapsed="false">
      <c r="B87" s="23"/>
      <c r="E87" s="109" t="s">
        <v>1031</v>
      </c>
      <c r="F87" s="109"/>
      <c r="G87" s="109"/>
      <c r="H87" s="109"/>
      <c r="L87" s="23"/>
    </row>
    <row r="88" s="22" customFormat="true" ht="12" hidden="false" customHeight="true" outlineLevel="0" collapsed="false">
      <c r="B88" s="23"/>
      <c r="C88" s="15" t="s">
        <v>280</v>
      </c>
      <c r="L88" s="23"/>
    </row>
    <row r="89" s="22" customFormat="true" ht="16.5" hidden="false" customHeight="true" outlineLevel="0" collapsed="false">
      <c r="B89" s="23"/>
      <c r="E89" s="110" t="str">
        <f aca="false">E11</f>
        <v>2.2.1d - ZTI kanalizace</v>
      </c>
      <c r="F89" s="110"/>
      <c r="G89" s="110"/>
      <c r="H89" s="110"/>
      <c r="L89" s="23"/>
    </row>
    <row r="90" s="22" customFormat="true" ht="6.9" hidden="false" customHeight="true" outlineLevel="0" collapsed="false">
      <c r="B90" s="23"/>
      <c r="L90" s="23"/>
    </row>
    <row r="91" s="22" customFormat="true" ht="12" hidden="false" customHeight="true" outlineLevel="0" collapsed="false">
      <c r="B91" s="23"/>
      <c r="C91" s="15" t="s">
        <v>19</v>
      </c>
      <c r="F91" s="16" t="str">
        <f aca="false">F14</f>
        <v>Rosice</v>
      </c>
      <c r="I91" s="15" t="s">
        <v>21</v>
      </c>
      <c r="J91" s="111" t="str">
        <f aca="false">IF(J14="","",J14)</f>
        <v>6. 9. 2021</v>
      </c>
      <c r="L91" s="23"/>
    </row>
    <row r="92" s="22" customFormat="true" ht="6.9" hidden="false" customHeight="true" outlineLevel="0" collapsed="false">
      <c r="B92" s="23"/>
      <c r="L92" s="23"/>
    </row>
    <row r="93" s="22" customFormat="true" ht="25.65" hidden="false" customHeight="true" outlineLevel="0" collapsed="false">
      <c r="B93" s="23"/>
      <c r="C93" s="15" t="s">
        <v>23</v>
      </c>
      <c r="F93" s="16" t="str">
        <f aca="false">E17</f>
        <v>Město Rosice</v>
      </c>
      <c r="I93" s="15" t="s">
        <v>31</v>
      </c>
      <c r="J93" s="128" t="str">
        <f aca="false">E23</f>
        <v>Ing. arch. Kristýna Shromáždilová</v>
      </c>
      <c r="L93" s="23"/>
    </row>
    <row r="94" s="22" customFormat="true" ht="25.65" hidden="false" customHeight="true" outlineLevel="0" collapsed="false">
      <c r="B94" s="23"/>
      <c r="C94" s="15" t="s">
        <v>29</v>
      </c>
      <c r="F94" s="16" t="str">
        <f aca="false">IF(E20="","",E20)</f>
        <v>Vyplň údaj</v>
      </c>
      <c r="I94" s="15" t="s">
        <v>36</v>
      </c>
      <c r="J94" s="128" t="str">
        <f aca="false">E26</f>
        <v>STAGA stavební agentura s.r.o.</v>
      </c>
      <c r="L94" s="23"/>
    </row>
    <row r="95" s="22" customFormat="true" ht="10.35" hidden="false" customHeight="true" outlineLevel="0" collapsed="false">
      <c r="B95" s="23"/>
      <c r="L95" s="23"/>
    </row>
    <row r="96" s="22" customFormat="true" ht="29.25" hidden="false" customHeight="true" outlineLevel="0" collapsed="false">
      <c r="B96" s="23"/>
      <c r="C96" s="129" t="s">
        <v>283</v>
      </c>
      <c r="D96" s="120"/>
      <c r="E96" s="120"/>
      <c r="F96" s="120"/>
      <c r="G96" s="120"/>
      <c r="H96" s="120"/>
      <c r="I96" s="120"/>
      <c r="J96" s="130" t="s">
        <v>284</v>
      </c>
      <c r="K96" s="120"/>
      <c r="L96" s="23"/>
    </row>
    <row r="97" s="22" customFormat="true" ht="10.35" hidden="false" customHeight="true" outlineLevel="0" collapsed="false">
      <c r="B97" s="23"/>
      <c r="L97" s="23"/>
    </row>
    <row r="98" s="22" customFormat="true" ht="22.95" hidden="false" customHeight="true" outlineLevel="0" collapsed="false">
      <c r="B98" s="23"/>
      <c r="C98" s="131" t="s">
        <v>285</v>
      </c>
      <c r="J98" s="116" t="n">
        <f aca="false">J126</f>
        <v>0</v>
      </c>
      <c r="L98" s="23"/>
      <c r="AU98" s="3" t="s">
        <v>286</v>
      </c>
    </row>
    <row r="99" s="132" customFormat="true" ht="24.9" hidden="false" customHeight="true" outlineLevel="0" collapsed="false">
      <c r="B99" s="133"/>
      <c r="D99" s="134" t="s">
        <v>522</v>
      </c>
      <c r="E99" s="135"/>
      <c r="F99" s="135"/>
      <c r="G99" s="135"/>
      <c r="H99" s="135"/>
      <c r="I99" s="135"/>
      <c r="J99" s="136" t="n">
        <f aca="false">J127</f>
        <v>0</v>
      </c>
      <c r="L99" s="133"/>
    </row>
    <row r="100" s="95" customFormat="true" ht="19.95" hidden="false" customHeight="true" outlineLevel="0" collapsed="false">
      <c r="B100" s="137"/>
      <c r="D100" s="138" t="s">
        <v>1558</v>
      </c>
      <c r="E100" s="139"/>
      <c r="F100" s="139"/>
      <c r="G100" s="139"/>
      <c r="H100" s="139"/>
      <c r="I100" s="139"/>
      <c r="J100" s="140" t="n">
        <f aca="false">J128</f>
        <v>0</v>
      </c>
      <c r="L100" s="137"/>
    </row>
    <row r="101" s="95" customFormat="true" ht="19.95" hidden="false" customHeight="true" outlineLevel="0" collapsed="false">
      <c r="B101" s="137"/>
      <c r="D101" s="138" t="s">
        <v>1708</v>
      </c>
      <c r="E101" s="139"/>
      <c r="F101" s="139"/>
      <c r="G101" s="139"/>
      <c r="H101" s="139"/>
      <c r="I101" s="139"/>
      <c r="J101" s="140" t="n">
        <f aca="false">J138</f>
        <v>0</v>
      </c>
      <c r="L101" s="137"/>
    </row>
    <row r="102" s="95" customFormat="true" ht="19.95" hidden="false" customHeight="true" outlineLevel="0" collapsed="false">
      <c r="B102" s="137"/>
      <c r="D102" s="138" t="s">
        <v>1709</v>
      </c>
      <c r="E102" s="139"/>
      <c r="F102" s="139"/>
      <c r="G102" s="139"/>
      <c r="H102" s="139"/>
      <c r="I102" s="139"/>
      <c r="J102" s="140" t="n">
        <f aca="false">J153</f>
        <v>0</v>
      </c>
      <c r="L102" s="137"/>
    </row>
    <row r="103" s="95" customFormat="true" ht="19.95" hidden="false" customHeight="true" outlineLevel="0" collapsed="false">
      <c r="B103" s="137"/>
      <c r="D103" s="138" t="s">
        <v>1710</v>
      </c>
      <c r="E103" s="139"/>
      <c r="F103" s="139"/>
      <c r="G103" s="139"/>
      <c r="H103" s="139"/>
      <c r="I103" s="139"/>
      <c r="J103" s="140" t="n">
        <f aca="false">J159</f>
        <v>0</v>
      </c>
      <c r="L103" s="137"/>
    </row>
    <row r="104" s="132" customFormat="true" ht="21.75" hidden="false" customHeight="true" outlineLevel="0" collapsed="false">
      <c r="B104" s="133"/>
      <c r="D104" s="141" t="s">
        <v>292</v>
      </c>
      <c r="J104" s="142" t="n">
        <f aca="false">J167</f>
        <v>0</v>
      </c>
      <c r="L104" s="133"/>
    </row>
    <row r="105" s="22" customFormat="true" ht="21.75" hidden="false" customHeight="true" outlineLevel="0" collapsed="false">
      <c r="B105" s="23"/>
      <c r="L105" s="23"/>
    </row>
    <row r="106" s="22" customFormat="true" ht="6.9" hidden="false" customHeight="true" outlineLevel="0" collapsed="false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23"/>
    </row>
    <row r="110" s="22" customFormat="true" ht="6.9" hidden="false" customHeight="true" outlineLevel="0" collapsed="false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23"/>
    </row>
    <row r="111" s="22" customFormat="true" ht="24.9" hidden="false" customHeight="true" outlineLevel="0" collapsed="false">
      <c r="B111" s="23"/>
      <c r="C111" s="7" t="s">
        <v>293</v>
      </c>
      <c r="L111" s="23"/>
    </row>
    <row r="112" s="22" customFormat="true" ht="6.9" hidden="false" customHeight="true" outlineLevel="0" collapsed="false">
      <c r="B112" s="23"/>
      <c r="L112" s="23"/>
    </row>
    <row r="113" s="22" customFormat="true" ht="12" hidden="false" customHeight="true" outlineLevel="0" collapsed="false">
      <c r="B113" s="23"/>
      <c r="C113" s="15" t="s">
        <v>15</v>
      </c>
      <c r="L113" s="23"/>
    </row>
    <row r="114" s="22" customFormat="true" ht="16.5" hidden="false" customHeight="true" outlineLevel="0" collapsed="false">
      <c r="B114" s="23"/>
      <c r="E114" s="109" t="str">
        <f aca="false">E7</f>
        <v>Koupaliště Rosice</v>
      </c>
      <c r="F114" s="109"/>
      <c r="G114" s="109"/>
      <c r="H114" s="109"/>
      <c r="L114" s="23"/>
    </row>
    <row r="115" customFormat="false" ht="12" hidden="false" customHeight="true" outlineLevel="0" collapsed="false">
      <c r="B115" s="6"/>
      <c r="C115" s="15" t="s">
        <v>278</v>
      </c>
      <c r="L115" s="6"/>
    </row>
    <row r="116" s="22" customFormat="true" ht="16.5" hidden="false" customHeight="true" outlineLevel="0" collapsed="false">
      <c r="B116" s="23"/>
      <c r="E116" s="109" t="s">
        <v>1031</v>
      </c>
      <c r="F116" s="109"/>
      <c r="G116" s="109"/>
      <c r="H116" s="109"/>
      <c r="L116" s="23"/>
    </row>
    <row r="117" s="22" customFormat="true" ht="12" hidden="false" customHeight="true" outlineLevel="0" collapsed="false">
      <c r="B117" s="23"/>
      <c r="C117" s="15" t="s">
        <v>280</v>
      </c>
      <c r="L117" s="23"/>
    </row>
    <row r="118" s="22" customFormat="true" ht="16.5" hidden="false" customHeight="true" outlineLevel="0" collapsed="false">
      <c r="B118" s="23"/>
      <c r="E118" s="110" t="str">
        <f aca="false">E11</f>
        <v>2.2.1d - ZTI kanalizace</v>
      </c>
      <c r="F118" s="110"/>
      <c r="G118" s="110"/>
      <c r="H118" s="110"/>
      <c r="L118" s="23"/>
    </row>
    <row r="119" s="22" customFormat="true" ht="6.9" hidden="false" customHeight="true" outlineLevel="0" collapsed="false">
      <c r="B119" s="23"/>
      <c r="L119" s="23"/>
    </row>
    <row r="120" s="22" customFormat="true" ht="12" hidden="false" customHeight="true" outlineLevel="0" collapsed="false">
      <c r="B120" s="23"/>
      <c r="C120" s="15" t="s">
        <v>19</v>
      </c>
      <c r="F120" s="16" t="str">
        <f aca="false">F14</f>
        <v>Rosice</v>
      </c>
      <c r="I120" s="15" t="s">
        <v>21</v>
      </c>
      <c r="J120" s="111" t="str">
        <f aca="false">IF(J14="","",J14)</f>
        <v>6. 9. 2021</v>
      </c>
      <c r="L120" s="23"/>
    </row>
    <row r="121" s="22" customFormat="true" ht="6.9" hidden="false" customHeight="true" outlineLevel="0" collapsed="false">
      <c r="B121" s="23"/>
      <c r="L121" s="23"/>
    </row>
    <row r="122" s="22" customFormat="true" ht="25.65" hidden="false" customHeight="true" outlineLevel="0" collapsed="false">
      <c r="B122" s="23"/>
      <c r="C122" s="15" t="s">
        <v>23</v>
      </c>
      <c r="F122" s="16" t="str">
        <f aca="false">E17</f>
        <v>Město Rosice</v>
      </c>
      <c r="I122" s="15" t="s">
        <v>31</v>
      </c>
      <c r="J122" s="128" t="str">
        <f aca="false">E23</f>
        <v>Ing. arch. Kristýna Shromáždilová</v>
      </c>
      <c r="L122" s="23"/>
    </row>
    <row r="123" s="22" customFormat="true" ht="25.65" hidden="false" customHeight="true" outlineLevel="0" collapsed="false">
      <c r="B123" s="23"/>
      <c r="C123" s="15" t="s">
        <v>29</v>
      </c>
      <c r="F123" s="16" t="str">
        <f aca="false">IF(E20="","",E20)</f>
        <v>Vyplň údaj</v>
      </c>
      <c r="I123" s="15" t="s">
        <v>36</v>
      </c>
      <c r="J123" s="128" t="str">
        <f aca="false">E26</f>
        <v>STAGA stavební agentura s.r.o.</v>
      </c>
      <c r="L123" s="23"/>
    </row>
    <row r="124" s="22" customFormat="true" ht="10.35" hidden="false" customHeight="true" outlineLevel="0" collapsed="false">
      <c r="B124" s="23"/>
      <c r="L124" s="23"/>
    </row>
    <row r="125" s="143" customFormat="true" ht="29.25" hidden="false" customHeight="true" outlineLevel="0" collapsed="false">
      <c r="B125" s="144"/>
      <c r="C125" s="145" t="s">
        <v>294</v>
      </c>
      <c r="D125" s="146" t="s">
        <v>67</v>
      </c>
      <c r="E125" s="146" t="s">
        <v>63</v>
      </c>
      <c r="F125" s="146" t="s">
        <v>64</v>
      </c>
      <c r="G125" s="146" t="s">
        <v>295</v>
      </c>
      <c r="H125" s="146" t="s">
        <v>296</v>
      </c>
      <c r="I125" s="146" t="s">
        <v>297</v>
      </c>
      <c r="J125" s="146" t="s">
        <v>284</v>
      </c>
      <c r="K125" s="147" t="s">
        <v>298</v>
      </c>
      <c r="L125" s="144"/>
      <c r="M125" s="64"/>
      <c r="N125" s="65" t="s">
        <v>46</v>
      </c>
      <c r="O125" s="65" t="s">
        <v>299</v>
      </c>
      <c r="P125" s="65" t="s">
        <v>300</v>
      </c>
      <c r="Q125" s="65" t="s">
        <v>301</v>
      </c>
      <c r="R125" s="65" t="s">
        <v>302</v>
      </c>
      <c r="S125" s="65" t="s">
        <v>303</v>
      </c>
      <c r="T125" s="66" t="s">
        <v>304</v>
      </c>
    </row>
    <row r="126" s="22" customFormat="true" ht="22.95" hidden="false" customHeight="true" outlineLevel="0" collapsed="false">
      <c r="B126" s="23"/>
      <c r="C126" s="70" t="s">
        <v>305</v>
      </c>
      <c r="J126" s="148" t="n">
        <f aca="false">BK126</f>
        <v>0</v>
      </c>
      <c r="L126" s="23"/>
      <c r="M126" s="67"/>
      <c r="N126" s="55"/>
      <c r="O126" s="55"/>
      <c r="P126" s="149" t="n">
        <f aca="false">P127+P167</f>
        <v>0</v>
      </c>
      <c r="Q126" s="55"/>
      <c r="R126" s="149" t="n">
        <f aca="false">R127+R167</f>
        <v>0</v>
      </c>
      <c r="S126" s="55"/>
      <c r="T126" s="150" t="n">
        <f aca="false">T127+T167</f>
        <v>0</v>
      </c>
      <c r="AT126" s="3" t="s">
        <v>81</v>
      </c>
      <c r="AU126" s="3" t="s">
        <v>286</v>
      </c>
      <c r="BK126" s="151" t="n">
        <f aca="false">BK127+BK167</f>
        <v>0</v>
      </c>
    </row>
    <row r="127" s="152" customFormat="true" ht="25.95" hidden="false" customHeight="true" outlineLevel="0" collapsed="false">
      <c r="B127" s="153"/>
      <c r="D127" s="154" t="s">
        <v>81</v>
      </c>
      <c r="E127" s="155" t="s">
        <v>534</v>
      </c>
      <c r="F127" s="155" t="s">
        <v>535</v>
      </c>
      <c r="I127" s="156"/>
      <c r="J127" s="142" t="n">
        <f aca="false">BK127</f>
        <v>0</v>
      </c>
      <c r="L127" s="153"/>
      <c r="M127" s="157"/>
      <c r="P127" s="158" t="n">
        <f aca="false">P128+P138+P153+P159</f>
        <v>0</v>
      </c>
      <c r="R127" s="158" t="n">
        <f aca="false">R128+R138+R153+R159</f>
        <v>0</v>
      </c>
      <c r="T127" s="159" t="n">
        <f aca="false">T128+T138+T153+T159</f>
        <v>0</v>
      </c>
      <c r="AR127" s="154" t="s">
        <v>315</v>
      </c>
      <c r="AT127" s="160" t="s">
        <v>81</v>
      </c>
      <c r="AU127" s="160" t="s">
        <v>82</v>
      </c>
      <c r="AY127" s="154" t="s">
        <v>308</v>
      </c>
      <c r="BK127" s="161" t="n">
        <f aca="false">BK128+BK138+BK153+BK159</f>
        <v>0</v>
      </c>
    </row>
    <row r="128" s="152" customFormat="true" ht="22.95" hidden="false" customHeight="true" outlineLevel="0" collapsed="false">
      <c r="B128" s="153"/>
      <c r="D128" s="154" t="s">
        <v>81</v>
      </c>
      <c r="E128" s="162" t="s">
        <v>536</v>
      </c>
      <c r="F128" s="162" t="s">
        <v>1562</v>
      </c>
      <c r="I128" s="156"/>
      <c r="J128" s="163" t="n">
        <f aca="false">BK128</f>
        <v>0</v>
      </c>
      <c r="L128" s="153"/>
      <c r="M128" s="157"/>
      <c r="P128" s="158" t="n">
        <f aca="false">SUM(P129:P137)</f>
        <v>0</v>
      </c>
      <c r="R128" s="158" t="n">
        <f aca="false">SUM(R129:R137)</f>
        <v>0</v>
      </c>
      <c r="T128" s="159" t="n">
        <f aca="false">SUM(T129:T137)</f>
        <v>0</v>
      </c>
      <c r="AR128" s="154" t="s">
        <v>315</v>
      </c>
      <c r="AT128" s="160" t="s">
        <v>81</v>
      </c>
      <c r="AU128" s="160" t="s">
        <v>89</v>
      </c>
      <c r="AY128" s="154" t="s">
        <v>308</v>
      </c>
      <c r="BK128" s="161" t="n">
        <f aca="false">SUM(BK129:BK137)</f>
        <v>0</v>
      </c>
    </row>
    <row r="129" s="22" customFormat="true" ht="16.5" hidden="false" customHeight="true" outlineLevel="0" collapsed="false">
      <c r="B129" s="23"/>
      <c r="C129" s="164" t="s">
        <v>89</v>
      </c>
      <c r="D129" s="164" t="s">
        <v>310</v>
      </c>
      <c r="E129" s="165" t="s">
        <v>1711</v>
      </c>
      <c r="F129" s="166" t="s">
        <v>1712</v>
      </c>
      <c r="G129" s="167" t="s">
        <v>494</v>
      </c>
      <c r="H129" s="168" t="n">
        <v>4.125</v>
      </c>
      <c r="I129" s="169"/>
      <c r="J129" s="170" t="n">
        <f aca="false">ROUND(I129*H129,2)</f>
        <v>0</v>
      </c>
      <c r="K129" s="166"/>
      <c r="L129" s="23"/>
      <c r="M129" s="171"/>
      <c r="N129" s="172" t="s">
        <v>47</v>
      </c>
      <c r="P129" s="173" t="n">
        <f aca="false">O129*H129</f>
        <v>0</v>
      </c>
      <c r="Q129" s="173" t="n">
        <v>0</v>
      </c>
      <c r="R129" s="173" t="n">
        <f aca="false">Q129*H129</f>
        <v>0</v>
      </c>
      <c r="S129" s="173" t="n">
        <v>0</v>
      </c>
      <c r="T129" s="174" t="n">
        <f aca="false">S129*H129</f>
        <v>0</v>
      </c>
      <c r="AR129" s="175" t="s">
        <v>540</v>
      </c>
      <c r="AT129" s="175" t="s">
        <v>310</v>
      </c>
      <c r="AU129" s="175" t="s">
        <v>91</v>
      </c>
      <c r="AY129" s="3" t="s">
        <v>308</v>
      </c>
      <c r="BE129" s="176" t="n">
        <f aca="false">IF(N129="základní",J129,0)</f>
        <v>0</v>
      </c>
      <c r="BF129" s="176" t="n">
        <f aca="false">IF(N129="snížená",J129,0)</f>
        <v>0</v>
      </c>
      <c r="BG129" s="176" t="n">
        <f aca="false">IF(N129="zákl. přenesená",J129,0)</f>
        <v>0</v>
      </c>
      <c r="BH129" s="176" t="n">
        <f aca="false">IF(N129="sníž. přenesená",J129,0)</f>
        <v>0</v>
      </c>
      <c r="BI129" s="176" t="n">
        <f aca="false">IF(N129="nulová",J129,0)</f>
        <v>0</v>
      </c>
      <c r="BJ129" s="3" t="s">
        <v>89</v>
      </c>
      <c r="BK129" s="176" t="n">
        <f aca="false">ROUND(I129*H129,2)</f>
        <v>0</v>
      </c>
      <c r="BL129" s="3" t="s">
        <v>540</v>
      </c>
      <c r="BM129" s="175" t="s">
        <v>1713</v>
      </c>
    </row>
    <row r="130" s="22" customFormat="true" ht="16.5" hidden="false" customHeight="true" outlineLevel="0" collapsed="false">
      <c r="B130" s="23"/>
      <c r="C130" s="164" t="s">
        <v>91</v>
      </c>
      <c r="D130" s="164" t="s">
        <v>310</v>
      </c>
      <c r="E130" s="165" t="s">
        <v>1714</v>
      </c>
      <c r="F130" s="166" t="s">
        <v>1715</v>
      </c>
      <c r="G130" s="167" t="s">
        <v>494</v>
      </c>
      <c r="H130" s="168" t="n">
        <v>0.75</v>
      </c>
      <c r="I130" s="169"/>
      <c r="J130" s="170" t="n">
        <f aca="false">ROUND(I130*H130,2)</f>
        <v>0</v>
      </c>
      <c r="K130" s="166"/>
      <c r="L130" s="23"/>
      <c r="M130" s="171"/>
      <c r="N130" s="172" t="s">
        <v>47</v>
      </c>
      <c r="P130" s="173" t="n">
        <f aca="false">O130*H130</f>
        <v>0</v>
      </c>
      <c r="Q130" s="173" t="n">
        <v>0</v>
      </c>
      <c r="R130" s="173" t="n">
        <f aca="false">Q130*H130</f>
        <v>0</v>
      </c>
      <c r="S130" s="173" t="n">
        <v>0</v>
      </c>
      <c r="T130" s="174" t="n">
        <f aca="false">S130*H130</f>
        <v>0</v>
      </c>
      <c r="AR130" s="175" t="s">
        <v>540</v>
      </c>
      <c r="AT130" s="175" t="s">
        <v>310</v>
      </c>
      <c r="AU130" s="175" t="s">
        <v>91</v>
      </c>
      <c r="AY130" s="3" t="s">
        <v>308</v>
      </c>
      <c r="BE130" s="176" t="n">
        <f aca="false">IF(N130="základní",J130,0)</f>
        <v>0</v>
      </c>
      <c r="BF130" s="176" t="n">
        <f aca="false">IF(N130="snížená",J130,0)</f>
        <v>0</v>
      </c>
      <c r="BG130" s="176" t="n">
        <f aca="false">IF(N130="zákl. přenesená",J130,0)</f>
        <v>0</v>
      </c>
      <c r="BH130" s="176" t="n">
        <f aca="false">IF(N130="sníž. přenesená",J130,0)</f>
        <v>0</v>
      </c>
      <c r="BI130" s="176" t="n">
        <f aca="false">IF(N130="nulová",J130,0)</f>
        <v>0</v>
      </c>
      <c r="BJ130" s="3" t="s">
        <v>89</v>
      </c>
      <c r="BK130" s="176" t="n">
        <f aca="false">ROUND(I130*H130,2)</f>
        <v>0</v>
      </c>
      <c r="BL130" s="3" t="s">
        <v>540</v>
      </c>
      <c r="BM130" s="175" t="s">
        <v>1716</v>
      </c>
    </row>
    <row r="131" s="22" customFormat="true" ht="16.5" hidden="false" customHeight="true" outlineLevel="0" collapsed="false">
      <c r="B131" s="23"/>
      <c r="C131" s="164" t="s">
        <v>327</v>
      </c>
      <c r="D131" s="164" t="s">
        <v>310</v>
      </c>
      <c r="E131" s="165" t="s">
        <v>1717</v>
      </c>
      <c r="F131" s="166" t="s">
        <v>1718</v>
      </c>
      <c r="G131" s="167" t="s">
        <v>494</v>
      </c>
      <c r="H131" s="168" t="n">
        <v>5.25</v>
      </c>
      <c r="I131" s="169"/>
      <c r="J131" s="170" t="n">
        <f aca="false">ROUND(I131*H131,2)</f>
        <v>0</v>
      </c>
      <c r="K131" s="166"/>
      <c r="L131" s="23"/>
      <c r="M131" s="171"/>
      <c r="N131" s="172" t="s">
        <v>47</v>
      </c>
      <c r="P131" s="173" t="n">
        <f aca="false">O131*H131</f>
        <v>0</v>
      </c>
      <c r="Q131" s="173" t="n">
        <v>0</v>
      </c>
      <c r="R131" s="173" t="n">
        <f aca="false">Q131*H131</f>
        <v>0</v>
      </c>
      <c r="S131" s="173" t="n">
        <v>0</v>
      </c>
      <c r="T131" s="174" t="n">
        <f aca="false">S131*H131</f>
        <v>0</v>
      </c>
      <c r="AR131" s="175" t="s">
        <v>540</v>
      </c>
      <c r="AT131" s="175" t="s">
        <v>310</v>
      </c>
      <c r="AU131" s="175" t="s">
        <v>91</v>
      </c>
      <c r="AY131" s="3" t="s">
        <v>308</v>
      </c>
      <c r="BE131" s="176" t="n">
        <f aca="false">IF(N131="základní",J131,0)</f>
        <v>0</v>
      </c>
      <c r="BF131" s="176" t="n">
        <f aca="false">IF(N131="snížená",J131,0)</f>
        <v>0</v>
      </c>
      <c r="BG131" s="176" t="n">
        <f aca="false">IF(N131="zákl. přenesená",J131,0)</f>
        <v>0</v>
      </c>
      <c r="BH131" s="176" t="n">
        <f aca="false">IF(N131="sníž. přenesená",J131,0)</f>
        <v>0</v>
      </c>
      <c r="BI131" s="176" t="n">
        <f aca="false">IF(N131="nulová",J131,0)</f>
        <v>0</v>
      </c>
      <c r="BJ131" s="3" t="s">
        <v>89</v>
      </c>
      <c r="BK131" s="176" t="n">
        <f aca="false">ROUND(I131*H131,2)</f>
        <v>0</v>
      </c>
      <c r="BL131" s="3" t="s">
        <v>540</v>
      </c>
      <c r="BM131" s="175" t="s">
        <v>1719</v>
      </c>
    </row>
    <row r="132" s="22" customFormat="true" ht="16.5" hidden="false" customHeight="true" outlineLevel="0" collapsed="false">
      <c r="B132" s="23"/>
      <c r="C132" s="164" t="s">
        <v>315</v>
      </c>
      <c r="D132" s="164" t="s">
        <v>310</v>
      </c>
      <c r="E132" s="165" t="s">
        <v>1720</v>
      </c>
      <c r="F132" s="166" t="s">
        <v>1721</v>
      </c>
      <c r="G132" s="167" t="s">
        <v>494</v>
      </c>
      <c r="H132" s="168" t="n">
        <v>15.75</v>
      </c>
      <c r="I132" s="169"/>
      <c r="J132" s="170" t="n">
        <f aca="false">ROUND(I132*H132,2)</f>
        <v>0</v>
      </c>
      <c r="K132" s="166"/>
      <c r="L132" s="23"/>
      <c r="M132" s="171"/>
      <c r="N132" s="172" t="s">
        <v>47</v>
      </c>
      <c r="P132" s="173" t="n">
        <f aca="false">O132*H132</f>
        <v>0</v>
      </c>
      <c r="Q132" s="173" t="n">
        <v>0</v>
      </c>
      <c r="R132" s="173" t="n">
        <f aca="false">Q132*H132</f>
        <v>0</v>
      </c>
      <c r="S132" s="173" t="n">
        <v>0</v>
      </c>
      <c r="T132" s="174" t="n">
        <f aca="false">S132*H132</f>
        <v>0</v>
      </c>
      <c r="AR132" s="175" t="s">
        <v>540</v>
      </c>
      <c r="AT132" s="175" t="s">
        <v>310</v>
      </c>
      <c r="AU132" s="175" t="s">
        <v>91</v>
      </c>
      <c r="AY132" s="3" t="s">
        <v>308</v>
      </c>
      <c r="BE132" s="176" t="n">
        <f aca="false">IF(N132="základní",J132,0)</f>
        <v>0</v>
      </c>
      <c r="BF132" s="176" t="n">
        <f aca="false">IF(N132="snížená",J132,0)</f>
        <v>0</v>
      </c>
      <c r="BG132" s="176" t="n">
        <f aca="false">IF(N132="zákl. přenesená",J132,0)</f>
        <v>0</v>
      </c>
      <c r="BH132" s="176" t="n">
        <f aca="false">IF(N132="sníž. přenesená",J132,0)</f>
        <v>0</v>
      </c>
      <c r="BI132" s="176" t="n">
        <f aca="false">IF(N132="nulová",J132,0)</f>
        <v>0</v>
      </c>
      <c r="BJ132" s="3" t="s">
        <v>89</v>
      </c>
      <c r="BK132" s="176" t="n">
        <f aca="false">ROUND(I132*H132,2)</f>
        <v>0</v>
      </c>
      <c r="BL132" s="3" t="s">
        <v>540</v>
      </c>
      <c r="BM132" s="175" t="s">
        <v>1722</v>
      </c>
    </row>
    <row r="133" s="22" customFormat="true" ht="16.5" hidden="false" customHeight="true" outlineLevel="0" collapsed="false">
      <c r="B133" s="23"/>
      <c r="C133" s="164" t="s">
        <v>334</v>
      </c>
      <c r="D133" s="164" t="s">
        <v>310</v>
      </c>
      <c r="E133" s="165" t="s">
        <v>1723</v>
      </c>
      <c r="F133" s="166" t="s">
        <v>1724</v>
      </c>
      <c r="G133" s="167" t="s">
        <v>494</v>
      </c>
      <c r="H133" s="168" t="n">
        <v>1.125</v>
      </c>
      <c r="I133" s="169"/>
      <c r="J133" s="170" t="n">
        <f aca="false">ROUND(I133*H133,2)</f>
        <v>0</v>
      </c>
      <c r="K133" s="166"/>
      <c r="L133" s="23"/>
      <c r="M133" s="171"/>
      <c r="N133" s="172" t="s">
        <v>47</v>
      </c>
      <c r="P133" s="173" t="n">
        <f aca="false">O133*H133</f>
        <v>0</v>
      </c>
      <c r="Q133" s="173" t="n">
        <v>0</v>
      </c>
      <c r="R133" s="173" t="n">
        <f aca="false">Q133*H133</f>
        <v>0</v>
      </c>
      <c r="S133" s="173" t="n">
        <v>0</v>
      </c>
      <c r="T133" s="174" t="n">
        <f aca="false">S133*H133</f>
        <v>0</v>
      </c>
      <c r="AR133" s="175" t="s">
        <v>540</v>
      </c>
      <c r="AT133" s="175" t="s">
        <v>310</v>
      </c>
      <c r="AU133" s="175" t="s">
        <v>91</v>
      </c>
      <c r="AY133" s="3" t="s">
        <v>308</v>
      </c>
      <c r="BE133" s="176" t="n">
        <f aca="false">IF(N133="základní",J133,0)</f>
        <v>0</v>
      </c>
      <c r="BF133" s="176" t="n">
        <f aca="false">IF(N133="snížená",J133,0)</f>
        <v>0</v>
      </c>
      <c r="BG133" s="176" t="n">
        <f aca="false">IF(N133="zákl. přenesená",J133,0)</f>
        <v>0</v>
      </c>
      <c r="BH133" s="176" t="n">
        <f aca="false">IF(N133="sníž. přenesená",J133,0)</f>
        <v>0</v>
      </c>
      <c r="BI133" s="176" t="n">
        <f aca="false">IF(N133="nulová",J133,0)</f>
        <v>0</v>
      </c>
      <c r="BJ133" s="3" t="s">
        <v>89</v>
      </c>
      <c r="BK133" s="176" t="n">
        <f aca="false">ROUND(I133*H133,2)</f>
        <v>0</v>
      </c>
      <c r="BL133" s="3" t="s">
        <v>540</v>
      </c>
      <c r="BM133" s="175" t="s">
        <v>1725</v>
      </c>
    </row>
    <row r="134" s="22" customFormat="true" ht="16.5" hidden="false" customHeight="true" outlineLevel="0" collapsed="false">
      <c r="B134" s="23"/>
      <c r="C134" s="164" t="s">
        <v>340</v>
      </c>
      <c r="D134" s="164" t="s">
        <v>310</v>
      </c>
      <c r="E134" s="165" t="s">
        <v>1726</v>
      </c>
      <c r="F134" s="166" t="s">
        <v>1727</v>
      </c>
      <c r="G134" s="167" t="s">
        <v>494</v>
      </c>
      <c r="H134" s="168" t="n">
        <v>17.25</v>
      </c>
      <c r="I134" s="169"/>
      <c r="J134" s="170" t="n">
        <f aca="false">ROUND(I134*H134,2)</f>
        <v>0</v>
      </c>
      <c r="K134" s="166"/>
      <c r="L134" s="23"/>
      <c r="M134" s="171"/>
      <c r="N134" s="172" t="s">
        <v>47</v>
      </c>
      <c r="P134" s="173" t="n">
        <f aca="false">O134*H134</f>
        <v>0</v>
      </c>
      <c r="Q134" s="173" t="n">
        <v>0</v>
      </c>
      <c r="R134" s="173" t="n">
        <f aca="false">Q134*H134</f>
        <v>0</v>
      </c>
      <c r="S134" s="173" t="n">
        <v>0</v>
      </c>
      <c r="T134" s="174" t="n">
        <f aca="false">S134*H134</f>
        <v>0</v>
      </c>
      <c r="AR134" s="175" t="s">
        <v>540</v>
      </c>
      <c r="AT134" s="175" t="s">
        <v>310</v>
      </c>
      <c r="AU134" s="175" t="s">
        <v>91</v>
      </c>
      <c r="AY134" s="3" t="s">
        <v>308</v>
      </c>
      <c r="BE134" s="176" t="n">
        <f aca="false">IF(N134="základní",J134,0)</f>
        <v>0</v>
      </c>
      <c r="BF134" s="176" t="n">
        <f aca="false">IF(N134="snížená",J134,0)</f>
        <v>0</v>
      </c>
      <c r="BG134" s="176" t="n">
        <f aca="false">IF(N134="zákl. přenesená",J134,0)</f>
        <v>0</v>
      </c>
      <c r="BH134" s="176" t="n">
        <f aca="false">IF(N134="sníž. přenesená",J134,0)</f>
        <v>0</v>
      </c>
      <c r="BI134" s="176" t="n">
        <f aca="false">IF(N134="nulová",J134,0)</f>
        <v>0</v>
      </c>
      <c r="BJ134" s="3" t="s">
        <v>89</v>
      </c>
      <c r="BK134" s="176" t="n">
        <f aca="false">ROUND(I134*H134,2)</f>
        <v>0</v>
      </c>
      <c r="BL134" s="3" t="s">
        <v>540</v>
      </c>
      <c r="BM134" s="175" t="s">
        <v>1728</v>
      </c>
    </row>
    <row r="135" s="22" customFormat="true" ht="24.15" hidden="false" customHeight="true" outlineLevel="0" collapsed="false">
      <c r="B135" s="23"/>
      <c r="C135" s="164" t="s">
        <v>347</v>
      </c>
      <c r="D135" s="164" t="s">
        <v>310</v>
      </c>
      <c r="E135" s="165" t="s">
        <v>1729</v>
      </c>
      <c r="F135" s="166" t="s">
        <v>1730</v>
      </c>
      <c r="G135" s="167" t="s">
        <v>494</v>
      </c>
      <c r="H135" s="168" t="n">
        <v>4.875</v>
      </c>
      <c r="I135" s="169"/>
      <c r="J135" s="170" t="n">
        <f aca="false">ROUND(I135*H135,2)</f>
        <v>0</v>
      </c>
      <c r="K135" s="166"/>
      <c r="L135" s="23"/>
      <c r="M135" s="171"/>
      <c r="N135" s="172" t="s">
        <v>47</v>
      </c>
      <c r="P135" s="173" t="n">
        <f aca="false">O135*H135</f>
        <v>0</v>
      </c>
      <c r="Q135" s="173" t="n">
        <v>0</v>
      </c>
      <c r="R135" s="173" t="n">
        <f aca="false">Q135*H135</f>
        <v>0</v>
      </c>
      <c r="S135" s="173" t="n">
        <v>0</v>
      </c>
      <c r="T135" s="174" t="n">
        <f aca="false">S135*H135</f>
        <v>0</v>
      </c>
      <c r="AR135" s="175" t="s">
        <v>540</v>
      </c>
      <c r="AT135" s="175" t="s">
        <v>310</v>
      </c>
      <c r="AU135" s="175" t="s">
        <v>91</v>
      </c>
      <c r="AY135" s="3" t="s">
        <v>308</v>
      </c>
      <c r="BE135" s="176" t="n">
        <f aca="false">IF(N135="základní",J135,0)</f>
        <v>0</v>
      </c>
      <c r="BF135" s="176" t="n">
        <f aca="false">IF(N135="snížená",J135,0)</f>
        <v>0</v>
      </c>
      <c r="BG135" s="176" t="n">
        <f aca="false">IF(N135="zákl. přenesená",J135,0)</f>
        <v>0</v>
      </c>
      <c r="BH135" s="176" t="n">
        <f aca="false">IF(N135="sníž. přenesená",J135,0)</f>
        <v>0</v>
      </c>
      <c r="BI135" s="176" t="n">
        <f aca="false">IF(N135="nulová",J135,0)</f>
        <v>0</v>
      </c>
      <c r="BJ135" s="3" t="s">
        <v>89</v>
      </c>
      <c r="BK135" s="176" t="n">
        <f aca="false">ROUND(I135*H135,2)</f>
        <v>0</v>
      </c>
      <c r="BL135" s="3" t="s">
        <v>540</v>
      </c>
      <c r="BM135" s="175" t="s">
        <v>1731</v>
      </c>
    </row>
    <row r="136" s="22" customFormat="true" ht="24.15" hidden="false" customHeight="true" outlineLevel="0" collapsed="false">
      <c r="B136" s="23"/>
      <c r="C136" s="164" t="s">
        <v>352</v>
      </c>
      <c r="D136" s="164" t="s">
        <v>310</v>
      </c>
      <c r="E136" s="165" t="s">
        <v>1732</v>
      </c>
      <c r="F136" s="166" t="s">
        <v>1733</v>
      </c>
      <c r="G136" s="167" t="s">
        <v>494</v>
      </c>
      <c r="H136" s="168" t="n">
        <v>16.875</v>
      </c>
      <c r="I136" s="169"/>
      <c r="J136" s="170" t="n">
        <f aca="false">ROUND(I136*H136,2)</f>
        <v>0</v>
      </c>
      <c r="K136" s="166"/>
      <c r="L136" s="23"/>
      <c r="M136" s="171"/>
      <c r="N136" s="172" t="s">
        <v>47</v>
      </c>
      <c r="P136" s="173" t="n">
        <f aca="false">O136*H136</f>
        <v>0</v>
      </c>
      <c r="Q136" s="173" t="n">
        <v>0</v>
      </c>
      <c r="R136" s="173" t="n">
        <f aca="false">Q136*H136</f>
        <v>0</v>
      </c>
      <c r="S136" s="173" t="n">
        <v>0</v>
      </c>
      <c r="T136" s="174" t="n">
        <f aca="false">S136*H136</f>
        <v>0</v>
      </c>
      <c r="AR136" s="175" t="s">
        <v>540</v>
      </c>
      <c r="AT136" s="175" t="s">
        <v>310</v>
      </c>
      <c r="AU136" s="175" t="s">
        <v>91</v>
      </c>
      <c r="AY136" s="3" t="s">
        <v>308</v>
      </c>
      <c r="BE136" s="176" t="n">
        <f aca="false">IF(N136="základní",J136,0)</f>
        <v>0</v>
      </c>
      <c r="BF136" s="176" t="n">
        <f aca="false">IF(N136="snížená",J136,0)</f>
        <v>0</v>
      </c>
      <c r="BG136" s="176" t="n">
        <f aca="false">IF(N136="zákl. přenesená",J136,0)</f>
        <v>0</v>
      </c>
      <c r="BH136" s="176" t="n">
        <f aca="false">IF(N136="sníž. přenesená",J136,0)</f>
        <v>0</v>
      </c>
      <c r="BI136" s="176" t="n">
        <f aca="false">IF(N136="nulová",J136,0)</f>
        <v>0</v>
      </c>
      <c r="BJ136" s="3" t="s">
        <v>89</v>
      </c>
      <c r="BK136" s="176" t="n">
        <f aca="false">ROUND(I136*H136,2)</f>
        <v>0</v>
      </c>
      <c r="BL136" s="3" t="s">
        <v>540</v>
      </c>
      <c r="BM136" s="175" t="s">
        <v>1734</v>
      </c>
    </row>
    <row r="137" s="22" customFormat="true" ht="16.5" hidden="false" customHeight="true" outlineLevel="0" collapsed="false">
      <c r="B137" s="23"/>
      <c r="C137" s="164" t="s">
        <v>357</v>
      </c>
      <c r="D137" s="164" t="s">
        <v>310</v>
      </c>
      <c r="E137" s="165" t="s">
        <v>1735</v>
      </c>
      <c r="F137" s="166" t="s">
        <v>1736</v>
      </c>
      <c r="G137" s="167" t="s">
        <v>494</v>
      </c>
      <c r="H137" s="168" t="n">
        <v>17.25</v>
      </c>
      <c r="I137" s="169"/>
      <c r="J137" s="170" t="n">
        <f aca="false">ROUND(I137*H137,2)</f>
        <v>0</v>
      </c>
      <c r="K137" s="166"/>
      <c r="L137" s="23"/>
      <c r="M137" s="171"/>
      <c r="N137" s="172" t="s">
        <v>47</v>
      </c>
      <c r="P137" s="173" t="n">
        <f aca="false">O137*H137</f>
        <v>0</v>
      </c>
      <c r="Q137" s="173" t="n">
        <v>0</v>
      </c>
      <c r="R137" s="173" t="n">
        <f aca="false">Q137*H137</f>
        <v>0</v>
      </c>
      <c r="S137" s="173" t="n">
        <v>0</v>
      </c>
      <c r="T137" s="174" t="n">
        <f aca="false">S137*H137</f>
        <v>0</v>
      </c>
      <c r="AR137" s="175" t="s">
        <v>540</v>
      </c>
      <c r="AT137" s="175" t="s">
        <v>310</v>
      </c>
      <c r="AU137" s="175" t="s">
        <v>91</v>
      </c>
      <c r="AY137" s="3" t="s">
        <v>308</v>
      </c>
      <c r="BE137" s="176" t="n">
        <f aca="false">IF(N137="základní",J137,0)</f>
        <v>0</v>
      </c>
      <c r="BF137" s="176" t="n">
        <f aca="false">IF(N137="snížená",J137,0)</f>
        <v>0</v>
      </c>
      <c r="BG137" s="176" t="n">
        <f aca="false">IF(N137="zákl. přenesená",J137,0)</f>
        <v>0</v>
      </c>
      <c r="BH137" s="176" t="n">
        <f aca="false">IF(N137="sníž. přenesená",J137,0)</f>
        <v>0</v>
      </c>
      <c r="BI137" s="176" t="n">
        <f aca="false">IF(N137="nulová",J137,0)</f>
        <v>0</v>
      </c>
      <c r="BJ137" s="3" t="s">
        <v>89</v>
      </c>
      <c r="BK137" s="176" t="n">
        <f aca="false">ROUND(I137*H137,2)</f>
        <v>0</v>
      </c>
      <c r="BL137" s="3" t="s">
        <v>540</v>
      </c>
      <c r="BM137" s="175" t="s">
        <v>1737</v>
      </c>
    </row>
    <row r="138" s="152" customFormat="true" ht="22.95" hidden="false" customHeight="true" outlineLevel="0" collapsed="false">
      <c r="B138" s="153"/>
      <c r="D138" s="154" t="s">
        <v>81</v>
      </c>
      <c r="E138" s="162" t="s">
        <v>542</v>
      </c>
      <c r="F138" s="162" t="s">
        <v>1738</v>
      </c>
      <c r="I138" s="156"/>
      <c r="J138" s="163" t="n">
        <f aca="false">BK138</f>
        <v>0</v>
      </c>
      <c r="L138" s="153"/>
      <c r="M138" s="157"/>
      <c r="P138" s="158" t="n">
        <f aca="false">SUM(P139:P152)</f>
        <v>0</v>
      </c>
      <c r="R138" s="158" t="n">
        <f aca="false">SUM(R139:R152)</f>
        <v>0</v>
      </c>
      <c r="T138" s="159" t="n">
        <f aca="false">SUM(T139:T152)</f>
        <v>0</v>
      </c>
      <c r="AR138" s="154" t="s">
        <v>315</v>
      </c>
      <c r="AT138" s="160" t="s">
        <v>81</v>
      </c>
      <c r="AU138" s="160" t="s">
        <v>89</v>
      </c>
      <c r="AY138" s="154" t="s">
        <v>308</v>
      </c>
      <c r="BK138" s="161" t="n">
        <f aca="false">SUM(BK139:BK152)</f>
        <v>0</v>
      </c>
    </row>
    <row r="139" s="22" customFormat="true" ht="24.15" hidden="false" customHeight="true" outlineLevel="0" collapsed="false">
      <c r="B139" s="23"/>
      <c r="C139" s="164" t="s">
        <v>363</v>
      </c>
      <c r="D139" s="164" t="s">
        <v>310</v>
      </c>
      <c r="E139" s="165" t="s">
        <v>1739</v>
      </c>
      <c r="F139" s="166" t="s">
        <v>1740</v>
      </c>
      <c r="G139" s="167" t="s">
        <v>607</v>
      </c>
      <c r="H139" s="168" t="n">
        <v>3</v>
      </c>
      <c r="I139" s="169"/>
      <c r="J139" s="170" t="n">
        <f aca="false">ROUND(I139*H139,2)</f>
        <v>0</v>
      </c>
      <c r="K139" s="166"/>
      <c r="L139" s="23"/>
      <c r="M139" s="171"/>
      <c r="N139" s="172" t="s">
        <v>47</v>
      </c>
      <c r="P139" s="173" t="n">
        <f aca="false">O139*H139</f>
        <v>0</v>
      </c>
      <c r="Q139" s="173" t="n">
        <v>0</v>
      </c>
      <c r="R139" s="173" t="n">
        <f aca="false">Q139*H139</f>
        <v>0</v>
      </c>
      <c r="S139" s="173" t="n">
        <v>0</v>
      </c>
      <c r="T139" s="174" t="n">
        <f aca="false">S139*H139</f>
        <v>0</v>
      </c>
      <c r="AR139" s="175" t="s">
        <v>540</v>
      </c>
      <c r="AT139" s="175" t="s">
        <v>310</v>
      </c>
      <c r="AU139" s="175" t="s">
        <v>91</v>
      </c>
      <c r="AY139" s="3" t="s">
        <v>308</v>
      </c>
      <c r="BE139" s="176" t="n">
        <f aca="false">IF(N139="základní",J139,0)</f>
        <v>0</v>
      </c>
      <c r="BF139" s="176" t="n">
        <f aca="false">IF(N139="snížená",J139,0)</f>
        <v>0</v>
      </c>
      <c r="BG139" s="176" t="n">
        <f aca="false">IF(N139="zákl. přenesená",J139,0)</f>
        <v>0</v>
      </c>
      <c r="BH139" s="176" t="n">
        <f aca="false">IF(N139="sníž. přenesená",J139,0)</f>
        <v>0</v>
      </c>
      <c r="BI139" s="176" t="n">
        <f aca="false">IF(N139="nulová",J139,0)</f>
        <v>0</v>
      </c>
      <c r="BJ139" s="3" t="s">
        <v>89</v>
      </c>
      <c r="BK139" s="176" t="n">
        <f aca="false">ROUND(I139*H139,2)</f>
        <v>0</v>
      </c>
      <c r="BL139" s="3" t="s">
        <v>540</v>
      </c>
      <c r="BM139" s="175" t="s">
        <v>1741</v>
      </c>
    </row>
    <row r="140" s="22" customFormat="true" ht="16.5" hidden="false" customHeight="true" outlineLevel="0" collapsed="false">
      <c r="B140" s="23"/>
      <c r="C140" s="164" t="s">
        <v>367</v>
      </c>
      <c r="D140" s="164" t="s">
        <v>310</v>
      </c>
      <c r="E140" s="165" t="s">
        <v>1742</v>
      </c>
      <c r="F140" s="166" t="s">
        <v>1743</v>
      </c>
      <c r="G140" s="167" t="s">
        <v>607</v>
      </c>
      <c r="H140" s="168" t="n">
        <v>3</v>
      </c>
      <c r="I140" s="169"/>
      <c r="J140" s="170" t="n">
        <f aca="false">ROUND(I140*H140,2)</f>
        <v>0</v>
      </c>
      <c r="K140" s="166"/>
      <c r="L140" s="23"/>
      <c r="M140" s="171"/>
      <c r="N140" s="172" t="s">
        <v>47</v>
      </c>
      <c r="P140" s="173" t="n">
        <f aca="false">O140*H140</f>
        <v>0</v>
      </c>
      <c r="Q140" s="173" t="n">
        <v>0</v>
      </c>
      <c r="R140" s="173" t="n">
        <f aca="false">Q140*H140</f>
        <v>0</v>
      </c>
      <c r="S140" s="173" t="n">
        <v>0</v>
      </c>
      <c r="T140" s="174" t="n">
        <f aca="false">S140*H140</f>
        <v>0</v>
      </c>
      <c r="AR140" s="175" t="s">
        <v>540</v>
      </c>
      <c r="AT140" s="175" t="s">
        <v>310</v>
      </c>
      <c r="AU140" s="175" t="s">
        <v>91</v>
      </c>
      <c r="AY140" s="3" t="s">
        <v>308</v>
      </c>
      <c r="BE140" s="176" t="n">
        <f aca="false">IF(N140="základní",J140,0)</f>
        <v>0</v>
      </c>
      <c r="BF140" s="176" t="n">
        <f aca="false">IF(N140="snížená",J140,0)</f>
        <v>0</v>
      </c>
      <c r="BG140" s="176" t="n">
        <f aca="false">IF(N140="zákl. přenesená",J140,0)</f>
        <v>0</v>
      </c>
      <c r="BH140" s="176" t="n">
        <f aca="false">IF(N140="sníž. přenesená",J140,0)</f>
        <v>0</v>
      </c>
      <c r="BI140" s="176" t="n">
        <f aca="false">IF(N140="nulová",J140,0)</f>
        <v>0</v>
      </c>
      <c r="BJ140" s="3" t="s">
        <v>89</v>
      </c>
      <c r="BK140" s="176" t="n">
        <f aca="false">ROUND(I140*H140,2)</f>
        <v>0</v>
      </c>
      <c r="BL140" s="3" t="s">
        <v>540</v>
      </c>
      <c r="BM140" s="175" t="s">
        <v>1744</v>
      </c>
    </row>
    <row r="141" s="22" customFormat="true" ht="16.5" hidden="false" customHeight="true" outlineLevel="0" collapsed="false">
      <c r="B141" s="23"/>
      <c r="C141" s="164" t="s">
        <v>374</v>
      </c>
      <c r="D141" s="164" t="s">
        <v>310</v>
      </c>
      <c r="E141" s="165" t="s">
        <v>1745</v>
      </c>
      <c r="F141" s="166" t="s">
        <v>1746</v>
      </c>
      <c r="G141" s="167" t="s">
        <v>607</v>
      </c>
      <c r="H141" s="168" t="n">
        <v>3</v>
      </c>
      <c r="I141" s="169"/>
      <c r="J141" s="170" t="n">
        <f aca="false">ROUND(I141*H141,2)</f>
        <v>0</v>
      </c>
      <c r="K141" s="166"/>
      <c r="L141" s="23"/>
      <c r="M141" s="171"/>
      <c r="N141" s="172" t="s">
        <v>47</v>
      </c>
      <c r="P141" s="173" t="n">
        <f aca="false">O141*H141</f>
        <v>0</v>
      </c>
      <c r="Q141" s="173" t="n">
        <v>0</v>
      </c>
      <c r="R141" s="173" t="n">
        <f aca="false">Q141*H141</f>
        <v>0</v>
      </c>
      <c r="S141" s="173" t="n">
        <v>0</v>
      </c>
      <c r="T141" s="174" t="n">
        <f aca="false">S141*H141</f>
        <v>0</v>
      </c>
      <c r="AR141" s="175" t="s">
        <v>540</v>
      </c>
      <c r="AT141" s="175" t="s">
        <v>310</v>
      </c>
      <c r="AU141" s="175" t="s">
        <v>91</v>
      </c>
      <c r="AY141" s="3" t="s">
        <v>308</v>
      </c>
      <c r="BE141" s="176" t="n">
        <f aca="false">IF(N141="základní",J141,0)</f>
        <v>0</v>
      </c>
      <c r="BF141" s="176" t="n">
        <f aca="false">IF(N141="snížená",J141,0)</f>
        <v>0</v>
      </c>
      <c r="BG141" s="176" t="n">
        <f aca="false">IF(N141="zákl. přenesená",J141,0)</f>
        <v>0</v>
      </c>
      <c r="BH141" s="176" t="n">
        <f aca="false">IF(N141="sníž. přenesená",J141,0)</f>
        <v>0</v>
      </c>
      <c r="BI141" s="176" t="n">
        <f aca="false">IF(N141="nulová",J141,0)</f>
        <v>0</v>
      </c>
      <c r="BJ141" s="3" t="s">
        <v>89</v>
      </c>
      <c r="BK141" s="176" t="n">
        <f aca="false">ROUND(I141*H141,2)</f>
        <v>0</v>
      </c>
      <c r="BL141" s="3" t="s">
        <v>540</v>
      </c>
      <c r="BM141" s="175" t="s">
        <v>1747</v>
      </c>
    </row>
    <row r="142" s="22" customFormat="true" ht="16.5" hidden="false" customHeight="true" outlineLevel="0" collapsed="false">
      <c r="B142" s="23"/>
      <c r="C142" s="164" t="s">
        <v>381</v>
      </c>
      <c r="D142" s="164" t="s">
        <v>310</v>
      </c>
      <c r="E142" s="165" t="s">
        <v>1748</v>
      </c>
      <c r="F142" s="166" t="s">
        <v>1749</v>
      </c>
      <c r="G142" s="167" t="s">
        <v>607</v>
      </c>
      <c r="H142" s="168" t="n">
        <v>3</v>
      </c>
      <c r="I142" s="169"/>
      <c r="J142" s="170" t="n">
        <f aca="false">ROUND(I142*H142,2)</f>
        <v>0</v>
      </c>
      <c r="K142" s="166"/>
      <c r="L142" s="23"/>
      <c r="M142" s="171"/>
      <c r="N142" s="172" t="s">
        <v>47</v>
      </c>
      <c r="P142" s="173" t="n">
        <f aca="false">O142*H142</f>
        <v>0</v>
      </c>
      <c r="Q142" s="173" t="n">
        <v>0</v>
      </c>
      <c r="R142" s="173" t="n">
        <f aca="false">Q142*H142</f>
        <v>0</v>
      </c>
      <c r="S142" s="173" t="n">
        <v>0</v>
      </c>
      <c r="T142" s="174" t="n">
        <f aca="false">S142*H142</f>
        <v>0</v>
      </c>
      <c r="AR142" s="175" t="s">
        <v>540</v>
      </c>
      <c r="AT142" s="175" t="s">
        <v>310</v>
      </c>
      <c r="AU142" s="175" t="s">
        <v>91</v>
      </c>
      <c r="AY142" s="3" t="s">
        <v>308</v>
      </c>
      <c r="BE142" s="176" t="n">
        <f aca="false">IF(N142="základní",J142,0)</f>
        <v>0</v>
      </c>
      <c r="BF142" s="176" t="n">
        <f aca="false">IF(N142="snížená",J142,0)</f>
        <v>0</v>
      </c>
      <c r="BG142" s="176" t="n">
        <f aca="false">IF(N142="zákl. přenesená",J142,0)</f>
        <v>0</v>
      </c>
      <c r="BH142" s="176" t="n">
        <f aca="false">IF(N142="sníž. přenesená",J142,0)</f>
        <v>0</v>
      </c>
      <c r="BI142" s="176" t="n">
        <f aca="false">IF(N142="nulová",J142,0)</f>
        <v>0</v>
      </c>
      <c r="BJ142" s="3" t="s">
        <v>89</v>
      </c>
      <c r="BK142" s="176" t="n">
        <f aca="false">ROUND(I142*H142,2)</f>
        <v>0</v>
      </c>
      <c r="BL142" s="3" t="s">
        <v>540</v>
      </c>
      <c r="BM142" s="175" t="s">
        <v>1750</v>
      </c>
    </row>
    <row r="143" s="22" customFormat="true" ht="16.5" hidden="false" customHeight="true" outlineLevel="0" collapsed="false">
      <c r="B143" s="23"/>
      <c r="C143" s="164" t="s">
        <v>393</v>
      </c>
      <c r="D143" s="164" t="s">
        <v>310</v>
      </c>
      <c r="E143" s="165" t="s">
        <v>1751</v>
      </c>
      <c r="F143" s="166" t="s">
        <v>1752</v>
      </c>
      <c r="G143" s="167" t="s">
        <v>607</v>
      </c>
      <c r="H143" s="168" t="n">
        <v>6</v>
      </c>
      <c r="I143" s="169"/>
      <c r="J143" s="170" t="n">
        <f aca="false">ROUND(I143*H143,2)</f>
        <v>0</v>
      </c>
      <c r="K143" s="166"/>
      <c r="L143" s="23"/>
      <c r="M143" s="171"/>
      <c r="N143" s="172" t="s">
        <v>47</v>
      </c>
      <c r="P143" s="173" t="n">
        <f aca="false">O143*H143</f>
        <v>0</v>
      </c>
      <c r="Q143" s="173" t="n">
        <v>0</v>
      </c>
      <c r="R143" s="173" t="n">
        <f aca="false">Q143*H143</f>
        <v>0</v>
      </c>
      <c r="S143" s="173" t="n">
        <v>0</v>
      </c>
      <c r="T143" s="174" t="n">
        <f aca="false">S143*H143</f>
        <v>0</v>
      </c>
      <c r="AR143" s="175" t="s">
        <v>540</v>
      </c>
      <c r="AT143" s="175" t="s">
        <v>310</v>
      </c>
      <c r="AU143" s="175" t="s">
        <v>91</v>
      </c>
      <c r="AY143" s="3" t="s">
        <v>308</v>
      </c>
      <c r="BE143" s="176" t="n">
        <f aca="false">IF(N143="základní",J143,0)</f>
        <v>0</v>
      </c>
      <c r="BF143" s="176" t="n">
        <f aca="false">IF(N143="snížená",J143,0)</f>
        <v>0</v>
      </c>
      <c r="BG143" s="176" t="n">
        <f aca="false">IF(N143="zákl. přenesená",J143,0)</f>
        <v>0</v>
      </c>
      <c r="BH143" s="176" t="n">
        <f aca="false">IF(N143="sníž. přenesená",J143,0)</f>
        <v>0</v>
      </c>
      <c r="BI143" s="176" t="n">
        <f aca="false">IF(N143="nulová",J143,0)</f>
        <v>0</v>
      </c>
      <c r="BJ143" s="3" t="s">
        <v>89</v>
      </c>
      <c r="BK143" s="176" t="n">
        <f aca="false">ROUND(I143*H143,2)</f>
        <v>0</v>
      </c>
      <c r="BL143" s="3" t="s">
        <v>540</v>
      </c>
      <c r="BM143" s="175" t="s">
        <v>1753</v>
      </c>
    </row>
    <row r="144" s="22" customFormat="true" ht="16.5" hidden="false" customHeight="true" outlineLevel="0" collapsed="false">
      <c r="B144" s="23"/>
      <c r="C144" s="164" t="s">
        <v>7</v>
      </c>
      <c r="D144" s="164" t="s">
        <v>310</v>
      </c>
      <c r="E144" s="165" t="s">
        <v>1754</v>
      </c>
      <c r="F144" s="166" t="s">
        <v>1755</v>
      </c>
      <c r="G144" s="167" t="s">
        <v>607</v>
      </c>
      <c r="H144" s="168" t="n">
        <v>6</v>
      </c>
      <c r="I144" s="169"/>
      <c r="J144" s="170" t="n">
        <f aca="false">ROUND(I144*H144,2)</f>
        <v>0</v>
      </c>
      <c r="K144" s="166"/>
      <c r="L144" s="23"/>
      <c r="M144" s="171"/>
      <c r="N144" s="172" t="s">
        <v>47</v>
      </c>
      <c r="P144" s="173" t="n">
        <f aca="false">O144*H144</f>
        <v>0</v>
      </c>
      <c r="Q144" s="173" t="n">
        <v>0</v>
      </c>
      <c r="R144" s="173" t="n">
        <f aca="false">Q144*H144</f>
        <v>0</v>
      </c>
      <c r="S144" s="173" t="n">
        <v>0</v>
      </c>
      <c r="T144" s="174" t="n">
        <f aca="false">S144*H144</f>
        <v>0</v>
      </c>
      <c r="AR144" s="175" t="s">
        <v>540</v>
      </c>
      <c r="AT144" s="175" t="s">
        <v>310</v>
      </c>
      <c r="AU144" s="175" t="s">
        <v>91</v>
      </c>
      <c r="AY144" s="3" t="s">
        <v>308</v>
      </c>
      <c r="BE144" s="176" t="n">
        <f aca="false">IF(N144="základní",J144,0)</f>
        <v>0</v>
      </c>
      <c r="BF144" s="176" t="n">
        <f aca="false">IF(N144="snížená",J144,0)</f>
        <v>0</v>
      </c>
      <c r="BG144" s="176" t="n">
        <f aca="false">IF(N144="zákl. přenesená",J144,0)</f>
        <v>0</v>
      </c>
      <c r="BH144" s="176" t="n">
        <f aca="false">IF(N144="sníž. přenesená",J144,0)</f>
        <v>0</v>
      </c>
      <c r="BI144" s="176" t="n">
        <f aca="false">IF(N144="nulová",J144,0)</f>
        <v>0</v>
      </c>
      <c r="BJ144" s="3" t="s">
        <v>89</v>
      </c>
      <c r="BK144" s="176" t="n">
        <f aca="false">ROUND(I144*H144,2)</f>
        <v>0</v>
      </c>
      <c r="BL144" s="3" t="s">
        <v>540</v>
      </c>
      <c r="BM144" s="175" t="s">
        <v>1756</v>
      </c>
    </row>
    <row r="145" s="22" customFormat="true" ht="16.5" hidden="false" customHeight="true" outlineLevel="0" collapsed="false">
      <c r="B145" s="23"/>
      <c r="C145" s="164" t="s">
        <v>414</v>
      </c>
      <c r="D145" s="164" t="s">
        <v>310</v>
      </c>
      <c r="E145" s="165" t="s">
        <v>1757</v>
      </c>
      <c r="F145" s="166" t="s">
        <v>1758</v>
      </c>
      <c r="G145" s="167" t="s">
        <v>607</v>
      </c>
      <c r="H145" s="168" t="n">
        <v>6</v>
      </c>
      <c r="I145" s="169"/>
      <c r="J145" s="170" t="n">
        <f aca="false">ROUND(I145*H145,2)</f>
        <v>0</v>
      </c>
      <c r="K145" s="166"/>
      <c r="L145" s="23"/>
      <c r="M145" s="171"/>
      <c r="N145" s="172" t="s">
        <v>47</v>
      </c>
      <c r="P145" s="173" t="n">
        <f aca="false">O145*H145</f>
        <v>0</v>
      </c>
      <c r="Q145" s="173" t="n">
        <v>0</v>
      </c>
      <c r="R145" s="173" t="n">
        <f aca="false">Q145*H145</f>
        <v>0</v>
      </c>
      <c r="S145" s="173" t="n">
        <v>0</v>
      </c>
      <c r="T145" s="174" t="n">
        <f aca="false">S145*H145</f>
        <v>0</v>
      </c>
      <c r="AR145" s="175" t="s">
        <v>540</v>
      </c>
      <c r="AT145" s="175" t="s">
        <v>310</v>
      </c>
      <c r="AU145" s="175" t="s">
        <v>91</v>
      </c>
      <c r="AY145" s="3" t="s">
        <v>308</v>
      </c>
      <c r="BE145" s="176" t="n">
        <f aca="false">IF(N145="základní",J145,0)</f>
        <v>0</v>
      </c>
      <c r="BF145" s="176" t="n">
        <f aca="false">IF(N145="snížená",J145,0)</f>
        <v>0</v>
      </c>
      <c r="BG145" s="176" t="n">
        <f aca="false">IF(N145="zákl. přenesená",J145,0)</f>
        <v>0</v>
      </c>
      <c r="BH145" s="176" t="n">
        <f aca="false">IF(N145="sníž. přenesená",J145,0)</f>
        <v>0</v>
      </c>
      <c r="BI145" s="176" t="n">
        <f aca="false">IF(N145="nulová",J145,0)</f>
        <v>0</v>
      </c>
      <c r="BJ145" s="3" t="s">
        <v>89</v>
      </c>
      <c r="BK145" s="176" t="n">
        <f aca="false">ROUND(I145*H145,2)</f>
        <v>0</v>
      </c>
      <c r="BL145" s="3" t="s">
        <v>540</v>
      </c>
      <c r="BM145" s="175" t="s">
        <v>1759</v>
      </c>
    </row>
    <row r="146" s="22" customFormat="true" ht="16.5" hidden="false" customHeight="true" outlineLevel="0" collapsed="false">
      <c r="B146" s="23"/>
      <c r="C146" s="164" t="s">
        <v>423</v>
      </c>
      <c r="D146" s="164" t="s">
        <v>310</v>
      </c>
      <c r="E146" s="165" t="s">
        <v>1760</v>
      </c>
      <c r="F146" s="166" t="s">
        <v>1761</v>
      </c>
      <c r="G146" s="167" t="s">
        <v>607</v>
      </c>
      <c r="H146" s="168" t="n">
        <v>3</v>
      </c>
      <c r="I146" s="169"/>
      <c r="J146" s="170" t="n">
        <f aca="false">ROUND(I146*H146,2)</f>
        <v>0</v>
      </c>
      <c r="K146" s="166"/>
      <c r="L146" s="23"/>
      <c r="M146" s="171"/>
      <c r="N146" s="172" t="s">
        <v>47</v>
      </c>
      <c r="P146" s="173" t="n">
        <f aca="false">O146*H146</f>
        <v>0</v>
      </c>
      <c r="Q146" s="173" t="n">
        <v>0</v>
      </c>
      <c r="R146" s="173" t="n">
        <f aca="false">Q146*H146</f>
        <v>0</v>
      </c>
      <c r="S146" s="173" t="n">
        <v>0</v>
      </c>
      <c r="T146" s="174" t="n">
        <f aca="false">S146*H146</f>
        <v>0</v>
      </c>
      <c r="AR146" s="175" t="s">
        <v>540</v>
      </c>
      <c r="AT146" s="175" t="s">
        <v>310</v>
      </c>
      <c r="AU146" s="175" t="s">
        <v>91</v>
      </c>
      <c r="AY146" s="3" t="s">
        <v>308</v>
      </c>
      <c r="BE146" s="176" t="n">
        <f aca="false">IF(N146="základní",J146,0)</f>
        <v>0</v>
      </c>
      <c r="BF146" s="176" t="n">
        <f aca="false">IF(N146="snížená",J146,0)</f>
        <v>0</v>
      </c>
      <c r="BG146" s="176" t="n">
        <f aca="false">IF(N146="zákl. přenesená",J146,0)</f>
        <v>0</v>
      </c>
      <c r="BH146" s="176" t="n">
        <f aca="false">IF(N146="sníž. přenesená",J146,0)</f>
        <v>0</v>
      </c>
      <c r="BI146" s="176" t="n">
        <f aca="false">IF(N146="nulová",J146,0)</f>
        <v>0</v>
      </c>
      <c r="BJ146" s="3" t="s">
        <v>89</v>
      </c>
      <c r="BK146" s="176" t="n">
        <f aca="false">ROUND(I146*H146,2)</f>
        <v>0</v>
      </c>
      <c r="BL146" s="3" t="s">
        <v>540</v>
      </c>
      <c r="BM146" s="175" t="s">
        <v>1762</v>
      </c>
    </row>
    <row r="147" s="22" customFormat="true" ht="16.5" hidden="false" customHeight="true" outlineLevel="0" collapsed="false">
      <c r="B147" s="23"/>
      <c r="C147" s="164" t="s">
        <v>427</v>
      </c>
      <c r="D147" s="164" t="s">
        <v>310</v>
      </c>
      <c r="E147" s="165" t="s">
        <v>1763</v>
      </c>
      <c r="F147" s="166" t="s">
        <v>1764</v>
      </c>
      <c r="G147" s="167" t="s">
        <v>607</v>
      </c>
      <c r="H147" s="168" t="n">
        <v>3</v>
      </c>
      <c r="I147" s="169"/>
      <c r="J147" s="170" t="n">
        <f aca="false">ROUND(I147*H147,2)</f>
        <v>0</v>
      </c>
      <c r="K147" s="166"/>
      <c r="L147" s="23"/>
      <c r="M147" s="171"/>
      <c r="N147" s="172" t="s">
        <v>47</v>
      </c>
      <c r="P147" s="173" t="n">
        <f aca="false">O147*H147</f>
        <v>0</v>
      </c>
      <c r="Q147" s="173" t="n">
        <v>0</v>
      </c>
      <c r="R147" s="173" t="n">
        <f aca="false">Q147*H147</f>
        <v>0</v>
      </c>
      <c r="S147" s="173" t="n">
        <v>0</v>
      </c>
      <c r="T147" s="174" t="n">
        <f aca="false">S147*H147</f>
        <v>0</v>
      </c>
      <c r="AR147" s="175" t="s">
        <v>540</v>
      </c>
      <c r="AT147" s="175" t="s">
        <v>310</v>
      </c>
      <c r="AU147" s="175" t="s">
        <v>91</v>
      </c>
      <c r="AY147" s="3" t="s">
        <v>308</v>
      </c>
      <c r="BE147" s="176" t="n">
        <f aca="false">IF(N147="základní",J147,0)</f>
        <v>0</v>
      </c>
      <c r="BF147" s="176" t="n">
        <f aca="false">IF(N147="snížená",J147,0)</f>
        <v>0</v>
      </c>
      <c r="BG147" s="176" t="n">
        <f aca="false">IF(N147="zákl. přenesená",J147,0)</f>
        <v>0</v>
      </c>
      <c r="BH147" s="176" t="n">
        <f aca="false">IF(N147="sníž. přenesená",J147,0)</f>
        <v>0</v>
      </c>
      <c r="BI147" s="176" t="n">
        <f aca="false">IF(N147="nulová",J147,0)</f>
        <v>0</v>
      </c>
      <c r="BJ147" s="3" t="s">
        <v>89</v>
      </c>
      <c r="BK147" s="176" t="n">
        <f aca="false">ROUND(I147*H147,2)</f>
        <v>0</v>
      </c>
      <c r="BL147" s="3" t="s">
        <v>540</v>
      </c>
      <c r="BM147" s="175" t="s">
        <v>1765</v>
      </c>
    </row>
    <row r="148" s="22" customFormat="true" ht="16.5" hidden="false" customHeight="true" outlineLevel="0" collapsed="false">
      <c r="B148" s="23"/>
      <c r="C148" s="164" t="s">
        <v>433</v>
      </c>
      <c r="D148" s="164" t="s">
        <v>310</v>
      </c>
      <c r="E148" s="165" t="s">
        <v>1766</v>
      </c>
      <c r="F148" s="166" t="s">
        <v>1767</v>
      </c>
      <c r="G148" s="167" t="s">
        <v>607</v>
      </c>
      <c r="H148" s="168" t="n">
        <v>3</v>
      </c>
      <c r="I148" s="169"/>
      <c r="J148" s="170" t="n">
        <f aca="false">ROUND(I148*H148,2)</f>
        <v>0</v>
      </c>
      <c r="K148" s="166"/>
      <c r="L148" s="23"/>
      <c r="M148" s="171"/>
      <c r="N148" s="172" t="s">
        <v>47</v>
      </c>
      <c r="P148" s="173" t="n">
        <f aca="false">O148*H148</f>
        <v>0</v>
      </c>
      <c r="Q148" s="173" t="n">
        <v>0</v>
      </c>
      <c r="R148" s="173" t="n">
        <f aca="false">Q148*H148</f>
        <v>0</v>
      </c>
      <c r="S148" s="173" t="n">
        <v>0</v>
      </c>
      <c r="T148" s="174" t="n">
        <f aca="false">S148*H148</f>
        <v>0</v>
      </c>
      <c r="AR148" s="175" t="s">
        <v>540</v>
      </c>
      <c r="AT148" s="175" t="s">
        <v>310</v>
      </c>
      <c r="AU148" s="175" t="s">
        <v>91</v>
      </c>
      <c r="AY148" s="3" t="s">
        <v>308</v>
      </c>
      <c r="BE148" s="176" t="n">
        <f aca="false">IF(N148="základní",J148,0)</f>
        <v>0</v>
      </c>
      <c r="BF148" s="176" t="n">
        <f aca="false">IF(N148="snížená",J148,0)</f>
        <v>0</v>
      </c>
      <c r="BG148" s="176" t="n">
        <f aca="false">IF(N148="zákl. přenesená",J148,0)</f>
        <v>0</v>
      </c>
      <c r="BH148" s="176" t="n">
        <f aca="false">IF(N148="sníž. přenesená",J148,0)</f>
        <v>0</v>
      </c>
      <c r="BI148" s="176" t="n">
        <f aca="false">IF(N148="nulová",J148,0)</f>
        <v>0</v>
      </c>
      <c r="BJ148" s="3" t="s">
        <v>89</v>
      </c>
      <c r="BK148" s="176" t="n">
        <f aca="false">ROUND(I148*H148,2)</f>
        <v>0</v>
      </c>
      <c r="BL148" s="3" t="s">
        <v>540</v>
      </c>
      <c r="BM148" s="175" t="s">
        <v>1768</v>
      </c>
    </row>
    <row r="149" s="22" customFormat="true" ht="16.5" hidden="false" customHeight="true" outlineLevel="0" collapsed="false">
      <c r="B149" s="23"/>
      <c r="C149" s="164" t="s">
        <v>443</v>
      </c>
      <c r="D149" s="164" t="s">
        <v>310</v>
      </c>
      <c r="E149" s="165" t="s">
        <v>1769</v>
      </c>
      <c r="F149" s="166" t="s">
        <v>1770</v>
      </c>
      <c r="G149" s="167" t="s">
        <v>607</v>
      </c>
      <c r="H149" s="168" t="n">
        <v>6</v>
      </c>
      <c r="I149" s="169"/>
      <c r="J149" s="170" t="n">
        <f aca="false">ROUND(I149*H149,2)</f>
        <v>0</v>
      </c>
      <c r="K149" s="166"/>
      <c r="L149" s="23"/>
      <c r="M149" s="171"/>
      <c r="N149" s="172" t="s">
        <v>47</v>
      </c>
      <c r="P149" s="173" t="n">
        <f aca="false">O149*H149</f>
        <v>0</v>
      </c>
      <c r="Q149" s="173" t="n">
        <v>0</v>
      </c>
      <c r="R149" s="173" t="n">
        <f aca="false">Q149*H149</f>
        <v>0</v>
      </c>
      <c r="S149" s="173" t="n">
        <v>0</v>
      </c>
      <c r="T149" s="174" t="n">
        <f aca="false">S149*H149</f>
        <v>0</v>
      </c>
      <c r="AR149" s="175" t="s">
        <v>540</v>
      </c>
      <c r="AT149" s="175" t="s">
        <v>310</v>
      </c>
      <c r="AU149" s="175" t="s">
        <v>91</v>
      </c>
      <c r="AY149" s="3" t="s">
        <v>308</v>
      </c>
      <c r="BE149" s="176" t="n">
        <f aca="false">IF(N149="základní",J149,0)</f>
        <v>0</v>
      </c>
      <c r="BF149" s="176" t="n">
        <f aca="false">IF(N149="snížená",J149,0)</f>
        <v>0</v>
      </c>
      <c r="BG149" s="176" t="n">
        <f aca="false">IF(N149="zákl. přenesená",J149,0)</f>
        <v>0</v>
      </c>
      <c r="BH149" s="176" t="n">
        <f aca="false">IF(N149="sníž. přenesená",J149,0)</f>
        <v>0</v>
      </c>
      <c r="BI149" s="176" t="n">
        <f aca="false">IF(N149="nulová",J149,0)</f>
        <v>0</v>
      </c>
      <c r="BJ149" s="3" t="s">
        <v>89</v>
      </c>
      <c r="BK149" s="176" t="n">
        <f aca="false">ROUND(I149*H149,2)</f>
        <v>0</v>
      </c>
      <c r="BL149" s="3" t="s">
        <v>540</v>
      </c>
      <c r="BM149" s="175" t="s">
        <v>1771</v>
      </c>
    </row>
    <row r="150" s="22" customFormat="true" ht="16.5" hidden="false" customHeight="true" outlineLevel="0" collapsed="false">
      <c r="B150" s="23"/>
      <c r="C150" s="164" t="s">
        <v>6</v>
      </c>
      <c r="D150" s="164" t="s">
        <v>310</v>
      </c>
      <c r="E150" s="165" t="s">
        <v>1772</v>
      </c>
      <c r="F150" s="166" t="s">
        <v>1773</v>
      </c>
      <c r="G150" s="167" t="s">
        <v>607</v>
      </c>
      <c r="H150" s="168" t="n">
        <v>3</v>
      </c>
      <c r="I150" s="169"/>
      <c r="J150" s="170" t="n">
        <f aca="false">ROUND(I150*H150,2)</f>
        <v>0</v>
      </c>
      <c r="K150" s="166"/>
      <c r="L150" s="23"/>
      <c r="M150" s="171"/>
      <c r="N150" s="172" t="s">
        <v>47</v>
      </c>
      <c r="P150" s="173" t="n">
        <f aca="false">O150*H150</f>
        <v>0</v>
      </c>
      <c r="Q150" s="173" t="n">
        <v>0</v>
      </c>
      <c r="R150" s="173" t="n">
        <f aca="false">Q150*H150</f>
        <v>0</v>
      </c>
      <c r="S150" s="173" t="n">
        <v>0</v>
      </c>
      <c r="T150" s="174" t="n">
        <f aca="false">S150*H150</f>
        <v>0</v>
      </c>
      <c r="AR150" s="175" t="s">
        <v>540</v>
      </c>
      <c r="AT150" s="175" t="s">
        <v>310</v>
      </c>
      <c r="AU150" s="175" t="s">
        <v>91</v>
      </c>
      <c r="AY150" s="3" t="s">
        <v>308</v>
      </c>
      <c r="BE150" s="176" t="n">
        <f aca="false">IF(N150="základní",J150,0)</f>
        <v>0</v>
      </c>
      <c r="BF150" s="176" t="n">
        <f aca="false">IF(N150="snížená",J150,0)</f>
        <v>0</v>
      </c>
      <c r="BG150" s="176" t="n">
        <f aca="false">IF(N150="zákl. přenesená",J150,0)</f>
        <v>0</v>
      </c>
      <c r="BH150" s="176" t="n">
        <f aca="false">IF(N150="sníž. přenesená",J150,0)</f>
        <v>0</v>
      </c>
      <c r="BI150" s="176" t="n">
        <f aca="false">IF(N150="nulová",J150,0)</f>
        <v>0</v>
      </c>
      <c r="BJ150" s="3" t="s">
        <v>89</v>
      </c>
      <c r="BK150" s="176" t="n">
        <f aca="false">ROUND(I150*H150,2)</f>
        <v>0</v>
      </c>
      <c r="BL150" s="3" t="s">
        <v>540</v>
      </c>
      <c r="BM150" s="175" t="s">
        <v>1774</v>
      </c>
    </row>
    <row r="151" s="22" customFormat="true" ht="16.5" hidden="false" customHeight="true" outlineLevel="0" collapsed="false">
      <c r="B151" s="23"/>
      <c r="C151" s="164" t="s">
        <v>455</v>
      </c>
      <c r="D151" s="164" t="s">
        <v>310</v>
      </c>
      <c r="E151" s="165" t="s">
        <v>1775</v>
      </c>
      <c r="F151" s="166" t="s">
        <v>1776</v>
      </c>
      <c r="G151" s="167" t="s">
        <v>607</v>
      </c>
      <c r="H151" s="168" t="n">
        <v>18</v>
      </c>
      <c r="I151" s="169"/>
      <c r="J151" s="170" t="n">
        <f aca="false">ROUND(I151*H151,2)</f>
        <v>0</v>
      </c>
      <c r="K151" s="166"/>
      <c r="L151" s="23"/>
      <c r="M151" s="171"/>
      <c r="N151" s="172" t="s">
        <v>47</v>
      </c>
      <c r="P151" s="173" t="n">
        <f aca="false">O151*H151</f>
        <v>0</v>
      </c>
      <c r="Q151" s="173" t="n">
        <v>0</v>
      </c>
      <c r="R151" s="173" t="n">
        <f aca="false">Q151*H151</f>
        <v>0</v>
      </c>
      <c r="S151" s="173" t="n">
        <v>0</v>
      </c>
      <c r="T151" s="174" t="n">
        <f aca="false">S151*H151</f>
        <v>0</v>
      </c>
      <c r="AR151" s="175" t="s">
        <v>540</v>
      </c>
      <c r="AT151" s="175" t="s">
        <v>310</v>
      </c>
      <c r="AU151" s="175" t="s">
        <v>91</v>
      </c>
      <c r="AY151" s="3" t="s">
        <v>308</v>
      </c>
      <c r="BE151" s="176" t="n">
        <f aca="false">IF(N151="základní",J151,0)</f>
        <v>0</v>
      </c>
      <c r="BF151" s="176" t="n">
        <f aca="false">IF(N151="snížená",J151,0)</f>
        <v>0</v>
      </c>
      <c r="BG151" s="176" t="n">
        <f aca="false">IF(N151="zákl. přenesená",J151,0)</f>
        <v>0</v>
      </c>
      <c r="BH151" s="176" t="n">
        <f aca="false">IF(N151="sníž. přenesená",J151,0)</f>
        <v>0</v>
      </c>
      <c r="BI151" s="176" t="n">
        <f aca="false">IF(N151="nulová",J151,0)</f>
        <v>0</v>
      </c>
      <c r="BJ151" s="3" t="s">
        <v>89</v>
      </c>
      <c r="BK151" s="176" t="n">
        <f aca="false">ROUND(I151*H151,2)</f>
        <v>0</v>
      </c>
      <c r="BL151" s="3" t="s">
        <v>540</v>
      </c>
      <c r="BM151" s="175" t="s">
        <v>1777</v>
      </c>
    </row>
    <row r="152" s="22" customFormat="true" ht="16.5" hidden="false" customHeight="true" outlineLevel="0" collapsed="false">
      <c r="B152" s="23"/>
      <c r="C152" s="164" t="s">
        <v>461</v>
      </c>
      <c r="D152" s="164" t="s">
        <v>310</v>
      </c>
      <c r="E152" s="165" t="s">
        <v>1778</v>
      </c>
      <c r="F152" s="166" t="s">
        <v>1779</v>
      </c>
      <c r="G152" s="167" t="s">
        <v>607</v>
      </c>
      <c r="H152" s="168" t="n">
        <v>6</v>
      </c>
      <c r="I152" s="169"/>
      <c r="J152" s="170" t="n">
        <f aca="false">ROUND(I152*H152,2)</f>
        <v>0</v>
      </c>
      <c r="K152" s="166"/>
      <c r="L152" s="23"/>
      <c r="M152" s="171"/>
      <c r="N152" s="172" t="s">
        <v>47</v>
      </c>
      <c r="P152" s="173" t="n">
        <f aca="false">O152*H152</f>
        <v>0</v>
      </c>
      <c r="Q152" s="173" t="n">
        <v>0</v>
      </c>
      <c r="R152" s="173" t="n">
        <f aca="false">Q152*H152</f>
        <v>0</v>
      </c>
      <c r="S152" s="173" t="n">
        <v>0</v>
      </c>
      <c r="T152" s="174" t="n">
        <f aca="false">S152*H152</f>
        <v>0</v>
      </c>
      <c r="AR152" s="175" t="s">
        <v>540</v>
      </c>
      <c r="AT152" s="175" t="s">
        <v>310</v>
      </c>
      <c r="AU152" s="175" t="s">
        <v>91</v>
      </c>
      <c r="AY152" s="3" t="s">
        <v>308</v>
      </c>
      <c r="BE152" s="176" t="n">
        <f aca="false">IF(N152="základní",J152,0)</f>
        <v>0</v>
      </c>
      <c r="BF152" s="176" t="n">
        <f aca="false">IF(N152="snížená",J152,0)</f>
        <v>0</v>
      </c>
      <c r="BG152" s="176" t="n">
        <f aca="false">IF(N152="zákl. přenesená",J152,0)</f>
        <v>0</v>
      </c>
      <c r="BH152" s="176" t="n">
        <f aca="false">IF(N152="sníž. přenesená",J152,0)</f>
        <v>0</v>
      </c>
      <c r="BI152" s="176" t="n">
        <f aca="false">IF(N152="nulová",J152,0)</f>
        <v>0</v>
      </c>
      <c r="BJ152" s="3" t="s">
        <v>89</v>
      </c>
      <c r="BK152" s="176" t="n">
        <f aca="false">ROUND(I152*H152,2)</f>
        <v>0</v>
      </c>
      <c r="BL152" s="3" t="s">
        <v>540</v>
      </c>
      <c r="BM152" s="175" t="s">
        <v>1780</v>
      </c>
    </row>
    <row r="153" s="152" customFormat="true" ht="22.95" hidden="false" customHeight="true" outlineLevel="0" collapsed="false">
      <c r="B153" s="153"/>
      <c r="D153" s="154" t="s">
        <v>81</v>
      </c>
      <c r="E153" s="162" t="s">
        <v>582</v>
      </c>
      <c r="F153" s="162" t="s">
        <v>1698</v>
      </c>
      <c r="I153" s="156"/>
      <c r="J153" s="163" t="n">
        <f aca="false">BK153</f>
        <v>0</v>
      </c>
      <c r="L153" s="153"/>
      <c r="M153" s="157"/>
      <c r="P153" s="158" t="n">
        <f aca="false">SUM(P154:P158)</f>
        <v>0</v>
      </c>
      <c r="R153" s="158" t="n">
        <f aca="false">SUM(R154:R158)</f>
        <v>0</v>
      </c>
      <c r="T153" s="159" t="n">
        <f aca="false">SUM(T154:T158)</f>
        <v>0</v>
      </c>
      <c r="AR153" s="154" t="s">
        <v>315</v>
      </c>
      <c r="AT153" s="160" t="s">
        <v>81</v>
      </c>
      <c r="AU153" s="160" t="s">
        <v>89</v>
      </c>
      <c r="AY153" s="154" t="s">
        <v>308</v>
      </c>
      <c r="BK153" s="161" t="n">
        <f aca="false">SUM(BK154:BK158)</f>
        <v>0</v>
      </c>
    </row>
    <row r="154" s="22" customFormat="true" ht="21.75" hidden="false" customHeight="true" outlineLevel="0" collapsed="false">
      <c r="B154" s="23"/>
      <c r="C154" s="164" t="s">
        <v>471</v>
      </c>
      <c r="D154" s="164" t="s">
        <v>310</v>
      </c>
      <c r="E154" s="165" t="s">
        <v>1781</v>
      </c>
      <c r="F154" s="166" t="s">
        <v>1782</v>
      </c>
      <c r="G154" s="167" t="s">
        <v>494</v>
      </c>
      <c r="H154" s="168" t="n">
        <v>44.25</v>
      </c>
      <c r="I154" s="169"/>
      <c r="J154" s="170" t="n">
        <f aca="false">ROUND(I154*H154,2)</f>
        <v>0</v>
      </c>
      <c r="K154" s="166"/>
      <c r="L154" s="23"/>
      <c r="M154" s="171"/>
      <c r="N154" s="172" t="s">
        <v>47</v>
      </c>
      <c r="P154" s="173" t="n">
        <f aca="false">O154*H154</f>
        <v>0</v>
      </c>
      <c r="Q154" s="173" t="n">
        <v>0</v>
      </c>
      <c r="R154" s="173" t="n">
        <f aca="false">Q154*H154</f>
        <v>0</v>
      </c>
      <c r="S154" s="173" t="n">
        <v>0</v>
      </c>
      <c r="T154" s="174" t="n">
        <f aca="false">S154*H154</f>
        <v>0</v>
      </c>
      <c r="AR154" s="175" t="s">
        <v>540</v>
      </c>
      <c r="AT154" s="175" t="s">
        <v>310</v>
      </c>
      <c r="AU154" s="175" t="s">
        <v>91</v>
      </c>
      <c r="AY154" s="3" t="s">
        <v>308</v>
      </c>
      <c r="BE154" s="176" t="n">
        <f aca="false">IF(N154="základní",J154,0)</f>
        <v>0</v>
      </c>
      <c r="BF154" s="176" t="n">
        <f aca="false">IF(N154="snížená",J154,0)</f>
        <v>0</v>
      </c>
      <c r="BG154" s="176" t="n">
        <f aca="false">IF(N154="zákl. přenesená",J154,0)</f>
        <v>0</v>
      </c>
      <c r="BH154" s="176" t="n">
        <f aca="false">IF(N154="sníž. přenesená",J154,0)</f>
        <v>0</v>
      </c>
      <c r="BI154" s="176" t="n">
        <f aca="false">IF(N154="nulová",J154,0)</f>
        <v>0</v>
      </c>
      <c r="BJ154" s="3" t="s">
        <v>89</v>
      </c>
      <c r="BK154" s="176" t="n">
        <f aca="false">ROUND(I154*H154,2)</f>
        <v>0</v>
      </c>
      <c r="BL154" s="3" t="s">
        <v>540</v>
      </c>
      <c r="BM154" s="175" t="s">
        <v>1783</v>
      </c>
    </row>
    <row r="155" s="22" customFormat="true" ht="21.75" hidden="false" customHeight="true" outlineLevel="0" collapsed="false">
      <c r="B155" s="23"/>
      <c r="C155" s="164" t="s">
        <v>475</v>
      </c>
      <c r="D155" s="164" t="s">
        <v>310</v>
      </c>
      <c r="E155" s="165" t="s">
        <v>1784</v>
      </c>
      <c r="F155" s="166" t="s">
        <v>1785</v>
      </c>
      <c r="G155" s="167" t="s">
        <v>607</v>
      </c>
      <c r="H155" s="168" t="n">
        <v>6</v>
      </c>
      <c r="I155" s="169"/>
      <c r="J155" s="170" t="n">
        <f aca="false">ROUND(I155*H155,2)</f>
        <v>0</v>
      </c>
      <c r="K155" s="166"/>
      <c r="L155" s="23"/>
      <c r="M155" s="171"/>
      <c r="N155" s="172" t="s">
        <v>47</v>
      </c>
      <c r="P155" s="173" t="n">
        <f aca="false">O155*H155</f>
        <v>0</v>
      </c>
      <c r="Q155" s="173" t="n">
        <v>0</v>
      </c>
      <c r="R155" s="173" t="n">
        <f aca="false">Q155*H155</f>
        <v>0</v>
      </c>
      <c r="S155" s="173" t="n">
        <v>0</v>
      </c>
      <c r="T155" s="174" t="n">
        <f aca="false">S155*H155</f>
        <v>0</v>
      </c>
      <c r="AR155" s="175" t="s">
        <v>540</v>
      </c>
      <c r="AT155" s="175" t="s">
        <v>310</v>
      </c>
      <c r="AU155" s="175" t="s">
        <v>91</v>
      </c>
      <c r="AY155" s="3" t="s">
        <v>308</v>
      </c>
      <c r="BE155" s="176" t="n">
        <f aca="false">IF(N155="základní",J155,0)</f>
        <v>0</v>
      </c>
      <c r="BF155" s="176" t="n">
        <f aca="false">IF(N155="snížená",J155,0)</f>
        <v>0</v>
      </c>
      <c r="BG155" s="176" t="n">
        <f aca="false">IF(N155="zákl. přenesená",J155,0)</f>
        <v>0</v>
      </c>
      <c r="BH155" s="176" t="n">
        <f aca="false">IF(N155="sníž. přenesená",J155,0)</f>
        <v>0</v>
      </c>
      <c r="BI155" s="176" t="n">
        <f aca="false">IF(N155="nulová",J155,0)</f>
        <v>0</v>
      </c>
      <c r="BJ155" s="3" t="s">
        <v>89</v>
      </c>
      <c r="BK155" s="176" t="n">
        <f aca="false">ROUND(I155*H155,2)</f>
        <v>0</v>
      </c>
      <c r="BL155" s="3" t="s">
        <v>540</v>
      </c>
      <c r="BM155" s="175" t="s">
        <v>1786</v>
      </c>
    </row>
    <row r="156" s="22" customFormat="true" ht="21.75" hidden="false" customHeight="true" outlineLevel="0" collapsed="false">
      <c r="B156" s="23"/>
      <c r="C156" s="164" t="s">
        <v>481</v>
      </c>
      <c r="D156" s="164" t="s">
        <v>310</v>
      </c>
      <c r="E156" s="165" t="s">
        <v>1787</v>
      </c>
      <c r="F156" s="166" t="s">
        <v>1788</v>
      </c>
      <c r="G156" s="167" t="s">
        <v>607</v>
      </c>
      <c r="H156" s="168" t="n">
        <v>3</v>
      </c>
      <c r="I156" s="169"/>
      <c r="J156" s="170" t="n">
        <f aca="false">ROUND(I156*H156,2)</f>
        <v>0</v>
      </c>
      <c r="K156" s="166"/>
      <c r="L156" s="23"/>
      <c r="M156" s="171"/>
      <c r="N156" s="172" t="s">
        <v>47</v>
      </c>
      <c r="P156" s="173" t="n">
        <f aca="false">O156*H156</f>
        <v>0</v>
      </c>
      <c r="Q156" s="173" t="n">
        <v>0</v>
      </c>
      <c r="R156" s="173" t="n">
        <f aca="false">Q156*H156</f>
        <v>0</v>
      </c>
      <c r="S156" s="173" t="n">
        <v>0</v>
      </c>
      <c r="T156" s="174" t="n">
        <f aca="false">S156*H156</f>
        <v>0</v>
      </c>
      <c r="AR156" s="175" t="s">
        <v>540</v>
      </c>
      <c r="AT156" s="175" t="s">
        <v>310</v>
      </c>
      <c r="AU156" s="175" t="s">
        <v>91</v>
      </c>
      <c r="AY156" s="3" t="s">
        <v>308</v>
      </c>
      <c r="BE156" s="176" t="n">
        <f aca="false">IF(N156="základní",J156,0)</f>
        <v>0</v>
      </c>
      <c r="BF156" s="176" t="n">
        <f aca="false">IF(N156="snížená",J156,0)</f>
        <v>0</v>
      </c>
      <c r="BG156" s="176" t="n">
        <f aca="false">IF(N156="zákl. přenesená",J156,0)</f>
        <v>0</v>
      </c>
      <c r="BH156" s="176" t="n">
        <f aca="false">IF(N156="sníž. přenesená",J156,0)</f>
        <v>0</v>
      </c>
      <c r="BI156" s="176" t="n">
        <f aca="false">IF(N156="nulová",J156,0)</f>
        <v>0</v>
      </c>
      <c r="BJ156" s="3" t="s">
        <v>89</v>
      </c>
      <c r="BK156" s="176" t="n">
        <f aca="false">ROUND(I156*H156,2)</f>
        <v>0</v>
      </c>
      <c r="BL156" s="3" t="s">
        <v>540</v>
      </c>
      <c r="BM156" s="175" t="s">
        <v>1789</v>
      </c>
    </row>
    <row r="157" s="22" customFormat="true" ht="16.5" hidden="false" customHeight="true" outlineLevel="0" collapsed="false">
      <c r="B157" s="23"/>
      <c r="C157" s="164" t="s">
        <v>486</v>
      </c>
      <c r="D157" s="164" t="s">
        <v>310</v>
      </c>
      <c r="E157" s="165" t="s">
        <v>1790</v>
      </c>
      <c r="F157" s="166" t="s">
        <v>1791</v>
      </c>
      <c r="G157" s="167" t="s">
        <v>1705</v>
      </c>
      <c r="H157" s="168" t="n">
        <v>0.12</v>
      </c>
      <c r="I157" s="169"/>
      <c r="J157" s="170" t="n">
        <f aca="false">ROUND(I157*H157,2)</f>
        <v>0</v>
      </c>
      <c r="K157" s="166"/>
      <c r="L157" s="23"/>
      <c r="M157" s="171"/>
      <c r="N157" s="172" t="s">
        <v>47</v>
      </c>
      <c r="P157" s="173" t="n">
        <f aca="false">O157*H157</f>
        <v>0</v>
      </c>
      <c r="Q157" s="173" t="n">
        <v>0</v>
      </c>
      <c r="R157" s="173" t="n">
        <f aca="false">Q157*H157</f>
        <v>0</v>
      </c>
      <c r="S157" s="173" t="n">
        <v>0</v>
      </c>
      <c r="T157" s="174" t="n">
        <f aca="false">S157*H157</f>
        <v>0</v>
      </c>
      <c r="AR157" s="175" t="s">
        <v>540</v>
      </c>
      <c r="AT157" s="175" t="s">
        <v>310</v>
      </c>
      <c r="AU157" s="175" t="s">
        <v>91</v>
      </c>
      <c r="AY157" s="3" t="s">
        <v>308</v>
      </c>
      <c r="BE157" s="176" t="n">
        <f aca="false">IF(N157="základní",J157,0)</f>
        <v>0</v>
      </c>
      <c r="BF157" s="176" t="n">
        <f aca="false">IF(N157="snížená",J157,0)</f>
        <v>0</v>
      </c>
      <c r="BG157" s="176" t="n">
        <f aca="false">IF(N157="zákl. přenesená",J157,0)</f>
        <v>0</v>
      </c>
      <c r="BH157" s="176" t="n">
        <f aca="false">IF(N157="sníž. přenesená",J157,0)</f>
        <v>0</v>
      </c>
      <c r="BI157" s="176" t="n">
        <f aca="false">IF(N157="nulová",J157,0)</f>
        <v>0</v>
      </c>
      <c r="BJ157" s="3" t="s">
        <v>89</v>
      </c>
      <c r="BK157" s="176" t="n">
        <f aca="false">ROUND(I157*H157,2)</f>
        <v>0</v>
      </c>
      <c r="BL157" s="3" t="s">
        <v>540</v>
      </c>
      <c r="BM157" s="175" t="s">
        <v>1792</v>
      </c>
    </row>
    <row r="158" s="22" customFormat="true" ht="16.5" hidden="false" customHeight="true" outlineLevel="0" collapsed="false">
      <c r="B158" s="23"/>
      <c r="C158" s="164" t="s">
        <v>491</v>
      </c>
      <c r="D158" s="164" t="s">
        <v>310</v>
      </c>
      <c r="E158" s="165" t="s">
        <v>1793</v>
      </c>
      <c r="F158" s="166" t="s">
        <v>1794</v>
      </c>
      <c r="G158" s="167" t="s">
        <v>1705</v>
      </c>
      <c r="H158" s="168" t="n">
        <v>1.632</v>
      </c>
      <c r="I158" s="169"/>
      <c r="J158" s="170" t="n">
        <f aca="false">ROUND(I158*H158,2)</f>
        <v>0</v>
      </c>
      <c r="K158" s="166"/>
      <c r="L158" s="23"/>
      <c r="M158" s="171"/>
      <c r="N158" s="172" t="s">
        <v>47</v>
      </c>
      <c r="P158" s="173" t="n">
        <f aca="false">O158*H158</f>
        <v>0</v>
      </c>
      <c r="Q158" s="173" t="n">
        <v>0</v>
      </c>
      <c r="R158" s="173" t="n">
        <f aca="false">Q158*H158</f>
        <v>0</v>
      </c>
      <c r="S158" s="173" t="n">
        <v>0</v>
      </c>
      <c r="T158" s="174" t="n">
        <f aca="false">S158*H158</f>
        <v>0</v>
      </c>
      <c r="AR158" s="175" t="s">
        <v>540</v>
      </c>
      <c r="AT158" s="175" t="s">
        <v>310</v>
      </c>
      <c r="AU158" s="175" t="s">
        <v>91</v>
      </c>
      <c r="AY158" s="3" t="s">
        <v>308</v>
      </c>
      <c r="BE158" s="176" t="n">
        <f aca="false">IF(N158="základní",J158,0)</f>
        <v>0</v>
      </c>
      <c r="BF158" s="176" t="n">
        <f aca="false">IF(N158="snížená",J158,0)</f>
        <v>0</v>
      </c>
      <c r="BG158" s="176" t="n">
        <f aca="false">IF(N158="zákl. přenesená",J158,0)</f>
        <v>0</v>
      </c>
      <c r="BH158" s="176" t="n">
        <f aca="false">IF(N158="sníž. přenesená",J158,0)</f>
        <v>0</v>
      </c>
      <c r="BI158" s="176" t="n">
        <f aca="false">IF(N158="nulová",J158,0)</f>
        <v>0</v>
      </c>
      <c r="BJ158" s="3" t="s">
        <v>89</v>
      </c>
      <c r="BK158" s="176" t="n">
        <f aca="false">ROUND(I158*H158,2)</f>
        <v>0</v>
      </c>
      <c r="BL158" s="3" t="s">
        <v>540</v>
      </c>
      <c r="BM158" s="175" t="s">
        <v>1795</v>
      </c>
    </row>
    <row r="159" s="152" customFormat="true" ht="22.95" hidden="false" customHeight="true" outlineLevel="0" collapsed="false">
      <c r="B159" s="153"/>
      <c r="D159" s="154" t="s">
        <v>81</v>
      </c>
      <c r="E159" s="162" t="s">
        <v>611</v>
      </c>
      <c r="F159" s="162" t="s">
        <v>1585</v>
      </c>
      <c r="I159" s="156"/>
      <c r="J159" s="163" t="n">
        <f aca="false">BK159</f>
        <v>0</v>
      </c>
      <c r="L159" s="153"/>
      <c r="M159" s="157"/>
      <c r="P159" s="158" t="n">
        <f aca="false">SUM(P160:P166)</f>
        <v>0</v>
      </c>
      <c r="R159" s="158" t="n">
        <f aca="false">SUM(R160:R166)</f>
        <v>0</v>
      </c>
      <c r="T159" s="159" t="n">
        <f aca="false">SUM(T160:T166)</f>
        <v>0</v>
      </c>
      <c r="AR159" s="154" t="s">
        <v>315</v>
      </c>
      <c r="AT159" s="160" t="s">
        <v>81</v>
      </c>
      <c r="AU159" s="160" t="s">
        <v>89</v>
      </c>
      <c r="AY159" s="154" t="s">
        <v>308</v>
      </c>
      <c r="BK159" s="161" t="n">
        <f aca="false">SUM(BK160:BK166)</f>
        <v>0</v>
      </c>
    </row>
    <row r="160" s="22" customFormat="true" ht="21.75" hidden="false" customHeight="true" outlineLevel="0" collapsed="false">
      <c r="B160" s="23"/>
      <c r="C160" s="164" t="s">
        <v>496</v>
      </c>
      <c r="D160" s="164" t="s">
        <v>310</v>
      </c>
      <c r="E160" s="165" t="s">
        <v>1796</v>
      </c>
      <c r="F160" s="166" t="s">
        <v>1797</v>
      </c>
      <c r="G160" s="167" t="s">
        <v>324</v>
      </c>
      <c r="H160" s="168" t="n">
        <v>0.96</v>
      </c>
      <c r="I160" s="169"/>
      <c r="J160" s="170" t="n">
        <f aca="false">ROUND(I160*H160,2)</f>
        <v>0</v>
      </c>
      <c r="K160" s="166"/>
      <c r="L160" s="23"/>
      <c r="M160" s="171"/>
      <c r="N160" s="172" t="s">
        <v>47</v>
      </c>
      <c r="P160" s="173" t="n">
        <f aca="false">O160*H160</f>
        <v>0</v>
      </c>
      <c r="Q160" s="173" t="n">
        <v>0</v>
      </c>
      <c r="R160" s="173" t="n">
        <f aca="false">Q160*H160</f>
        <v>0</v>
      </c>
      <c r="S160" s="173" t="n">
        <v>0</v>
      </c>
      <c r="T160" s="174" t="n">
        <f aca="false">S160*H160</f>
        <v>0</v>
      </c>
      <c r="AR160" s="175" t="s">
        <v>540</v>
      </c>
      <c r="AT160" s="175" t="s">
        <v>310</v>
      </c>
      <c r="AU160" s="175" t="s">
        <v>91</v>
      </c>
      <c r="AY160" s="3" t="s">
        <v>308</v>
      </c>
      <c r="BE160" s="176" t="n">
        <f aca="false">IF(N160="základní",J160,0)</f>
        <v>0</v>
      </c>
      <c r="BF160" s="176" t="n">
        <f aca="false">IF(N160="snížená",J160,0)</f>
        <v>0</v>
      </c>
      <c r="BG160" s="176" t="n">
        <f aca="false">IF(N160="zákl. přenesená",J160,0)</f>
        <v>0</v>
      </c>
      <c r="BH160" s="176" t="n">
        <f aca="false">IF(N160="sníž. přenesená",J160,0)</f>
        <v>0</v>
      </c>
      <c r="BI160" s="176" t="n">
        <f aca="false">IF(N160="nulová",J160,0)</f>
        <v>0</v>
      </c>
      <c r="BJ160" s="3" t="s">
        <v>89</v>
      </c>
      <c r="BK160" s="176" t="n">
        <f aca="false">ROUND(I160*H160,2)</f>
        <v>0</v>
      </c>
      <c r="BL160" s="3" t="s">
        <v>540</v>
      </c>
      <c r="BM160" s="175" t="s">
        <v>1798</v>
      </c>
    </row>
    <row r="161" s="22" customFormat="true" ht="21.75" hidden="false" customHeight="true" outlineLevel="0" collapsed="false">
      <c r="B161" s="23"/>
      <c r="C161" s="164" t="s">
        <v>500</v>
      </c>
      <c r="D161" s="164" t="s">
        <v>310</v>
      </c>
      <c r="E161" s="165" t="s">
        <v>1799</v>
      </c>
      <c r="F161" s="166" t="s">
        <v>1800</v>
      </c>
      <c r="G161" s="167" t="s">
        <v>324</v>
      </c>
      <c r="H161" s="168" t="n">
        <v>0.96</v>
      </c>
      <c r="I161" s="169"/>
      <c r="J161" s="170" t="n">
        <f aca="false">ROUND(I161*H161,2)</f>
        <v>0</v>
      </c>
      <c r="K161" s="166"/>
      <c r="L161" s="23"/>
      <c r="M161" s="171"/>
      <c r="N161" s="172" t="s">
        <v>47</v>
      </c>
      <c r="P161" s="173" t="n">
        <f aca="false">O161*H161</f>
        <v>0</v>
      </c>
      <c r="Q161" s="173" t="n">
        <v>0</v>
      </c>
      <c r="R161" s="173" t="n">
        <f aca="false">Q161*H161</f>
        <v>0</v>
      </c>
      <c r="S161" s="173" t="n">
        <v>0</v>
      </c>
      <c r="T161" s="174" t="n">
        <f aca="false">S161*H161</f>
        <v>0</v>
      </c>
      <c r="AR161" s="175" t="s">
        <v>540</v>
      </c>
      <c r="AT161" s="175" t="s">
        <v>310</v>
      </c>
      <c r="AU161" s="175" t="s">
        <v>91</v>
      </c>
      <c r="AY161" s="3" t="s">
        <v>308</v>
      </c>
      <c r="BE161" s="176" t="n">
        <f aca="false">IF(N161="základní",J161,0)</f>
        <v>0</v>
      </c>
      <c r="BF161" s="176" t="n">
        <f aca="false">IF(N161="snížená",J161,0)</f>
        <v>0</v>
      </c>
      <c r="BG161" s="176" t="n">
        <f aca="false">IF(N161="zákl. přenesená",J161,0)</f>
        <v>0</v>
      </c>
      <c r="BH161" s="176" t="n">
        <f aca="false">IF(N161="sníž. přenesená",J161,0)</f>
        <v>0</v>
      </c>
      <c r="BI161" s="176" t="n">
        <f aca="false">IF(N161="nulová",J161,0)</f>
        <v>0</v>
      </c>
      <c r="BJ161" s="3" t="s">
        <v>89</v>
      </c>
      <c r="BK161" s="176" t="n">
        <f aca="false">ROUND(I161*H161,2)</f>
        <v>0</v>
      </c>
      <c r="BL161" s="3" t="s">
        <v>540</v>
      </c>
      <c r="BM161" s="175" t="s">
        <v>1801</v>
      </c>
    </row>
    <row r="162" s="22" customFormat="true" ht="16.5" hidden="false" customHeight="true" outlineLevel="0" collapsed="false">
      <c r="B162" s="23"/>
      <c r="C162" s="164" t="s">
        <v>504</v>
      </c>
      <c r="D162" s="164" t="s">
        <v>310</v>
      </c>
      <c r="E162" s="165" t="s">
        <v>1802</v>
      </c>
      <c r="F162" s="166" t="s">
        <v>1803</v>
      </c>
      <c r="G162" s="167" t="s">
        <v>324</v>
      </c>
      <c r="H162" s="168" t="n">
        <v>0.96</v>
      </c>
      <c r="I162" s="169"/>
      <c r="J162" s="170" t="n">
        <f aca="false">ROUND(I162*H162,2)</f>
        <v>0</v>
      </c>
      <c r="K162" s="166"/>
      <c r="L162" s="23"/>
      <c r="M162" s="171"/>
      <c r="N162" s="172" t="s">
        <v>47</v>
      </c>
      <c r="P162" s="173" t="n">
        <f aca="false">O162*H162</f>
        <v>0</v>
      </c>
      <c r="Q162" s="173" t="n">
        <v>0</v>
      </c>
      <c r="R162" s="173" t="n">
        <f aca="false">Q162*H162</f>
        <v>0</v>
      </c>
      <c r="S162" s="173" t="n">
        <v>0</v>
      </c>
      <c r="T162" s="174" t="n">
        <f aca="false">S162*H162</f>
        <v>0</v>
      </c>
      <c r="AR162" s="175" t="s">
        <v>540</v>
      </c>
      <c r="AT162" s="175" t="s">
        <v>310</v>
      </c>
      <c r="AU162" s="175" t="s">
        <v>91</v>
      </c>
      <c r="AY162" s="3" t="s">
        <v>308</v>
      </c>
      <c r="BE162" s="176" t="n">
        <f aca="false">IF(N162="základní",J162,0)</f>
        <v>0</v>
      </c>
      <c r="BF162" s="176" t="n">
        <f aca="false">IF(N162="snížená",J162,0)</f>
        <v>0</v>
      </c>
      <c r="BG162" s="176" t="n">
        <f aca="false">IF(N162="zákl. přenesená",J162,0)</f>
        <v>0</v>
      </c>
      <c r="BH162" s="176" t="n">
        <f aca="false">IF(N162="sníž. přenesená",J162,0)</f>
        <v>0</v>
      </c>
      <c r="BI162" s="176" t="n">
        <f aca="false">IF(N162="nulová",J162,0)</f>
        <v>0</v>
      </c>
      <c r="BJ162" s="3" t="s">
        <v>89</v>
      </c>
      <c r="BK162" s="176" t="n">
        <f aca="false">ROUND(I162*H162,2)</f>
        <v>0</v>
      </c>
      <c r="BL162" s="3" t="s">
        <v>540</v>
      </c>
      <c r="BM162" s="175" t="s">
        <v>1804</v>
      </c>
    </row>
    <row r="163" s="22" customFormat="true" ht="16.5" hidden="false" customHeight="true" outlineLevel="0" collapsed="false">
      <c r="B163" s="23"/>
      <c r="C163" s="164" t="s">
        <v>508</v>
      </c>
      <c r="D163" s="164" t="s">
        <v>310</v>
      </c>
      <c r="E163" s="165" t="s">
        <v>1805</v>
      </c>
      <c r="F163" s="166" t="s">
        <v>1806</v>
      </c>
      <c r="G163" s="167" t="s">
        <v>324</v>
      </c>
      <c r="H163" s="168" t="n">
        <v>0.96</v>
      </c>
      <c r="I163" s="169"/>
      <c r="J163" s="170" t="n">
        <f aca="false">ROUND(I163*H163,2)</f>
        <v>0</v>
      </c>
      <c r="K163" s="166"/>
      <c r="L163" s="23"/>
      <c r="M163" s="171"/>
      <c r="N163" s="172" t="s">
        <v>47</v>
      </c>
      <c r="P163" s="173" t="n">
        <f aca="false">O163*H163</f>
        <v>0</v>
      </c>
      <c r="Q163" s="173" t="n">
        <v>0</v>
      </c>
      <c r="R163" s="173" t="n">
        <f aca="false">Q163*H163</f>
        <v>0</v>
      </c>
      <c r="S163" s="173" t="n">
        <v>0</v>
      </c>
      <c r="T163" s="174" t="n">
        <f aca="false">S163*H163</f>
        <v>0</v>
      </c>
      <c r="AR163" s="175" t="s">
        <v>540</v>
      </c>
      <c r="AT163" s="175" t="s">
        <v>310</v>
      </c>
      <c r="AU163" s="175" t="s">
        <v>91</v>
      </c>
      <c r="AY163" s="3" t="s">
        <v>308</v>
      </c>
      <c r="BE163" s="176" t="n">
        <f aca="false">IF(N163="základní",J163,0)</f>
        <v>0</v>
      </c>
      <c r="BF163" s="176" t="n">
        <f aca="false">IF(N163="snížená",J163,0)</f>
        <v>0</v>
      </c>
      <c r="BG163" s="176" t="n">
        <f aca="false">IF(N163="zákl. přenesená",J163,0)</f>
        <v>0</v>
      </c>
      <c r="BH163" s="176" t="n">
        <f aca="false">IF(N163="sníž. přenesená",J163,0)</f>
        <v>0</v>
      </c>
      <c r="BI163" s="176" t="n">
        <f aca="false">IF(N163="nulová",J163,0)</f>
        <v>0</v>
      </c>
      <c r="BJ163" s="3" t="s">
        <v>89</v>
      </c>
      <c r="BK163" s="176" t="n">
        <f aca="false">ROUND(I163*H163,2)</f>
        <v>0</v>
      </c>
      <c r="BL163" s="3" t="s">
        <v>540</v>
      </c>
      <c r="BM163" s="175" t="s">
        <v>1807</v>
      </c>
    </row>
    <row r="164" s="22" customFormat="true" ht="21.75" hidden="false" customHeight="true" outlineLevel="0" collapsed="false">
      <c r="B164" s="23"/>
      <c r="C164" s="164" t="s">
        <v>514</v>
      </c>
      <c r="D164" s="164" t="s">
        <v>310</v>
      </c>
      <c r="E164" s="165" t="s">
        <v>1610</v>
      </c>
      <c r="F164" s="166" t="s">
        <v>1611</v>
      </c>
      <c r="G164" s="167" t="s">
        <v>324</v>
      </c>
      <c r="H164" s="168" t="n">
        <v>0.96</v>
      </c>
      <c r="I164" s="169"/>
      <c r="J164" s="170" t="n">
        <f aca="false">ROUND(I164*H164,2)</f>
        <v>0</v>
      </c>
      <c r="K164" s="166"/>
      <c r="L164" s="23"/>
      <c r="M164" s="171"/>
      <c r="N164" s="172" t="s">
        <v>47</v>
      </c>
      <c r="P164" s="173" t="n">
        <f aca="false">O164*H164</f>
        <v>0</v>
      </c>
      <c r="Q164" s="173" t="n">
        <v>0</v>
      </c>
      <c r="R164" s="173" t="n">
        <f aca="false">Q164*H164</f>
        <v>0</v>
      </c>
      <c r="S164" s="173" t="n">
        <v>0</v>
      </c>
      <c r="T164" s="174" t="n">
        <f aca="false">S164*H164</f>
        <v>0</v>
      </c>
      <c r="AR164" s="175" t="s">
        <v>540</v>
      </c>
      <c r="AT164" s="175" t="s">
        <v>310</v>
      </c>
      <c r="AU164" s="175" t="s">
        <v>91</v>
      </c>
      <c r="AY164" s="3" t="s">
        <v>308</v>
      </c>
      <c r="BE164" s="176" t="n">
        <f aca="false">IF(N164="základní",J164,0)</f>
        <v>0</v>
      </c>
      <c r="BF164" s="176" t="n">
        <f aca="false">IF(N164="snížená",J164,0)</f>
        <v>0</v>
      </c>
      <c r="BG164" s="176" t="n">
        <f aca="false">IF(N164="zákl. přenesená",J164,0)</f>
        <v>0</v>
      </c>
      <c r="BH164" s="176" t="n">
        <f aca="false">IF(N164="sníž. přenesená",J164,0)</f>
        <v>0</v>
      </c>
      <c r="BI164" s="176" t="n">
        <f aca="false">IF(N164="nulová",J164,0)</f>
        <v>0</v>
      </c>
      <c r="BJ164" s="3" t="s">
        <v>89</v>
      </c>
      <c r="BK164" s="176" t="n">
        <f aca="false">ROUND(I164*H164,2)</f>
        <v>0</v>
      </c>
      <c r="BL164" s="3" t="s">
        <v>540</v>
      </c>
      <c r="BM164" s="175" t="s">
        <v>1808</v>
      </c>
    </row>
    <row r="165" s="22" customFormat="true" ht="16.5" hidden="false" customHeight="true" outlineLevel="0" collapsed="false">
      <c r="B165" s="23"/>
      <c r="C165" s="164" t="s">
        <v>645</v>
      </c>
      <c r="D165" s="164" t="s">
        <v>310</v>
      </c>
      <c r="E165" s="165" t="s">
        <v>1613</v>
      </c>
      <c r="F165" s="166" t="s">
        <v>1614</v>
      </c>
      <c r="G165" s="167" t="s">
        <v>324</v>
      </c>
      <c r="H165" s="168" t="n">
        <v>0.96</v>
      </c>
      <c r="I165" s="169"/>
      <c r="J165" s="170" t="n">
        <f aca="false">ROUND(I165*H165,2)</f>
        <v>0</v>
      </c>
      <c r="K165" s="166"/>
      <c r="L165" s="23"/>
      <c r="M165" s="171"/>
      <c r="N165" s="172" t="s">
        <v>47</v>
      </c>
      <c r="P165" s="173" t="n">
        <f aca="false">O165*H165</f>
        <v>0</v>
      </c>
      <c r="Q165" s="173" t="n">
        <v>0</v>
      </c>
      <c r="R165" s="173" t="n">
        <f aca="false">Q165*H165</f>
        <v>0</v>
      </c>
      <c r="S165" s="173" t="n">
        <v>0</v>
      </c>
      <c r="T165" s="174" t="n">
        <f aca="false">S165*H165</f>
        <v>0</v>
      </c>
      <c r="AR165" s="175" t="s">
        <v>540</v>
      </c>
      <c r="AT165" s="175" t="s">
        <v>310</v>
      </c>
      <c r="AU165" s="175" t="s">
        <v>91</v>
      </c>
      <c r="AY165" s="3" t="s">
        <v>308</v>
      </c>
      <c r="BE165" s="176" t="n">
        <f aca="false">IF(N165="základní",J165,0)</f>
        <v>0</v>
      </c>
      <c r="BF165" s="176" t="n">
        <f aca="false">IF(N165="snížená",J165,0)</f>
        <v>0</v>
      </c>
      <c r="BG165" s="176" t="n">
        <f aca="false">IF(N165="zákl. přenesená",J165,0)</f>
        <v>0</v>
      </c>
      <c r="BH165" s="176" t="n">
        <f aca="false">IF(N165="sníž. přenesená",J165,0)</f>
        <v>0</v>
      </c>
      <c r="BI165" s="176" t="n">
        <f aca="false">IF(N165="nulová",J165,0)</f>
        <v>0</v>
      </c>
      <c r="BJ165" s="3" t="s">
        <v>89</v>
      </c>
      <c r="BK165" s="176" t="n">
        <f aca="false">ROUND(I165*H165,2)</f>
        <v>0</v>
      </c>
      <c r="BL165" s="3" t="s">
        <v>540</v>
      </c>
      <c r="BM165" s="175" t="s">
        <v>1809</v>
      </c>
    </row>
    <row r="166" s="22" customFormat="true" ht="16.5" hidden="false" customHeight="true" outlineLevel="0" collapsed="false">
      <c r="B166" s="23"/>
      <c r="C166" s="164" t="s">
        <v>649</v>
      </c>
      <c r="D166" s="164" t="s">
        <v>310</v>
      </c>
      <c r="E166" s="165" t="s">
        <v>1616</v>
      </c>
      <c r="F166" s="166" t="s">
        <v>1617</v>
      </c>
      <c r="G166" s="167" t="s">
        <v>324</v>
      </c>
      <c r="H166" s="168" t="n">
        <v>0.96</v>
      </c>
      <c r="I166" s="169"/>
      <c r="J166" s="170" t="n">
        <f aca="false">ROUND(I166*H166,2)</f>
        <v>0</v>
      </c>
      <c r="K166" s="166"/>
      <c r="L166" s="23"/>
      <c r="M166" s="171"/>
      <c r="N166" s="172" t="s">
        <v>47</v>
      </c>
      <c r="P166" s="173" t="n">
        <f aca="false">O166*H166</f>
        <v>0</v>
      </c>
      <c r="Q166" s="173" t="n">
        <v>0</v>
      </c>
      <c r="R166" s="173" t="n">
        <f aca="false">Q166*H166</f>
        <v>0</v>
      </c>
      <c r="S166" s="173" t="n">
        <v>0</v>
      </c>
      <c r="T166" s="174" t="n">
        <f aca="false">S166*H166</f>
        <v>0</v>
      </c>
      <c r="AR166" s="175" t="s">
        <v>540</v>
      </c>
      <c r="AT166" s="175" t="s">
        <v>310</v>
      </c>
      <c r="AU166" s="175" t="s">
        <v>91</v>
      </c>
      <c r="AY166" s="3" t="s">
        <v>308</v>
      </c>
      <c r="BE166" s="176" t="n">
        <f aca="false">IF(N166="základní",J166,0)</f>
        <v>0</v>
      </c>
      <c r="BF166" s="176" t="n">
        <f aca="false">IF(N166="snížená",J166,0)</f>
        <v>0</v>
      </c>
      <c r="BG166" s="176" t="n">
        <f aca="false">IF(N166="zákl. přenesená",J166,0)</f>
        <v>0</v>
      </c>
      <c r="BH166" s="176" t="n">
        <f aca="false">IF(N166="sníž. přenesená",J166,0)</f>
        <v>0</v>
      </c>
      <c r="BI166" s="176" t="n">
        <f aca="false">IF(N166="nulová",J166,0)</f>
        <v>0</v>
      </c>
      <c r="BJ166" s="3" t="s">
        <v>89</v>
      </c>
      <c r="BK166" s="176" t="n">
        <f aca="false">ROUND(I166*H166,2)</f>
        <v>0</v>
      </c>
      <c r="BL166" s="3" t="s">
        <v>540</v>
      </c>
      <c r="BM166" s="175" t="s">
        <v>1810</v>
      </c>
    </row>
    <row r="167" s="22" customFormat="true" ht="49.95" hidden="false" customHeight="true" outlineLevel="0" collapsed="false">
      <c r="B167" s="23"/>
      <c r="E167" s="155" t="s">
        <v>518</v>
      </c>
      <c r="F167" s="155" t="s">
        <v>519</v>
      </c>
      <c r="J167" s="142" t="n">
        <f aca="false">BK167</f>
        <v>0</v>
      </c>
      <c r="L167" s="23"/>
      <c r="M167" s="211"/>
      <c r="T167" s="57"/>
      <c r="AT167" s="3" t="s">
        <v>81</v>
      </c>
      <c r="AU167" s="3" t="s">
        <v>82</v>
      </c>
      <c r="AY167" s="3" t="s">
        <v>520</v>
      </c>
      <c r="BK167" s="176" t="n">
        <f aca="false">SUM(BK168:BK172)</f>
        <v>0</v>
      </c>
    </row>
    <row r="168" s="22" customFormat="true" ht="16.35" hidden="false" customHeight="true" outlineLevel="0" collapsed="false">
      <c r="B168" s="23"/>
      <c r="C168" s="212"/>
      <c r="D168" s="213" t="s">
        <v>310</v>
      </c>
      <c r="E168" s="214"/>
      <c r="F168" s="215"/>
      <c r="G168" s="216"/>
      <c r="H168" s="217"/>
      <c r="I168" s="218"/>
      <c r="J168" s="219" t="n">
        <f aca="false">BK168</f>
        <v>0</v>
      </c>
      <c r="K168" s="220"/>
      <c r="L168" s="23"/>
      <c r="M168" s="221"/>
      <c r="N168" s="222" t="s">
        <v>47</v>
      </c>
      <c r="T168" s="57"/>
      <c r="AT168" s="3" t="s">
        <v>520</v>
      </c>
      <c r="AU168" s="3" t="s">
        <v>89</v>
      </c>
      <c r="AY168" s="3" t="s">
        <v>520</v>
      </c>
      <c r="BE168" s="176" t="n">
        <f aca="false">IF(N168="základní",J168,0)</f>
        <v>0</v>
      </c>
      <c r="BF168" s="176" t="n">
        <f aca="false">IF(N168="snížená",J168,0)</f>
        <v>0</v>
      </c>
      <c r="BG168" s="176" t="n">
        <f aca="false">IF(N168="zákl. přenesená",J168,0)</f>
        <v>0</v>
      </c>
      <c r="BH168" s="176" t="n">
        <f aca="false">IF(N168="sníž. přenesená",J168,0)</f>
        <v>0</v>
      </c>
      <c r="BI168" s="176" t="n">
        <f aca="false">IF(N168="nulová",J168,0)</f>
        <v>0</v>
      </c>
      <c r="BJ168" s="3" t="s">
        <v>89</v>
      </c>
      <c r="BK168" s="176" t="n">
        <f aca="false">I168*H168</f>
        <v>0</v>
      </c>
    </row>
    <row r="169" s="22" customFormat="true" ht="16.35" hidden="false" customHeight="true" outlineLevel="0" collapsed="false">
      <c r="B169" s="23"/>
      <c r="C169" s="212"/>
      <c r="D169" s="213" t="s">
        <v>310</v>
      </c>
      <c r="E169" s="214"/>
      <c r="F169" s="215"/>
      <c r="G169" s="216"/>
      <c r="H169" s="217"/>
      <c r="I169" s="218"/>
      <c r="J169" s="219" t="n">
        <f aca="false">BK169</f>
        <v>0</v>
      </c>
      <c r="K169" s="220"/>
      <c r="L169" s="23"/>
      <c r="M169" s="221"/>
      <c r="N169" s="222" t="s">
        <v>47</v>
      </c>
      <c r="T169" s="57"/>
      <c r="AT169" s="3" t="s">
        <v>520</v>
      </c>
      <c r="AU169" s="3" t="s">
        <v>89</v>
      </c>
      <c r="AY169" s="3" t="s">
        <v>520</v>
      </c>
      <c r="BE169" s="176" t="n">
        <f aca="false">IF(N169="základní",J169,0)</f>
        <v>0</v>
      </c>
      <c r="BF169" s="176" t="n">
        <f aca="false">IF(N169="snížená",J169,0)</f>
        <v>0</v>
      </c>
      <c r="BG169" s="176" t="n">
        <f aca="false">IF(N169="zákl. přenesená",J169,0)</f>
        <v>0</v>
      </c>
      <c r="BH169" s="176" t="n">
        <f aca="false">IF(N169="sníž. přenesená",J169,0)</f>
        <v>0</v>
      </c>
      <c r="BI169" s="176" t="n">
        <f aca="false">IF(N169="nulová",J169,0)</f>
        <v>0</v>
      </c>
      <c r="BJ169" s="3" t="s">
        <v>89</v>
      </c>
      <c r="BK169" s="176" t="n">
        <f aca="false">I169*H169</f>
        <v>0</v>
      </c>
    </row>
    <row r="170" s="22" customFormat="true" ht="16.35" hidden="false" customHeight="true" outlineLevel="0" collapsed="false">
      <c r="B170" s="23"/>
      <c r="C170" s="212"/>
      <c r="D170" s="213" t="s">
        <v>310</v>
      </c>
      <c r="E170" s="214"/>
      <c r="F170" s="215"/>
      <c r="G170" s="216"/>
      <c r="H170" s="217"/>
      <c r="I170" s="218"/>
      <c r="J170" s="219" t="n">
        <f aca="false">BK170</f>
        <v>0</v>
      </c>
      <c r="K170" s="220"/>
      <c r="L170" s="23"/>
      <c r="M170" s="221"/>
      <c r="N170" s="222" t="s">
        <v>47</v>
      </c>
      <c r="T170" s="57"/>
      <c r="AT170" s="3" t="s">
        <v>520</v>
      </c>
      <c r="AU170" s="3" t="s">
        <v>89</v>
      </c>
      <c r="AY170" s="3" t="s">
        <v>520</v>
      </c>
      <c r="BE170" s="176" t="n">
        <f aca="false">IF(N170="základní",J170,0)</f>
        <v>0</v>
      </c>
      <c r="BF170" s="176" t="n">
        <f aca="false">IF(N170="snížená",J170,0)</f>
        <v>0</v>
      </c>
      <c r="BG170" s="176" t="n">
        <f aca="false">IF(N170="zákl. přenesená",J170,0)</f>
        <v>0</v>
      </c>
      <c r="BH170" s="176" t="n">
        <f aca="false">IF(N170="sníž. přenesená",J170,0)</f>
        <v>0</v>
      </c>
      <c r="BI170" s="176" t="n">
        <f aca="false">IF(N170="nulová",J170,0)</f>
        <v>0</v>
      </c>
      <c r="BJ170" s="3" t="s">
        <v>89</v>
      </c>
      <c r="BK170" s="176" t="n">
        <f aca="false">I170*H170</f>
        <v>0</v>
      </c>
    </row>
    <row r="171" s="22" customFormat="true" ht="16.35" hidden="false" customHeight="true" outlineLevel="0" collapsed="false">
      <c r="B171" s="23"/>
      <c r="C171" s="212"/>
      <c r="D171" s="213" t="s">
        <v>310</v>
      </c>
      <c r="E171" s="214"/>
      <c r="F171" s="215"/>
      <c r="G171" s="216"/>
      <c r="H171" s="217"/>
      <c r="I171" s="218"/>
      <c r="J171" s="219" t="n">
        <f aca="false">BK171</f>
        <v>0</v>
      </c>
      <c r="K171" s="220"/>
      <c r="L171" s="23"/>
      <c r="M171" s="221"/>
      <c r="N171" s="222" t="s">
        <v>47</v>
      </c>
      <c r="T171" s="57"/>
      <c r="AT171" s="3" t="s">
        <v>520</v>
      </c>
      <c r="AU171" s="3" t="s">
        <v>89</v>
      </c>
      <c r="AY171" s="3" t="s">
        <v>520</v>
      </c>
      <c r="BE171" s="176" t="n">
        <f aca="false">IF(N171="základní",J171,0)</f>
        <v>0</v>
      </c>
      <c r="BF171" s="176" t="n">
        <f aca="false">IF(N171="snížená",J171,0)</f>
        <v>0</v>
      </c>
      <c r="BG171" s="176" t="n">
        <f aca="false">IF(N171="zákl. přenesená",J171,0)</f>
        <v>0</v>
      </c>
      <c r="BH171" s="176" t="n">
        <f aca="false">IF(N171="sníž. přenesená",J171,0)</f>
        <v>0</v>
      </c>
      <c r="BI171" s="176" t="n">
        <f aca="false">IF(N171="nulová",J171,0)</f>
        <v>0</v>
      </c>
      <c r="BJ171" s="3" t="s">
        <v>89</v>
      </c>
      <c r="BK171" s="176" t="n">
        <f aca="false">I171*H171</f>
        <v>0</v>
      </c>
    </row>
    <row r="172" s="22" customFormat="true" ht="16.35" hidden="false" customHeight="true" outlineLevel="0" collapsed="false">
      <c r="B172" s="23"/>
      <c r="C172" s="212"/>
      <c r="D172" s="213" t="s">
        <v>310</v>
      </c>
      <c r="E172" s="214"/>
      <c r="F172" s="215"/>
      <c r="G172" s="216"/>
      <c r="H172" s="217"/>
      <c r="I172" s="218"/>
      <c r="J172" s="219" t="n">
        <f aca="false">BK172</f>
        <v>0</v>
      </c>
      <c r="K172" s="220"/>
      <c r="L172" s="23"/>
      <c r="M172" s="221"/>
      <c r="N172" s="222" t="s">
        <v>47</v>
      </c>
      <c r="O172" s="223"/>
      <c r="P172" s="223"/>
      <c r="Q172" s="223"/>
      <c r="R172" s="223"/>
      <c r="S172" s="223"/>
      <c r="T172" s="224"/>
      <c r="AT172" s="3" t="s">
        <v>520</v>
      </c>
      <c r="AU172" s="3" t="s">
        <v>89</v>
      </c>
      <c r="AY172" s="3" t="s">
        <v>520</v>
      </c>
      <c r="BE172" s="176" t="n">
        <f aca="false">IF(N172="základní",J172,0)</f>
        <v>0</v>
      </c>
      <c r="BF172" s="176" t="n">
        <f aca="false">IF(N172="snížená",J172,0)</f>
        <v>0</v>
      </c>
      <c r="BG172" s="176" t="n">
        <f aca="false">IF(N172="zákl. přenesená",J172,0)</f>
        <v>0</v>
      </c>
      <c r="BH172" s="176" t="n">
        <f aca="false">IF(N172="sníž. přenesená",J172,0)</f>
        <v>0</v>
      </c>
      <c r="BI172" s="176" t="n">
        <f aca="false">IF(N172="nulová",J172,0)</f>
        <v>0</v>
      </c>
      <c r="BJ172" s="3" t="s">
        <v>89</v>
      </c>
      <c r="BK172" s="176" t="n">
        <f aca="false">I172*H172</f>
        <v>0</v>
      </c>
    </row>
    <row r="173" s="22" customFormat="true" ht="6.9" hidden="false" customHeight="true" outlineLevel="0" collapsed="false">
      <c r="B173" s="41"/>
      <c r="C173" s="42"/>
      <c r="D173" s="42"/>
      <c r="E173" s="42"/>
      <c r="F173" s="42"/>
      <c r="G173" s="42"/>
      <c r="H173" s="42"/>
      <c r="I173" s="42"/>
      <c r="J173" s="42"/>
      <c r="K173" s="42"/>
      <c r="L173" s="23"/>
    </row>
  </sheetData>
  <sheetProtection algorithmName="SHA-512" hashValue="kx4HYsvRJO2NPcPxVTj3Vwltsv4tHYIagCwIdQTtnDKjxdzr+c/t/ugWt52n9VRV+nJT6PC220OxWrcB7NC5Sw==" saltValue="j4SN+7gR13RUkxdpCHZNxWrmHYtCeh1hBTJP+J+WKMt92qE2Q8o33LZFzkU7G9QX0BiPZkdDqLJlCCocf5ONhA==" spinCount="100000" sheet="true" objects="true" scenarios="true" formatColumns="false" formatRows="false" autoFilter="false"/>
  <autoFilter ref="C125:K172"/>
  <mergeCells count="12">
    <mergeCell ref="L2:V2"/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</mergeCells>
  <dataValidations count="2">
    <dataValidation allowBlank="true" error="Povoleny jsou hodnoty K, M." operator="between" showDropDown="false" showErrorMessage="true" showInputMessage="true" sqref="D168:D173" type="list">
      <formula1>"K,M"</formula1>
      <formula2>0</formula2>
    </dataValidation>
    <dataValidation allowBlank="true" error="Povoleny jsou hodnoty základní, snížená, zákl. přenesená, sníž. přenesená, nulová." operator="between" showDropDown="false" showErrorMessage="true" showInputMessage="true" sqref="N168:N173" type="list">
      <formula1>"základní,snížená,zákl. přenesená,sníž. přenesená,nulová"</formula1>
      <formula2>0</formula2>
    </dataValidation>
  </dataValidations>
  <printOptions headings="false" gridLines="false" gridLinesSet="true" horizontalCentered="false" verticalCentered="false"/>
  <pageMargins left="0.39375" right="0.39375" top="0.39375" bottom="0.39375" header="0.511805555555555" footer="0"/>
  <pageSetup paperSize="9" scale="100" firstPageNumber="0" fitToWidth="1" fitToHeight="10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</TotalTime>
  <Application>LibreOffice/7.0.3.1$Windows_X86_64 LibreOffice_project/d7547858d014d4cf69878db179d326fc3483e082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2021-09-06T13:11:47Z</dcterms:created>
  <dc:creator>martin tuscher</dc:creator>
  <dc:description/>
  <dc:language>cs-CZ</dc:language>
  <cp:lastModifiedBy/>
  <dcterms:modified xsi:type="dcterms:W3CDTF">2024-05-15T12:19:16Z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