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6140" windowHeight="11640" activeTab="2"/>
  </bookViews>
  <sheets>
    <sheet name="uvod" sheetId="3" r:id="rId1"/>
    <sheet name="REKAPITULACE" sheetId="2" r:id="rId2"/>
    <sheet name="SO_01" sheetId="1" r:id="rId3"/>
    <sheet name="pril" sheetId="5" r:id="rId4"/>
  </sheets>
  <calcPr calcId="114210"/>
</workbook>
</file>

<file path=xl/calcChain.xml><?xml version="1.0" encoding="utf-8"?>
<calcChain xmlns="http://schemas.openxmlformats.org/spreadsheetml/2006/main">
  <c r="F284" i="1"/>
  <c r="H284"/>
  <c r="H273"/>
  <c r="H497"/>
  <c r="H496"/>
  <c r="D504"/>
  <c r="F504"/>
  <c r="H504"/>
  <c r="H494"/>
  <c r="D494"/>
  <c r="H471"/>
  <c r="D471"/>
  <c r="H398"/>
  <c r="D398"/>
  <c r="H336"/>
  <c r="D344"/>
  <c r="F344"/>
  <c r="H344"/>
  <c r="H315"/>
  <c r="D315"/>
  <c r="H306"/>
  <c r="D306"/>
  <c r="H294"/>
  <c r="D294"/>
  <c r="H274"/>
  <c r="D284"/>
  <c r="F493"/>
  <c r="F492"/>
  <c r="F480"/>
  <c r="F293"/>
  <c r="F292"/>
  <c r="F281"/>
  <c r="F278"/>
  <c r="F277"/>
  <c r="F189"/>
  <c r="F181"/>
  <c r="H189"/>
  <c r="D178"/>
  <c r="F185"/>
  <c r="H185"/>
  <c r="H191"/>
  <c r="H172"/>
  <c r="H105"/>
  <c r="D90"/>
  <c r="D15"/>
  <c r="H83"/>
  <c r="D327"/>
  <c r="F223"/>
  <c r="F343"/>
  <c r="F342"/>
  <c r="F340"/>
  <c r="F338"/>
  <c r="F337"/>
  <c r="F336"/>
  <c r="F335"/>
  <c r="F330"/>
  <c r="F328"/>
  <c r="F326"/>
  <c r="F324"/>
  <c r="F322"/>
  <c r="D320"/>
  <c r="F320"/>
  <c r="D318"/>
  <c r="F318"/>
  <c r="D323"/>
  <c r="D84"/>
  <c r="F84"/>
  <c r="F393"/>
  <c r="D332"/>
  <c r="F332"/>
  <c r="D333"/>
  <c r="F333"/>
  <c r="D334"/>
  <c r="F487"/>
  <c r="D416"/>
  <c r="F416"/>
  <c r="H416"/>
  <c r="D422"/>
  <c r="F422"/>
  <c r="H422"/>
  <c r="D425"/>
  <c r="D424"/>
  <c r="F424"/>
  <c r="D426"/>
  <c r="F426"/>
  <c r="F407"/>
  <c r="F187"/>
  <c r="F77"/>
  <c r="H77"/>
  <c r="F76"/>
  <c r="F74"/>
  <c r="F95"/>
  <c r="F97"/>
  <c r="H97"/>
  <c r="F98"/>
  <c r="F99"/>
  <c r="F102"/>
  <c r="F104"/>
  <c r="F183"/>
  <c r="F179"/>
  <c r="H179"/>
  <c r="F176"/>
  <c r="H176"/>
  <c r="F173"/>
  <c r="H277"/>
  <c r="H292"/>
  <c r="H480"/>
  <c r="H493"/>
  <c r="H426"/>
  <c r="H78"/>
  <c r="H76"/>
  <c r="F271"/>
  <c r="H271"/>
  <c r="H270"/>
  <c r="B15" i="2"/>
  <c r="D297" i="1"/>
  <c r="F297"/>
  <c r="H297"/>
  <c r="H469"/>
  <c r="H424"/>
  <c r="H442"/>
  <c r="H434"/>
  <c r="H74"/>
  <c r="H376"/>
  <c r="H377"/>
  <c r="H378"/>
  <c r="H379"/>
  <c r="H380"/>
  <c r="H381"/>
  <c r="H382"/>
  <c r="H383"/>
  <c r="H384"/>
  <c r="H385"/>
  <c r="H386"/>
  <c r="H387"/>
  <c r="H388"/>
  <c r="H389"/>
  <c r="H390"/>
  <c r="H391"/>
  <c r="H367"/>
  <c r="H108"/>
  <c r="H500"/>
  <c r="H499"/>
  <c r="B26" i="2"/>
  <c r="C26"/>
  <c r="D26"/>
  <c r="H492" i="1"/>
  <c r="H489"/>
  <c r="H487"/>
  <c r="H484"/>
  <c r="H483"/>
  <c r="H477"/>
  <c r="H474"/>
  <c r="H467"/>
  <c r="H465"/>
  <c r="H463"/>
  <c r="H461"/>
  <c r="H458"/>
  <c r="H453"/>
  <c r="H407"/>
  <c r="H405"/>
  <c r="H403"/>
  <c r="H401"/>
  <c r="H396"/>
  <c r="H393"/>
  <c r="H375"/>
  <c r="H373"/>
  <c r="H371"/>
  <c r="H370"/>
  <c r="H369"/>
  <c r="H368"/>
  <c r="H366"/>
  <c r="H349"/>
  <c r="H347"/>
  <c r="H343"/>
  <c r="H342"/>
  <c r="H340"/>
  <c r="H338"/>
  <c r="H337"/>
  <c r="H335"/>
  <c r="H334"/>
  <c r="H333"/>
  <c r="H332"/>
  <c r="H330"/>
  <c r="H328"/>
  <c r="H326"/>
  <c r="H324"/>
  <c r="H322"/>
  <c r="H320"/>
  <c r="H318"/>
  <c r="H313"/>
  <c r="H312"/>
  <c r="H309"/>
  <c r="H302"/>
  <c r="H301"/>
  <c r="H300"/>
  <c r="H293"/>
  <c r="H291"/>
  <c r="H289"/>
  <c r="H287"/>
  <c r="H281"/>
  <c r="H278"/>
  <c r="H268"/>
  <c r="H266"/>
  <c r="H265"/>
  <c r="H263"/>
  <c r="H260"/>
  <c r="H258"/>
  <c r="H257"/>
  <c r="H255"/>
  <c r="H253"/>
  <c r="H250"/>
  <c r="H249"/>
  <c r="H248"/>
  <c r="H247"/>
  <c r="H245"/>
  <c r="H244"/>
  <c r="H243"/>
  <c r="H242"/>
  <c r="H241"/>
  <c r="H240"/>
  <c r="H239"/>
  <c r="H238"/>
  <c r="H236"/>
  <c r="H235"/>
  <c r="H234"/>
  <c r="H233"/>
  <c r="H232"/>
  <c r="H231"/>
  <c r="H226"/>
  <c r="H225"/>
  <c r="H223"/>
  <c r="H221"/>
  <c r="H218"/>
  <c r="H217"/>
  <c r="H187"/>
  <c r="H183"/>
  <c r="H181"/>
  <c r="H173"/>
  <c r="H165"/>
  <c r="H138"/>
  <c r="H129"/>
  <c r="H126"/>
  <c r="H116"/>
  <c r="H104"/>
  <c r="H102"/>
  <c r="H99"/>
  <c r="H98"/>
  <c r="H95"/>
  <c r="H90"/>
  <c r="H87"/>
  <c r="H84"/>
  <c r="H81"/>
  <c r="H48"/>
  <c r="H47"/>
  <c r="H44"/>
  <c r="H43"/>
  <c r="H42"/>
  <c r="H41"/>
  <c r="H38"/>
  <c r="H36"/>
  <c r="H34"/>
  <c r="H33"/>
  <c r="H29"/>
  <c r="H28"/>
  <c r="B7" i="2"/>
  <c r="C7"/>
  <c r="D7"/>
  <c r="H26" i="1"/>
  <c r="H25"/>
  <c r="H24"/>
  <c r="H23"/>
  <c r="H22"/>
  <c r="H21"/>
  <c r="H19"/>
  <c r="H18"/>
  <c r="H17"/>
  <c r="H16"/>
  <c r="H8"/>
  <c r="H7"/>
  <c r="H252"/>
  <c r="B14" i="2"/>
  <c r="F306" i="1"/>
  <c r="H220"/>
  <c r="B12" i="2"/>
  <c r="B17"/>
  <c r="F294" i="1"/>
  <c r="H317"/>
  <c r="H32"/>
  <c r="B8" i="2"/>
  <c r="H40" i="1"/>
  <c r="B9" i="2"/>
  <c r="H46" i="1"/>
  <c r="B10" i="2"/>
  <c r="F398" i="1"/>
  <c r="H346"/>
  <c r="B22" i="2"/>
  <c r="C22"/>
  <c r="D22"/>
  <c r="F471" i="1"/>
  <c r="H400"/>
  <c r="B23" i="2"/>
  <c r="C23"/>
  <c r="D23"/>
  <c r="F494" i="1"/>
  <c r="H486"/>
  <c r="B25" i="2"/>
  <c r="C25"/>
  <c r="D25"/>
  <c r="H473" i="1"/>
  <c r="B24" i="2"/>
  <c r="C24"/>
  <c r="D24"/>
  <c r="H73" i="1"/>
  <c r="H296"/>
  <c r="B19" i="2"/>
  <c r="H6" i="1"/>
  <c r="B6" i="2"/>
  <c r="H230" i="1"/>
  <c r="B13" i="2"/>
  <c r="C13"/>
  <c r="D13"/>
  <c r="F315" i="1"/>
  <c r="H308"/>
  <c r="B20" i="2"/>
  <c r="C20"/>
  <c r="D20"/>
  <c r="C19"/>
  <c r="D19"/>
  <c r="C12"/>
  <c r="D12"/>
  <c r="C14"/>
  <c r="D14"/>
  <c r="C8"/>
  <c r="D8"/>
  <c r="C9"/>
  <c r="D9"/>
  <c r="C10"/>
  <c r="D10"/>
  <c r="C17"/>
  <c r="D17"/>
  <c r="C15"/>
  <c r="D15"/>
  <c r="B21"/>
  <c r="C21"/>
  <c r="D21"/>
  <c r="B11"/>
  <c r="C11"/>
  <c r="D11"/>
  <c r="C6"/>
  <c r="D6"/>
  <c r="H286" i="1"/>
  <c r="B18" i="2"/>
  <c r="H503" i="1"/>
  <c r="B27" i="2"/>
  <c r="C27"/>
  <c r="D27"/>
  <c r="B28"/>
  <c r="C18"/>
  <c r="C28"/>
  <c r="H3" i="1"/>
  <c r="D18" i="2"/>
  <c r="D28"/>
  <c r="B29"/>
  <c r="B30"/>
</calcChain>
</file>

<file path=xl/sharedStrings.xml><?xml version="1.0" encoding="utf-8"?>
<sst xmlns="http://schemas.openxmlformats.org/spreadsheetml/2006/main" count="993" uniqueCount="694">
  <si>
    <t>Stavba :</t>
  </si>
  <si>
    <t xml:space="preserve">Zateplení fasády a půdy ÚMČ Praha-Suchdol </t>
  </si>
  <si>
    <t>Objekt :</t>
  </si>
  <si>
    <t>Suchdolské náměstí 3 / 734, Praha 6</t>
  </si>
  <si>
    <t>SO_01: Stavební objekt 01</t>
  </si>
  <si>
    <t>001: Zemní práce</t>
  </si>
  <si>
    <t>122 10-1101</t>
  </si>
  <si>
    <t>Odkopávky a prokopávky nezapažené v hornině tř. 1 a 2 objem do 100 m3</t>
  </si>
  <si>
    <t>m3</t>
  </si>
  <si>
    <t>132 20-1101</t>
  </si>
  <si>
    <t>Hloubení rýh šířky do 600 mm - hornina 3, množství do 100 m3</t>
  </si>
  <si>
    <t>š*d*hl*svahování</t>
  </si>
  <si>
    <t>jihovýchod</t>
  </si>
  <si>
    <t>0,6*28,9*0,9*1,15</t>
  </si>
  <si>
    <t xml:space="preserve">severozápad </t>
  </si>
  <si>
    <t>0,6*39,436*(0,9-1,15)*1,15</t>
  </si>
  <si>
    <t>severovýchod</t>
  </si>
  <si>
    <t>132 20-1109</t>
  </si>
  <si>
    <t>Příplatek k cenám hloubení rýh šířky do 600 mm za lepivost horniny - hornina 3</t>
  </si>
  <si>
    <t>162 20-1101</t>
  </si>
  <si>
    <t>Vodorovné přemístění výkopku po suchu - hornina 1 až 4, do 20 m</t>
  </si>
  <si>
    <t>162 70-1105</t>
  </si>
  <si>
    <t>Vodorovné přemístění výkopku po suchu - hornina 1 až 4, přes 9 000 do 10 000 m</t>
  </si>
  <si>
    <t>162 70-1109</t>
  </si>
  <si>
    <t>Příplatek k vodorovnému přemístění výkopku/sypaniny z horniny tř. 1 až 4 ZKD 1000 m přes 10000 m</t>
  </si>
  <si>
    <t>50,423*30</t>
  </si>
  <si>
    <t>167 10-1101</t>
  </si>
  <si>
    <t>Nakládání, vykládání a překládání neulehlého výkopku nebo sypaniny - nakládání, množství do 100 m3, hornina 1 až 4</t>
  </si>
  <si>
    <t>171 20-1201</t>
  </si>
  <si>
    <t>Uložení sypaniny - na skládku</t>
  </si>
  <si>
    <t>171 20-1206</t>
  </si>
  <si>
    <t>Poplatek za skládku - ostatní zemina</t>
  </si>
  <si>
    <t>t</t>
  </si>
  <si>
    <t>181101102</t>
  </si>
  <si>
    <t>Úprava pláně v zářezech - hornina 1 až 4, se zhutněním</t>
  </si>
  <si>
    <t>m2</t>
  </si>
  <si>
    <t>113107143</t>
  </si>
  <si>
    <t>Odstranění podkladů nebo krytů živičných, v ploše jednotlivě do 200 m2 - tloušťka vrstvy přes 100 do 150 mm včetně likvidace na skládku</t>
  </si>
  <si>
    <t>174 00 -001</t>
  </si>
  <si>
    <t>Kamenivo drcené frakce 8/16 - dodávka</t>
  </si>
  <si>
    <t>003: Svislé konstrukce</t>
  </si>
  <si>
    <t>310 23-6261</t>
  </si>
  <si>
    <t xml:space="preserve">Zazdívka otvorů cihlami pálenými plochy přes 0,0225 m2 do 0,09 m2, tl. zdiva do 600 mm </t>
  </si>
  <si>
    <t>otvory po vybourání mříží oken a dveří v přízemí</t>
  </si>
  <si>
    <t>11*6*37</t>
  </si>
  <si>
    <t>0041: Schodišťové konstrukce a rampy</t>
  </si>
  <si>
    <t>430 36-2021</t>
  </si>
  <si>
    <t>Výztuž schodišťových konstr. a ramp ze svařovaných sítí</t>
  </si>
  <si>
    <t>430 32-1313</t>
  </si>
  <si>
    <t>Beton schodišťových konstrukcí, železový (bez výztuže) - třída B 20 (C 16/20)</t>
  </si>
  <si>
    <t>0,41*1,3*2,8</t>
  </si>
  <si>
    <t>431 35-1121</t>
  </si>
  <si>
    <t>Bednění podest a podstupňových desek, včetně podpěrné konstrukce - tvar půdorysu přímočarý, výška podpěrné kce do 4 m, zřízení</t>
  </si>
  <si>
    <t>8,6*2,8</t>
  </si>
  <si>
    <t>431 35-1122</t>
  </si>
  <si>
    <t>Bednění podest a podstupňových desek, včetně podpěrné konstrukce - tvar půdorysu přímočarý, výška podpěrné kce do 4 m, odstranšní</t>
  </si>
  <si>
    <t>005: Komunikace</t>
  </si>
  <si>
    <t>564811111</t>
  </si>
  <si>
    <t>Podklad ze štěrkodrti - tloušťka po zhutnění 50 mm</t>
  </si>
  <si>
    <t>564861111</t>
  </si>
  <si>
    <t>Podklad ze štěrkodrti - tloušťka po zhutnění 200 mm</t>
  </si>
  <si>
    <t>596212212</t>
  </si>
  <si>
    <t>Kladení dlažby pozemních, z betonových zámkových dlaždic - tl. dlaždic 80 mm, skup. A, plocha přes 100 do 300 m2, lože kam. těž. nebo drcené, tl. lože do 50 mm</t>
  </si>
  <si>
    <t>596000001</t>
  </si>
  <si>
    <t>Dlažba zámková betonová tl. 80 mm - barva přírodní - dodávka</t>
  </si>
  <si>
    <t>0061: úprava povrchů vnitřních</t>
  </si>
  <si>
    <t>610 99-1111</t>
  </si>
  <si>
    <t>Zakrývání vnitřních výplní otvorů a dalších předmětů a konstrukcí před znečištěním - jakýkoliv vhodný způsob</t>
  </si>
  <si>
    <t>612 32-5302</t>
  </si>
  <si>
    <t>Oprava vnitřních vápenných nebo vápenocementových omítek ostění nebo nadpraží, omítka štuková</t>
  </si>
  <si>
    <t>36*2*(1,1+1,9)*0,45</t>
  </si>
  <si>
    <t>4*2*(0,6+1,9)*0,45</t>
  </si>
  <si>
    <t>1*2*(0,6+2,55)*0,45</t>
  </si>
  <si>
    <t>14*2*(1,2+1,9)*0,45</t>
  </si>
  <si>
    <t>7*2*(1,2+1,9)*0,65</t>
  </si>
  <si>
    <t>1*2*(1,3+1,9)*0,45</t>
  </si>
  <si>
    <t>1*2*(0,45+0,85)*0,45</t>
  </si>
  <si>
    <t>1*2*(0,45+0,85)*0,65</t>
  </si>
  <si>
    <t>6*2*(0,6+0,85)*0,45</t>
  </si>
  <si>
    <t>1*2*(0,6+0,85)*0,65</t>
  </si>
  <si>
    <t>2*2*(1,15+0,85)*0,45</t>
  </si>
  <si>
    <t>1*2*(1,2+1,3)*0,45</t>
  </si>
  <si>
    <t>2*2*(1,2+2)*0,45</t>
  </si>
  <si>
    <t>1*2*(0,9+0,55)*0,65</t>
  </si>
  <si>
    <t>10*2*(1,1+0,4)*0,65</t>
  </si>
  <si>
    <t>1*2*(2,85+3,2)*0,65</t>
  </si>
  <si>
    <t>1*2*(3,5+3,7)*0,65</t>
  </si>
  <si>
    <t>8*2*(2,8+2,8)*0,65</t>
  </si>
  <si>
    <t>2*2*(0,9+0,55)*0,65</t>
  </si>
  <si>
    <t>1*2*(0,9+2)*0,65</t>
  </si>
  <si>
    <t>5*2*(1,3+2,1)*0,65</t>
  </si>
  <si>
    <t>4*2*(1,1+0,4)*0,65</t>
  </si>
  <si>
    <t>0062: Úprava povrchů vnějších</t>
  </si>
  <si>
    <t>8,44+90,4+69,91+114,3+759,95+80,85</t>
  </si>
  <si>
    <t>621 13-1121</t>
  </si>
  <si>
    <t>Penetrace akrylát-silikon vnějších podhledů nanášená ručně</t>
  </si>
  <si>
    <t>plocha římsy</t>
  </si>
  <si>
    <t>(0,45+0,35)*(37,19+11,5+28,7)</t>
  </si>
  <si>
    <t>621 22-1141</t>
  </si>
  <si>
    <t>Montáž kontaktního zateplení z desek z minerální vlny s kolmou orientací vláken na vnější podhledy - tloušťka desky 200 mm (λ = max. 0,037 W/ m.K, faktor dif. odporu m = max. 10)</t>
  </si>
  <si>
    <t>podhled nad vstupním schodištěm</t>
  </si>
  <si>
    <t>621 32-31101</t>
  </si>
  <si>
    <t>Omítka vápenocementová vnějších ploch stěn nanášená ručně</t>
  </si>
  <si>
    <t>m</t>
  </si>
  <si>
    <t>621 32-1191</t>
  </si>
  <si>
    <t>102,53*2</t>
  </si>
  <si>
    <t>622 25-2001</t>
  </si>
  <si>
    <t>Montáž lišt kontaktního zateplení  zakládacích soklových hmoždinkami</t>
  </si>
  <si>
    <t>celková délka</t>
  </si>
  <si>
    <t>70,49+7,7</t>
  </si>
  <si>
    <t>622 25-2002</t>
  </si>
  <si>
    <t>Montáž lišt kontaktního zateplení  ostatních stěnových a dilatačních do tmelu</t>
  </si>
  <si>
    <t xml:space="preserve">ostění </t>
  </si>
  <si>
    <t>2*(0,9*2+0,6) +6*(0,9*2+0,9)+6*(0,9*2+0,9)+2*(2,1*2+1,4)</t>
  </si>
  <si>
    <t>nároží, odskoky viz níže</t>
  </si>
  <si>
    <t>131,86+154,50+199,72</t>
  </si>
  <si>
    <t>622 32-5203</t>
  </si>
  <si>
    <t>Oprava vápenocem. omítky vnějších ploch štukové stěn přes 30 do 50 %</t>
  </si>
  <si>
    <t>622 40-R2</t>
  </si>
  <si>
    <t>Soklová lišta tl 1,0 mm k založení tepelně izolačního systému - 160 mm</t>
  </si>
  <si>
    <t>622 40-R3</t>
  </si>
  <si>
    <t>Soklová lišta tl 1,0 mm k založení tepelně izolačního systému - 200 mm</t>
  </si>
  <si>
    <t>622 40-R4</t>
  </si>
  <si>
    <t>Lišta kašírovaná PVC na rohy a hrany ETICS</t>
  </si>
  <si>
    <t>nároží</t>
  </si>
  <si>
    <t>622 40-R5</t>
  </si>
  <si>
    <t>Nadokenní profil PVC s okapničkou ETICS</t>
  </si>
  <si>
    <t>okna, vlysy</t>
  </si>
  <si>
    <t>622 40-R6</t>
  </si>
  <si>
    <t>Začišťovací okenní profil okenních a dveřních rámů ETICS</t>
  </si>
  <si>
    <t>621 21-1021</t>
  </si>
  <si>
    <t>Montáž 2 vrstvy kontaktního zateplení přes 160 do 200 mm - XPS 50 mm</t>
  </si>
  <si>
    <t>622 21-1041</t>
  </si>
  <si>
    <t>Montáž kontaktního zateplení z polystyrenových desek na vnější stěny - tloušťka desky do 40 mm XPS (λ = max. 0,037 W/ m.K)</t>
  </si>
  <si>
    <t>ostění oken sokl</t>
  </si>
  <si>
    <t xml:space="preserve">fasada jihovýchod </t>
  </si>
  <si>
    <t xml:space="preserve">10*0,21*(1,1+2*0,4)+1*0,21*2*0,6        </t>
  </si>
  <si>
    <t>fasada severozápad plocha</t>
  </si>
  <si>
    <t xml:space="preserve">5*0,21*(0,9+2*0,55)+1*0,21*2*0,41*0,21*2*0,8    </t>
  </si>
  <si>
    <t>fasada severovýchodní plocha</t>
  </si>
  <si>
    <t>4*0,21*(1,1+2*0,4)</t>
  </si>
  <si>
    <t>Montáž kontaktního zateplení z polystyrenových desek na vnější stěny - tloušťka desky 120 - 160 mm XPS (λ = max. 0,037 W/ m.K)</t>
  </si>
  <si>
    <t>sokl budovy - oměřeno z výkresu+dopočet 80 cm pod terénem</t>
  </si>
  <si>
    <t>12,8+14,0+7,1*0,8+5,9+(28,86+11,82+37,51+2)*0,8</t>
  </si>
  <si>
    <t>otvorové výplně</t>
  </si>
  <si>
    <t>Op13 - 10*1,1*0,4</t>
  </si>
  <si>
    <t>Dp2 - 1*3,5*0,6</t>
  </si>
  <si>
    <t>Op11 - 5*0,9*0,55</t>
  </si>
  <si>
    <t>D1 - 1*0,9*0,4</t>
  </si>
  <si>
    <t>D2 - 1*1,3*0,8</t>
  </si>
  <si>
    <t>Z12 - 4*1,1*0,4</t>
  </si>
  <si>
    <t xml:space="preserve">římsa </t>
  </si>
  <si>
    <t>622 22-1111</t>
  </si>
  <si>
    <t>Montáž kontaktního zateplení z desek z minerální vlny s kolmou orientací vláken na vnější stěny - tloušťka desky 40-60 mm (λ = max. 0,037 W/ m.K, faktor dif. odporu m = max. 10)</t>
  </si>
  <si>
    <t>ostění oken</t>
  </si>
  <si>
    <t>24*0,17*(1,1+2*1,9)+4*0,21*(0,6+2*1,9)+1*0,21*(0,6+2*2,55)+5*0,21*(2,8+2*2,8)+1*0,21*(0,6+2*2,55)+1*0,21*(2,85+2*3,2)+1*0,21*(3,5+2*3,1)</t>
  </si>
  <si>
    <t>21*0,21*(1,2+2*1,9)+1*0,21*(1,3+2*1,9)+2*0,21*(0,45+2*0,85)+7*0,21*(0,6+2*0,85)+2*0,21*(1,15+2*0,85)+1*0,21*(1,2+2*1,3)+2*0,21*(1,2+2*2)+2*0,21*(0,9+2*0,55)+2*0,21*(0,9+2*1,6)+1*0,21*(1,3+2*2,1)</t>
  </si>
  <si>
    <t xml:space="preserve">12*0,21*(1,1+2*1,9)+3*0,21*(2,8+2*2,8)   </t>
  </si>
  <si>
    <t xml:space="preserve">oddělovací římsa </t>
  </si>
  <si>
    <t>622 22-1131</t>
  </si>
  <si>
    <t>Montáž kontaktního zateplení z desek z minerální vlny s kolmou orientací vláken na vnější stěny - tloušťka desky 120 - 160 mm (λ = max. 0,037 W/ m.K, faktor dif. odporu m = max. 10)</t>
  </si>
  <si>
    <t>12,7*21,160+2*12,3 -12,8+2*(3,07+11,5)*0,5</t>
  </si>
  <si>
    <t>fasada severozápadní  + rizalit - nadzemní část soklu</t>
  </si>
  <si>
    <t>12,2*37,51+12,3*7,4-14,0-7,4*0,8</t>
  </si>
  <si>
    <t>fasada severovýchodní - nadzemní část soklu</t>
  </si>
  <si>
    <t>12,6*11,82-5,9</t>
  </si>
  <si>
    <t>fasada jihozápadní - nadzemní část soklu</t>
  </si>
  <si>
    <t>12,3*0,96-0,5</t>
  </si>
  <si>
    <t>Op1 - 24*1,1*1,9</t>
  </si>
  <si>
    <t>O1 - 5*2,8*2,8</t>
  </si>
  <si>
    <t>O3 - 1*0,6*2,55</t>
  </si>
  <si>
    <t>Dp1 již odečteno z výměry fasády</t>
  </si>
  <si>
    <t>Op4 - 21*1,2*1,9</t>
  </si>
  <si>
    <t>Op5 - 1*1,3*1,9</t>
  </si>
  <si>
    <t>Op6 - 2*0,45*0,85</t>
  </si>
  <si>
    <t>Op7 - 7*0,6*0,85</t>
  </si>
  <si>
    <t>Op8 - 2*1,15*0,85</t>
  </si>
  <si>
    <t>Op9 - 1*1,2*1,3</t>
  </si>
  <si>
    <t>Op10 - 2*1,2*2</t>
  </si>
  <si>
    <t>Op12 - neobsazeno</t>
  </si>
  <si>
    <t>O2 - 2*0,9*0,55</t>
  </si>
  <si>
    <t>D1 - 2*0,9*1,6</t>
  </si>
  <si>
    <t>D2 - 1*1,3*2,1</t>
  </si>
  <si>
    <t>Op1 - 12*1,1*1,9</t>
  </si>
  <si>
    <t>O1 - 3*2,8*2,8</t>
  </si>
  <si>
    <t>622 22-1151</t>
  </si>
  <si>
    <t>Montáž kontaktního zateplení z desek z minerální vlny s kolmou orientací vláken na vnější stěny - tloušťka desky přes 200 mm(λ = max. 0,037 W/ m.K, faktor dif. odporu m = max. 10)</t>
  </si>
  <si>
    <t>fasada jihovýchodní, zesílení izolantu o 50 mm - požadavek architekta</t>
  </si>
  <si>
    <t>12,7*7,7</t>
  </si>
  <si>
    <t>ovorové výplně</t>
  </si>
  <si>
    <t>Op2 - 4*0,6*1,9</t>
  </si>
  <si>
    <t>Op3 - 1*0,6*2,55</t>
  </si>
  <si>
    <t>Dp2 - 1*3,5*3,1</t>
  </si>
  <si>
    <t>622 00-R1</t>
  </si>
  <si>
    <t>Polystyrén extrudovaný XPS s mřížkovaným povrchem(λ  max. 0,034 W/mK) -tl. 40 mm</t>
  </si>
  <si>
    <t>622 00-R2</t>
  </si>
  <si>
    <t>Polystyrén extrudovaný XPS s mřížkovaným povrchem  (λ  max. 0,034 W/mK) -tl. 80 mm</t>
  </si>
  <si>
    <t>Polystyrén extrudovaný XPS s mřížkovaným povrchem  (λ  max. 0,034 W/mK) -tl. 100 mm</t>
  </si>
  <si>
    <t>Deska izolační z minerální vlny s kolmým vláknem pro kontaktní zateplení (ETICS, λ  max.0,041 W/mK) - tloušťka 40 mm</t>
  </si>
  <si>
    <t>Deska izolační z minerální vlny s kolmým vláknem pro kontaktní zateplení (ETICS, λ  max.0,041 W/mK) - tloušťka 100 mm</t>
  </si>
  <si>
    <t>Deska izolační z minerální vlny s kolmým vláknem pro kontaktní zateplení (ETICS, λ  max.0,041 W/mK) - tloušťka 120, mm</t>
  </si>
  <si>
    <t>629 99-1011</t>
  </si>
  <si>
    <t>Zakrytí výplní otvorů a svislých ploch před znečištěním - fólie přilepená lepící páskou</t>
  </si>
  <si>
    <t>Dp1 - 1*2,85*3,2</t>
  </si>
  <si>
    <t>629 99-5101</t>
  </si>
  <si>
    <t>Očištění vnějších ploch omytím tlakovou vodou</t>
  </si>
  <si>
    <t>OST  0-03</t>
  </si>
  <si>
    <t>Kontaktní zateplovací systém - provedení tahové zkoušky podkladu</t>
  </si>
  <si>
    <t>kus</t>
  </si>
  <si>
    <t>0094: Lešení, systémové bednění a stavební výtahy</t>
  </si>
  <si>
    <t>941 11-1132</t>
  </si>
  <si>
    <t>Montáž lešení řadového trubkového lehkého pracovního s podlahou - provozní zatížení tř. 3 do 200 kg/m2, šířka tř. W12 přes 1,2 do 1,5 m, výška přes 10 do 25 m</t>
  </si>
  <si>
    <t>(37,5+1,5+1,5+11,82+3+28,8+1,5)*13,06-1,5</t>
  </si>
  <si>
    <t>941 11-1221</t>
  </si>
  <si>
    <t>941 11-1832</t>
  </si>
  <si>
    <t>Demontáž lešení řadového trubkového lehkého pracovního s podlahou - provozní zatížení tř. 3 do 200 kg/m2, šířka tř. W12 přes 1,2 do 1,5 m, výška přes 10 do 25 m</t>
  </si>
  <si>
    <t>941 95-5003</t>
  </si>
  <si>
    <t>Lešení lehké pracovní - pomocné, výška lešeňové podlahy přes 1,90 do 2,50 m</t>
  </si>
  <si>
    <t>20 % podlahové plochy jednoho patra</t>
  </si>
  <si>
    <t>309,95*0,2</t>
  </si>
  <si>
    <t>0095: Dokončující konstrukce a práce</t>
  </si>
  <si>
    <t>919735113</t>
  </si>
  <si>
    <t>Řezání stávajícího živičného krytu nebo podkladu - hloubka přes 100 do 150 mm</t>
  </si>
  <si>
    <t>916563211</t>
  </si>
  <si>
    <t>Osazení silničního obrubníku betonového stojatého - s boční opěrou a lože z betonu prostého tř. C 12/15</t>
  </si>
  <si>
    <t>596000002</t>
  </si>
  <si>
    <t>916561111</t>
  </si>
  <si>
    <t>Osazení záhonového obrubníku betonového - s boční opěrou z betonu prostého tř. B 13,5, lože z betonu prostého tř. B 13,5</t>
  </si>
  <si>
    <t>596000003</t>
  </si>
  <si>
    <t>952 90-1111</t>
  </si>
  <si>
    <t>Vyčištění budov a objektů bytové nebo občanské výstavby - světlá výška podlaží do 4 m</t>
  </si>
  <si>
    <t>329*4</t>
  </si>
  <si>
    <t>953 94-R1</t>
  </si>
  <si>
    <t>Sanace zdiva rizalitu při patě patronami s těsnící emulzí, zamražené po 11 cm, 150 mm nad terénem, d. vrtu 450 mm, ks 70</t>
  </si>
  <si>
    <t>953 94-R2</t>
  </si>
  <si>
    <t>DMT prvků fasády</t>
  </si>
  <si>
    <t>kpl</t>
  </si>
  <si>
    <t>953 94-R3</t>
  </si>
  <si>
    <t>DMT plošihy ZTP ve vstupu vč. madel a elektroinstalace</t>
  </si>
  <si>
    <t>ks</t>
  </si>
  <si>
    <t>953 94-R4</t>
  </si>
  <si>
    <t>DMT externí jednotky VZT - uschovat</t>
  </si>
  <si>
    <t>953 94-R5</t>
  </si>
  <si>
    <t>MTŽ prvků fasády</t>
  </si>
  <si>
    <t>953 94-R6</t>
  </si>
  <si>
    <t xml:space="preserve">plastová dvířka 250 x 250 </t>
  </si>
  <si>
    <t>953 94-R7</t>
  </si>
  <si>
    <t>MTŽ externí jednotky VZT - uschovat</t>
  </si>
  <si>
    <t>953 94-R8</t>
  </si>
  <si>
    <t>DMT a MTŽ hromosvodu - svody</t>
  </si>
  <si>
    <t>12,8*5*1,2</t>
  </si>
  <si>
    <t>953 94-R9</t>
  </si>
  <si>
    <t>DMT a MTŽ kamery</t>
  </si>
  <si>
    <t>953 94-R10</t>
  </si>
  <si>
    <t>Proměření, demontáž nebo zasekání stávajících elektrorozvodů na fasádě</t>
  </si>
  <si>
    <t>953 94-R11</t>
  </si>
  <si>
    <t>Odstranení vnějšího osv. na fasádě a nahrazení světly na fotobuňku IP 45</t>
  </si>
  <si>
    <t>953 94-R12</t>
  </si>
  <si>
    <t>0096: Bourací práce</t>
  </si>
  <si>
    <t>763 11-1821</t>
  </si>
  <si>
    <t>Demontáž sádrokartonových příček s nosnou konstrukcí z ocelových profilů zdvojen., opláštění dvojité</t>
  </si>
  <si>
    <t>5,9*2,5 -0,8*1,97+5,9</t>
  </si>
  <si>
    <t>967 03-1132</t>
  </si>
  <si>
    <t>Přisekání (špicování) cihelných rovných ostění - malta vápenná nebo vápenocementová</t>
  </si>
  <si>
    <t>8,44+114,3</t>
  </si>
  <si>
    <t>968 06-2344</t>
  </si>
  <si>
    <t>Vybourání dřevěných rámů oken jednoduchých vč. křídel pl. do 1 m2</t>
  </si>
  <si>
    <t>968 06-2345</t>
  </si>
  <si>
    <t>Vybourání dřevěných rámů oken jednoduchých vč. křídel pl. do 2 m2</t>
  </si>
  <si>
    <t>2,5*1,3+1,15*1,3</t>
  </si>
  <si>
    <t>971 03-3261</t>
  </si>
  <si>
    <t>Vybourání otvorů ve zdivu z cihel pálených - malta vápenná nebo vápenocementová, plocha do 0,0225 m2, tl. do 600 mm</t>
  </si>
  <si>
    <t>11*6</t>
  </si>
  <si>
    <t>978 05-9541</t>
  </si>
  <si>
    <t>Odsekání a odebrání obkladů vnitřních stěn z obkladaček - plocha přes 1 m2</t>
  </si>
  <si>
    <t>13*7</t>
  </si>
  <si>
    <t>997 01-3501</t>
  </si>
  <si>
    <t>Odvoz suti a vybouraných hmot na skládku nebo meziskládku - vzdálenost do 1 km</t>
  </si>
  <si>
    <t>997 01-3509</t>
  </si>
  <si>
    <t xml:space="preserve">Odvoz suti a vybouraných hmot na skládku nebo meziskládku za každý další započatý 1 km </t>
  </si>
  <si>
    <t>163,241*29</t>
  </si>
  <si>
    <t>997 01-3831</t>
  </si>
  <si>
    <t>Poplatek za skládku - netříděné suti</t>
  </si>
  <si>
    <t>099: Přesun hmot HSV</t>
  </si>
  <si>
    <t>998 01-7003</t>
  </si>
  <si>
    <t>Přesun hmot s omezením mechanizace pro budovy - výška přes 12 do 24m</t>
  </si>
  <si>
    <t>711: Izolace proti vodě</t>
  </si>
  <si>
    <t>711 14-1559</t>
  </si>
  <si>
    <t>Provedení izolace proti zemní vlhkosti pásy přitavením - NAIP, plocha vodorovná</t>
  </si>
  <si>
    <t>vnější schodiště</t>
  </si>
  <si>
    <t>3,7*2,8</t>
  </si>
  <si>
    <t>100  0-28</t>
  </si>
  <si>
    <t>Pás asfaltový modifikovaný se skl. tkaninou tl. 5mm - dodávka</t>
  </si>
  <si>
    <t>711 19-3121</t>
  </si>
  <si>
    <t>Izolace proti zemní vlhkosti ostatní, plošná - těsnicí kaše 2K, plocha vodorovná</t>
  </si>
  <si>
    <t>3,4*2,8</t>
  </si>
  <si>
    <t>711 19-3131</t>
  </si>
  <si>
    <t>Izolace proti zemní vlhkosti ostatní, plošná - těsnicí kaše 2K, plocha svislá</t>
  </si>
  <si>
    <t>0,85*2,8</t>
  </si>
  <si>
    <t>998 71-1203</t>
  </si>
  <si>
    <t>Přesun hmot pro izolace proti vodě  - výška přes 12 do 24m</t>
  </si>
  <si>
    <t>%</t>
  </si>
  <si>
    <t>713: Izolace tepelné</t>
  </si>
  <si>
    <t>713 11-1111</t>
  </si>
  <si>
    <t>Izolace tepelné stropů, vložené mezi trámový rošt</t>
  </si>
  <si>
    <t>zateplení podlahy půdy viz konstr.tesařské</t>
  </si>
  <si>
    <t>713 11-1143</t>
  </si>
  <si>
    <t>Izolace tepelné střech kladená na sucho 1vrstvá</t>
  </si>
  <si>
    <t>položení druhé vrstvy</t>
  </si>
  <si>
    <t>713 19-1122</t>
  </si>
  <si>
    <t>Izolace tepelné běžných stavebních konstrukcí překrytím celé plochy izolace pásem - A 500/H, se slepením přesahů</t>
  </si>
  <si>
    <t>713 00-R1</t>
  </si>
  <si>
    <t>deska izolační 600x1000x100 mm z kamenné vlny</t>
  </si>
  <si>
    <t>713 00-R2</t>
  </si>
  <si>
    <t>deska izolační 600x1000x60 mm  z kamenné vlny</t>
  </si>
  <si>
    <t>998 71-3203</t>
  </si>
  <si>
    <t xml:space="preserve">Přesun hmot pro tepelné izolace - výška přes 12 do 24 m </t>
  </si>
  <si>
    <t>762: Konstrukce tesařské</t>
  </si>
  <si>
    <t>762 51-1236</t>
  </si>
  <si>
    <t>Podlahové konstrukce podkladové z dřevoštěpkových desek OSB - jednovrstvé, lepené, na pero a drážku, broušené, tloušťka desky 22 mm</t>
  </si>
  <si>
    <t>podlaha půdy + zlom, výkaz z výkresu</t>
  </si>
  <si>
    <t>762 52-6110</t>
  </si>
  <si>
    <t>Položení podlah - polštářů pod podlahy, osová vzdálenost do 650 mm</t>
  </si>
  <si>
    <t>762 59-5001</t>
  </si>
  <si>
    <t>Spojovací prostředky podlah, konstrukcí podkladových, zakrytí kanálů a výkopů - hřebíky, vruty</t>
  </si>
  <si>
    <t>dle projektanta</t>
  </si>
  <si>
    <t>6*0,08*0,08*2,25*33*2</t>
  </si>
  <si>
    <t>6*0,1*0,1*2,25*33*1</t>
  </si>
  <si>
    <t>998 76-2202</t>
  </si>
  <si>
    <t>Přesun hmot pro tesařské konstrukce - výška přes 12 do 24m</t>
  </si>
  <si>
    <t>763: Konstrukce suché výstavby</t>
  </si>
  <si>
    <t>763 11-1414</t>
  </si>
  <si>
    <t>Příčka sádrokartonová z profilů UW, CW dvojitě opláštěnou deskou standardní A tl. 2×12,5 mm - EI 60, tl. příčky 125 mm, profil 75, TI tl. 75 mm, Rw 53 dB</t>
  </si>
  <si>
    <t>763 13-1751</t>
  </si>
  <si>
    <t>MTŽ parotěsné zábrany</t>
  </si>
  <si>
    <t>763 13-1752</t>
  </si>
  <si>
    <t>MTŽ jedné vrstvy tepelné izolace</t>
  </si>
  <si>
    <t>Použita izolace z demontáže</t>
  </si>
  <si>
    <t>998 76-3403</t>
  </si>
  <si>
    <t xml:space="preserve">Přesun hmot pro konstrukce suché výstavby - výška přes 12 do 24 m </t>
  </si>
  <si>
    <t>764: Klempířské konstrukce</t>
  </si>
  <si>
    <t>764 00-1821</t>
  </si>
  <si>
    <t>DMT- krytiny ze svitků</t>
  </si>
  <si>
    <t>DMT- oplechování parapetů</t>
  </si>
  <si>
    <t>764 00-2861</t>
  </si>
  <si>
    <t>DMT - oplechování říms</t>
  </si>
  <si>
    <t>29,5+11,5+18+18</t>
  </si>
  <si>
    <t>764 00-2871</t>
  </si>
  <si>
    <t>lemování zdí do suti</t>
  </si>
  <si>
    <t>11,5x1</t>
  </si>
  <si>
    <t>764 00-4801</t>
  </si>
  <si>
    <t>DMT - žlabu podokapního do suti</t>
  </si>
  <si>
    <t>764 00-4811</t>
  </si>
  <si>
    <t>DMT - žlabu nadřímsového do suti</t>
  </si>
  <si>
    <t>764 00-4861</t>
  </si>
  <si>
    <t>DMT - svodu do suti</t>
  </si>
  <si>
    <t>12,1*5+4</t>
  </si>
  <si>
    <t>764 02-1402</t>
  </si>
  <si>
    <t>764 12-1401</t>
  </si>
  <si>
    <t>Krytina z Al Plechu s úpravou u okapů, prostupů a výčnělků, drážkování ze svitků r.š. 670 mm, sklon střechy do 30 °</t>
  </si>
  <si>
    <t>764 22-6442</t>
  </si>
  <si>
    <t>Oplechování parapetů z Al plechu rovných, celoplošně lepené, r.š.250</t>
  </si>
  <si>
    <t>764 22-8457</t>
  </si>
  <si>
    <t>Oplechování říms a ozdobných prvků z Al plechu celoplošně lepené, rš. 670 mm</t>
  </si>
  <si>
    <t>764 32-1416</t>
  </si>
  <si>
    <t>Lemování zdí z Al plechu boční nebo horní, střech s krytinou skládanou, rš-500</t>
  </si>
  <si>
    <t>764 52-1404</t>
  </si>
  <si>
    <t>Žlab podokapní z Al plechu půlkruhový rš. 330 mm</t>
  </si>
  <si>
    <t>15,7*1,2</t>
  </si>
  <si>
    <t>764 52-2428</t>
  </si>
  <si>
    <t>764 52-2448</t>
  </si>
  <si>
    <t>Příplatek k ceně za pracnost při provedení rohu nebo koutu, r.š.700</t>
  </si>
  <si>
    <t>77*1,2</t>
  </si>
  <si>
    <t>764 52-8404</t>
  </si>
  <si>
    <t>Svod z Al plechu vč. objímek, kolen a odskoků, hranatý o straně 150 mm</t>
  </si>
  <si>
    <t>998 76-4203</t>
  </si>
  <si>
    <t xml:space="preserve">Přesun hmot pro konstrukce klempířské - výška přes 12 do 24 m </t>
  </si>
  <si>
    <t>766: Konstrukce truhlářské</t>
  </si>
  <si>
    <t>766 44-1811</t>
  </si>
  <si>
    <t>DMT parapetních desek dřevěných, laminovaných nebo z plastů š. přes 600 mm, délky přes 1 m</t>
  </si>
  <si>
    <t>73+28</t>
  </si>
  <si>
    <t>766 62-1211</t>
  </si>
  <si>
    <t xml:space="preserve">MTŽ oken zdvojených otevíravých, sklápěcích do zdiva v. do 1,5 m </t>
  </si>
  <si>
    <t>nová okna i okna vybouraná za účelem přesunutí do líce fasády</t>
  </si>
  <si>
    <t>Op1 :36*1,1*1,9</t>
  </si>
  <si>
    <t>Op2:4*0,75*1,9</t>
  </si>
  <si>
    <t>Op3:1*0,75*2,6</t>
  </si>
  <si>
    <t>Op4 :21*1,2*1,9</t>
  </si>
  <si>
    <t>Op5:1*1,3*1,9</t>
  </si>
  <si>
    <t>Op6 :2*0,45*0,85</t>
  </si>
  <si>
    <t>Op7:7*0,55*0,85</t>
  </si>
  <si>
    <t>Op8 :2*1,15*0,85</t>
  </si>
  <si>
    <t>Op9 :1*1,2*1,25</t>
  </si>
  <si>
    <t>Op10 :2*1,2*2</t>
  </si>
  <si>
    <t>Op11:5*0,9*0,55</t>
  </si>
  <si>
    <t>Op13 :10*1,1*0,4</t>
  </si>
  <si>
    <t>O1:8*2,8*2,8</t>
  </si>
  <si>
    <t>O2 :2*0,9*0,6</t>
  </si>
  <si>
    <t>O3:1*0,75*2,6</t>
  </si>
  <si>
    <t>766 62-9214</t>
  </si>
  <si>
    <t>Příplatek za tepelnou izolaci mezi ok. rámem a ostěním při rovném ostění, spára tl 15 mm, páska</t>
  </si>
  <si>
    <t>766 62-2832</t>
  </si>
  <si>
    <t>DMT okenních konstrukcí k opětovnému použití rámu zdvojených plastových plochy otvoru  před 1 do 2 m2</t>
  </si>
  <si>
    <t>766 62-766 66</t>
  </si>
  <si>
    <t>DMT dveřního prahu dveří jednokřídlových</t>
  </si>
  <si>
    <t>766 69-1912</t>
  </si>
  <si>
    <t>Vyvěšení nebo zavěšení křídel příp. uložením a opětovným zavěšení dřevěných oken,  plochy přes 1,5 m2</t>
  </si>
  <si>
    <t>766 69-1914</t>
  </si>
  <si>
    <t>Vyvěšení nebo zavěšení křídel příp. uložením a opětovným zavěšení, dveří,  plochy přes 2 m2</t>
  </si>
  <si>
    <t>766 69-1921</t>
  </si>
  <si>
    <t>Vyvěšení nebo zavěšení křídel příp. uložením a opětovným zavěšení plastových  oken,  plochy do 1,5 m2</t>
  </si>
  <si>
    <t>4+2+7+2+1+10+2</t>
  </si>
  <si>
    <t>766 69-1922</t>
  </si>
  <si>
    <t>Vyvěšení nebo zavěšení křídel příp. uložením a opětovným zavěšení, plastových  oken,  plochy přes 2 m2</t>
  </si>
  <si>
    <t>(36+1+21+1+1+2+1+1+8+1)*2</t>
  </si>
  <si>
    <t>766 69-4122</t>
  </si>
  <si>
    <t>MTŽ parapetních desek š. přes 300 mm, délky přes 1000 do 1600 mm</t>
  </si>
  <si>
    <t>767 00-R1</t>
  </si>
  <si>
    <t>Dodávka parapetů DTD laminovaných s nosem 450x1100 mm</t>
  </si>
  <si>
    <t>767 00-R2</t>
  </si>
  <si>
    <t>Dodávka parapetů DTD laminovaných s nosem 450x750 mm</t>
  </si>
  <si>
    <t>767 00-R3</t>
  </si>
  <si>
    <t>Dodávka parapetů dubových 18 mm s nosem 450x750 mm</t>
  </si>
  <si>
    <t>767 00-R4</t>
  </si>
  <si>
    <t>Dodávka parapetů DTD laminovaných s nosem 650x1200 mm</t>
  </si>
  <si>
    <t>767 00-R5</t>
  </si>
  <si>
    <t>Dodávka parapetů DTD laminovaných s nosem 450x1300 mm</t>
  </si>
  <si>
    <t>767 00-R6</t>
  </si>
  <si>
    <t>Dodávka parapetů DTD laminovaných s nosem 450x450 mm</t>
  </si>
  <si>
    <t>767 00-R7</t>
  </si>
  <si>
    <t>Dodávka parapetů DTD laminovaných s nosem 450x550 mm</t>
  </si>
  <si>
    <t>767 00-R8</t>
  </si>
  <si>
    <t>Dodávka parapetů DTD laminovaných s nosem 450x1150 mm</t>
  </si>
  <si>
    <t>767 00-R9</t>
  </si>
  <si>
    <t>Dodávka parapetů DTD laminovaných s nosem 450x1200 mm</t>
  </si>
  <si>
    <t>767 00-R10</t>
  </si>
  <si>
    <t>767 00-R11</t>
  </si>
  <si>
    <t>Dodávka parapetů DTD laminovaných s nosem 800x900 mm</t>
  </si>
  <si>
    <t>767 00-R12</t>
  </si>
  <si>
    <t>Dodávka parapetů DTD laminovaných s nosem 800x1100 mm</t>
  </si>
  <si>
    <t>767 00-R13</t>
  </si>
  <si>
    <t>Dodávka parapetů DTD laminovaných s nosem 650x2800 mm</t>
  </si>
  <si>
    <t>767 00-R14</t>
  </si>
  <si>
    <t>767 00-R15</t>
  </si>
  <si>
    <t>767 00-R16</t>
  </si>
  <si>
    <t xml:space="preserve">Práh dveřní dřevěný dubový tl18  mm dl. 90 mm, š.15 mm </t>
  </si>
  <si>
    <t>D1- 1.NP</t>
  </si>
  <si>
    <t>766 00-R17</t>
  </si>
  <si>
    <t>Okno plastové z pětikomorového plastu, vyklápěcí, trojsklo Ar, 900x600 mm, ; Uw ≤ 1,2 W/m2K; Rw ≥ 34 dB</t>
  </si>
  <si>
    <t>O2 - 1. NP</t>
  </si>
  <si>
    <t>766 00-R18</t>
  </si>
  <si>
    <t>Balkónové dveře plastové z pětikomorového plastu, s poutcem a vyklápěcím nadsvětlíkem, otevíravé a sklápěcí, trojsklo Ar, 750x2550 mm, ; Uw ≤ 1,2 W/m2K; Rw ≥ 34 dB</t>
  </si>
  <si>
    <t>O3 - 1. NP</t>
  </si>
  <si>
    <t>998 76-6203</t>
  </si>
  <si>
    <t xml:space="preserve">Přesun hmot pro truhlářské konstrukce  - výška přes 12 do 24 m </t>
  </si>
  <si>
    <t>767: Konstrukce zámečnické</t>
  </si>
  <si>
    <t>767 67-1114</t>
  </si>
  <si>
    <t>MTŽ zábradlí rovného přes 20 do 30 kg</t>
  </si>
  <si>
    <t>1,9*2</t>
  </si>
  <si>
    <t>MTŽ výkladců a dveří zapuštěných do 9 m2</t>
  </si>
  <si>
    <t>2,8*2,8*8+0,9*2*2+1,3*2,1*1</t>
  </si>
  <si>
    <t>767 67-2611</t>
  </si>
  <si>
    <t>MTŽ mříží pevných připevněných svařováním</t>
  </si>
  <si>
    <t>kg</t>
  </si>
  <si>
    <t>Schodiště vstupu do kavárny, zinkovaná konstrukce vč. montáže</t>
  </si>
  <si>
    <t>plechová schodnice, vyřezáno plasmou tl 10 mm: 2,26*0,88*2*80</t>
  </si>
  <si>
    <t>plechový rámeček tl 10 mm: 3*0,15*2*80</t>
  </si>
  <si>
    <t>jekl 80x80xx3: 1,9*1*2*7,15</t>
  </si>
  <si>
    <t>schodnice pororošt : 1*1*4*6,3</t>
  </si>
  <si>
    <t>pororošt podesty 1000x1000 mm: 1*1*1*20</t>
  </si>
  <si>
    <t>zábradlí trubka 40 x 1,mm: 8,5*1*2*3,61</t>
  </si>
  <si>
    <t>výplň zábradlí kruhová ocel hladká 15 mm: 1*1*35*1,41</t>
  </si>
  <si>
    <t>Vjezdová brána do dvora vč. montáže</t>
  </si>
  <si>
    <t>jekl 120x120x4: 2,5*1*5*14,43</t>
  </si>
  <si>
    <t>jekl 60x40x3: 4*1*1*4,35</t>
  </si>
  <si>
    <t>jekl 60x40x3: 3,5*1*2*4,35</t>
  </si>
  <si>
    <t>jekl 60x40x3: 6,6*1*2*4,35</t>
  </si>
  <si>
    <t>jekl 20x20x2: 2,3*1*2*1,1</t>
  </si>
  <si>
    <t>takokov 30x23 čtverec: 1,4*1,05*1*3,41</t>
  </si>
  <si>
    <t>takokov 30x23 čtverec: 1,4*0,45*2*3,41</t>
  </si>
  <si>
    <t>takokov 30x23 čtverec: 1,4*2*2*3,41</t>
  </si>
  <si>
    <t>plech pro mtž otevírání tl. 7: 2*0,2*2*56</t>
  </si>
  <si>
    <t>plech pro mtž otevírání tl. 7: 0,55*0,4*2*56</t>
  </si>
  <si>
    <t>Markýza nad vstupy</t>
  </si>
  <si>
    <t>jekl 60x40x3: 5,2*1*1*4,35</t>
  </si>
  <si>
    <t>jekl 60x40x3: 4,4*1*2*4,35</t>
  </si>
  <si>
    <t>makrolon čirý: 1,6*2*1*4,35</t>
  </si>
  <si>
    <t>makrolon čirý: 1,2*2*1*4,35</t>
  </si>
  <si>
    <t>Výroba a osazení skleněného zábradlí na nerezových úchytech, atypická zám. konstrukce</t>
  </si>
  <si>
    <t>sklo lepené, 2x8 mm, 900x1000 mm</t>
  </si>
  <si>
    <t>atypické kotvení nerez do podkladu skrz termoplášť v tl. 210 mmm</t>
  </si>
  <si>
    <t>Zábradlí rovné</t>
  </si>
  <si>
    <t xml:space="preserve">trubka, pozinkovaná </t>
  </si>
  <si>
    <t>Mřřížka odvětrání sklepa nerez vč. rámečku a osazení</t>
  </si>
  <si>
    <t>Z12 - 1,1*0,15*4</t>
  </si>
  <si>
    <t>Nové vchodové dvře Al bezpečnostní, plné hladké,  900x1970 mm, vč. zárubně a kování; Uw ≤ 1,2 W/m2K; Rw ≥ 34 dB</t>
  </si>
  <si>
    <t>D1 - 1.NP</t>
  </si>
  <si>
    <t>Nové vchodové dvře Al bezpečnostní,prosklené,  1300x2100 mm, ; Uw ≤ 1,2 W/m2K; Rw ≥ 34 dB</t>
  </si>
  <si>
    <t>D2 - 1.NP</t>
  </si>
  <si>
    <t>Okno z Al profilů, , tříkomorové,vyklápěcí a sklápěcí, dvojsko Ar 2800x2800 mm, ; Uw ≤ 1,2 W/m2K; Rw ≥ 34 dB</t>
  </si>
  <si>
    <t>O1 - 1.NP</t>
  </si>
  <si>
    <t>998 76-7203</t>
  </si>
  <si>
    <t>Přesun hmot pro zámečnické konstrukce  - výška do 12 m ručně</t>
  </si>
  <si>
    <t>14,70/0,298-0,329</t>
  </si>
  <si>
    <t>772: Podlahy z kamene</t>
  </si>
  <si>
    <t>772 52-1302</t>
  </si>
  <si>
    <t>Dlažby z kamene, montáž obkladu sch. stupňů deskami z tvrdých kamenů s přímou nebo zakřivenou výst. čárou tl. 40 a 50 mm</t>
  </si>
  <si>
    <t>vstup do budovy</t>
  </si>
  <si>
    <t>5*2,8</t>
  </si>
  <si>
    <t>772 52-1150</t>
  </si>
  <si>
    <t>Kladení dlažby z kamene z nejvýše dvou rozdílných druhů, pravoúhlých desek nebo dlaždic tl. 40 a 50</t>
  </si>
  <si>
    <t>2,92*1,28+2,8*1</t>
  </si>
  <si>
    <t>772 52-R1</t>
  </si>
  <si>
    <t>Dlaždice žulová, opalovaný povrch tl. 40 mm povrch - dodávka</t>
  </si>
  <si>
    <t>5,42*1,9</t>
  </si>
  <si>
    <t>998 77-2103</t>
  </si>
  <si>
    <t>Přesun hmot  pro syntetické podlahy  - výška přes 12 do 24m</t>
  </si>
  <si>
    <t>998 77-2188</t>
  </si>
  <si>
    <t>Příplatek za přesun prováděný bez mechanizace pro jakoukoliv výšku</t>
  </si>
  <si>
    <t>781: Obklady keramické</t>
  </si>
  <si>
    <t>781 41-3115</t>
  </si>
  <si>
    <t>Montáž obkladů vnitřních stěn z obkladaček a dekorů (listel) pórovinových - lepené standardním lepidlem, z obkladaček pravoúhlých, do 22 kus/m2, oprava 15 m2</t>
  </si>
  <si>
    <t>781 74-4128</t>
  </si>
  <si>
    <t>Montáž obkladů vnějších stěn z obkl. hutných - lepené flrxibilním lepidlem, z obkladaček pravoúhlých, přes 22 do 25 kus/m2</t>
  </si>
  <si>
    <t>sokl budovy</t>
  </si>
  <si>
    <t>14,0+10,7+5,9+1,5*2*1,2</t>
  </si>
  <si>
    <t>781 74-R1</t>
  </si>
  <si>
    <t>Obkládačka porovinová keramická dle výberu investora - dodávka</t>
  </si>
  <si>
    <t>781 74-R2</t>
  </si>
  <si>
    <t>Obkládačka slinutá dle výberu investora - dodávka</t>
  </si>
  <si>
    <t>998 78-1203</t>
  </si>
  <si>
    <t>Přesun hmot  pro keramické obklady  - výška přes 12 do 24m</t>
  </si>
  <si>
    <t>784: Malby a tapety</t>
  </si>
  <si>
    <t>784 17-1101</t>
  </si>
  <si>
    <t>Zakrývání a odrývání podlah</t>
  </si>
  <si>
    <t>309*4</t>
  </si>
  <si>
    <t>784 19-1101</t>
  </si>
  <si>
    <t>Hrubý úklid po provedení mal. prací omytím oken nebo balk. dveří jednoduchých</t>
  </si>
  <si>
    <t>784 45-1111</t>
  </si>
  <si>
    <t>Malby z malířských směsí  - mal. směs tekutá disperzní, bílá, otěruvz., dvojnás. s pen. nátěrem, v místnostech, výška do 3,8 m - na omítky</t>
  </si>
  <si>
    <t>13,06*(37,5+11,8+28,8+2)*0,3</t>
  </si>
  <si>
    <t>VRN: Vedlejší rozpočtové náklady</t>
  </si>
  <si>
    <t>01</t>
  </si>
  <si>
    <t xml:space="preserve">VRN </t>
  </si>
  <si>
    <t>Stavba:</t>
  </si>
  <si>
    <t>Celkem (bez DPH)</t>
  </si>
  <si>
    <t>622 00-R3</t>
  </si>
  <si>
    <t>622 00-R4</t>
  </si>
  <si>
    <t>622 00-R5</t>
  </si>
  <si>
    <t>622 00-R6</t>
  </si>
  <si>
    <t>622 00-R7</t>
  </si>
  <si>
    <t>Popis</t>
  </si>
  <si>
    <t>Cena</t>
  </si>
  <si>
    <t>DPH</t>
  </si>
  <si>
    <t>Cena s DPH</t>
  </si>
  <si>
    <t>HSV</t>
  </si>
  <si>
    <t>PSV</t>
  </si>
  <si>
    <t>DPH 21  %</t>
  </si>
  <si>
    <t>Celkem (včetně DPH)</t>
  </si>
  <si>
    <t>návrhy stavebních dispozic   ■   stavební projekty   ■   inženýring   ■   realizace staveb</t>
  </si>
  <si>
    <t>Ing. Jan Kolář</t>
  </si>
  <si>
    <t>místo</t>
  </si>
  <si>
    <t>Suchdolské náměstí 3</t>
  </si>
  <si>
    <t>č.p. 734</t>
  </si>
  <si>
    <t>Praha 6</t>
  </si>
  <si>
    <t xml:space="preserve">k.ú. Suchdol </t>
  </si>
  <si>
    <t>investor</t>
  </si>
  <si>
    <t>Úřad MČ Praha-Suchdol</t>
  </si>
  <si>
    <t>Suchdolské nám. 734/3</t>
  </si>
  <si>
    <t xml:space="preserve">165 00 Praha 6    </t>
  </si>
  <si>
    <t>datum</t>
  </si>
  <si>
    <t>stupeň PD</t>
  </si>
  <si>
    <t>DOS</t>
  </si>
  <si>
    <t>projektant</t>
  </si>
  <si>
    <t>Madridská 5</t>
  </si>
  <si>
    <t>101 00 Praha 10</t>
  </si>
  <si>
    <t>tel.: 605584687</t>
  </si>
  <si>
    <t>kolar@isko.cz</t>
  </si>
  <si>
    <t>ČKAIT 0003088, AIPS</t>
  </si>
  <si>
    <t>Poř.</t>
  </si>
  <si>
    <t>Kód</t>
  </si>
  <si>
    <t>MJ</t>
  </si>
  <si>
    <t>Výměra bez ztr.</t>
  </si>
  <si>
    <t>Ztratné</t>
  </si>
  <si>
    <t>Výměra</t>
  </si>
  <si>
    <t>Jedn. cena</t>
  </si>
  <si>
    <t>SO 00:  Vedlejší náklady</t>
  </si>
  <si>
    <t>2.1</t>
  </si>
  <si>
    <t>Zkoušky a kontroly stavebních materiálů</t>
  </si>
  <si>
    <t>2.2</t>
  </si>
  <si>
    <t>Zkoušky a přejímky technologických rozvodů a zařízení</t>
  </si>
  <si>
    <t>2.3</t>
  </si>
  <si>
    <t>Zařízení, nástroje a vozidla</t>
  </si>
  <si>
    <t>2.4</t>
  </si>
  <si>
    <t>Ochrana staveniště</t>
  </si>
  <si>
    <t>2.5</t>
  </si>
  <si>
    <t xml:space="preserve">Voda pro potřebu stavby </t>
  </si>
  <si>
    <t>2.6</t>
  </si>
  <si>
    <t xml:space="preserve">Osvětlení a dodávky elektrické energie pro stavbu </t>
  </si>
  <si>
    <t>2.7</t>
  </si>
  <si>
    <t>Ostatní poplatky a platby</t>
  </si>
  <si>
    <t>2.8</t>
  </si>
  <si>
    <t>Bezpečnost, ochrana zdraví a pracovní podmínky  pracujících na stavbě</t>
  </si>
  <si>
    <t>2.9</t>
  </si>
  <si>
    <t>Údržba komunikací</t>
  </si>
  <si>
    <t>2.10</t>
  </si>
  <si>
    <t>Ochrana dokončených prací, dočasné komunikace a podobné položky</t>
  </si>
  <si>
    <t>2.11</t>
  </si>
  <si>
    <t>Ochrana díla před nepříznivým počasím</t>
  </si>
  <si>
    <t>2.12</t>
  </si>
  <si>
    <t>Vysoušení díla</t>
  </si>
  <si>
    <t>2.13</t>
  </si>
  <si>
    <t>Čištění staveniště v průběhu a při dokončení výstavby</t>
  </si>
  <si>
    <t>2.14</t>
  </si>
  <si>
    <t>Zabezpečení stavby při dokončení</t>
  </si>
  <si>
    <t>2.15</t>
  </si>
  <si>
    <t>Označení stavby a reklamy</t>
  </si>
  <si>
    <t>2.16</t>
  </si>
  <si>
    <t>Manuály s provozními instrukcemi a instrukcemi pro údržbu</t>
  </si>
  <si>
    <t>2.17</t>
  </si>
  <si>
    <t xml:space="preserve">Zajištění kvality </t>
  </si>
  <si>
    <t>2.18</t>
  </si>
  <si>
    <t>Měření hlučnosti provozu</t>
  </si>
  <si>
    <t>2.19</t>
  </si>
  <si>
    <t>Ostatní (geodetické práce, přeložení IS)</t>
  </si>
  <si>
    <t>Zařízení staveniště, staveništní přípojky, DIO stavby</t>
  </si>
  <si>
    <t>zpracoval</t>
  </si>
  <si>
    <t>Položka</t>
  </si>
  <si>
    <t>Vým. bez ztr.</t>
  </si>
  <si>
    <t>(332,7*1,1)/2</t>
  </si>
  <si>
    <t>Vnější omítka silikonsilikátová tenkovrstvá probarvená zatřená (zrnitá) stěn tl 2 mm</t>
  </si>
  <si>
    <t>620 54-11021</t>
  </si>
  <si>
    <t>622 14-2001</t>
  </si>
  <si>
    <t>penetrace akrylát-silikonová</t>
  </si>
  <si>
    <t>621 13-1321</t>
  </si>
  <si>
    <t>Potažení vnějších ploch pletivem v ploše nebo pruzích sklovláknitým stěn</t>
  </si>
  <si>
    <t>Mříže zámečnické oken z jeklů 20x20x2 mm, nová konstrukce</t>
  </si>
  <si>
    <t>Mříže zámečnické oken z jeklů 20x20x2 mm, úprava stávajících mříží pro kotvení z čela do zateplované fasády přivařením nožiček ve tvaru L, vč. finálních nátěrů dvojsložkovým PUR lakem,  vč. demontáže</t>
  </si>
  <si>
    <t>obnova servrovny na půdě, dveře uchovat vč. zárubně pro opětovnou montáž, příčkové profily budou použity i pro zastropení</t>
  </si>
  <si>
    <t>Příloha : položky VRN, do nabídkového rozpočtu uveďte jednou částkou</t>
  </si>
  <si>
    <t>MTŽ markýz fasádních š. do 2000 mm</t>
  </si>
  <si>
    <t>Deska izolační z minerální vlny s kolmým vláknem pro kontaktní zateplení (ETICS, λ  max.0,041 W/mK) - tloušťka 160 mm</t>
  </si>
  <si>
    <t>Z1: 9* 1,5*0,8* 25,12</t>
  </si>
  <si>
    <t>Z3: 1* 1,7*2,3* 25,12</t>
  </si>
  <si>
    <t>Z4: 2* 0,85*1,25* 25,12</t>
  </si>
  <si>
    <t>Z5: 2* 1,6*2,3* 25,12</t>
  </si>
  <si>
    <t>Z6: 3* 1,3*1* 25,12</t>
  </si>
  <si>
    <t>Z8: 1* 1,15*2,15* 25,12</t>
  </si>
  <si>
    <t>767 66-2120</t>
  </si>
  <si>
    <t>Z1: 9* 1,5*0,8</t>
  </si>
  <si>
    <t>Z2: 3* 3,2*3,2</t>
  </si>
  <si>
    <t>Z3: 1* 1,7*2,3</t>
  </si>
  <si>
    <t>Z4: 2* 0,85*1,25</t>
  </si>
  <si>
    <t>Z5: 2* 1,6*2,3</t>
  </si>
  <si>
    <t>Z6: 3* 1,3*1</t>
  </si>
  <si>
    <t>Z8: 1* 1,15*2,15</t>
  </si>
  <si>
    <t>Z1*: 5*1,5*0,8</t>
  </si>
  <si>
    <t>767 99-6701</t>
  </si>
  <si>
    <t>DMTostatní konstrukce řezáním&gt; 50 kg</t>
  </si>
  <si>
    <t>Z2: 3* 3,2*3,2* 8,72</t>
  </si>
  <si>
    <t>Z1*: 5*1,3*1,5*0,8*8,72</t>
  </si>
  <si>
    <t>Z2: 3* 3,2*3,2*8,72</t>
  </si>
  <si>
    <t>DMTostatní konstrukce řezáním do 50 kg</t>
  </si>
  <si>
    <t>fasada jihovýchodní  + vstupní prostor (zaměřeno ve výkresu) - nadzemní část soklu</t>
  </si>
  <si>
    <t>Příplatek za každých dalších 5 mm tl stěn</t>
  </si>
  <si>
    <t>764 00-2851</t>
  </si>
  <si>
    <t>9,5+6,2</t>
  </si>
  <si>
    <t>5,9*3,5*1,5+1,5+6,2</t>
  </si>
  <si>
    <t>36*1,1+6*,75+1*0,75+21*1,2+1*1,3+2*,45+7*0,55+2*11,5+4*,9+2*1</t>
  </si>
  <si>
    <t>Žlab nadřímsový z Al plechu hranatý uložený v lůžku rš. 700 mm</t>
  </si>
  <si>
    <t>Podkladní plech rš. 200 mm -  z Al plechu</t>
  </si>
  <si>
    <t>6,94*1,15</t>
  </si>
  <si>
    <t>11,9+28,7+11,5+19,4+12,78</t>
  </si>
  <si>
    <t>Obrubník silniční betonový , povrch přírodní - dodávka</t>
  </si>
  <si>
    <t>Obrubník betonový , barevný odstín přírodní - dodávka</t>
  </si>
  <si>
    <t>Hranolek ze smrkového dřeva  - rozměry &gt;80×120 mm, délka 6000 mm</t>
  </si>
  <si>
    <t>Deska izolační z minerální vlny s kolmým vláknem pro kontaktní zateplení (ETICS, λ  max.0,041 W/mK) - tloušťka 200 mm</t>
  </si>
  <si>
    <t>622 00-R8</t>
  </si>
  <si>
    <t>622 22-1211</t>
  </si>
  <si>
    <t xml:space="preserve">Montáž 2 vrtvy kontaktního zateplení z minerální vlny na vnější stěny - tloušťka desky 200-240 mm </t>
  </si>
  <si>
    <t>0,25*(28,7+11,5+19,41+12,78)</t>
  </si>
  <si>
    <t>8,44+18,1</t>
  </si>
  <si>
    <t>podhled vstupu</t>
  </si>
  <si>
    <t>fasáda</t>
  </si>
  <si>
    <t>fasáda 2 vrstvy</t>
  </si>
  <si>
    <t>ostění</t>
  </si>
  <si>
    <t>ostění - dělící římsa</t>
  </si>
  <si>
    <t>61,91*1,2</t>
  </si>
  <si>
    <t xml:space="preserve">korunová římsa </t>
  </si>
  <si>
    <t>sokl budovy nadzemní část + 80 cm pod terénem</t>
  </si>
  <si>
    <t>Instalace nových stropních svítidel do podhledu u vstupu  IP 45, ovládání vypínačem vč. rozovdů a spínačů</t>
  </si>
  <si>
    <t xml:space="preserve">oprava obkladů po výměně oken </t>
  </si>
  <si>
    <t>SLEPÝ ROZPOČET</t>
  </si>
  <si>
    <t>Nájem za dubu použití lešení (1116.7m2)</t>
  </si>
</sst>
</file>

<file path=xl/styles.xml><?xml version="1.0" encoding="utf-8"?>
<styleSheet xmlns="http://schemas.openxmlformats.org/spreadsheetml/2006/main">
  <numFmts count="40">
    <numFmt numFmtId="6" formatCode="#,##0\ &quot;Kč&quot;;[Red]\-#,##0\ &quot;Kč&quot;"/>
    <numFmt numFmtId="8" formatCode="#,##0.00\ &quot;Kč&quot;;[Red]\-#,##0.00\ &quot;Kč&quot;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(#,##0&quot;.&quot;_);;;_(@_)"/>
    <numFmt numFmtId="165" formatCode="_(#,##0.0??;\-\ #,##0.0??;&quot;–&quot;???;_(@_)"/>
    <numFmt numFmtId="166" formatCode="_(#,##0.00_);[Red]\-\ #,##0.00_);&quot;–&quot;??;_(@_)"/>
    <numFmt numFmtId="167" formatCode="_(#,##0_);[Red]\-\ #,##0_);&quot;–&quot;??;_(@_)"/>
    <numFmt numFmtId="168" formatCode="_(#,##0.00000_);[Red]\-\ #,##0.00000_);&quot;–&quot;??;_(@_)"/>
    <numFmt numFmtId="169" formatCode="_-* #,##0_-;\-* #,##0_-;_-* &quot;-&quot;_-;_-@_-"/>
    <numFmt numFmtId="170" formatCode="_-* #,##0.00_-;\-* #,##0.00_-;_-* &quot;-&quot;??_-;_-@_-"/>
    <numFmt numFmtId="171" formatCode="_-* #,##0.00\ _z_ł_-;\-* #,##0.00\ _z_ł_-;_-* &quot;-&quot;??\ _z_ł_-;_-@_-"/>
    <numFmt numFmtId="172" formatCode="_-* #,##0.00\ &quot;zł&quot;_-;\-* #,##0.00\ &quot;zł&quot;_-;_-* &quot;-&quot;??\ &quot;zł&quot;_-;_-@_-"/>
    <numFmt numFmtId="173" formatCode="_-* #,##0\ _z_ł_-;\-* #,##0\ _z_ł_-;_-* &quot;-&quot;\ _z_ł_-;_-@_-"/>
    <numFmt numFmtId="174" formatCode="_-* #,##0\ &quot;zł&quot;_-;\-* #,##0\ &quot;zł&quot;_-;_-* &quot;-&quot;\ &quot;zł&quot;_-;_-@_-"/>
    <numFmt numFmtId="175" formatCode="_-* #,##0\ &quot;z³&quot;_-;\-* #,##0\ &quot;z³&quot;_-;_-* &quot;-&quot;\ &quot;z³&quot;_-;_-@_-"/>
    <numFmt numFmtId="176" formatCode="_-* #,##0.00\ &quot;z³&quot;_-;\-* #,##0.00\ &quot;z³&quot;_-;_-* &quot;-&quot;??\ &quot;z³&quot;_-;_-@_-"/>
    <numFmt numFmtId="177" formatCode="_-&quot;Ł&quot;* #,##0_-;\-&quot;Ł&quot;* #,##0_-;_-&quot;Ł&quot;* &quot;-&quot;_-;_-@_-"/>
    <numFmt numFmtId="178" formatCode="_-&quot;Ł&quot;* #,##0.00_-;\-&quot;Ł&quot;* #,##0.00_-;_-&quot;Ł&quot;* &quot;-&quot;??_-;_-@_-"/>
    <numFmt numFmtId="179" formatCode="#,##0.00%;[Red]\(#,##0.00%\)"/>
    <numFmt numFmtId="180" formatCode="0.000&quot;%&quot;"/>
    <numFmt numFmtId="181" formatCode="0.0&quot;%&quot;"/>
    <numFmt numFmtId="182" formatCode="&quot;$&quot;#,##0_);\(&quot;$&quot;#,##0.0\)"/>
    <numFmt numFmtId="183" formatCode="&quot;$&quot;#.##"/>
    <numFmt numFmtId="184" formatCode="&quot;$&quot;#,##0.000_);\(&quot;$&quot;#,##0.000\)"/>
    <numFmt numFmtId="185" formatCode="&quot;$&quot;#,##0.0000_);\(&quot;$&quot;#,##0.0000\)"/>
    <numFmt numFmtId="186" formatCode="_(* #,##0.0_);_(* \(#,##0.0\);_(* &quot;-&quot;_);_(@_)"/>
    <numFmt numFmtId="187" formatCode="&quot;SFr.&quot;#,##0.00;&quot;SFr.&quot;\-#,##0.00"/>
    <numFmt numFmtId="188" formatCode="0.00_)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_-;\-* #,##0.0_-;_-* &quot;-&quot;??_-;_-@_-"/>
    <numFmt numFmtId="192" formatCode="#,##0&quot; Kč&quot;;[Red]\-#,##0&quot; Kč&quot;"/>
    <numFmt numFmtId="193" formatCode="#,##0&quot; Kč&quot;;\-#,##0&quot; Kč&quot;"/>
    <numFmt numFmtId="194" formatCode="#,##0&quot; Kč&quot;"/>
    <numFmt numFmtId="195" formatCode="mmmm\ yyyy"/>
    <numFmt numFmtId="196" formatCode="#,##0.00_ ;\-#,##0.00\ "/>
    <numFmt numFmtId="197" formatCode="#,##0.0"/>
    <numFmt numFmtId="198" formatCode="_-* #,##0.000\ _K_č_-;\-* #,##0.000\ _K_č_-;_-* &quot;-&quot;???\ _K_č_-;_-@_-"/>
  </numFmts>
  <fonts count="9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b/>
      <sz val="9"/>
      <color indexed="18"/>
      <name val="Arial"/>
      <family val="2"/>
      <charset val="238"/>
    </font>
    <font>
      <b/>
      <sz val="12"/>
      <color indexed="25"/>
      <name val="Arial"/>
      <family val="2"/>
      <charset val="238"/>
    </font>
    <font>
      <sz val="10"/>
      <name val="Arial"/>
      <family val="2"/>
      <charset val="238"/>
    </font>
    <font>
      <sz val="10"/>
      <color indexed="53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 CE"/>
      <charset val="238"/>
    </font>
    <font>
      <sz val="9"/>
      <color indexed="18"/>
      <name val="Arial"/>
      <family val="2"/>
      <charset val="238"/>
    </font>
    <font>
      <b/>
      <sz val="11"/>
      <name val="Arial"/>
      <family val="2"/>
      <charset val="238"/>
    </font>
    <font>
      <sz val="10"/>
      <name val="Univers (WN)"/>
      <charset val="238"/>
    </font>
    <font>
      <sz val="10"/>
      <name val="Arial CE"/>
      <charset val="238"/>
    </font>
    <font>
      <sz val="10"/>
      <name val="Arial"/>
      <family val="2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Helv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0"/>
      <name val="Helv"/>
      <charset val="238"/>
    </font>
    <font>
      <u/>
      <sz val="8"/>
      <color indexed="12"/>
      <name val="Trebuchet MS"/>
      <family val="2"/>
      <charset val="238"/>
    </font>
    <font>
      <sz val="8"/>
      <name val="Trebuchet MS"/>
      <family val="2"/>
      <charset val="238"/>
    </font>
    <font>
      <sz val="8"/>
      <name val="MS Sans Serif"/>
      <family val="2"/>
      <charset val="1"/>
    </font>
    <font>
      <sz val="10"/>
      <name val="Arial CE"/>
    </font>
    <font>
      <b/>
      <sz val="10"/>
      <name val="Arial CE"/>
      <family val="2"/>
      <charset val="238"/>
    </font>
    <font>
      <sz val="8"/>
      <name val="MS Sans Serif"/>
      <family val="2"/>
      <charset val="238"/>
    </font>
    <font>
      <b/>
      <sz val="14"/>
      <name val="Arial CE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</font>
    <font>
      <sz val="10"/>
      <name val="MS Sans Serif"/>
      <family val="2"/>
      <charset val="238"/>
    </font>
    <font>
      <u/>
      <sz val="8"/>
      <color indexed="12"/>
      <name val="Times New Roman"/>
      <family val="1"/>
      <charset val="238"/>
    </font>
    <font>
      <sz val="8"/>
      <name val="Arial"/>
      <family val="2"/>
      <charset val="177"/>
    </font>
    <font>
      <b/>
      <sz val="10"/>
      <name val="Helv"/>
      <charset val="177"/>
    </font>
    <font>
      <b/>
      <sz val="12"/>
      <name val="Arial"/>
      <family val="2"/>
      <charset val="177"/>
    </font>
    <font>
      <b/>
      <i/>
      <sz val="16"/>
      <name val="Helv"/>
      <charset val="177"/>
    </font>
    <font>
      <b/>
      <sz val="11"/>
      <name val="Helv"/>
      <charset val="177"/>
    </font>
    <font>
      <sz val="10"/>
      <color indexed="8"/>
      <name val="Arial"/>
      <family val="2"/>
      <charset val="177"/>
    </font>
    <font>
      <b/>
      <sz val="10"/>
      <color indexed="9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</font>
    <font>
      <b/>
      <sz val="12"/>
      <name val="Arial"/>
      <family val="2"/>
    </font>
    <font>
      <i/>
      <sz val="10"/>
      <name val="News Serif EE"/>
      <charset val="238"/>
    </font>
    <font>
      <sz val="10"/>
      <name val="Sans EE"/>
      <charset val="238"/>
    </font>
    <font>
      <b/>
      <i/>
      <sz val="16"/>
      <name val="Arial"/>
      <family val="2"/>
      <charset val="238"/>
    </font>
    <font>
      <b/>
      <i/>
      <sz val="10"/>
      <color indexed="9"/>
      <name val="Arial CE"/>
      <family val="2"/>
      <charset val="238"/>
    </font>
    <font>
      <b/>
      <sz val="10"/>
      <name val="Times New Roman CE"/>
    </font>
    <font>
      <b/>
      <sz val="10"/>
      <color indexed="8"/>
      <name val="Arial CE"/>
      <charset val="238"/>
    </font>
    <font>
      <b/>
      <sz val="8"/>
      <color indexed="8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b/>
      <i/>
      <sz val="9"/>
      <color indexed="8"/>
      <name val="Arial CE"/>
      <family val="2"/>
      <charset val="238"/>
    </font>
    <font>
      <b/>
      <sz val="10"/>
      <name val="Arial CE"/>
      <family val="2"/>
    </font>
    <font>
      <b/>
      <sz val="9"/>
      <color indexed="25"/>
      <name val="Arial"/>
      <family val="2"/>
      <charset val="238"/>
    </font>
    <font>
      <b/>
      <sz val="9"/>
      <color indexed="61"/>
      <name val="Arial"/>
      <family val="2"/>
      <charset val="238"/>
    </font>
    <font>
      <sz val="9"/>
      <color indexed="17"/>
      <name val="Courier New"/>
      <family val="3"/>
      <charset val="238"/>
    </font>
    <font>
      <sz val="9"/>
      <color indexed="17"/>
      <name val="Arial"/>
      <family val="2"/>
      <charset val="238"/>
    </font>
    <font>
      <b/>
      <i/>
      <sz val="9"/>
      <color indexed="9"/>
      <name val="Calibri"/>
      <family val="2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sz val="9"/>
      <color indexed="25"/>
      <name val="Arial"/>
      <family val="2"/>
      <charset val="238"/>
    </font>
    <font>
      <sz val="8"/>
      <name val="Arial CE"/>
      <family val="2"/>
      <charset val="238"/>
    </font>
    <font>
      <sz val="8"/>
      <color indexed="22"/>
      <name val="Arial CE"/>
      <family val="2"/>
      <charset val="238"/>
    </font>
    <font>
      <sz val="10"/>
      <color indexed="22"/>
      <name val="Arial CE"/>
      <family val="2"/>
      <charset val="238"/>
    </font>
    <font>
      <sz val="12"/>
      <color indexed="22"/>
      <name val="Arial CE"/>
      <family val="2"/>
      <charset val="238"/>
    </font>
    <font>
      <sz val="12"/>
      <name val="Arial CE"/>
      <charset val="238"/>
    </font>
    <font>
      <sz val="24"/>
      <name val="Arial CE"/>
      <charset val="238"/>
    </font>
    <font>
      <sz val="18"/>
      <name val="Arial CE"/>
      <charset val="238"/>
    </font>
    <font>
      <b/>
      <sz val="9"/>
      <color indexed="52"/>
      <name val="Arial"/>
      <family val="2"/>
      <charset val="238"/>
    </font>
    <font>
      <sz val="9"/>
      <color indexed="17"/>
      <name val="Courier New"/>
      <family val="3"/>
      <charset val="238"/>
    </font>
    <font>
      <sz val="9"/>
      <color indexed="47"/>
      <name val="Courier New"/>
      <family val="3"/>
      <charset val="238"/>
    </font>
    <font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9"/>
        <bgColor indexed="17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8"/>
        <bgColor indexed="32"/>
      </patternFill>
    </fill>
    <fill>
      <patternFill patternType="gray06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72">
    <xf numFmtId="0" fontId="0" fillId="0" borderId="0"/>
    <xf numFmtId="0" fontId="14" fillId="0" borderId="0" applyProtection="0"/>
    <xf numFmtId="0" fontId="14" fillId="0" borderId="0" applyProtection="0"/>
    <xf numFmtId="0" fontId="18" fillId="0" borderId="0"/>
    <xf numFmtId="0" fontId="18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9" fillId="0" borderId="0"/>
    <xf numFmtId="49" fontId="47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4" fillId="0" borderId="0" applyProtection="0"/>
    <xf numFmtId="0" fontId="39" fillId="0" borderId="0"/>
    <xf numFmtId="0" fontId="18" fillId="0" borderId="0"/>
    <xf numFmtId="0" fontId="48" fillId="2" borderId="0" applyProtection="0"/>
    <xf numFmtId="6" fontId="49" fillId="0" borderId="0" applyFont="0" applyFill="0" applyBorder="0" applyAlignment="0" applyProtection="0"/>
    <xf numFmtId="0" fontId="5" fillId="0" borderId="0"/>
    <xf numFmtId="0" fontId="5" fillId="0" borderId="0"/>
    <xf numFmtId="8" fontId="4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38" fillId="0" borderId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0" fontId="51" fillId="3" borderId="1" applyNumberFormat="0" applyBorder="0" applyAlignment="0" applyProtection="0"/>
    <xf numFmtId="0" fontId="52" fillId="0" borderId="0"/>
    <xf numFmtId="0" fontId="53" fillId="4" borderId="2">
      <alignment horizontal="center" vertical="center"/>
    </xf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/>
    <xf numFmtId="0" fontId="5" fillId="0" borderId="0"/>
    <xf numFmtId="188" fontId="54" fillId="0" borderId="0"/>
    <xf numFmtId="0" fontId="53" fillId="0" borderId="3" applyNumberFormat="0" applyAlignment="0" applyProtection="0">
      <alignment horizontal="left" vertical="center"/>
    </xf>
    <xf numFmtId="38" fontId="49" fillId="0" borderId="4">
      <alignment vertical="center"/>
    </xf>
    <xf numFmtId="0" fontId="55" fillId="0" borderId="0"/>
    <xf numFmtId="14" fontId="56" fillId="0" borderId="0" applyFill="0" applyBorder="0" applyAlignment="0"/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49" fontId="56" fillId="0" borderId="0" applyFill="0" applyBorder="0" applyAlignment="0"/>
    <xf numFmtId="38" fontId="51" fillId="4" borderId="0" applyNumberFormat="0" applyBorder="0" applyAlignment="0" applyProtection="0"/>
    <xf numFmtId="0" fontId="55" fillId="0" borderId="5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49" fillId="0" borderId="0" applyFill="0" applyBorder="0" applyAlignment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3" fillId="0" borderId="6">
      <alignment horizontal="left" vertical="center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" fillId="0" borderId="0" applyFill="0" applyBorder="0" applyAlignment="0"/>
    <xf numFmtId="0" fontId="5" fillId="0" borderId="0" applyFill="0" applyBorder="0" applyAlignment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8" fontId="54" fillId="0" borderId="0"/>
    <xf numFmtId="38" fontId="49" fillId="0" borderId="4">
      <alignment vertical="center"/>
    </xf>
    <xf numFmtId="0" fontId="5" fillId="0" borderId="1">
      <alignment horizontal="center" vertical="center" wrapText="1"/>
    </xf>
    <xf numFmtId="0" fontId="5" fillId="0" borderId="1">
      <alignment horizontal="center" vertical="center" wrapText="1"/>
    </xf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3" fillId="0" borderId="6">
      <alignment horizontal="left" vertical="center"/>
    </xf>
    <xf numFmtId="0" fontId="5" fillId="0" borderId="0"/>
    <xf numFmtId="0" fontId="5" fillId="0" borderId="0"/>
    <xf numFmtId="0" fontId="53" fillId="4" borderId="2">
      <alignment horizontal="center" vertical="center"/>
    </xf>
    <xf numFmtId="14" fontId="56" fillId="0" borderId="0" applyFill="0" applyBorder="0" applyAlignment="0"/>
    <xf numFmtId="0" fontId="49" fillId="0" borderId="0" applyFill="0" applyBorder="0" applyAlignment="0"/>
    <xf numFmtId="38" fontId="51" fillId="4" borderId="0" applyNumberFormat="0" applyBorder="0" applyAlignment="0" applyProtection="0"/>
    <xf numFmtId="10" fontId="51" fillId="3" borderId="1" applyNumberFormat="0" applyBorder="0" applyAlignment="0" applyProtection="0"/>
    <xf numFmtId="0" fontId="52" fillId="0" borderId="0"/>
    <xf numFmtId="0" fontId="53" fillId="0" borderId="3" applyNumberFormat="0" applyAlignment="0" applyProtection="0">
      <alignment horizontal="left" vertical="center"/>
    </xf>
    <xf numFmtId="0" fontId="55" fillId="0" borderId="0"/>
    <xf numFmtId="49" fontId="56" fillId="0" borderId="0" applyFill="0" applyBorder="0" applyAlignment="0"/>
    <xf numFmtId="0" fontId="55" fillId="0" borderId="5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8" fillId="0" borderId="0"/>
    <xf numFmtId="0" fontId="18" fillId="0" borderId="0"/>
    <xf numFmtId="0" fontId="39" fillId="0" borderId="0"/>
    <xf numFmtId="49" fontId="43" fillId="0" borderId="1"/>
    <xf numFmtId="49" fontId="14" fillId="0" borderId="1"/>
    <xf numFmtId="0" fontId="2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3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29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0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32" borderId="0" applyNumberFormat="0" applyBorder="0" applyAlignment="0" applyProtection="0"/>
    <xf numFmtId="0" fontId="22" fillId="29" borderId="0" applyNumberFormat="0" applyBorder="0" applyAlignment="0" applyProtection="0"/>
    <xf numFmtId="0" fontId="22" fillId="35" borderId="0" applyNumberFormat="0" applyBorder="0" applyAlignment="0" applyProtection="0"/>
    <xf numFmtId="49" fontId="44" fillId="0" borderId="0">
      <alignment horizontal="left" vertical="center"/>
    </xf>
    <xf numFmtId="49" fontId="44" fillId="0" borderId="0">
      <alignment horizontal="left" vertical="center"/>
    </xf>
    <xf numFmtId="49" fontId="16" fillId="0" borderId="0">
      <alignment horizontal="left" vertical="center"/>
    </xf>
    <xf numFmtId="192" fontId="57" fillId="37" borderId="7" applyProtection="0">
      <alignment vertical="center"/>
    </xf>
    <xf numFmtId="179" fontId="14" fillId="0" borderId="0" applyFill="0" applyBorder="0" applyAlignment="0"/>
    <xf numFmtId="180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83" fontId="14" fillId="0" borderId="0" applyFill="0" applyBorder="0" applyAlignment="0"/>
    <xf numFmtId="179" fontId="14" fillId="0" borderId="0" applyFill="0" applyBorder="0" applyAlignment="0"/>
    <xf numFmtId="184" fontId="14" fillId="0" borderId="0" applyFill="0" applyBorder="0" applyAlignment="0"/>
    <xf numFmtId="180" fontId="14" fillId="0" borderId="0" applyFill="0" applyBorder="0" applyAlignment="0"/>
    <xf numFmtId="0" fontId="23" fillId="0" borderId="8" applyNumberFormat="0" applyFill="0" applyAlignment="0" applyProtection="0"/>
    <xf numFmtId="3" fontId="16" fillId="0" borderId="0">
      <alignment horizontal="right" vertical="top"/>
    </xf>
    <xf numFmtId="193" fontId="58" fillId="0" borderId="7" applyProtection="0">
      <alignment horizontal="right" vertical="center"/>
    </xf>
    <xf numFmtId="193" fontId="58" fillId="0" borderId="7" applyProtection="0">
      <alignment horizontal="right" vertical="center"/>
    </xf>
    <xf numFmtId="0" fontId="15" fillId="0" borderId="0" applyFont="0" applyFill="0" applyBorder="0" applyAlignment="0" applyProtection="0"/>
    <xf numFmtId="179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9" fontId="16" fillId="0" borderId="0">
      <alignment horizontal="left" vertical="center"/>
    </xf>
    <xf numFmtId="14" fontId="59" fillId="0" borderId="0" applyFill="0" applyBorder="0" applyAlignment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32" fillId="11" borderId="0" applyNumberFormat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9" fontId="14" fillId="0" borderId="0" applyFill="0" applyBorder="0" applyAlignment="0"/>
    <xf numFmtId="180" fontId="14" fillId="0" borderId="0" applyFill="0" applyBorder="0" applyAlignment="0"/>
    <xf numFmtId="179" fontId="14" fillId="0" borderId="0" applyFill="0" applyBorder="0" applyAlignment="0"/>
    <xf numFmtId="184" fontId="14" fillId="0" borderId="0" applyFill="0" applyBorder="0" applyAlignment="0"/>
    <xf numFmtId="180" fontId="14" fillId="0" borderId="0" applyFill="0" applyBorder="0" applyAlignment="0"/>
    <xf numFmtId="0" fontId="60" fillId="0" borderId="3" applyNumberFormat="0" applyAlignment="0" applyProtection="0">
      <alignment horizontal="left" vertical="center"/>
    </xf>
    <xf numFmtId="0" fontId="60" fillId="0" borderId="6">
      <alignment horizontal="left" vertical="center"/>
    </xf>
    <xf numFmtId="0" fontId="61" fillId="0" borderId="0">
      <alignment horizontal="left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38" borderId="9" applyNumberFormat="0" applyAlignment="0" applyProtection="0"/>
    <xf numFmtId="0" fontId="25" fillId="38" borderId="9" applyNumberFormat="0" applyAlignment="0" applyProtection="0"/>
    <xf numFmtId="0" fontId="25" fillId="39" borderId="9" applyNumberFormat="0" applyAlignment="0" applyProtection="0"/>
    <xf numFmtId="179" fontId="14" fillId="0" borderId="0" applyFill="0" applyBorder="0" applyAlignment="0"/>
    <xf numFmtId="180" fontId="14" fillId="0" borderId="0" applyFill="0" applyBorder="0" applyAlignment="0"/>
    <xf numFmtId="179" fontId="14" fillId="0" borderId="0" applyFill="0" applyBorder="0" applyAlignment="0"/>
    <xf numFmtId="184" fontId="14" fillId="0" borderId="0" applyFill="0" applyBorder="0" applyAlignment="0"/>
    <xf numFmtId="180" fontId="14" fillId="0" borderId="0" applyFill="0" applyBorder="0" applyAlignment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5" fillId="0" borderId="0" applyFont="0" applyFill="0" applyBorder="0" applyAlignment="0" applyProtection="0"/>
    <xf numFmtId="0" fontId="62" fillId="0" borderId="0" applyNumberFormat="0"/>
    <xf numFmtId="0" fontId="63" fillId="0" borderId="0" applyNumberFormat="0" applyFill="0" applyBorder="0" applyProtection="0">
      <alignment horizontal="center"/>
    </xf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64" fillId="40" borderId="7" applyProtection="0">
      <alignment horizontal="left" vertical="center"/>
    </xf>
    <xf numFmtId="0" fontId="47" fillId="0" borderId="13" applyBorder="0" applyAlignment="0">
      <alignment horizontal="center" vertical="center"/>
    </xf>
    <xf numFmtId="0" fontId="29" fillId="0" borderId="0" applyNumberFormat="0" applyFill="0" applyBorder="0" applyAlignment="0" applyProtection="0"/>
    <xf numFmtId="0" fontId="65" fillId="41" borderId="6" applyNumberFormat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42" borderId="0" applyNumberFormat="0" applyBorder="0" applyAlignment="0" applyProtection="0"/>
    <xf numFmtId="0" fontId="66" fillId="0" borderId="7">
      <alignment horizontal="justify" vertical="center" wrapText="1"/>
      <protection locked="0"/>
    </xf>
    <xf numFmtId="0" fontId="41" fillId="0" borderId="0" applyAlignment="0">
      <alignment vertical="top" wrapText="1"/>
      <protection locked="0"/>
    </xf>
    <xf numFmtId="0" fontId="45" fillId="0" borderId="0" applyAlignment="0">
      <alignment vertical="top" wrapText="1"/>
      <protection locked="0"/>
    </xf>
    <xf numFmtId="0" fontId="42" fillId="0" borderId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96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1" fillId="0" borderId="0" applyAlignment="0">
      <alignment vertical="top" wrapText="1"/>
      <protection locked="0"/>
    </xf>
    <xf numFmtId="0" fontId="43" fillId="0" borderId="0"/>
    <xf numFmtId="0" fontId="41" fillId="0" borderId="0" applyAlignment="0">
      <alignment vertical="top" wrapText="1"/>
      <protection locked="0"/>
    </xf>
    <xf numFmtId="0" fontId="14" fillId="0" borderId="0" applyProtection="0"/>
    <xf numFmtId="0" fontId="14" fillId="0" borderId="0" applyProtection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96" fillId="0" borderId="0"/>
    <xf numFmtId="0" fontId="38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38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5" fillId="0" borderId="0"/>
    <xf numFmtId="0" fontId="45" fillId="0" borderId="0" applyAlignment="0">
      <alignment vertical="top" wrapText="1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57" fillId="40" borderId="7" applyProtection="0">
      <alignment vertical="center" wrapText="1"/>
    </xf>
    <xf numFmtId="0" fontId="44" fillId="0" borderId="0">
      <alignment horizontal="left"/>
    </xf>
    <xf numFmtId="183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7" fillId="0" borderId="0">
      <alignment horizontal="right"/>
    </xf>
    <xf numFmtId="0" fontId="58" fillId="0" borderId="7" applyProtection="0">
      <alignment vertical="center"/>
    </xf>
    <xf numFmtId="0" fontId="16" fillId="0" borderId="0">
      <alignment vertical="top" wrapText="1"/>
    </xf>
    <xf numFmtId="0" fontId="67" fillId="0" borderId="7" applyProtection="0">
      <alignment horizontal="justify" vertical="center" wrapText="1"/>
    </xf>
    <xf numFmtId="0" fontId="41" fillId="10" borderId="14" applyNumberFormat="0" applyFont="0" applyAlignment="0" applyProtection="0"/>
    <xf numFmtId="0" fontId="21" fillId="10" borderId="14" applyNumberFormat="0" applyFont="0" applyAlignment="0" applyProtection="0"/>
    <xf numFmtId="0" fontId="1" fillId="10" borderId="14" applyNumberFormat="0" applyFont="0" applyAlignment="0" applyProtection="0"/>
    <xf numFmtId="0" fontId="1" fillId="10" borderId="14" applyNumberFormat="0" applyFont="0" applyAlignment="0" applyProtection="0"/>
    <xf numFmtId="0" fontId="5" fillId="43" borderId="14" applyNumberFormat="0" applyAlignment="0" applyProtection="0"/>
    <xf numFmtId="0" fontId="5" fillId="43" borderId="14" applyNumberFormat="0" applyAlignment="0" applyProtection="0"/>
    <xf numFmtId="0" fontId="31" fillId="0" borderId="15" applyNumberFormat="0" applyFill="0" applyAlignment="0" applyProtection="0"/>
    <xf numFmtId="179" fontId="14" fillId="0" borderId="0" applyFill="0" applyBorder="0" applyAlignment="0"/>
    <xf numFmtId="180" fontId="14" fillId="0" borderId="0" applyFill="0" applyBorder="0" applyAlignment="0"/>
    <xf numFmtId="179" fontId="14" fillId="0" borderId="0" applyFill="0" applyBorder="0" applyAlignment="0"/>
    <xf numFmtId="184" fontId="14" fillId="0" borderId="0" applyFill="0" applyBorder="0" applyAlignment="0"/>
    <xf numFmtId="180" fontId="14" fillId="0" borderId="0" applyFill="0" applyBorder="0" applyAlignment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15" applyNumberFormat="0" applyFill="0" applyAlignment="0" applyProtection="0"/>
    <xf numFmtId="49" fontId="46" fillId="0" borderId="0">
      <alignment horizontal="left" vertical="center"/>
    </xf>
    <xf numFmtId="192" fontId="68" fillId="44" borderId="7" applyProtection="0">
      <alignment vertical="center"/>
    </xf>
    <xf numFmtId="1" fontId="14" fillId="0" borderId="0">
      <alignment horizontal="center" vertical="center"/>
      <protection locked="0"/>
    </xf>
    <xf numFmtId="0" fontId="23" fillId="0" borderId="8" applyNumberFormat="0" applyFill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14" fillId="0" borderId="0"/>
    <xf numFmtId="0" fontId="18" fillId="0" borderId="0"/>
    <xf numFmtId="0" fontId="39" fillId="0" borderId="0"/>
    <xf numFmtId="0" fontId="14" fillId="0" borderId="0" applyProtection="0"/>
    <xf numFmtId="49" fontId="59" fillId="0" borderId="0" applyFill="0" applyBorder="0" applyAlignment="0"/>
    <xf numFmtId="185" fontId="14" fillId="0" borderId="0" applyFill="0" applyBorder="0" applyAlignment="0"/>
    <xf numFmtId="186" fontId="14" fillId="0" borderId="0" applyFill="0" applyBorder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4" fillId="7" borderId="16" applyNumberFormat="0" applyAlignment="0" applyProtection="0"/>
    <xf numFmtId="0" fontId="34" fillId="17" borderId="16" applyNumberFormat="0" applyAlignment="0" applyProtection="0"/>
    <xf numFmtId="0" fontId="35" fillId="18" borderId="16" applyNumberFormat="0" applyAlignment="0" applyProtection="0"/>
    <xf numFmtId="0" fontId="35" fillId="45" borderId="16" applyNumberFormat="0" applyAlignment="0" applyProtection="0"/>
    <xf numFmtId="194" fontId="69" fillId="46" borderId="7">
      <alignment horizontal="right" vertical="center"/>
      <protection locked="0"/>
    </xf>
    <xf numFmtId="0" fontId="70" fillId="16" borderId="7" applyProtection="0">
      <alignment horizontal="left" vertical="center" wrapText="1"/>
    </xf>
    <xf numFmtId="0" fontId="36" fillId="18" borderId="17" applyNumberFormat="0" applyAlignment="0" applyProtection="0"/>
    <xf numFmtId="0" fontId="36" fillId="45" borderId="17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4" fillId="8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29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47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32" borderId="0" applyNumberFormat="0" applyBorder="0" applyAlignment="0" applyProtection="0"/>
    <xf numFmtId="0" fontId="22" fillId="29" borderId="0" applyNumberFormat="0" applyBorder="0" applyAlignment="0" applyProtection="0"/>
    <xf numFmtId="0" fontId="22" fillId="52" borderId="0" applyNumberFormat="0" applyBorder="0" applyAlignment="0" applyProtection="0"/>
    <xf numFmtId="0" fontId="71" fillId="2" borderId="0" applyProtection="0"/>
    <xf numFmtId="0" fontId="5" fillId="0" borderId="0" applyNumberFormat="0" applyFont="0" applyFill="0" applyAlignment="0" applyProtection="0"/>
  </cellStyleXfs>
  <cellXfs count="175">
    <xf numFmtId="0" fontId="0" fillId="0" borderId="0" xfId="0"/>
    <xf numFmtId="166" fontId="3" fillId="0" borderId="0" xfId="323" applyNumberFormat="1" applyFont="1" applyFill="1" applyAlignment="1"/>
    <xf numFmtId="166" fontId="9" fillId="0" borderId="18" xfId="323" applyNumberFormat="1" applyFont="1" applyFill="1" applyBorder="1" applyAlignment="1">
      <alignment horizontal="right" vertical="top"/>
    </xf>
    <xf numFmtId="166" fontId="9" fillId="0" borderId="0" xfId="323" applyNumberFormat="1" applyFont="1" applyFill="1" applyBorder="1" applyAlignment="1">
      <alignment horizontal="right" vertical="top"/>
    </xf>
    <xf numFmtId="167" fontId="3" fillId="0" borderId="0" xfId="323" applyNumberFormat="1" applyFont="1" applyFill="1" applyAlignment="1"/>
    <xf numFmtId="0" fontId="9" fillId="0" borderId="18" xfId="323" applyNumberFormat="1" applyFont="1" applyFill="1" applyBorder="1" applyAlignment="1">
      <alignment horizontal="left" vertical="top" wrapText="1"/>
    </xf>
    <xf numFmtId="49" fontId="9" fillId="0" borderId="0" xfId="326" applyNumberFormat="1" applyFont="1" applyFill="1" applyBorder="1" applyAlignment="1">
      <alignment horizontal="center" vertical="top"/>
    </xf>
    <xf numFmtId="49" fontId="9" fillId="0" borderId="0" xfId="326" applyNumberFormat="1" applyFont="1" applyFill="1" applyBorder="1" applyAlignment="1">
      <alignment horizontal="left" vertical="top"/>
    </xf>
    <xf numFmtId="0" fontId="9" fillId="0" borderId="0" xfId="326" applyNumberFormat="1" applyFont="1" applyFill="1" applyBorder="1" applyAlignment="1">
      <alignment horizontal="left" vertical="top" wrapText="1"/>
    </xf>
    <xf numFmtId="166" fontId="9" fillId="0" borderId="0" xfId="326" applyNumberFormat="1" applyFont="1" applyFill="1" applyBorder="1" applyAlignment="1">
      <alignment horizontal="right" vertical="top"/>
    </xf>
    <xf numFmtId="167" fontId="9" fillId="0" borderId="0" xfId="326" applyNumberFormat="1" applyFont="1" applyFill="1" applyBorder="1" applyAlignment="1">
      <alignment horizontal="right" vertical="top"/>
    </xf>
    <xf numFmtId="168" fontId="9" fillId="0" borderId="0" xfId="326" applyNumberFormat="1" applyFont="1" applyFill="1" applyBorder="1" applyAlignment="1">
      <alignment horizontal="right" vertical="top"/>
    </xf>
    <xf numFmtId="49" fontId="9" fillId="0" borderId="18" xfId="326" applyNumberFormat="1" applyFont="1" applyFill="1" applyBorder="1" applyAlignment="1">
      <alignment horizontal="center" vertical="top"/>
    </xf>
    <xf numFmtId="49" fontId="9" fillId="0" borderId="18" xfId="326" applyNumberFormat="1" applyFont="1" applyFill="1" applyBorder="1" applyAlignment="1">
      <alignment horizontal="left" vertical="top"/>
    </xf>
    <xf numFmtId="0" fontId="9" fillId="0" borderId="18" xfId="326" applyNumberFormat="1" applyFont="1" applyFill="1" applyBorder="1" applyAlignment="1">
      <alignment horizontal="left" vertical="top" wrapText="1"/>
    </xf>
    <xf numFmtId="166" fontId="9" fillId="0" borderId="18" xfId="326" applyNumberFormat="1" applyFont="1" applyFill="1" applyBorder="1" applyAlignment="1">
      <alignment horizontal="right" vertical="top"/>
    </xf>
    <xf numFmtId="167" fontId="9" fillId="0" borderId="18" xfId="326" applyNumberFormat="1" applyFont="1" applyFill="1" applyBorder="1" applyAlignment="1">
      <alignment horizontal="right" vertical="top"/>
    </xf>
    <xf numFmtId="165" fontId="3" fillId="0" borderId="0" xfId="323" applyNumberFormat="1" applyFont="1" applyFill="1" applyBorder="1" applyAlignment="1"/>
    <xf numFmtId="165" fontId="10" fillId="0" borderId="18" xfId="323" applyNumberFormat="1" applyFont="1" applyFill="1" applyBorder="1" applyAlignment="1">
      <alignment horizontal="right" vertical="top"/>
    </xf>
    <xf numFmtId="165" fontId="10" fillId="0" borderId="0" xfId="323" applyNumberFormat="1" applyFont="1" applyFill="1" applyBorder="1" applyAlignment="1">
      <alignment horizontal="right" vertical="top"/>
    </xf>
    <xf numFmtId="49" fontId="9" fillId="0" borderId="18" xfId="323" applyNumberFormat="1" applyFont="1" applyFill="1" applyBorder="1" applyAlignment="1">
      <alignment horizontal="center" vertical="top"/>
    </xf>
    <xf numFmtId="49" fontId="9" fillId="0" borderId="18" xfId="323" applyNumberFormat="1" applyFont="1" applyFill="1" applyBorder="1" applyAlignment="1">
      <alignment horizontal="left" vertical="top"/>
    </xf>
    <xf numFmtId="49" fontId="3" fillId="0" borderId="0" xfId="323" applyNumberFormat="1" applyFont="1" applyFill="1" applyAlignment="1">
      <alignment horizontal="center"/>
    </xf>
    <xf numFmtId="0" fontId="3" fillId="0" borderId="0" xfId="323" applyNumberFormat="1" applyFont="1" applyFill="1" applyAlignment="1">
      <alignment horizontal="left"/>
    </xf>
    <xf numFmtId="49" fontId="9" fillId="0" borderId="0" xfId="323" applyNumberFormat="1" applyFont="1" applyFill="1" applyBorder="1" applyAlignment="1">
      <alignment horizontal="center" vertical="top"/>
    </xf>
    <xf numFmtId="49" fontId="9" fillId="0" borderId="0" xfId="323" applyNumberFormat="1" applyFont="1" applyFill="1" applyBorder="1" applyAlignment="1">
      <alignment horizontal="left" vertical="top"/>
    </xf>
    <xf numFmtId="49" fontId="72" fillId="0" borderId="0" xfId="323" applyNumberFormat="1" applyFont="1" applyFill="1" applyAlignment="1"/>
    <xf numFmtId="165" fontId="72" fillId="0" borderId="0" xfId="323" applyNumberFormat="1" applyFont="1" applyFill="1" applyBorder="1" applyAlignment="1"/>
    <xf numFmtId="165" fontId="74" fillId="0" borderId="0" xfId="323" applyNumberFormat="1" applyFont="1" applyFill="1" applyBorder="1" applyAlignment="1">
      <alignment horizontal="right" vertical="top"/>
    </xf>
    <xf numFmtId="49" fontId="76" fillId="0" borderId="0" xfId="323" applyNumberFormat="1" applyFont="1" applyFill="1" applyAlignment="1">
      <alignment horizontal="center" vertical="center"/>
    </xf>
    <xf numFmtId="165" fontId="76" fillId="0" borderId="0" xfId="323" applyNumberFormat="1" applyFont="1" applyFill="1" applyBorder="1" applyAlignment="1">
      <alignment horizontal="center" vertical="center"/>
    </xf>
    <xf numFmtId="166" fontId="72" fillId="0" borderId="0" xfId="323" applyNumberFormat="1" applyFont="1" applyFill="1" applyAlignment="1"/>
    <xf numFmtId="0" fontId="75" fillId="0" borderId="0" xfId="323" applyFont="1" applyFill="1" applyAlignment="1">
      <alignment horizontal="left" vertical="top" wrapText="1"/>
    </xf>
    <xf numFmtId="49" fontId="74" fillId="0" borderId="0" xfId="326" applyNumberFormat="1" applyFont="1" applyFill="1" applyAlignment="1">
      <alignment horizontal="left" vertical="top" wrapText="1"/>
    </xf>
    <xf numFmtId="165" fontId="74" fillId="0" borderId="0" xfId="326" applyNumberFormat="1" applyFont="1" applyFill="1" applyBorder="1" applyAlignment="1">
      <alignment horizontal="right" vertical="top"/>
    </xf>
    <xf numFmtId="166" fontId="74" fillId="0" borderId="0" xfId="326" applyNumberFormat="1" applyFont="1" applyFill="1" applyAlignment="1">
      <alignment horizontal="left" vertical="top" wrapText="1"/>
    </xf>
    <xf numFmtId="165" fontId="74" fillId="0" borderId="0" xfId="326" applyNumberFormat="1" applyFont="1" applyFill="1" applyBorder="1" applyAlignment="1">
      <alignment horizontal="left" vertical="top" wrapText="1"/>
    </xf>
    <xf numFmtId="168" fontId="74" fillId="0" borderId="0" xfId="326" applyNumberFormat="1" applyFont="1" applyFill="1" applyAlignment="1">
      <alignment horizontal="left" vertical="top" wrapText="1"/>
    </xf>
    <xf numFmtId="0" fontId="74" fillId="0" borderId="0" xfId="326" applyNumberFormat="1" applyFont="1" applyFill="1" applyAlignment="1">
      <alignment horizontal="left" vertical="top" wrapText="1"/>
    </xf>
    <xf numFmtId="49" fontId="76" fillId="0" borderId="0" xfId="323" applyNumberFormat="1" applyFont="1" applyFill="1" applyAlignment="1">
      <alignment horizontal="center" vertical="center" wrapText="1"/>
    </xf>
    <xf numFmtId="166" fontId="76" fillId="0" borderId="0" xfId="323" applyNumberFormat="1" applyFont="1" applyFill="1" applyAlignment="1">
      <alignment horizontal="center" vertical="center"/>
    </xf>
    <xf numFmtId="0" fontId="75" fillId="0" borderId="0" xfId="326" applyFont="1" applyFill="1" applyAlignment="1">
      <alignment horizontal="left" vertical="top" wrapText="1"/>
    </xf>
    <xf numFmtId="49" fontId="76" fillId="0" borderId="0" xfId="326" applyNumberFormat="1" applyFont="1" applyFill="1" applyAlignment="1">
      <alignment horizontal="center" vertical="center"/>
    </xf>
    <xf numFmtId="49" fontId="76" fillId="0" borderId="0" xfId="326" applyNumberFormat="1" applyFont="1" applyFill="1" applyAlignment="1">
      <alignment horizontal="center" vertical="center" wrapText="1"/>
    </xf>
    <xf numFmtId="165" fontId="76" fillId="0" borderId="0" xfId="326" applyNumberFormat="1" applyFont="1" applyFill="1" applyBorder="1" applyAlignment="1">
      <alignment horizontal="center" vertical="center"/>
    </xf>
    <xf numFmtId="166" fontId="76" fillId="0" borderId="0" xfId="326" applyNumberFormat="1" applyFont="1" applyFill="1" applyAlignment="1">
      <alignment horizontal="center" vertical="center"/>
    </xf>
    <xf numFmtId="4" fontId="74" fillId="0" borderId="0" xfId="323" applyNumberFormat="1" applyFont="1" applyFill="1" applyAlignment="1">
      <alignment horizontal="left" vertical="center" wrapText="1"/>
    </xf>
    <xf numFmtId="0" fontId="9" fillId="0" borderId="0" xfId="323" applyNumberFormat="1" applyFont="1" applyFill="1" applyBorder="1" applyAlignment="1">
      <alignment horizontal="left" vertical="top" wrapText="1"/>
    </xf>
    <xf numFmtId="168" fontId="9" fillId="0" borderId="0" xfId="326" applyNumberFormat="1" applyFont="1" applyFill="1" applyBorder="1" applyAlignment="1">
      <alignment horizontal="right" vertical="top" wrapText="1" indent="1"/>
    </xf>
    <xf numFmtId="165" fontId="10" fillId="0" borderId="0" xfId="326" applyNumberFormat="1" applyFont="1" applyFill="1" applyBorder="1" applyAlignment="1">
      <alignment horizontal="right" vertical="top"/>
    </xf>
    <xf numFmtId="165" fontId="10" fillId="0" borderId="18" xfId="326" applyNumberFormat="1" applyFont="1" applyFill="1" applyBorder="1" applyAlignment="1">
      <alignment horizontal="right" vertical="top"/>
    </xf>
    <xf numFmtId="0" fontId="87" fillId="0" borderId="0" xfId="323" applyNumberFormat="1" applyFont="1" applyFill="1" applyAlignment="1">
      <alignment horizontal="left"/>
    </xf>
    <xf numFmtId="0" fontId="79" fillId="0" borderId="0" xfId="323" applyNumberFormat="1" applyFont="1" applyFill="1" applyAlignment="1">
      <alignment vertical="top"/>
    </xf>
    <xf numFmtId="0" fontId="79" fillId="0" borderId="0" xfId="323" applyNumberFormat="1" applyFont="1" applyFill="1" applyAlignment="1">
      <alignment horizontal="left" vertical="top"/>
    </xf>
    <xf numFmtId="43" fontId="88" fillId="0" borderId="0" xfId="311" applyNumberFormat="1" applyFont="1" applyFill="1" applyBorder="1" applyAlignment="1">
      <alignment horizontal="right" vertical="center" wrapText="1"/>
    </xf>
    <xf numFmtId="167" fontId="89" fillId="0" borderId="0" xfId="326" applyNumberFormat="1" applyFont="1" applyFill="1" applyAlignment="1">
      <alignment horizontal="right" vertical="top" wrapText="1"/>
    </xf>
    <xf numFmtId="0" fontId="9" fillId="0" borderId="18" xfId="326" applyNumberFormat="1" applyFont="1" applyFill="1" applyBorder="1" applyAlignment="1">
      <alignment horizontal="left" vertical="top"/>
    </xf>
    <xf numFmtId="0" fontId="9" fillId="0" borderId="18" xfId="323" applyNumberFormat="1" applyFont="1" applyFill="1" applyBorder="1" applyAlignment="1">
      <alignment horizontal="left" vertical="top"/>
    </xf>
    <xf numFmtId="2" fontId="10" fillId="0" borderId="18" xfId="326" applyNumberFormat="1" applyFont="1" applyFill="1" applyBorder="1" applyAlignment="1">
      <alignment horizontal="right" vertical="top"/>
    </xf>
    <xf numFmtId="2" fontId="9" fillId="0" borderId="18" xfId="326" applyNumberFormat="1" applyFont="1" applyFill="1" applyBorder="1" applyAlignment="1">
      <alignment horizontal="right" vertical="top"/>
    </xf>
    <xf numFmtId="0" fontId="88" fillId="0" borderId="0" xfId="311" applyFont="1" applyFill="1" applyBorder="1" applyAlignment="1">
      <alignment vertical="center" wrapText="1"/>
    </xf>
    <xf numFmtId="2" fontId="88" fillId="0" borderId="0" xfId="311" applyNumberFormat="1" applyFont="1" applyFill="1" applyBorder="1" applyAlignment="1">
      <alignment vertical="center" wrapText="1"/>
    </xf>
    <xf numFmtId="165" fontId="10" fillId="0" borderId="18" xfId="312" applyNumberFormat="1" applyFont="1" applyFill="1" applyBorder="1" applyAlignment="1">
      <alignment horizontal="right" vertical="top"/>
    </xf>
    <xf numFmtId="49" fontId="9" fillId="0" borderId="18" xfId="312" applyNumberFormat="1" applyFont="1" applyFill="1" applyBorder="1" applyAlignment="1">
      <alignment horizontal="left" vertical="top"/>
    </xf>
    <xf numFmtId="0" fontId="9" fillId="0" borderId="18" xfId="312" applyNumberFormat="1" applyFont="1" applyFill="1" applyBorder="1" applyAlignment="1">
      <alignment horizontal="left" vertical="top" wrapText="1"/>
    </xf>
    <xf numFmtId="49" fontId="9" fillId="0" borderId="18" xfId="312" applyNumberFormat="1" applyFont="1" applyFill="1" applyBorder="1" applyAlignment="1">
      <alignment horizontal="center" vertical="top"/>
    </xf>
    <xf numFmtId="166" fontId="9" fillId="0" borderId="18" xfId="312" applyNumberFormat="1" applyFont="1" applyFill="1" applyBorder="1" applyAlignment="1">
      <alignment horizontal="right" vertical="top"/>
    </xf>
    <xf numFmtId="4" fontId="9" fillId="0" borderId="0" xfId="326" applyNumberFormat="1" applyFont="1" applyFill="1" applyBorder="1" applyAlignment="1">
      <alignment horizontal="right" vertical="center"/>
    </xf>
    <xf numFmtId="166" fontId="74" fillId="0" borderId="0" xfId="326" applyNumberFormat="1" applyFont="1" applyFill="1" applyAlignment="1">
      <alignment horizontal="right" vertical="top" wrapText="1"/>
    </xf>
    <xf numFmtId="0" fontId="90" fillId="0" borderId="0" xfId="311" applyFont="1" applyFill="1" applyBorder="1" applyAlignment="1">
      <alignment horizontal="center" vertical="center" wrapText="1"/>
    </xf>
    <xf numFmtId="196" fontId="10" fillId="0" borderId="18" xfId="323" applyNumberFormat="1" applyFont="1" applyFill="1" applyBorder="1" applyAlignment="1">
      <alignment horizontal="right" vertical="top"/>
    </xf>
    <xf numFmtId="0" fontId="72" fillId="0" borderId="0" xfId="323" applyNumberFormat="1" applyFont="1" applyFill="1" applyAlignment="1">
      <alignment horizontal="left"/>
    </xf>
    <xf numFmtId="0" fontId="72" fillId="0" borderId="0" xfId="323" applyNumberFormat="1" applyFont="1" applyFill="1" applyAlignment="1"/>
    <xf numFmtId="165" fontId="91" fillId="0" borderId="0" xfId="323" applyNumberFormat="1" applyFont="1" applyFill="1" applyBorder="1" applyAlignment="1"/>
    <xf numFmtId="0" fontId="92" fillId="0" borderId="0" xfId="0" applyFont="1"/>
    <xf numFmtId="0" fontId="92" fillId="0" borderId="0" xfId="311" applyFont="1" applyFill="1" applyBorder="1"/>
    <xf numFmtId="0" fontId="92" fillId="0" borderId="0" xfId="311" applyFont="1" applyFill="1"/>
    <xf numFmtId="0" fontId="74" fillId="0" borderId="0" xfId="326" applyNumberFormat="1" applyFont="1" applyFill="1" applyAlignment="1">
      <alignment horizontal="right" vertical="top" wrapText="1"/>
    </xf>
    <xf numFmtId="0" fontId="88" fillId="0" borderId="0" xfId="323" applyFont="1" applyFill="1" applyBorder="1" applyAlignment="1">
      <alignment vertical="center" wrapText="1"/>
    </xf>
    <xf numFmtId="0" fontId="92" fillId="0" borderId="0" xfId="323" applyFont="1" applyFill="1" applyBorder="1"/>
    <xf numFmtId="43" fontId="88" fillId="0" borderId="0" xfId="323" applyNumberFormat="1" applyFont="1" applyFill="1" applyBorder="1" applyAlignment="1">
      <alignment horizontal="right" vertical="center" wrapText="1"/>
    </xf>
    <xf numFmtId="196" fontId="88" fillId="0" borderId="0" xfId="311" applyNumberFormat="1" applyFont="1" applyFill="1" applyBorder="1" applyAlignment="1">
      <alignment horizontal="right" vertical="center" wrapText="1"/>
    </xf>
    <xf numFmtId="2" fontId="74" fillId="0" borderId="0" xfId="326" applyNumberFormat="1" applyFont="1" applyFill="1" applyAlignment="1">
      <alignment horizontal="right" vertical="top" wrapText="1"/>
    </xf>
    <xf numFmtId="49" fontId="3" fillId="0" borderId="0" xfId="312" applyNumberFormat="1" applyFont="1" applyAlignment="1">
      <alignment horizontal="right"/>
    </xf>
    <xf numFmtId="0" fontId="9" fillId="0" borderId="18" xfId="312" applyNumberFormat="1" applyFont="1" applyBorder="1" applyAlignment="1">
      <alignment horizontal="left" vertical="top" wrapText="1"/>
    </xf>
    <xf numFmtId="167" fontId="9" fillId="0" borderId="18" xfId="312" applyNumberFormat="1" applyFont="1" applyBorder="1" applyAlignment="1">
      <alignment horizontal="right" vertical="top"/>
    </xf>
    <xf numFmtId="166" fontId="9" fillId="0" borderId="18" xfId="312" applyNumberFormat="1" applyFont="1" applyBorder="1" applyAlignment="1">
      <alignment horizontal="right" vertical="top"/>
    </xf>
    <xf numFmtId="49" fontId="3" fillId="0" borderId="0" xfId="312" applyNumberFormat="1" applyFont="1" applyAlignment="1">
      <alignment horizontal="center"/>
    </xf>
    <xf numFmtId="0" fontId="3" fillId="0" borderId="0" xfId="312" applyNumberFormat="1" applyFont="1" applyAlignment="1">
      <alignment horizontal="left" wrapText="1"/>
    </xf>
    <xf numFmtId="49" fontId="3" fillId="0" borderId="0" xfId="312" applyNumberFormat="1" applyFont="1" applyAlignment="1">
      <alignment horizontal="left"/>
    </xf>
    <xf numFmtId="49" fontId="4" fillId="0" borderId="0" xfId="323" applyNumberFormat="1" applyFont="1" applyAlignment="1"/>
    <xf numFmtId="166" fontId="4" fillId="0" borderId="0" xfId="323" applyNumberFormat="1" applyFont="1" applyAlignment="1"/>
    <xf numFmtId="49" fontId="6" fillId="0" borderId="0" xfId="323" applyNumberFormat="1" applyFont="1" applyAlignment="1">
      <alignment horizontal="left" vertical="top"/>
    </xf>
    <xf numFmtId="49" fontId="7" fillId="0" borderId="0" xfId="323" applyNumberFormat="1" applyFont="1" applyAlignment="1"/>
    <xf numFmtId="0" fontId="11" fillId="0" borderId="0" xfId="323" applyFont="1"/>
    <xf numFmtId="167" fontId="3" fillId="0" borderId="0" xfId="323" applyNumberFormat="1" applyFont="1" applyAlignment="1"/>
    <xf numFmtId="49" fontId="3" fillId="0" borderId="19" xfId="323" applyNumberFormat="1" applyFont="1" applyBorder="1" applyAlignment="1">
      <alignment horizontal="center"/>
    </xf>
    <xf numFmtId="167" fontId="3" fillId="0" borderId="0" xfId="323" applyNumberFormat="1" applyFont="1" applyBorder="1" applyAlignment="1"/>
    <xf numFmtId="0" fontId="5" fillId="0" borderId="0" xfId="323" applyNumberFormat="1" applyFont="1"/>
    <xf numFmtId="0" fontId="3" fillId="0" borderId="19" xfId="323" applyNumberFormat="1" applyFont="1" applyBorder="1" applyAlignment="1">
      <alignment horizontal="center"/>
    </xf>
    <xf numFmtId="0" fontId="3" fillId="0" borderId="0" xfId="323" applyNumberFormat="1" applyFont="1" applyAlignment="1">
      <alignment horizontal="left" indent="1"/>
    </xf>
    <xf numFmtId="167" fontId="3" fillId="0" borderId="19" xfId="323" applyNumberFormat="1" applyFont="1" applyBorder="1" applyAlignment="1"/>
    <xf numFmtId="0" fontId="3" fillId="0" borderId="0" xfId="323" applyNumberFormat="1" applyFont="1" applyBorder="1" applyAlignment="1">
      <alignment horizontal="left" indent="1"/>
    </xf>
    <xf numFmtId="0" fontId="3" fillId="0" borderId="19" xfId="323" applyNumberFormat="1" applyFont="1" applyBorder="1" applyAlignment="1">
      <alignment horizontal="left" indent="1"/>
    </xf>
    <xf numFmtId="167" fontId="3" fillId="0" borderId="0" xfId="323" applyNumberFormat="1" applyFont="1" applyAlignment="1">
      <alignment horizontal="left" indent="1"/>
    </xf>
    <xf numFmtId="0" fontId="12" fillId="0" borderId="0" xfId="323" applyNumberFormat="1" applyFont="1" applyAlignment="1">
      <alignment horizontal="left" indent="1"/>
    </xf>
    <xf numFmtId="167" fontId="12" fillId="0" borderId="0" xfId="323" applyNumberFormat="1" applyFont="1" applyBorder="1" applyAlignment="1"/>
    <xf numFmtId="0" fontId="78" fillId="0" borderId="0" xfId="323" applyNumberFormat="1" applyFont="1" applyAlignment="1">
      <alignment horizontal="left" indent="1"/>
    </xf>
    <xf numFmtId="0" fontId="3" fillId="0" borderId="0" xfId="323" applyNumberFormat="1" applyFont="1" applyAlignment="1">
      <alignment horizontal="left" indent="2"/>
    </xf>
    <xf numFmtId="0" fontId="3" fillId="0" borderId="19" xfId="323" applyNumberFormat="1" applyFont="1" applyBorder="1" applyAlignment="1">
      <alignment horizontal="left" indent="2"/>
    </xf>
    <xf numFmtId="0" fontId="2" fillId="0" borderId="0" xfId="323"/>
    <xf numFmtId="0" fontId="14" fillId="0" borderId="0" xfId="332" applyAlignment="1">
      <alignment horizontal="right"/>
    </xf>
    <xf numFmtId="0" fontId="38" fillId="0" borderId="0" xfId="332" applyFont="1" applyFill="1" applyBorder="1" applyAlignment="1" applyProtection="1">
      <alignment horizontal="right"/>
    </xf>
    <xf numFmtId="0" fontId="80" fillId="0" borderId="0" xfId="332" applyFont="1" applyFill="1" applyProtection="1"/>
    <xf numFmtId="0" fontId="81" fillId="0" borderId="0" xfId="332" applyFont="1" applyFill="1" applyProtection="1"/>
    <xf numFmtId="0" fontId="81" fillId="0" borderId="0" xfId="332" applyFont="1" applyFill="1" applyBorder="1" applyProtection="1"/>
    <xf numFmtId="0" fontId="82" fillId="0" borderId="0" xfId="332" applyFont="1" applyFill="1" applyBorder="1" applyProtection="1"/>
    <xf numFmtId="0" fontId="38" fillId="54" borderId="0" xfId="332" applyFont="1" applyFill="1" applyBorder="1" applyAlignment="1" applyProtection="1">
      <alignment horizontal="right"/>
    </xf>
    <xf numFmtId="49" fontId="38" fillId="0" borderId="0" xfId="332" applyNumberFormat="1" applyFont="1" applyFill="1" applyBorder="1" applyAlignment="1" applyProtection="1">
      <alignment horizontal="right"/>
    </xf>
    <xf numFmtId="0" fontId="83" fillId="0" borderId="0" xfId="332" applyFont="1" applyFill="1" applyProtection="1"/>
    <xf numFmtId="0" fontId="83" fillId="0" borderId="0" xfId="332" applyFont="1" applyFill="1" applyBorder="1" applyProtection="1"/>
    <xf numFmtId="0" fontId="20" fillId="0" borderId="0" xfId="332" applyFont="1" applyFill="1" applyBorder="1" applyProtection="1"/>
    <xf numFmtId="0" fontId="20" fillId="0" borderId="0" xfId="332" applyFont="1" applyFill="1" applyProtection="1"/>
    <xf numFmtId="0" fontId="19" fillId="0" borderId="0" xfId="332" applyFont="1" applyFill="1" applyProtection="1"/>
    <xf numFmtId="0" fontId="84" fillId="0" borderId="0" xfId="332" applyFont="1" applyFill="1" applyBorder="1" applyProtection="1"/>
    <xf numFmtId="0" fontId="19" fillId="0" borderId="0" xfId="332" applyFont="1" applyFill="1" applyBorder="1" applyProtection="1"/>
    <xf numFmtId="0" fontId="20" fillId="0" borderId="0" xfId="332" applyFont="1" applyFill="1" applyBorder="1" applyAlignment="1" applyProtection="1">
      <alignment wrapText="1"/>
    </xf>
    <xf numFmtId="0" fontId="20" fillId="0" borderId="0" xfId="332" applyFont="1" applyFill="1" applyAlignment="1" applyProtection="1">
      <alignment horizontal="right"/>
    </xf>
    <xf numFmtId="0" fontId="84" fillId="0" borderId="0" xfId="332" applyNumberFormat="1" applyFont="1" applyFill="1" applyBorder="1" applyAlignment="1" applyProtection="1">
      <alignment horizontal="left"/>
    </xf>
    <xf numFmtId="0" fontId="84" fillId="0" borderId="19" xfId="332" applyFont="1" applyFill="1" applyBorder="1" applyProtection="1"/>
    <xf numFmtId="0" fontId="84" fillId="0" borderId="19" xfId="332" applyNumberFormat="1" applyFont="1" applyFill="1" applyBorder="1" applyAlignment="1" applyProtection="1">
      <alignment horizontal="left"/>
    </xf>
    <xf numFmtId="0" fontId="84" fillId="0" borderId="20" xfId="332" applyNumberFormat="1" applyFont="1" applyFill="1" applyBorder="1" applyAlignment="1" applyProtection="1">
      <alignment horizontal="left"/>
    </xf>
    <xf numFmtId="0" fontId="84" fillId="0" borderId="0" xfId="332" applyFont="1" applyFill="1" applyProtection="1"/>
    <xf numFmtId="0" fontId="84" fillId="0" borderId="6" xfId="332" applyFont="1" applyFill="1" applyBorder="1" applyProtection="1"/>
    <xf numFmtId="195" fontId="84" fillId="0" borderId="0" xfId="332" applyNumberFormat="1" applyFont="1" applyFill="1" applyBorder="1" applyAlignment="1" applyProtection="1">
      <alignment horizontal="left" vertical="center"/>
    </xf>
    <xf numFmtId="3" fontId="20" fillId="0" borderId="0" xfId="332" applyNumberFormat="1" applyFont="1" applyFill="1" applyProtection="1"/>
    <xf numFmtId="0" fontId="20" fillId="0" borderId="6" xfId="332" applyFont="1" applyFill="1" applyBorder="1" applyProtection="1"/>
    <xf numFmtId="49" fontId="77" fillId="0" borderId="0" xfId="332" applyNumberFormat="1" applyFont="1" applyFill="1" applyBorder="1" applyAlignment="1" applyProtection="1">
      <alignment horizontal="right"/>
    </xf>
    <xf numFmtId="49" fontId="20" fillId="0" borderId="0" xfId="332" applyNumberFormat="1" applyFont="1" applyFill="1" applyProtection="1"/>
    <xf numFmtId="197" fontId="3" fillId="0" borderId="0" xfId="312" applyNumberFormat="1" applyFont="1" applyAlignment="1">
      <alignment horizontal="right"/>
    </xf>
    <xf numFmtId="0" fontId="9" fillId="0" borderId="21" xfId="312" applyNumberFormat="1" applyFont="1" applyBorder="1" applyAlignment="1">
      <alignment horizontal="left" vertical="top" wrapText="1"/>
    </xf>
    <xf numFmtId="197" fontId="9" fillId="0" borderId="18" xfId="312" applyNumberFormat="1" applyFont="1" applyBorder="1" applyAlignment="1">
      <alignment horizontal="right" vertical="top"/>
    </xf>
    <xf numFmtId="17" fontId="9" fillId="0" borderId="18" xfId="312" applyNumberFormat="1" applyFont="1" applyBorder="1" applyAlignment="1">
      <alignment horizontal="left" vertical="top" wrapText="1"/>
    </xf>
    <xf numFmtId="164" fontId="73" fillId="0" borderId="0" xfId="312" applyNumberFormat="1" applyFont="1" applyAlignment="1"/>
    <xf numFmtId="0" fontId="73" fillId="0" borderId="0" xfId="312" applyNumberFormat="1" applyFont="1" applyAlignment="1">
      <alignment horizontal="left"/>
    </xf>
    <xf numFmtId="49" fontId="73" fillId="0" borderId="0" xfId="312" applyNumberFormat="1" applyFont="1" applyAlignment="1">
      <alignment horizontal="center"/>
    </xf>
    <xf numFmtId="167" fontId="73" fillId="0" borderId="0" xfId="312" applyNumberFormat="1" applyFont="1" applyAlignment="1"/>
    <xf numFmtId="166" fontId="73" fillId="0" borderId="0" xfId="312" applyNumberFormat="1" applyFont="1" applyAlignment="1"/>
    <xf numFmtId="197" fontId="73" fillId="0" borderId="0" xfId="312" applyNumberFormat="1" applyFont="1" applyAlignment="1"/>
    <xf numFmtId="0" fontId="74" fillId="0" borderId="0" xfId="312" applyNumberFormat="1" applyFont="1" applyAlignment="1">
      <alignment horizontal="left" vertical="top" wrapText="1"/>
    </xf>
    <xf numFmtId="49" fontId="3" fillId="0" borderId="5" xfId="312" applyNumberFormat="1" applyFont="1" applyBorder="1" applyAlignment="1">
      <alignment horizontal="center" wrapText="1"/>
    </xf>
    <xf numFmtId="0" fontId="3" fillId="0" borderId="5" xfId="312" applyNumberFormat="1" applyFont="1" applyBorder="1" applyAlignment="1">
      <alignment horizontal="center" wrapText="1"/>
    </xf>
    <xf numFmtId="197" fontId="3" fillId="0" borderId="5" xfId="312" applyNumberFormat="1" applyFont="1" applyBorder="1" applyAlignment="1">
      <alignment horizontal="center" wrapText="1"/>
    </xf>
    <xf numFmtId="0" fontId="92" fillId="0" borderId="0" xfId="0" applyFont="1" applyAlignment="1">
      <alignment wrapText="1"/>
    </xf>
    <xf numFmtId="49" fontId="3" fillId="0" borderId="19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/>
    </xf>
    <xf numFmtId="0" fontId="74" fillId="0" borderId="0" xfId="311" applyFont="1" applyFill="1" applyBorder="1" applyAlignment="1">
      <alignment vertical="center" wrapText="1"/>
    </xf>
    <xf numFmtId="0" fontId="74" fillId="0" borderId="0" xfId="311" applyNumberFormat="1" applyFont="1" applyFill="1" applyBorder="1" applyAlignment="1">
      <alignment vertical="center" wrapText="1"/>
    </xf>
    <xf numFmtId="0" fontId="74" fillId="0" borderId="0" xfId="323" applyFont="1" applyFill="1" applyBorder="1" applyAlignment="1">
      <alignment vertical="center" wrapText="1"/>
    </xf>
    <xf numFmtId="2" fontId="74" fillId="0" borderId="0" xfId="311" applyNumberFormat="1" applyFont="1" applyFill="1" applyBorder="1" applyAlignment="1">
      <alignment vertical="center" wrapText="1"/>
    </xf>
    <xf numFmtId="0" fontId="92" fillId="0" borderId="0" xfId="0" applyFont="1" applyFill="1"/>
    <xf numFmtId="0" fontId="8" fillId="0" borderId="0" xfId="323" applyFont="1" applyFill="1"/>
    <xf numFmtId="0" fontId="94" fillId="0" borderId="0" xfId="0" applyFont="1" applyFill="1" applyAlignment="1">
      <alignment horizontal="right" vertical="center"/>
    </xf>
    <xf numFmtId="165" fontId="92" fillId="0" borderId="0" xfId="0" applyNumberFormat="1" applyFont="1" applyFill="1"/>
    <xf numFmtId="198" fontId="92" fillId="0" borderId="0" xfId="0" applyNumberFormat="1" applyFont="1" applyFill="1"/>
    <xf numFmtId="0" fontId="8" fillId="0" borderId="0" xfId="323" applyFont="1" applyFill="1" applyBorder="1" applyAlignment="1">
      <alignment wrapText="1"/>
    </xf>
    <xf numFmtId="0" fontId="74" fillId="0" borderId="0" xfId="311" applyFont="1" applyFill="1" applyBorder="1" applyAlignment="1">
      <alignment horizontal="left" vertical="center" wrapText="1"/>
    </xf>
    <xf numFmtId="0" fontId="84" fillId="0" borderId="19" xfId="332" applyNumberFormat="1" applyFont="1" applyFill="1" applyBorder="1" applyAlignment="1" applyProtection="1">
      <alignment horizontal="left"/>
    </xf>
    <xf numFmtId="0" fontId="38" fillId="54" borderId="19" xfId="332" applyFont="1" applyFill="1" applyBorder="1" applyAlignment="1" applyProtection="1">
      <alignment horizontal="right"/>
    </xf>
    <xf numFmtId="0" fontId="38" fillId="54" borderId="19" xfId="332" applyFont="1" applyFill="1" applyBorder="1" applyAlignment="1">
      <alignment horizontal="right"/>
    </xf>
    <xf numFmtId="0" fontId="14" fillId="0" borderId="19" xfId="332" applyBorder="1" applyAlignment="1"/>
    <xf numFmtId="0" fontId="85" fillId="55" borderId="0" xfId="332" applyFont="1" applyFill="1" applyBorder="1" applyAlignment="1" applyProtection="1">
      <alignment horizontal="right" vertical="center" wrapText="1"/>
    </xf>
    <xf numFmtId="0" fontId="14" fillId="0" borderId="0" xfId="332" applyAlignment="1">
      <alignment horizontal="right"/>
    </xf>
    <xf numFmtId="195" fontId="84" fillId="0" borderId="6" xfId="332" applyNumberFormat="1" applyFont="1" applyFill="1" applyBorder="1" applyAlignment="1" applyProtection="1">
      <alignment horizontal="left" vertical="center"/>
    </xf>
    <xf numFmtId="0" fontId="86" fillId="0" borderId="5" xfId="332" applyFont="1" applyFill="1" applyBorder="1" applyAlignment="1" applyProtection="1">
      <alignment horizontal="right" wrapText="1"/>
    </xf>
  </cellXfs>
  <cellStyles count="472">
    <cellStyle name="_2007_08_09 Výrobky Korunní" xfId="1"/>
    <cellStyle name="_7139_Obchodní pasáž Modřany_RO" xfId="2"/>
    <cellStyle name="_cenik_2007_01_03" xfId="3"/>
    <cellStyle name="_G-MONT s.r.o. (2011.02.10)" xfId="4"/>
    <cellStyle name="_Chrudim - kostel sv Josefa _ galerie -SMLOUVA-a" xfId="5"/>
    <cellStyle name="_Chrudim - kostel sv Josefa _ galerie -SMLOUVA-a 2" xfId="6"/>
    <cellStyle name="_I" xfId="7"/>
    <cellStyle name="_Ladronka_2_VV-DVD_kontrola_FINAL" xfId="8"/>
    <cellStyle name="_Ležáky-úpravy_1 etapa - cena dle SOD" xfId="9"/>
    <cellStyle name="_Nad Závěrkou_Profese s navýšením_071106" xfId="10"/>
    <cellStyle name="_PERSONAL" xfId="11"/>
    <cellStyle name="_PERSONAL_1" xfId="12"/>
    <cellStyle name="_PERSONAL_1_Benice_dům typ M3_propočet_070329" xfId="13"/>
    <cellStyle name="_PERSONAL_7139_Obchodní pasáž Modřany_RO" xfId="14"/>
    <cellStyle name="_PERSONAL_Benice_dům typ M3_propočet_070329" xfId="15"/>
    <cellStyle name="_PERSONAL_Nad Závěrkou_Profese s navýšením_071106" xfId="16"/>
    <cellStyle name="_Profese " xfId="17"/>
    <cellStyle name="_Profese _1" xfId="18"/>
    <cellStyle name="_PS_M_93_02_slaboproud" xfId="19"/>
    <cellStyle name="_Q-Sadovky-výkaz-2003-07-01" xfId="20"/>
    <cellStyle name="_Q-Sadovky-výkaz-2003-07-01_1" xfId="21"/>
    <cellStyle name="_Q-Sadovky-výkaz-2003-07-01_2" xfId="22"/>
    <cellStyle name="_Q-Sadovky-výkaz-2003-07-01_2 2" xfId="23"/>
    <cellStyle name="_Q-Sadovky-výkaz-2003-07-01_3" xfId="24"/>
    <cellStyle name="_Questima- Mazankar-2007-04-24" xfId="25"/>
    <cellStyle name="_Sadovky" xfId="26"/>
    <cellStyle name="_SO 01c_ESO_specifikace" xfId="27"/>
    <cellStyle name="_SO-01 - 14G_elektroinstalace" xfId="28"/>
    <cellStyle name="_Solarix_D2_11_2006" xfId="29"/>
    <cellStyle name="_Solarix_D2_11_2006 2" xfId="30"/>
    <cellStyle name="_Solarix_D2_11_2006_1" xfId="31"/>
    <cellStyle name="_Solarix_D2_11_2006_1 2" xfId="32"/>
    <cellStyle name="_Solarix_D2_11_2006_2" xfId="33"/>
    <cellStyle name="_Solarix_D2_11_2006_3" xfId="34"/>
    <cellStyle name="_Solarix_D2_11_2006_4" xfId="35"/>
    <cellStyle name="_Solarix_D2_11_2006_5" xfId="36"/>
    <cellStyle name="_Solarix_D2_11_2006_6" xfId="37"/>
    <cellStyle name="_Solarix_D2_11_2006_6 2" xfId="38"/>
    <cellStyle name="_Solarix_D2_11_2006_7" xfId="39"/>
    <cellStyle name="_Solarix_D2_11_2006_7 2" xfId="40"/>
    <cellStyle name="_Solarix_D2_11_2006_8" xfId="41"/>
    <cellStyle name="_Solarix_D2_11_2006_9" xfId="42"/>
    <cellStyle name="_Solarix_D2_11_2006_A" xfId="43"/>
    <cellStyle name="_Solarix_D2_11_2006_B" xfId="44"/>
    <cellStyle name="_Solarix_D2_11_2006_C" xfId="45"/>
    <cellStyle name="_Solarix_D2_11_2006_D" xfId="46"/>
    <cellStyle name="_Solarix_D2_11_2006_D 2" xfId="47"/>
    <cellStyle name="_Solarix_D2_11_2006_E" xfId="48"/>
    <cellStyle name="_Solarix_D2_11_2006_F" xfId="49"/>
    <cellStyle name="_Solarix_D2_11_2006_G" xfId="50"/>
    <cellStyle name="_Solarix_D2_11_2006_H" xfId="51"/>
    <cellStyle name="_Solarix_D2_11_2006_H 2" xfId="52"/>
    <cellStyle name="_Solarix_D2_11_2006_I" xfId="53"/>
    <cellStyle name="_Solarix_D2_11_2006_J" xfId="54"/>
    <cellStyle name="_Solarix_D2_11_2006_J 2" xfId="55"/>
    <cellStyle name="_Solarix_D2_11_2006_K" xfId="56"/>
    <cellStyle name="_Solarix_D2_11_2006_L" xfId="57"/>
    <cellStyle name="_Solarix_D2_11_2006_L 2" xfId="58"/>
    <cellStyle name="_Solarix_další_2005" xfId="59"/>
    <cellStyle name="_Solarix_další_2005 2" xfId="60"/>
    <cellStyle name="_Solarix_další_2005_1" xfId="61"/>
    <cellStyle name="_Solarix_další_2005_2" xfId="62"/>
    <cellStyle name="_Solarix_další_2005_2 2" xfId="63"/>
    <cellStyle name="_Solarix_další_2005_3" xfId="64"/>
    <cellStyle name="_Solarix_další_2005_3 2" xfId="65"/>
    <cellStyle name="_Solarix_další_2005_4" xfId="66"/>
    <cellStyle name="_Solarix_další_2005_5" xfId="67"/>
    <cellStyle name="_Solarix_další_2005_6" xfId="68"/>
    <cellStyle name="_Solarix_další_2005_6 2" xfId="69"/>
    <cellStyle name="_Solarix_další_2005_7" xfId="70"/>
    <cellStyle name="_Solarix_další_2005_7 2" xfId="71"/>
    <cellStyle name="_Solarix_další_2005_8" xfId="72"/>
    <cellStyle name="_Solarix_další_2005_8 2" xfId="73"/>
    <cellStyle name="_Solarix_další_2005_9" xfId="74"/>
    <cellStyle name="_Solarix_další_2005_9 2" xfId="75"/>
    <cellStyle name="_Solarix_další_2005_A" xfId="76"/>
    <cellStyle name="_Solarix_další_2005_B" xfId="77"/>
    <cellStyle name="_Solarix_další_2005_B 2" xfId="78"/>
    <cellStyle name="_Solarix_další_2005_C" xfId="79"/>
    <cellStyle name="_Solarix_další_2005_D" xfId="80"/>
    <cellStyle name="_Solarix_další_2005_E" xfId="81"/>
    <cellStyle name="_Solarix_další_2005_F" xfId="82"/>
    <cellStyle name="_Solarix_další_2005_G" xfId="83"/>
    <cellStyle name="_Solarix_další_2005_H" xfId="84"/>
    <cellStyle name="_Solarix_další_2005_I" xfId="85"/>
    <cellStyle name="_Solarix_další_2005_J" xfId="86"/>
    <cellStyle name="_Solarix_další_2005_K" xfId="87"/>
    <cellStyle name="_Solarix_další_2005_L" xfId="88"/>
    <cellStyle name="_Summary bill of rates COOLINGL" xfId="89"/>
    <cellStyle name="_Summary bill of rates COOLINGL 2" xfId="90"/>
    <cellStyle name="_Summary bill of rates COOLINGL_1" xfId="91"/>
    <cellStyle name="_Summary bill of rates COOLINGL_1 2" xfId="92"/>
    <cellStyle name="_Summary bill of rates COOLINGL_2" xfId="93"/>
    <cellStyle name="_Summary bill of rates COOLINGL_2 2" xfId="94"/>
    <cellStyle name="_Summary bill of rates COOLINGL_3" xfId="95"/>
    <cellStyle name="_Summary bill of rates COOLINGL_3 2" xfId="96"/>
    <cellStyle name="_Summary bill of rates VENTILATIONL" xfId="97"/>
    <cellStyle name="_Summary bill of rates VENTILATIONL 2" xfId="98"/>
    <cellStyle name="_Summary bill of rates VENTILATIONL_1" xfId="99"/>
    <cellStyle name="_Summary bill of rates VENTILATIONL_1 2" xfId="100"/>
    <cellStyle name="_Summary bill of rates VENTILATIONL_2" xfId="101"/>
    <cellStyle name="_Summary bill of rates VENTILATIONL_2 2" xfId="102"/>
    <cellStyle name="_Summary bill of rates VENTILATIONL_3" xfId="103"/>
    <cellStyle name="_Summary bill of rates VENTILATIONL_3 2" xfId="104"/>
    <cellStyle name="_vykopy" xfId="105"/>
    <cellStyle name="_ZTI" xfId="106"/>
    <cellStyle name="_zti_vykopy" xfId="107"/>
    <cellStyle name="1" xfId="108"/>
    <cellStyle name="1_Benice_dům typ M3_propočet_070329" xfId="109"/>
    <cellStyle name="20 % – Zvýraznění1 2" xfId="110"/>
    <cellStyle name="20 % – Zvýraznění1 2 2" xfId="111"/>
    <cellStyle name="20 % – Zvýraznění1 2 3" xfId="112"/>
    <cellStyle name="20 % – Zvýraznění1 3" xfId="113"/>
    <cellStyle name="20 % – Zvýraznění1 3 2" xfId="114"/>
    <cellStyle name="20 % – Zvýraznění1 3 3" xfId="115"/>
    <cellStyle name="20 % – Zvýraznění2 2" xfId="116"/>
    <cellStyle name="20 % – Zvýraznění2 2 2" xfId="117"/>
    <cellStyle name="20 % – Zvýraznění2 2 3" xfId="118"/>
    <cellStyle name="20 % – Zvýraznění2 3" xfId="119"/>
    <cellStyle name="20 % – Zvýraznění2 3 2" xfId="120"/>
    <cellStyle name="20 % – Zvýraznění2 3 3" xfId="121"/>
    <cellStyle name="20 % – Zvýraznění3 2" xfId="122"/>
    <cellStyle name="20 % – Zvýraznění3 2 2" xfId="123"/>
    <cellStyle name="20 % – Zvýraznění3 2 3" xfId="124"/>
    <cellStyle name="20 % – Zvýraznění3 3" xfId="125"/>
    <cellStyle name="20 % – Zvýraznění3 3 2" xfId="126"/>
    <cellStyle name="20 % – Zvýraznění3 3 3" xfId="127"/>
    <cellStyle name="20 % – Zvýraznění4 2" xfId="128"/>
    <cellStyle name="20 % – Zvýraznění4 2 2" xfId="129"/>
    <cellStyle name="20 % – Zvýraznění4 2 3" xfId="130"/>
    <cellStyle name="20 % – Zvýraznění4 3" xfId="131"/>
    <cellStyle name="20 % – Zvýraznění4 3 2" xfId="132"/>
    <cellStyle name="20 % – Zvýraznění4 3 3" xfId="133"/>
    <cellStyle name="20 % – Zvýraznění5 2" xfId="134"/>
    <cellStyle name="20 % – Zvýraznění5 2 2" xfId="135"/>
    <cellStyle name="20 % – Zvýraznění5 2 3" xfId="136"/>
    <cellStyle name="20 % – Zvýraznění5 3" xfId="137"/>
    <cellStyle name="20 % – Zvýraznění5 3 2" xfId="138"/>
    <cellStyle name="20 % – Zvýraznění5 3 3" xfId="139"/>
    <cellStyle name="20 % – Zvýraznění6 2" xfId="140"/>
    <cellStyle name="20 % – Zvýraznění6 2 2" xfId="141"/>
    <cellStyle name="20 % – Zvýraznění6 2 3" xfId="142"/>
    <cellStyle name="20 % – Zvýraznění6 3" xfId="143"/>
    <cellStyle name="20 % – Zvýraznění6 3 2" xfId="144"/>
    <cellStyle name="20 % – Zvýraznění6 3 3" xfId="145"/>
    <cellStyle name="20 % - zvýraznenie1" xfId="146"/>
    <cellStyle name="20 % - zvýraznenie1 2" xfId="147"/>
    <cellStyle name="20 % - zvýraznenie1 3" xfId="148"/>
    <cellStyle name="20 % - zvýraznenie2" xfId="149"/>
    <cellStyle name="20 % - zvýraznenie2 2" xfId="150"/>
    <cellStyle name="20 % - zvýraznenie2 3" xfId="151"/>
    <cellStyle name="20 % - zvýraznenie3" xfId="152"/>
    <cellStyle name="20 % - zvýraznenie3 2" xfId="153"/>
    <cellStyle name="20 % - zvýraznenie3 3" xfId="154"/>
    <cellStyle name="20 % - zvýraznenie4" xfId="155"/>
    <cellStyle name="20 % - zvýraznenie4 2" xfId="156"/>
    <cellStyle name="20 % - zvýraznenie4 3" xfId="157"/>
    <cellStyle name="20 % - zvýraznenie5" xfId="158"/>
    <cellStyle name="20 % - zvýraznenie5 2" xfId="159"/>
    <cellStyle name="20 % - zvýraznenie5 3" xfId="160"/>
    <cellStyle name="20 % - zvýraznenie6" xfId="161"/>
    <cellStyle name="20 % - zvýraznenie6 2" xfId="162"/>
    <cellStyle name="20 % - zvýraznenie6 3" xfId="163"/>
    <cellStyle name="40 % – Zvýraznění1 2" xfId="164"/>
    <cellStyle name="40 % – Zvýraznění1 2 2" xfId="165"/>
    <cellStyle name="40 % – Zvýraznění1 2 3" xfId="166"/>
    <cellStyle name="40 % – Zvýraznění1 3" xfId="167"/>
    <cellStyle name="40 % – Zvýraznění1 3 2" xfId="168"/>
    <cellStyle name="40 % – Zvýraznění1 3 3" xfId="169"/>
    <cellStyle name="40 % – Zvýraznění2 2" xfId="170"/>
    <cellStyle name="40 % – Zvýraznění2 2 2" xfId="171"/>
    <cellStyle name="40 % – Zvýraznění2 2 3" xfId="172"/>
    <cellStyle name="40 % – Zvýraznění2 3" xfId="173"/>
    <cellStyle name="40 % – Zvýraznění2 3 2" xfId="174"/>
    <cellStyle name="40 % – Zvýraznění2 3 3" xfId="175"/>
    <cellStyle name="40 % – Zvýraznění3 2" xfId="176"/>
    <cellStyle name="40 % – Zvýraznění3 2 2" xfId="177"/>
    <cellStyle name="40 % – Zvýraznění3 2 3" xfId="178"/>
    <cellStyle name="40 % – Zvýraznění3 3" xfId="179"/>
    <cellStyle name="40 % – Zvýraznění3 3 2" xfId="180"/>
    <cellStyle name="40 % – Zvýraznění3 3 3" xfId="181"/>
    <cellStyle name="40 % – Zvýraznění4 2" xfId="182"/>
    <cellStyle name="40 % – Zvýraznění4 2 2" xfId="183"/>
    <cellStyle name="40 % – Zvýraznění4 2 3" xfId="184"/>
    <cellStyle name="40 % – Zvýraznění4 3" xfId="185"/>
    <cellStyle name="40 % – Zvýraznění4 3 2" xfId="186"/>
    <cellStyle name="40 % – Zvýraznění4 3 3" xfId="187"/>
    <cellStyle name="40 % – Zvýraznění5 2" xfId="188"/>
    <cellStyle name="40 % – Zvýraznění5 2 2" xfId="189"/>
    <cellStyle name="40 % – Zvýraznění5 2 3" xfId="190"/>
    <cellStyle name="40 % – Zvýraznění5 3" xfId="191"/>
    <cellStyle name="40 % – Zvýraznění5 3 2" xfId="192"/>
    <cellStyle name="40 % – Zvýraznění5 3 3" xfId="193"/>
    <cellStyle name="40 % – Zvýraznění6 2" xfId="194"/>
    <cellStyle name="40 % – Zvýraznění6 2 2" xfId="195"/>
    <cellStyle name="40 % – Zvýraznění6 2 3" xfId="196"/>
    <cellStyle name="40 % – Zvýraznění6 3" xfId="197"/>
    <cellStyle name="40 % – Zvýraznění6 4" xfId="198"/>
    <cellStyle name="40 % – Zvýraznění6 4 2" xfId="199"/>
    <cellStyle name="40 % – Zvýraznění6 4 3" xfId="200"/>
    <cellStyle name="40 % - zvýraznenie1" xfId="201"/>
    <cellStyle name="40 % - zvýraznenie1 2" xfId="202"/>
    <cellStyle name="40 % - zvýraznenie1 3" xfId="203"/>
    <cellStyle name="40 % - zvýraznenie2" xfId="204"/>
    <cellStyle name="40 % - zvýraznenie2 2" xfId="205"/>
    <cellStyle name="40 % - zvýraznenie2 3" xfId="206"/>
    <cellStyle name="40 % - zvýraznenie3" xfId="207"/>
    <cellStyle name="40 % - zvýraznenie3 2" xfId="208"/>
    <cellStyle name="40 % - zvýraznenie3 3" xfId="209"/>
    <cellStyle name="40 % - zvýraznenie4" xfId="210"/>
    <cellStyle name="40 % - zvýraznenie4 2" xfId="211"/>
    <cellStyle name="40 % - zvýraznenie4 3" xfId="212"/>
    <cellStyle name="40 % - zvýraznenie5" xfId="213"/>
    <cellStyle name="40 % - zvýraznenie5 2" xfId="214"/>
    <cellStyle name="40 % - zvýraznenie5 3" xfId="215"/>
    <cellStyle name="40 % - zvýraznenie6" xfId="216"/>
    <cellStyle name="40 % - zvýraznenie6 2" xfId="217"/>
    <cellStyle name="40 % - zvýraznenie6 3" xfId="218"/>
    <cellStyle name="60 % – Zvýraznění1 2" xfId="219"/>
    <cellStyle name="60 % – Zvýraznění1 3" xfId="220"/>
    <cellStyle name="60 % – Zvýraznění2 2" xfId="221"/>
    <cellStyle name="60 % – Zvýraznění2 3" xfId="222"/>
    <cellStyle name="60 % – Zvýraznění3 2" xfId="223"/>
    <cellStyle name="60 % – Zvýraznění3 3" xfId="224"/>
    <cellStyle name="60 % – Zvýraznění4 2" xfId="225"/>
    <cellStyle name="60 % – Zvýraznění4 3" xfId="226"/>
    <cellStyle name="60 % – Zvýraznění5 2" xfId="227"/>
    <cellStyle name="60 % – Zvýraznění5 3" xfId="228"/>
    <cellStyle name="60 % – Zvýraznění6 2" xfId="229"/>
    <cellStyle name="60 % – Zvýraznění6 3" xfId="230"/>
    <cellStyle name="60 % - zvýraznenie1" xfId="231"/>
    <cellStyle name="60 % - zvýraznenie2" xfId="232"/>
    <cellStyle name="60 % - zvýraznenie3" xfId="233"/>
    <cellStyle name="60 % - zvýraznenie4" xfId="234"/>
    <cellStyle name="60 % - zvýraznenie5" xfId="235"/>
    <cellStyle name="60 % - zvýraznenie6" xfId="236"/>
    <cellStyle name="Artikl" xfId="237"/>
    <cellStyle name="Artikl-hlavní popis" xfId="238"/>
    <cellStyle name="Artikl-vedlejší popis" xfId="239"/>
    <cellStyle name="balicek" xfId="240"/>
    <cellStyle name="Calc Currency (0)" xfId="241"/>
    <cellStyle name="Calc Currency (2)" xfId="242"/>
    <cellStyle name="Calc Percent (0)" xfId="243"/>
    <cellStyle name="Calc Percent (1)" xfId="244"/>
    <cellStyle name="Calc Percent (2)" xfId="245"/>
    <cellStyle name="Calc Units (0)" xfId="246"/>
    <cellStyle name="Calc Units (1)" xfId="247"/>
    <cellStyle name="Calc Units (2)" xfId="248"/>
    <cellStyle name="Celkem 2" xfId="249"/>
    <cellStyle name="cena" xfId="250"/>
    <cellStyle name="cena mon" xfId="251"/>
    <cellStyle name="cena_EUROSAT cctv_11_2006" xfId="252"/>
    <cellStyle name="Comma [0]_#6 Temps &amp; Contractors" xfId="253"/>
    <cellStyle name="Comma [00]" xfId="254"/>
    <cellStyle name="Comma_#6 Temps &amp; Contractors" xfId="255"/>
    <cellStyle name="Currency [0]_#6 Temps &amp; Contractors" xfId="256"/>
    <cellStyle name="Currency [00]" xfId="257"/>
    <cellStyle name="Currency_#6 Temps &amp; Contractors" xfId="258"/>
    <cellStyle name="čárky [0]_Kabel trasy" xfId="259"/>
    <cellStyle name="Číslo artiklu" xfId="260"/>
    <cellStyle name="Date Short" xfId="261"/>
    <cellStyle name="Dezimal [0]_--&gt;2-1" xfId="262"/>
    <cellStyle name="Dezimal_--&gt;2-1" xfId="263"/>
    <cellStyle name="Dobrá" xfId="264"/>
    <cellStyle name="Dziesiętny [0]_laroux" xfId="265"/>
    <cellStyle name="Dziesiętny_laroux" xfId="266"/>
    <cellStyle name="Enter Currency (0)" xfId="267"/>
    <cellStyle name="Enter Currency (2)" xfId="268"/>
    <cellStyle name="Enter Units (0)" xfId="269"/>
    <cellStyle name="Enter Units (1)" xfId="270"/>
    <cellStyle name="Enter Units (2)" xfId="271"/>
    <cellStyle name="Header1" xfId="272"/>
    <cellStyle name="Header2" xfId="273"/>
    <cellStyle name="hlavicka" xfId="274"/>
    <cellStyle name="Hyperlink" xfId="275"/>
    <cellStyle name="Hypertextový odkaz 2" xfId="276"/>
    <cellStyle name="Hypertextový odkaz 3" xfId="277"/>
    <cellStyle name="Chybně 2" xfId="278"/>
    <cellStyle name="Chybně 3" xfId="279"/>
    <cellStyle name="Kontrolná bunka" xfId="280"/>
    <cellStyle name="Kontrolní buňka 2" xfId="281"/>
    <cellStyle name="Kontrolní buňka 3" xfId="282"/>
    <cellStyle name="Link Currency (0)" xfId="283"/>
    <cellStyle name="Link Currency (2)" xfId="284"/>
    <cellStyle name="Link Units (0)" xfId="285"/>
    <cellStyle name="Link Units (1)" xfId="286"/>
    <cellStyle name="Link Units (2)" xfId="287"/>
    <cellStyle name="Měna 2" xfId="288"/>
    <cellStyle name="Měna 2 2" xfId="289"/>
    <cellStyle name="Měna 3" xfId="290"/>
    <cellStyle name="Měna 3 2" xfId="291"/>
    <cellStyle name="muj" xfId="292"/>
    <cellStyle name="Nadpis" xfId="293"/>
    <cellStyle name="Nadpis 1 2" xfId="294"/>
    <cellStyle name="Nadpis 2 2" xfId="295"/>
    <cellStyle name="Nadpis 3 2" xfId="296"/>
    <cellStyle name="Nadpis 4 2" xfId="297"/>
    <cellStyle name="nadpis kapitoly" xfId="298"/>
    <cellStyle name="NAROW" xfId="299"/>
    <cellStyle name="Název 2" xfId="300"/>
    <cellStyle name="Název skupiny" xfId="301"/>
    <cellStyle name="Neutrálna" xfId="302"/>
    <cellStyle name="Neutrální 2" xfId="303"/>
    <cellStyle name="Neutrální 3" xfId="304"/>
    <cellStyle name="normal" xfId="305"/>
    <cellStyle name="normální" xfId="0" builtinId="0"/>
    <cellStyle name="Normální 10" xfId="306"/>
    <cellStyle name="Normální 11" xfId="307"/>
    <cellStyle name="Normální 12" xfId="308"/>
    <cellStyle name="Normální 13" xfId="309"/>
    <cellStyle name="Normální 13 2" xfId="310"/>
    <cellStyle name="Normální 14" xfId="311"/>
    <cellStyle name="Normální 15" xfId="312"/>
    <cellStyle name="Normální 15 2" xfId="313"/>
    <cellStyle name="Normální 15 3" xfId="314"/>
    <cellStyle name="Normální 16" xfId="315"/>
    <cellStyle name="Normální 16 2" xfId="316"/>
    <cellStyle name="Normální 17" xfId="317"/>
    <cellStyle name="Normální 17 2" xfId="318"/>
    <cellStyle name="Normální 18" xfId="319"/>
    <cellStyle name="Normální 18 2" xfId="320"/>
    <cellStyle name="Normální 18 2 2" xfId="321"/>
    <cellStyle name="Normální 18 3" xfId="322"/>
    <cellStyle name="Normální 19" xfId="323"/>
    <cellStyle name="Normální 19 2" xfId="324"/>
    <cellStyle name="Normální 19 3" xfId="325"/>
    <cellStyle name="Normální 2" xfId="326"/>
    <cellStyle name="Normální 2 2" xfId="327"/>
    <cellStyle name="Normální 2 2 2" xfId="328"/>
    <cellStyle name="Normální 2 2 3" xfId="329"/>
    <cellStyle name="normální 2 2 4" xfId="330"/>
    <cellStyle name="normální 2 2 5" xfId="331"/>
    <cellStyle name="Normální 2 3" xfId="332"/>
    <cellStyle name="Normální 2 4" xfId="333"/>
    <cellStyle name="Normální 2 5" xfId="334"/>
    <cellStyle name="Normální 3" xfId="335"/>
    <cellStyle name="Normální 3 10" xfId="336"/>
    <cellStyle name="Normální 3 10 2" xfId="337"/>
    <cellStyle name="Normální 3 2" xfId="338"/>
    <cellStyle name="normální 3 3" xfId="339"/>
    <cellStyle name="normální 3 4" xfId="340"/>
    <cellStyle name="Normální 3 5" xfId="341"/>
    <cellStyle name="Normální 3 5 2" xfId="342"/>
    <cellStyle name="Normální 3 6" xfId="343"/>
    <cellStyle name="Normální 3 6 2" xfId="344"/>
    <cellStyle name="Normální 3 7" xfId="345"/>
    <cellStyle name="Normální 3 7 2" xfId="346"/>
    <cellStyle name="Normální 3 7 2 2" xfId="347"/>
    <cellStyle name="Normální 3 7 3" xfId="348"/>
    <cellStyle name="Normální 3 7 3 2" xfId="349"/>
    <cellStyle name="Normální 3 7 4" xfId="350"/>
    <cellStyle name="Normální 3 8" xfId="351"/>
    <cellStyle name="Normální 3 8 2" xfId="352"/>
    <cellStyle name="Normální 3 9" xfId="353"/>
    <cellStyle name="Normální 3 9 2" xfId="354"/>
    <cellStyle name="Normální 4" xfId="355"/>
    <cellStyle name="Normální 4 10" xfId="356"/>
    <cellStyle name="Normální 4 10 2" xfId="357"/>
    <cellStyle name="normální 4 2" xfId="358"/>
    <cellStyle name="Normální 4 3" xfId="359"/>
    <cellStyle name="Normální 4 3 2" xfId="360"/>
    <cellStyle name="Normální 4 4" xfId="361"/>
    <cellStyle name="Normální 4 4 2" xfId="362"/>
    <cellStyle name="Normální 4 5" xfId="363"/>
    <cellStyle name="Normální 4 5 2" xfId="364"/>
    <cellStyle name="Normální 4 6" xfId="365"/>
    <cellStyle name="Normální 4 6 2" xfId="366"/>
    <cellStyle name="Normální 4 7" xfId="367"/>
    <cellStyle name="Normální 4 7 2" xfId="368"/>
    <cellStyle name="Normální 4 8" xfId="369"/>
    <cellStyle name="Normální 4 8 2" xfId="370"/>
    <cellStyle name="Normální 4 9" xfId="371"/>
    <cellStyle name="Normální 4 9 2" xfId="372"/>
    <cellStyle name="normální 5" xfId="373"/>
    <cellStyle name="Normální 5 2" xfId="374"/>
    <cellStyle name="Normální 6" xfId="375"/>
    <cellStyle name="Normální 6 2" xfId="376"/>
    <cellStyle name="Normální 6 3" xfId="377"/>
    <cellStyle name="Normální 6 3 2" xfId="378"/>
    <cellStyle name="Normální 6 3 2 2" xfId="379"/>
    <cellStyle name="Normální 6 3 3" xfId="380"/>
    <cellStyle name="Normální 6 4" xfId="381"/>
    <cellStyle name="Normální 6 4 2" xfId="382"/>
    <cellStyle name="Normální 6 5" xfId="383"/>
    <cellStyle name="Normální 7" xfId="384"/>
    <cellStyle name="Normální 8" xfId="385"/>
    <cellStyle name="Normální 8 2" xfId="386"/>
    <cellStyle name="Normální 9" xfId="387"/>
    <cellStyle name="Normální 9 2" xfId="388"/>
    <cellStyle name="Normální 9 3" xfId="389"/>
    <cellStyle name="Normální 9 3 2" xfId="390"/>
    <cellStyle name="Normální 9 3 2 2" xfId="391"/>
    <cellStyle name="Normální 9 3 3" xfId="392"/>
    <cellStyle name="Normální 9 4" xfId="393"/>
    <cellStyle name="Normalny_Ceny jedn" xfId="394"/>
    <cellStyle name="novinka" xfId="395"/>
    <cellStyle name="oddíl" xfId="396"/>
    <cellStyle name="Percent [0]" xfId="397"/>
    <cellStyle name="Percent [00]" xfId="398"/>
    <cellStyle name="Percent_#6 Temps &amp; Contractors" xfId="399"/>
    <cellStyle name="počty kusů" xfId="400"/>
    <cellStyle name="polozka" xfId="401"/>
    <cellStyle name="popis" xfId="402"/>
    <cellStyle name="popis polozky" xfId="403"/>
    <cellStyle name="Poznámka 2" xfId="404"/>
    <cellStyle name="Poznámka 3" xfId="405"/>
    <cellStyle name="Poznámka 3 2" xfId="406"/>
    <cellStyle name="Poznámka 3 3" xfId="407"/>
    <cellStyle name="Poznámka 4" xfId="408"/>
    <cellStyle name="Poznámka 4 2" xfId="409"/>
    <cellStyle name="Prepojená bunka" xfId="410"/>
    <cellStyle name="PrePop Currency (0)" xfId="411"/>
    <cellStyle name="PrePop Currency (2)" xfId="412"/>
    <cellStyle name="PrePop Units (0)" xfId="413"/>
    <cellStyle name="PrePop Units (1)" xfId="414"/>
    <cellStyle name="PrePop Units (2)" xfId="415"/>
    <cellStyle name="Procenta 2" xfId="416"/>
    <cellStyle name="Procenta 2 2" xfId="417"/>
    <cellStyle name="Propojená buňka 2" xfId="418"/>
    <cellStyle name="Skupiny artiklů" xfId="419"/>
    <cellStyle name="snizeni" xfId="420"/>
    <cellStyle name="Specifikace" xfId="421"/>
    <cellStyle name="Spolu" xfId="422"/>
    <cellStyle name="Správně 2" xfId="423"/>
    <cellStyle name="Správně 3" xfId="424"/>
    <cellStyle name="Standard_--&gt;2-1" xfId="425"/>
    <cellStyle name="Styl 1" xfId="426"/>
    <cellStyle name="Styl 1 2" xfId="427"/>
    <cellStyle name="Styl 1 3" xfId="428"/>
    <cellStyle name="Text Indent A" xfId="429"/>
    <cellStyle name="Text Indent B" xfId="430"/>
    <cellStyle name="Text Indent C" xfId="431"/>
    <cellStyle name="Text upozornění 2" xfId="432"/>
    <cellStyle name="Text upozornenia" xfId="433"/>
    <cellStyle name="Titul" xfId="434"/>
    <cellStyle name="Vstup 2" xfId="435"/>
    <cellStyle name="Vstup 3" xfId="436"/>
    <cellStyle name="Výpočet 2" xfId="437"/>
    <cellStyle name="Výpočet 3" xfId="438"/>
    <cellStyle name="výprodej" xfId="439"/>
    <cellStyle name="vyrobce" xfId="440"/>
    <cellStyle name="Výstup 2" xfId="441"/>
    <cellStyle name="Výstup 3" xfId="442"/>
    <cellStyle name="Vysvětlující text 2" xfId="443"/>
    <cellStyle name="Vysvetľujúci text" xfId="444"/>
    <cellStyle name="Währung [0]_--&gt;2-1" xfId="445"/>
    <cellStyle name="Währung_--&gt;2-1" xfId="446"/>
    <cellStyle name="Walutowy [0]_laroux" xfId="447"/>
    <cellStyle name="Walutowy_laroux" xfId="448"/>
    <cellStyle name="Wהhrung [0]_--&gt;2-1" xfId="449"/>
    <cellStyle name="Wהhrung_--&gt;2-1" xfId="450"/>
    <cellStyle name="Zlá" xfId="451"/>
    <cellStyle name="Zvýraznění 1 2" xfId="452"/>
    <cellStyle name="Zvýraznění 1 3" xfId="453"/>
    <cellStyle name="Zvýraznění 2 2" xfId="454"/>
    <cellStyle name="Zvýraznění 2 3" xfId="455"/>
    <cellStyle name="Zvýraznění 3 2" xfId="456"/>
    <cellStyle name="Zvýraznění 3 3" xfId="457"/>
    <cellStyle name="Zvýraznění 4 2" xfId="458"/>
    <cellStyle name="Zvýraznění 4 3" xfId="459"/>
    <cellStyle name="Zvýraznění 5 2" xfId="460"/>
    <cellStyle name="Zvýraznění 5 3" xfId="461"/>
    <cellStyle name="Zvýraznění 6 2" xfId="462"/>
    <cellStyle name="Zvýraznění 6 3" xfId="463"/>
    <cellStyle name="Zvýraznenie1" xfId="464"/>
    <cellStyle name="Zvýraznenie2" xfId="465"/>
    <cellStyle name="Zvýraznenie3" xfId="466"/>
    <cellStyle name="Zvýraznenie4" xfId="467"/>
    <cellStyle name="Zvýraznenie5" xfId="468"/>
    <cellStyle name="Zvýraznenie6" xfId="469"/>
    <cellStyle name="Zvýrazni" xfId="470"/>
    <cellStyle name="通貨_販促-2005" xfId="47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E7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opLeftCell="A43" workbookViewId="0">
      <selection activeCell="G8" sqref="G8"/>
    </sheetView>
  </sheetViews>
  <sheetFormatPr defaultColWidth="20" defaultRowHeight="15"/>
  <sheetData>
    <row r="1" spans="1:8">
      <c r="A1" s="168" t="s">
        <v>559</v>
      </c>
      <c r="B1" s="169"/>
      <c r="C1" s="169"/>
      <c r="D1" s="170"/>
      <c r="E1" s="112"/>
      <c r="F1" s="113"/>
      <c r="G1" s="113"/>
      <c r="H1" s="113"/>
    </row>
    <row r="2" spans="1:8">
      <c r="A2" s="114"/>
      <c r="B2" s="115"/>
      <c r="C2" s="116"/>
      <c r="D2" s="117" t="s">
        <v>560</v>
      </c>
      <c r="E2" s="118"/>
      <c r="F2" s="113"/>
      <c r="G2" s="113"/>
      <c r="H2" s="113"/>
    </row>
    <row r="3" spans="1:8" ht="15.75">
      <c r="A3" s="119"/>
      <c r="B3" s="120"/>
      <c r="C3" s="121"/>
      <c r="D3" s="116"/>
      <c r="E3" s="116"/>
      <c r="F3" s="110"/>
      <c r="G3" s="110"/>
      <c r="H3" s="110"/>
    </row>
    <row r="4" spans="1:8" ht="15.75">
      <c r="A4" s="119"/>
      <c r="B4" s="119"/>
      <c r="C4" s="110"/>
      <c r="D4" s="116"/>
      <c r="E4" s="116"/>
      <c r="F4" s="110"/>
      <c r="G4" s="110"/>
      <c r="H4" s="110"/>
    </row>
    <row r="5" spans="1:8" ht="162" customHeight="1">
      <c r="A5" s="123"/>
      <c r="B5" s="124"/>
      <c r="C5" s="125"/>
      <c r="D5" s="125"/>
      <c r="E5" s="125"/>
      <c r="F5" s="123"/>
      <c r="G5" s="123"/>
      <c r="H5" s="123"/>
    </row>
    <row r="6" spans="1:8" ht="66" customHeight="1">
      <c r="A6" s="171" t="s">
        <v>692</v>
      </c>
      <c r="B6" s="172"/>
      <c r="C6" s="172"/>
      <c r="D6" s="172"/>
      <c r="E6" s="111"/>
      <c r="F6" s="110"/>
      <c r="G6" s="110"/>
      <c r="H6" s="110"/>
    </row>
    <row r="7" spans="1:8" ht="157.5" customHeight="1">
      <c r="A7" s="123"/>
      <c r="B7" s="124"/>
      <c r="C7" s="125"/>
      <c r="D7" s="125"/>
      <c r="E7" s="125"/>
      <c r="F7" s="123"/>
      <c r="G7" s="123"/>
      <c r="H7" s="123"/>
    </row>
    <row r="8" spans="1:8" ht="50.25" customHeight="1" thickBot="1">
      <c r="A8" s="110"/>
      <c r="B8" s="174" t="s">
        <v>1</v>
      </c>
      <c r="C8" s="174"/>
      <c r="D8" s="174"/>
      <c r="E8" s="126"/>
      <c r="F8" s="110"/>
      <c r="G8" s="110"/>
      <c r="H8" s="127"/>
    </row>
    <row r="9" spans="1:8" ht="15.75">
      <c r="A9" s="123"/>
      <c r="B9" s="124" t="s">
        <v>561</v>
      </c>
      <c r="C9" s="128" t="s">
        <v>562</v>
      </c>
      <c r="D9" s="124"/>
      <c r="E9" s="124"/>
      <c r="F9" s="123"/>
      <c r="G9" s="123"/>
      <c r="H9" s="123"/>
    </row>
    <row r="10" spans="1:8" ht="15.75">
      <c r="A10" s="123"/>
      <c r="B10" s="124"/>
      <c r="C10" s="124" t="s">
        <v>563</v>
      </c>
      <c r="D10" s="128"/>
      <c r="E10" s="128"/>
      <c r="F10" s="125"/>
      <c r="G10" s="123"/>
      <c r="H10" s="123"/>
    </row>
    <row r="11" spans="1:8" ht="15.75">
      <c r="A11" s="123"/>
      <c r="B11" s="124"/>
      <c r="C11" s="128" t="s">
        <v>564</v>
      </c>
      <c r="D11" s="124"/>
      <c r="E11" s="124"/>
      <c r="F11" s="123"/>
      <c r="G11" s="123"/>
      <c r="H11" s="123"/>
    </row>
    <row r="12" spans="1:8" ht="15.75">
      <c r="A12" s="123"/>
      <c r="B12" s="129"/>
      <c r="C12" s="130" t="s">
        <v>565</v>
      </c>
      <c r="D12" s="129"/>
      <c r="E12" s="124"/>
      <c r="F12" s="123"/>
      <c r="G12" s="123"/>
      <c r="H12" s="123"/>
    </row>
    <row r="13" spans="1:8" ht="15.75">
      <c r="A13" s="123"/>
      <c r="B13" s="124" t="s">
        <v>566</v>
      </c>
      <c r="C13" s="131" t="s">
        <v>567</v>
      </c>
      <c r="D13" s="132"/>
      <c r="E13" s="132"/>
      <c r="F13" s="123"/>
      <c r="G13" s="123"/>
      <c r="H13" s="123"/>
    </row>
    <row r="14" spans="1:8" ht="15.75">
      <c r="A14" s="123"/>
      <c r="B14" s="124"/>
      <c r="C14" s="131" t="s">
        <v>568</v>
      </c>
      <c r="D14" s="132"/>
      <c r="E14" s="132"/>
      <c r="F14" s="123"/>
      <c r="G14" s="123"/>
      <c r="H14" s="123"/>
    </row>
    <row r="15" spans="1:8" ht="15.75">
      <c r="A15" s="123"/>
      <c r="B15" s="129"/>
      <c r="C15" s="167" t="s">
        <v>569</v>
      </c>
      <c r="D15" s="167"/>
      <c r="E15" s="124"/>
      <c r="F15" s="123"/>
      <c r="G15" s="123"/>
      <c r="H15" s="123"/>
    </row>
    <row r="16" spans="1:8" ht="15.75">
      <c r="A16" s="123"/>
      <c r="B16" s="133" t="s">
        <v>570</v>
      </c>
      <c r="C16" s="173">
        <v>41944</v>
      </c>
      <c r="D16" s="173"/>
      <c r="E16" s="134"/>
      <c r="F16" s="123"/>
      <c r="G16" s="123"/>
      <c r="H16" s="123"/>
    </row>
    <row r="17" spans="1:8" ht="15.75">
      <c r="A17" s="110"/>
      <c r="B17" s="133" t="s">
        <v>571</v>
      </c>
      <c r="C17" s="167" t="s">
        <v>572</v>
      </c>
      <c r="D17" s="167"/>
      <c r="E17" s="124"/>
      <c r="F17" s="110"/>
      <c r="G17" s="110"/>
      <c r="H17" s="110"/>
    </row>
    <row r="18" spans="1:8" ht="15.75">
      <c r="B18" s="122" t="s">
        <v>573</v>
      </c>
      <c r="C18" s="122" t="s">
        <v>560</v>
      </c>
      <c r="D18" s="110"/>
      <c r="E18" s="110"/>
    </row>
    <row r="19" spans="1:8" ht="15.75">
      <c r="B19" s="110"/>
      <c r="C19" s="122" t="s">
        <v>574</v>
      </c>
      <c r="D19" s="110"/>
      <c r="E19" s="110"/>
    </row>
    <row r="20" spans="1:8" ht="15.75">
      <c r="B20" s="110"/>
      <c r="C20" s="122" t="s">
        <v>575</v>
      </c>
      <c r="D20" s="110"/>
      <c r="E20" s="110"/>
    </row>
    <row r="21" spans="1:8" ht="15.75">
      <c r="B21" s="110"/>
      <c r="C21" s="135" t="s">
        <v>576</v>
      </c>
      <c r="D21" s="110"/>
      <c r="E21" s="110"/>
    </row>
    <row r="22" spans="1:8" ht="15.75">
      <c r="B22" s="110"/>
      <c r="C22" s="122" t="s">
        <v>577</v>
      </c>
      <c r="D22" s="110"/>
      <c r="E22" s="110"/>
    </row>
    <row r="23" spans="1:8" ht="15.75">
      <c r="B23" s="110"/>
      <c r="C23" s="138" t="s">
        <v>578</v>
      </c>
      <c r="D23" s="110"/>
      <c r="E23" s="110"/>
    </row>
    <row r="24" spans="1:8" ht="15.75">
      <c r="B24" s="136" t="s">
        <v>626</v>
      </c>
      <c r="C24" s="136" t="s">
        <v>560</v>
      </c>
      <c r="D24" s="136"/>
      <c r="E24" s="137"/>
    </row>
  </sheetData>
  <mergeCells count="6">
    <mergeCell ref="C17:D17"/>
    <mergeCell ref="A1:D1"/>
    <mergeCell ref="A6:D6"/>
    <mergeCell ref="C16:D16"/>
    <mergeCell ref="B8:D8"/>
    <mergeCell ref="C15:D15"/>
  </mergeCells>
  <phoneticPr fontId="93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F38" sqref="F38"/>
    </sheetView>
  </sheetViews>
  <sheetFormatPr defaultRowHeight="15"/>
  <cols>
    <col min="1" max="1" width="48" customWidth="1"/>
    <col min="2" max="4" width="11.7109375" customWidth="1"/>
  </cols>
  <sheetData>
    <row r="1" spans="1:8" s="74" customFormat="1" ht="15.75">
      <c r="A1" s="98" t="s">
        <v>544</v>
      </c>
      <c r="B1" s="90"/>
      <c r="C1" s="91"/>
      <c r="D1" s="90"/>
      <c r="E1" s="92"/>
      <c r="F1" s="27"/>
      <c r="G1" s="31"/>
      <c r="H1" s="55">
        <v>1.0000000000000001E-17</v>
      </c>
    </row>
    <row r="2" spans="1:8" s="74" customFormat="1" ht="15.75">
      <c r="A2" s="105" t="s">
        <v>1</v>
      </c>
      <c r="B2" s="90"/>
      <c r="C2" s="91"/>
      <c r="D2" s="90"/>
      <c r="E2" s="92"/>
      <c r="F2" s="27"/>
      <c r="G2" s="31"/>
      <c r="H2" s="55">
        <v>1.0000000000000001E-17</v>
      </c>
    </row>
    <row r="3" spans="1:8" ht="15.75">
      <c r="A3" s="107" t="s">
        <v>3</v>
      </c>
      <c r="B3" s="90"/>
      <c r="C3" s="91"/>
      <c r="D3" s="90"/>
      <c r="E3" s="92"/>
    </row>
    <row r="4" spans="1:8">
      <c r="A4" s="99" t="s">
        <v>551</v>
      </c>
      <c r="B4" s="96" t="s">
        <v>552</v>
      </c>
      <c r="C4" s="96" t="s">
        <v>553</v>
      </c>
      <c r="D4" s="96" t="s">
        <v>554</v>
      </c>
      <c r="E4" s="93"/>
    </row>
    <row r="5" spans="1:8">
      <c r="A5" s="108" t="s">
        <v>555</v>
      </c>
      <c r="B5" s="95"/>
      <c r="C5" s="95"/>
      <c r="D5" s="95"/>
      <c r="E5" s="94"/>
    </row>
    <row r="6" spans="1:8">
      <c r="A6" s="108" t="s">
        <v>5</v>
      </c>
      <c r="B6" s="95">
        <f ca="1">SO_01!H6</f>
        <v>0</v>
      </c>
      <c r="C6" s="95">
        <f>B6*0.21</f>
        <v>0</v>
      </c>
      <c r="D6" s="95">
        <f>B6+C6</f>
        <v>0</v>
      </c>
      <c r="E6" s="94"/>
    </row>
    <row r="7" spans="1:8">
      <c r="A7" s="108" t="s">
        <v>40</v>
      </c>
      <c r="B7" s="95">
        <f ca="1">SO_01!H28</f>
        <v>0</v>
      </c>
      <c r="C7" s="95">
        <f t="shared" ref="C7:C27" si="0">B7*0.21</f>
        <v>0</v>
      </c>
      <c r="D7" s="95">
        <f t="shared" ref="D7:D27" si="1">B7+C7</f>
        <v>0</v>
      </c>
      <c r="E7" s="94"/>
    </row>
    <row r="8" spans="1:8">
      <c r="A8" s="108" t="s">
        <v>45</v>
      </c>
      <c r="B8" s="95">
        <f ca="1">SO_01!H32</f>
        <v>0</v>
      </c>
      <c r="C8" s="95">
        <f t="shared" si="0"/>
        <v>0</v>
      </c>
      <c r="D8" s="95">
        <f t="shared" si="1"/>
        <v>0</v>
      </c>
      <c r="E8" s="94"/>
    </row>
    <row r="9" spans="1:8">
      <c r="A9" s="108" t="s">
        <v>56</v>
      </c>
      <c r="B9" s="95">
        <f ca="1">SO_01!H40</f>
        <v>0</v>
      </c>
      <c r="C9" s="95">
        <f t="shared" si="0"/>
        <v>0</v>
      </c>
      <c r="D9" s="95">
        <f t="shared" si="1"/>
        <v>0</v>
      </c>
      <c r="E9" s="94"/>
    </row>
    <row r="10" spans="1:8">
      <c r="A10" s="108" t="s">
        <v>65</v>
      </c>
      <c r="B10" s="95">
        <f ca="1">SO_01!H46</f>
        <v>0</v>
      </c>
      <c r="C10" s="95">
        <f t="shared" si="0"/>
        <v>0</v>
      </c>
      <c r="D10" s="95">
        <f t="shared" si="1"/>
        <v>0</v>
      </c>
      <c r="E10" s="94"/>
    </row>
    <row r="11" spans="1:8">
      <c r="A11" s="108" t="s">
        <v>92</v>
      </c>
      <c r="B11" s="95">
        <f ca="1">SO_01!H73</f>
        <v>0</v>
      </c>
      <c r="C11" s="95">
        <f t="shared" si="0"/>
        <v>0</v>
      </c>
      <c r="D11" s="95">
        <f t="shared" si="1"/>
        <v>0</v>
      </c>
      <c r="E11" s="94"/>
    </row>
    <row r="12" spans="1:8">
      <c r="A12" s="108" t="s">
        <v>209</v>
      </c>
      <c r="B12" s="95">
        <f ca="1">SO_01!H220</f>
        <v>0</v>
      </c>
      <c r="C12" s="95">
        <f t="shared" si="0"/>
        <v>0</v>
      </c>
      <c r="D12" s="95">
        <f t="shared" si="1"/>
        <v>0</v>
      </c>
      <c r="E12" s="94"/>
    </row>
    <row r="13" spans="1:8">
      <c r="A13" s="108" t="s">
        <v>220</v>
      </c>
      <c r="B13" s="95">
        <f ca="1">SO_01!H230</f>
        <v>0</v>
      </c>
      <c r="C13" s="95">
        <f t="shared" si="0"/>
        <v>0</v>
      </c>
      <c r="D13" s="95">
        <f t="shared" si="1"/>
        <v>0</v>
      </c>
      <c r="E13" s="94"/>
    </row>
    <row r="14" spans="1:8">
      <c r="A14" s="108" t="s">
        <v>258</v>
      </c>
      <c r="B14" s="95">
        <f ca="1">SO_01!H252</f>
        <v>0</v>
      </c>
      <c r="C14" s="95">
        <f t="shared" si="0"/>
        <v>0</v>
      </c>
      <c r="D14" s="95">
        <f t="shared" si="1"/>
        <v>0</v>
      </c>
      <c r="E14" s="94"/>
    </row>
    <row r="15" spans="1:8">
      <c r="A15" s="108" t="s">
        <v>283</v>
      </c>
      <c r="B15" s="95">
        <f ca="1">SO_01!H270</f>
        <v>0</v>
      </c>
      <c r="C15" s="95">
        <f t="shared" si="0"/>
        <v>0</v>
      </c>
      <c r="D15" s="95">
        <f t="shared" si="1"/>
        <v>0</v>
      </c>
      <c r="E15" s="94"/>
    </row>
    <row r="16" spans="1:8">
      <c r="A16" s="108" t="s">
        <v>556</v>
      </c>
      <c r="B16" s="95"/>
      <c r="C16" s="95"/>
      <c r="D16" s="95"/>
    </row>
    <row r="17" spans="1:7">
      <c r="A17" s="108" t="s">
        <v>286</v>
      </c>
      <c r="B17" s="95">
        <f ca="1">SO_01!H273</f>
        <v>0</v>
      </c>
      <c r="C17" s="95">
        <f t="shared" si="0"/>
        <v>0</v>
      </c>
      <c r="D17" s="95">
        <f t="shared" si="1"/>
        <v>0</v>
      </c>
    </row>
    <row r="18" spans="1:7">
      <c r="A18" s="108" t="s">
        <v>302</v>
      </c>
      <c r="B18" s="95">
        <f ca="1">SO_01!H286</f>
        <v>0</v>
      </c>
      <c r="C18" s="95">
        <f t="shared" si="0"/>
        <v>0</v>
      </c>
      <c r="D18" s="95">
        <f t="shared" si="1"/>
        <v>0</v>
      </c>
    </row>
    <row r="19" spans="1:7">
      <c r="A19" s="108" t="s">
        <v>317</v>
      </c>
      <c r="B19" s="95">
        <f ca="1">SO_01!H296</f>
        <v>0</v>
      </c>
      <c r="C19" s="95">
        <f t="shared" si="0"/>
        <v>0</v>
      </c>
      <c r="D19" s="95">
        <f t="shared" si="1"/>
        <v>0</v>
      </c>
    </row>
    <row r="20" spans="1:7">
      <c r="A20" s="108" t="s">
        <v>330</v>
      </c>
      <c r="B20" s="95">
        <f ca="1">SO_01!H308</f>
        <v>0</v>
      </c>
      <c r="C20" s="95">
        <f t="shared" si="0"/>
        <v>0</v>
      </c>
      <c r="D20" s="95">
        <f t="shared" si="1"/>
        <v>0</v>
      </c>
    </row>
    <row r="21" spans="1:7">
      <c r="A21" s="108" t="s">
        <v>340</v>
      </c>
      <c r="B21" s="95">
        <f ca="1">SO_01!H317</f>
        <v>0</v>
      </c>
      <c r="C21" s="95">
        <f t="shared" si="0"/>
        <v>0</v>
      </c>
      <c r="D21" s="95">
        <f t="shared" si="1"/>
        <v>0</v>
      </c>
    </row>
    <row r="22" spans="1:7">
      <c r="A22" s="108" t="s">
        <v>377</v>
      </c>
      <c r="B22" s="95">
        <f ca="1">SO_01!H346</f>
        <v>0</v>
      </c>
      <c r="C22" s="95">
        <f t="shared" si="0"/>
        <v>0</v>
      </c>
      <c r="D22" s="95">
        <f t="shared" si="1"/>
        <v>0</v>
      </c>
    </row>
    <row r="23" spans="1:7">
      <c r="A23" s="108" t="s">
        <v>455</v>
      </c>
      <c r="B23" s="95">
        <f ca="1">SO_01!H400</f>
        <v>0</v>
      </c>
      <c r="C23" s="95">
        <f t="shared" si="0"/>
        <v>0</v>
      </c>
      <c r="D23" s="95">
        <f t="shared" si="1"/>
        <v>0</v>
      </c>
    </row>
    <row r="24" spans="1:7">
      <c r="A24" s="108" t="s">
        <v>504</v>
      </c>
      <c r="B24" s="95">
        <f ca="1">SO_01!H473</f>
        <v>0</v>
      </c>
      <c r="C24" s="95">
        <f t="shared" si="0"/>
        <v>0</v>
      </c>
      <c r="D24" s="95">
        <f t="shared" si="1"/>
        <v>0</v>
      </c>
    </row>
    <row r="25" spans="1:7">
      <c r="A25" s="108" t="s">
        <v>519</v>
      </c>
      <c r="B25" s="95">
        <f ca="1">SO_01!H486</f>
        <v>0</v>
      </c>
      <c r="C25" s="95">
        <f t="shared" si="0"/>
        <v>0</v>
      </c>
      <c r="D25" s="95">
        <f t="shared" si="1"/>
        <v>0</v>
      </c>
    </row>
    <row r="26" spans="1:7">
      <c r="A26" s="108" t="s">
        <v>532</v>
      </c>
      <c r="B26" s="95">
        <f ca="1">SO_01!H496</f>
        <v>0</v>
      </c>
      <c r="C26" s="95">
        <f t="shared" si="0"/>
        <v>0</v>
      </c>
      <c r="D26" s="95">
        <f t="shared" si="1"/>
        <v>0</v>
      </c>
    </row>
    <row r="27" spans="1:7">
      <c r="A27" s="109" t="s">
        <v>541</v>
      </c>
      <c r="B27" s="101">
        <f ca="1">SO_01!H503</f>
        <v>0</v>
      </c>
      <c r="C27" s="101">
        <f t="shared" si="0"/>
        <v>0</v>
      </c>
      <c r="D27" s="101">
        <f t="shared" si="1"/>
        <v>0</v>
      </c>
    </row>
    <row r="28" spans="1:7">
      <c r="A28" s="102" t="s">
        <v>545</v>
      </c>
      <c r="B28" s="97">
        <f>SUM(B6:B27)</f>
        <v>0</v>
      </c>
      <c r="C28" s="97">
        <f>SUM(C6:C27)</f>
        <v>0</v>
      </c>
      <c r="D28" s="97">
        <f>SUM(D6:D27)</f>
        <v>0</v>
      </c>
      <c r="E28" s="100"/>
      <c r="F28" s="100"/>
      <c r="G28" s="104"/>
    </row>
    <row r="29" spans="1:7">
      <c r="A29" s="103" t="s">
        <v>557</v>
      </c>
      <c r="B29" s="101">
        <f>B28*0.21</f>
        <v>0</v>
      </c>
      <c r="C29" s="101"/>
      <c r="D29" s="101"/>
      <c r="E29" s="100"/>
      <c r="F29" s="100"/>
      <c r="G29" s="100"/>
    </row>
    <row r="30" spans="1:7">
      <c r="A30" s="105" t="s">
        <v>558</v>
      </c>
      <c r="B30" s="106">
        <f>SUM(B28:B29)</f>
        <v>0</v>
      </c>
      <c r="C30" s="97"/>
      <c r="D30" s="97"/>
      <c r="E30" s="100"/>
      <c r="F30" s="100"/>
      <c r="G30" s="100"/>
    </row>
    <row r="32" spans="1:7">
      <c r="A32" t="s">
        <v>639</v>
      </c>
    </row>
  </sheetData>
  <phoneticPr fontId="93" type="noConversion"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4"/>
  <sheetViews>
    <sheetView tabSelected="1" workbookViewId="0">
      <pane ySplit="5" topLeftCell="A480" activePane="bottomLeft" state="frozen"/>
      <selection pane="bottomLeft" activeCell="G497" sqref="G497"/>
    </sheetView>
  </sheetViews>
  <sheetFormatPr defaultRowHeight="12"/>
  <cols>
    <col min="1" max="1" width="12.5703125" style="160" customWidth="1"/>
    <col min="2" max="2" width="167" style="160" customWidth="1"/>
    <col min="3" max="3" width="6.42578125" style="160" customWidth="1"/>
    <col min="4" max="8" width="11.85546875" style="160" customWidth="1"/>
    <col min="9" max="13" width="9.140625" style="160"/>
    <col min="14" max="14" width="23" style="160" customWidth="1"/>
    <col min="15" max="16384" width="9.140625" style="160"/>
  </cols>
  <sheetData>
    <row r="1" spans="1:11">
      <c r="A1" s="71" t="s">
        <v>0</v>
      </c>
      <c r="B1" s="72" t="s">
        <v>1</v>
      </c>
      <c r="C1" s="26"/>
      <c r="D1" s="73"/>
      <c r="E1" s="31"/>
      <c r="F1" s="27"/>
      <c r="G1" s="31"/>
      <c r="H1" s="31"/>
    </row>
    <row r="2" spans="1:11">
      <c r="A2" s="53" t="s">
        <v>2</v>
      </c>
      <c r="B2" s="52" t="s">
        <v>3</v>
      </c>
      <c r="C2" s="26"/>
      <c r="D2" s="27"/>
      <c r="E2" s="31"/>
      <c r="F2" s="27"/>
      <c r="G2" s="31"/>
      <c r="H2" s="31"/>
    </row>
    <row r="3" spans="1:11">
      <c r="A3" s="23"/>
      <c r="B3" s="23" t="s">
        <v>4</v>
      </c>
      <c r="C3" s="22"/>
      <c r="D3" s="17"/>
      <c r="E3" s="1"/>
      <c r="F3" s="17"/>
      <c r="G3" s="1"/>
      <c r="H3" s="4">
        <f>H6+H28+H32+H40+H46+H73+H220+H230+H252+H270+H286+H296+H308+H317+H346+H400+H473+H486+H496+H503+H273</f>
        <v>0</v>
      </c>
    </row>
    <row r="4" spans="1:11">
      <c r="A4" s="23"/>
      <c r="B4" s="23"/>
      <c r="C4" s="22"/>
      <c r="D4" s="17"/>
      <c r="E4" s="1"/>
      <c r="F4" s="17"/>
      <c r="G4" s="1"/>
      <c r="H4" s="4"/>
    </row>
    <row r="5" spans="1:11">
      <c r="A5" s="154" t="s">
        <v>627</v>
      </c>
      <c r="B5" s="155" t="s">
        <v>551</v>
      </c>
      <c r="C5" s="154" t="s">
        <v>581</v>
      </c>
      <c r="D5" s="154" t="s">
        <v>628</v>
      </c>
      <c r="E5" s="154" t="s">
        <v>583</v>
      </c>
      <c r="F5" s="154" t="s">
        <v>584</v>
      </c>
      <c r="G5" s="154" t="s">
        <v>585</v>
      </c>
      <c r="H5" s="154" t="s">
        <v>552</v>
      </c>
    </row>
    <row r="6" spans="1:11">
      <c r="A6" s="23"/>
      <c r="B6" s="23" t="s">
        <v>5</v>
      </c>
      <c r="C6" s="22"/>
      <c r="D6" s="17"/>
      <c r="E6" s="1"/>
      <c r="F6" s="17"/>
      <c r="G6" s="1"/>
      <c r="H6" s="4">
        <f>SUM(H7:H26)</f>
        <v>0</v>
      </c>
    </row>
    <row r="7" spans="1:11">
      <c r="A7" s="13" t="s">
        <v>6</v>
      </c>
      <c r="B7" s="14" t="s">
        <v>7</v>
      </c>
      <c r="C7" s="12" t="s">
        <v>8</v>
      </c>
      <c r="D7" s="50">
        <v>65.192999999999998</v>
      </c>
      <c r="E7" s="15">
        <v>0</v>
      </c>
      <c r="F7" s="50">
        <v>65.192999999999998</v>
      </c>
      <c r="G7" s="15"/>
      <c r="H7" s="16">
        <f>F7*G7</f>
        <v>0</v>
      </c>
    </row>
    <row r="8" spans="1:11">
      <c r="A8" s="13" t="s">
        <v>9</v>
      </c>
      <c r="B8" s="14" t="s">
        <v>10</v>
      </c>
      <c r="C8" s="12" t="s">
        <v>8</v>
      </c>
      <c r="D8" s="50">
        <v>50.42</v>
      </c>
      <c r="E8" s="15">
        <v>0</v>
      </c>
      <c r="F8" s="50">
        <v>50.42</v>
      </c>
      <c r="G8" s="15"/>
      <c r="H8" s="16">
        <f t="shared" ref="H8:H26" si="0">F8*G8</f>
        <v>0</v>
      </c>
    </row>
    <row r="9" spans="1:11">
      <c r="A9" s="33"/>
      <c r="B9" s="156" t="s">
        <v>11</v>
      </c>
      <c r="C9" s="75"/>
      <c r="D9" s="54"/>
      <c r="E9" s="35"/>
      <c r="F9" s="36"/>
      <c r="G9" s="35"/>
      <c r="H9" s="35"/>
    </row>
    <row r="10" spans="1:11">
      <c r="A10" s="33"/>
      <c r="B10" s="156" t="s">
        <v>12</v>
      </c>
      <c r="C10" s="60"/>
      <c r="D10" s="76"/>
      <c r="E10" s="35"/>
      <c r="F10" s="36"/>
      <c r="G10" s="35"/>
      <c r="H10" s="35"/>
    </row>
    <row r="11" spans="1:11">
      <c r="A11" s="33"/>
      <c r="B11" s="157" t="s">
        <v>13</v>
      </c>
      <c r="C11" s="60"/>
      <c r="D11" s="54">
        <v>17.946899999999999</v>
      </c>
      <c r="E11" s="35"/>
      <c r="F11" s="36"/>
      <c r="G11" s="35"/>
      <c r="H11" s="35"/>
      <c r="J11" s="157"/>
    </row>
    <row r="12" spans="1:11">
      <c r="A12" s="33"/>
      <c r="B12" s="156" t="s">
        <v>14</v>
      </c>
      <c r="C12" s="60"/>
      <c r="D12" s="76"/>
      <c r="E12" s="35"/>
      <c r="F12" s="36"/>
      <c r="G12" s="35"/>
      <c r="H12" s="35"/>
      <c r="K12" s="164"/>
    </row>
    <row r="13" spans="1:11">
      <c r="A13" s="33"/>
      <c r="B13" s="157" t="s">
        <v>15</v>
      </c>
      <c r="C13" s="60"/>
      <c r="D13" s="54">
        <v>24.489755999999996</v>
      </c>
      <c r="E13" s="35"/>
      <c r="F13" s="36"/>
      <c r="G13" s="35"/>
      <c r="H13" s="35"/>
      <c r="J13" s="157"/>
    </row>
    <row r="14" spans="1:11">
      <c r="A14" s="33"/>
      <c r="B14" s="156" t="s">
        <v>16</v>
      </c>
      <c r="C14" s="60"/>
      <c r="D14" s="76"/>
      <c r="E14" s="35"/>
      <c r="F14" s="36"/>
      <c r="G14" s="35"/>
      <c r="H14" s="35"/>
    </row>
    <row r="15" spans="1:11">
      <c r="A15" s="33"/>
      <c r="B15" s="156" t="s">
        <v>671</v>
      </c>
      <c r="C15" s="60"/>
      <c r="D15" s="156">
        <f>6.94*1.15</f>
        <v>7.9809999999999999</v>
      </c>
      <c r="E15" s="35"/>
      <c r="F15" s="36"/>
      <c r="G15" s="35"/>
      <c r="H15" s="35"/>
    </row>
    <row r="16" spans="1:11">
      <c r="A16" s="13" t="s">
        <v>17</v>
      </c>
      <c r="B16" s="14" t="s">
        <v>18</v>
      </c>
      <c r="C16" s="12" t="s">
        <v>8</v>
      </c>
      <c r="D16" s="50">
        <v>50.42</v>
      </c>
      <c r="E16" s="15">
        <v>0</v>
      </c>
      <c r="F16" s="50">
        <v>50.42</v>
      </c>
      <c r="G16" s="15"/>
      <c r="H16" s="16">
        <f t="shared" si="0"/>
        <v>0</v>
      </c>
    </row>
    <row r="17" spans="1:8">
      <c r="A17" s="13" t="s">
        <v>19</v>
      </c>
      <c r="B17" s="14" t="s">
        <v>20</v>
      </c>
      <c r="C17" s="12" t="s">
        <v>8</v>
      </c>
      <c r="D17" s="50">
        <v>115.613</v>
      </c>
      <c r="E17" s="15">
        <v>0</v>
      </c>
      <c r="F17" s="50">
        <v>115.613</v>
      </c>
      <c r="G17" s="15"/>
      <c r="H17" s="16">
        <f t="shared" si="0"/>
        <v>0</v>
      </c>
    </row>
    <row r="18" spans="1:8">
      <c r="A18" s="13" t="s">
        <v>21</v>
      </c>
      <c r="B18" s="14" t="s">
        <v>22</v>
      </c>
      <c r="C18" s="12" t="s">
        <v>8</v>
      </c>
      <c r="D18" s="50">
        <v>50.42</v>
      </c>
      <c r="E18" s="15">
        <v>0</v>
      </c>
      <c r="F18" s="50">
        <v>50.42</v>
      </c>
      <c r="G18" s="15"/>
      <c r="H18" s="16">
        <f t="shared" si="0"/>
        <v>0</v>
      </c>
    </row>
    <row r="19" spans="1:8">
      <c r="A19" s="13" t="s">
        <v>23</v>
      </c>
      <c r="B19" s="14" t="s">
        <v>24</v>
      </c>
      <c r="C19" s="12" t="s">
        <v>8</v>
      </c>
      <c r="D19" s="50">
        <v>1512.69</v>
      </c>
      <c r="E19" s="15">
        <v>0</v>
      </c>
      <c r="F19" s="50">
        <v>1512.69</v>
      </c>
      <c r="G19" s="15"/>
      <c r="H19" s="16">
        <f t="shared" si="0"/>
        <v>0</v>
      </c>
    </row>
    <row r="20" spans="1:8">
      <c r="A20" s="33"/>
      <c r="B20" s="38" t="s">
        <v>25</v>
      </c>
      <c r="C20" s="33"/>
      <c r="D20" s="34">
        <v>1512.69</v>
      </c>
      <c r="E20" s="35"/>
      <c r="F20" s="36"/>
      <c r="G20" s="35"/>
      <c r="H20" s="35"/>
    </row>
    <row r="21" spans="1:8">
      <c r="A21" s="13" t="s">
        <v>26</v>
      </c>
      <c r="B21" s="14" t="s">
        <v>27</v>
      </c>
      <c r="C21" s="12" t="s">
        <v>8</v>
      </c>
      <c r="D21" s="50">
        <v>50.42</v>
      </c>
      <c r="E21" s="15">
        <v>0</v>
      </c>
      <c r="F21" s="50">
        <v>50.42</v>
      </c>
      <c r="G21" s="15"/>
      <c r="H21" s="16">
        <f t="shared" si="0"/>
        <v>0</v>
      </c>
    </row>
    <row r="22" spans="1:8">
      <c r="A22" s="13" t="s">
        <v>28</v>
      </c>
      <c r="B22" s="14" t="s">
        <v>29</v>
      </c>
      <c r="C22" s="12" t="s">
        <v>8</v>
      </c>
      <c r="D22" s="50">
        <v>115.613</v>
      </c>
      <c r="E22" s="15">
        <v>0</v>
      </c>
      <c r="F22" s="50">
        <v>115.613</v>
      </c>
      <c r="G22" s="15"/>
      <c r="H22" s="16">
        <f t="shared" si="0"/>
        <v>0</v>
      </c>
    </row>
    <row r="23" spans="1:8">
      <c r="A23" s="13" t="s">
        <v>30</v>
      </c>
      <c r="B23" s="14" t="s">
        <v>31</v>
      </c>
      <c r="C23" s="12" t="s">
        <v>32</v>
      </c>
      <c r="D23" s="50">
        <v>184.989</v>
      </c>
      <c r="E23" s="15">
        <v>0</v>
      </c>
      <c r="F23" s="50">
        <v>184.989</v>
      </c>
      <c r="G23" s="15"/>
      <c r="H23" s="16">
        <f t="shared" si="0"/>
        <v>0</v>
      </c>
    </row>
    <row r="24" spans="1:8">
      <c r="A24" s="63" t="s">
        <v>33</v>
      </c>
      <c r="B24" s="64" t="s">
        <v>34</v>
      </c>
      <c r="C24" s="12" t="s">
        <v>35</v>
      </c>
      <c r="D24" s="50">
        <v>171.56</v>
      </c>
      <c r="E24" s="15">
        <v>0</v>
      </c>
      <c r="F24" s="50">
        <v>171.56</v>
      </c>
      <c r="G24" s="15"/>
      <c r="H24" s="16">
        <f t="shared" si="0"/>
        <v>0</v>
      </c>
    </row>
    <row r="25" spans="1:8">
      <c r="A25" s="63" t="s">
        <v>36</v>
      </c>
      <c r="B25" s="64" t="s">
        <v>37</v>
      </c>
      <c r="C25" s="12" t="s">
        <v>35</v>
      </c>
      <c r="D25" s="62">
        <v>171.56</v>
      </c>
      <c r="E25" s="15">
        <v>0</v>
      </c>
      <c r="F25" s="50">
        <v>171.56</v>
      </c>
      <c r="G25" s="15"/>
      <c r="H25" s="16">
        <f t="shared" si="0"/>
        <v>0</v>
      </c>
    </row>
    <row r="26" spans="1:8">
      <c r="A26" s="13" t="s">
        <v>38</v>
      </c>
      <c r="B26" s="14" t="s">
        <v>39</v>
      </c>
      <c r="C26" s="12" t="s">
        <v>32</v>
      </c>
      <c r="D26" s="50">
        <v>80.680000000000007</v>
      </c>
      <c r="E26" s="15">
        <v>0</v>
      </c>
      <c r="F26" s="50">
        <v>80.680000000000007</v>
      </c>
      <c r="G26" s="15"/>
      <c r="H26" s="16">
        <f t="shared" si="0"/>
        <v>0</v>
      </c>
    </row>
    <row r="27" spans="1:8">
      <c r="A27" s="33"/>
      <c r="B27" s="38"/>
      <c r="C27" s="33"/>
      <c r="D27" s="34"/>
      <c r="E27" s="35"/>
      <c r="F27" s="36"/>
      <c r="G27" s="35"/>
      <c r="H27" s="35"/>
    </row>
    <row r="28" spans="1:8">
      <c r="A28" s="23"/>
      <c r="B28" s="23" t="s">
        <v>40</v>
      </c>
      <c r="C28" s="22"/>
      <c r="D28" s="17"/>
      <c r="E28" s="1"/>
      <c r="F28" s="17"/>
      <c r="G28" s="1"/>
      <c r="H28" s="4">
        <f>SUM(H29)</f>
        <v>0</v>
      </c>
    </row>
    <row r="29" spans="1:8">
      <c r="A29" s="21" t="s">
        <v>41</v>
      </c>
      <c r="B29" s="5" t="s">
        <v>42</v>
      </c>
      <c r="C29" s="20" t="s">
        <v>239</v>
      </c>
      <c r="D29" s="18">
        <v>66</v>
      </c>
      <c r="E29" s="2">
        <v>0</v>
      </c>
      <c r="F29" s="50">
        <v>66</v>
      </c>
      <c r="G29" s="15"/>
      <c r="H29" s="16">
        <f>F29*G29</f>
        <v>0</v>
      </c>
    </row>
    <row r="30" spans="1:8">
      <c r="A30" s="33"/>
      <c r="B30" s="38" t="s">
        <v>43</v>
      </c>
      <c r="C30" s="33"/>
      <c r="D30" s="34">
        <v>0</v>
      </c>
      <c r="E30" s="35"/>
      <c r="F30" s="36"/>
      <c r="G30" s="35"/>
      <c r="H30" s="35"/>
    </row>
    <row r="31" spans="1:8">
      <c r="A31" s="33"/>
      <c r="B31" s="38" t="s">
        <v>44</v>
      </c>
      <c r="C31" s="33"/>
      <c r="D31" s="34">
        <v>66</v>
      </c>
      <c r="E31" s="35"/>
      <c r="F31" s="36"/>
      <c r="G31" s="35"/>
      <c r="H31" s="35"/>
    </row>
    <row r="32" spans="1:8">
      <c r="A32" s="23"/>
      <c r="B32" s="23" t="s">
        <v>45</v>
      </c>
      <c r="C32" s="22"/>
      <c r="D32" s="17"/>
      <c r="E32" s="1"/>
      <c r="F32" s="17"/>
      <c r="G32" s="1"/>
      <c r="H32" s="4">
        <f>SUM(H33:H38)</f>
        <v>0</v>
      </c>
    </row>
    <row r="33" spans="1:8">
      <c r="A33" s="13" t="s">
        <v>46</v>
      </c>
      <c r="B33" s="14" t="s">
        <v>47</v>
      </c>
      <c r="C33" s="12" t="s">
        <v>32</v>
      </c>
      <c r="D33" s="50">
        <v>8.5000000000000006E-2</v>
      </c>
      <c r="E33" s="15">
        <v>0</v>
      </c>
      <c r="F33" s="50">
        <v>8.5000000000000006E-2</v>
      </c>
      <c r="G33" s="15"/>
      <c r="H33" s="16">
        <f t="shared" ref="H33:H38" si="1">F33*G33</f>
        <v>0</v>
      </c>
    </row>
    <row r="34" spans="1:8">
      <c r="A34" s="13" t="s">
        <v>48</v>
      </c>
      <c r="B34" s="14" t="s">
        <v>49</v>
      </c>
      <c r="C34" s="12" t="s">
        <v>8</v>
      </c>
      <c r="D34" s="50">
        <v>1.1479999999999999</v>
      </c>
      <c r="E34" s="15">
        <v>0</v>
      </c>
      <c r="F34" s="50">
        <v>1.1479999999999999</v>
      </c>
      <c r="G34" s="15"/>
      <c r="H34" s="16">
        <f t="shared" si="1"/>
        <v>0</v>
      </c>
    </row>
    <row r="35" spans="1:8">
      <c r="A35" s="37"/>
      <c r="B35" s="156" t="s">
        <v>50</v>
      </c>
      <c r="C35" s="35"/>
      <c r="D35" s="60">
        <v>1.4923999999999999</v>
      </c>
      <c r="E35" s="41"/>
      <c r="F35" s="32"/>
      <c r="G35" s="46"/>
      <c r="H35" s="46"/>
    </row>
    <row r="36" spans="1:8">
      <c r="A36" s="13" t="s">
        <v>51</v>
      </c>
      <c r="B36" s="14" t="s">
        <v>52</v>
      </c>
      <c r="C36" s="12" t="s">
        <v>35</v>
      </c>
      <c r="D36" s="50">
        <v>24.08</v>
      </c>
      <c r="E36" s="15">
        <v>0</v>
      </c>
      <c r="F36" s="50">
        <v>24.08</v>
      </c>
      <c r="G36" s="15"/>
      <c r="H36" s="16">
        <f t="shared" si="1"/>
        <v>0</v>
      </c>
    </row>
    <row r="37" spans="1:8">
      <c r="A37" s="37"/>
      <c r="B37" s="156" t="s">
        <v>53</v>
      </c>
      <c r="C37" s="35"/>
      <c r="D37" s="60">
        <v>24.08</v>
      </c>
      <c r="E37" s="41"/>
      <c r="F37" s="32"/>
      <c r="G37" s="46"/>
      <c r="H37" s="46"/>
    </row>
    <row r="38" spans="1:8">
      <c r="A38" s="13" t="s">
        <v>54</v>
      </c>
      <c r="B38" s="14" t="s">
        <v>55</v>
      </c>
      <c r="C38" s="12" t="s">
        <v>35</v>
      </c>
      <c r="D38" s="50">
        <v>24.08</v>
      </c>
      <c r="E38" s="15">
        <v>0</v>
      </c>
      <c r="F38" s="50">
        <v>24.08</v>
      </c>
      <c r="G38" s="15"/>
      <c r="H38" s="16">
        <f t="shared" si="1"/>
        <v>0</v>
      </c>
    </row>
    <row r="39" spans="1:8">
      <c r="A39" s="51"/>
      <c r="B39" s="38"/>
      <c r="C39" s="33"/>
      <c r="D39" s="34"/>
      <c r="E39" s="35"/>
      <c r="F39" s="36"/>
      <c r="G39" s="35"/>
      <c r="H39" s="35"/>
    </row>
    <row r="40" spans="1:8">
      <c r="A40" s="23"/>
      <c r="B40" s="23" t="s">
        <v>56</v>
      </c>
      <c r="C40" s="22"/>
      <c r="D40" s="17"/>
      <c r="E40" s="1"/>
      <c r="F40" s="17"/>
      <c r="G40" s="1"/>
      <c r="H40" s="4">
        <f>SUM(H41:H44)</f>
        <v>0</v>
      </c>
    </row>
    <row r="41" spans="1:8">
      <c r="A41" s="63" t="s">
        <v>57</v>
      </c>
      <c r="B41" s="64" t="s">
        <v>58</v>
      </c>
      <c r="C41" s="65" t="s">
        <v>35</v>
      </c>
      <c r="D41" s="62">
        <v>171.56</v>
      </c>
      <c r="E41" s="15">
        <v>0</v>
      </c>
      <c r="F41" s="50">
        <v>171.56</v>
      </c>
      <c r="G41" s="66"/>
      <c r="H41" s="16">
        <f>F41*G41</f>
        <v>0</v>
      </c>
    </row>
    <row r="42" spans="1:8">
      <c r="A42" s="63" t="s">
        <v>59</v>
      </c>
      <c r="B42" s="64" t="s">
        <v>60</v>
      </c>
      <c r="C42" s="65" t="s">
        <v>35</v>
      </c>
      <c r="D42" s="62">
        <v>171.56</v>
      </c>
      <c r="E42" s="15">
        <v>0</v>
      </c>
      <c r="F42" s="50">
        <v>171.56</v>
      </c>
      <c r="G42" s="66"/>
      <c r="H42" s="16">
        <f>F42*G42</f>
        <v>0</v>
      </c>
    </row>
    <row r="43" spans="1:8">
      <c r="A43" s="63" t="s">
        <v>61</v>
      </c>
      <c r="B43" s="64" t="s">
        <v>62</v>
      </c>
      <c r="C43" s="65" t="s">
        <v>35</v>
      </c>
      <c r="D43" s="62">
        <v>171.56</v>
      </c>
      <c r="E43" s="15">
        <v>0</v>
      </c>
      <c r="F43" s="50">
        <v>171.56</v>
      </c>
      <c r="G43" s="66"/>
      <c r="H43" s="16">
        <f>F43*G43</f>
        <v>0</v>
      </c>
    </row>
    <row r="44" spans="1:8">
      <c r="A44" s="63" t="s">
        <v>63</v>
      </c>
      <c r="B44" s="64" t="s">
        <v>64</v>
      </c>
      <c r="C44" s="65" t="s">
        <v>35</v>
      </c>
      <c r="D44" s="62">
        <v>171.56</v>
      </c>
      <c r="E44" s="15">
        <v>0</v>
      </c>
      <c r="F44" s="50">
        <v>171.56</v>
      </c>
      <c r="G44" s="66"/>
      <c r="H44" s="16">
        <f>F44*G44</f>
        <v>0</v>
      </c>
    </row>
    <row r="45" spans="1:8">
      <c r="A45" s="33"/>
      <c r="B45" s="38"/>
      <c r="C45" s="33"/>
      <c r="D45" s="34"/>
      <c r="E45" s="35"/>
      <c r="F45" s="36"/>
      <c r="G45" s="35"/>
      <c r="H45" s="55"/>
    </row>
    <row r="46" spans="1:8">
      <c r="A46" s="23"/>
      <c r="B46" s="23" t="s">
        <v>65</v>
      </c>
      <c r="C46" s="22"/>
      <c r="D46" s="17"/>
      <c r="E46" s="1"/>
      <c r="F46" s="17"/>
      <c r="G46" s="1"/>
      <c r="H46" s="4">
        <f>SUM(H47:H48)</f>
        <v>0</v>
      </c>
    </row>
    <row r="47" spans="1:8">
      <c r="A47" s="13" t="s">
        <v>66</v>
      </c>
      <c r="B47" s="14" t="s">
        <v>67</v>
      </c>
      <c r="C47" s="12" t="s">
        <v>35</v>
      </c>
      <c r="D47" s="50">
        <v>247.28</v>
      </c>
      <c r="E47" s="15">
        <v>0</v>
      </c>
      <c r="F47" s="50">
        <v>247.28</v>
      </c>
      <c r="G47" s="15"/>
      <c r="H47" s="16">
        <f>F47*G47</f>
        <v>0</v>
      </c>
    </row>
    <row r="48" spans="1:8">
      <c r="A48" s="13" t="s">
        <v>68</v>
      </c>
      <c r="B48" s="5" t="s">
        <v>69</v>
      </c>
      <c r="C48" s="12" t="s">
        <v>35</v>
      </c>
      <c r="D48" s="50">
        <v>340.49499999999995</v>
      </c>
      <c r="E48" s="15">
        <v>0</v>
      </c>
      <c r="F48" s="50">
        <v>340.49499999999995</v>
      </c>
      <c r="G48" s="15"/>
      <c r="H48" s="16">
        <f>F48*G48</f>
        <v>0</v>
      </c>
    </row>
    <row r="49" spans="1:8">
      <c r="A49" s="11"/>
      <c r="B49" s="156" t="s">
        <v>70</v>
      </c>
      <c r="C49" s="48"/>
      <c r="D49" s="77">
        <v>97.2</v>
      </c>
      <c r="E49" s="10"/>
      <c r="F49" s="7"/>
      <c r="G49" s="67"/>
      <c r="H49" s="67"/>
    </row>
    <row r="50" spans="1:8">
      <c r="A50" s="33"/>
      <c r="B50" s="156" t="s">
        <v>71</v>
      </c>
      <c r="C50" s="33"/>
      <c r="D50" s="77">
        <v>9</v>
      </c>
      <c r="E50" s="35"/>
      <c r="F50" s="36"/>
      <c r="G50" s="35"/>
      <c r="H50" s="35"/>
    </row>
    <row r="51" spans="1:8">
      <c r="A51" s="37"/>
      <c r="B51" s="156" t="s">
        <v>72</v>
      </c>
      <c r="C51" s="35"/>
      <c r="D51" s="68">
        <v>2.835</v>
      </c>
      <c r="E51" s="41"/>
      <c r="F51" s="32"/>
      <c r="G51" s="46"/>
      <c r="H51" s="46"/>
    </row>
    <row r="52" spans="1:8">
      <c r="A52" s="33"/>
      <c r="B52" s="156" t="s">
        <v>73</v>
      </c>
      <c r="C52" s="33"/>
      <c r="D52" s="77">
        <v>39.059999999999995</v>
      </c>
      <c r="E52" s="35"/>
      <c r="F52" s="36"/>
      <c r="G52" s="35"/>
      <c r="H52" s="35"/>
    </row>
    <row r="53" spans="1:8">
      <c r="A53" s="33"/>
      <c r="B53" s="156" t="s">
        <v>74</v>
      </c>
      <c r="C53" s="33"/>
      <c r="D53" s="77">
        <v>28.209999999999994</v>
      </c>
      <c r="E53" s="35"/>
      <c r="F53" s="36"/>
      <c r="G53" s="35"/>
      <c r="H53" s="35"/>
    </row>
    <row r="54" spans="1:8">
      <c r="A54" s="33"/>
      <c r="B54" s="156" t="s">
        <v>75</v>
      </c>
      <c r="C54" s="33"/>
      <c r="D54" s="77">
        <v>2.8800000000000003</v>
      </c>
      <c r="E54" s="35"/>
      <c r="F54" s="36"/>
      <c r="G54" s="35"/>
      <c r="H54" s="35"/>
    </row>
    <row r="55" spans="1:8">
      <c r="A55" s="33"/>
      <c r="B55" s="156" t="s">
        <v>76</v>
      </c>
      <c r="C55" s="33"/>
      <c r="D55" s="77">
        <v>1.1700000000000002</v>
      </c>
      <c r="E55" s="35"/>
      <c r="F55" s="36"/>
      <c r="G55" s="35"/>
      <c r="H55" s="35"/>
    </row>
    <row r="56" spans="1:8">
      <c r="A56" s="33"/>
      <c r="B56" s="156" t="s">
        <v>77</v>
      </c>
      <c r="C56" s="33"/>
      <c r="D56" s="77">
        <v>1.6900000000000002</v>
      </c>
      <c r="E56" s="35"/>
      <c r="F56" s="36"/>
      <c r="G56" s="35"/>
      <c r="H56" s="35"/>
    </row>
    <row r="57" spans="1:8">
      <c r="A57" s="33"/>
      <c r="B57" s="156" t="s">
        <v>78</v>
      </c>
      <c r="C57" s="33"/>
      <c r="D57" s="77">
        <v>7.8299999999999992</v>
      </c>
      <c r="E57" s="35"/>
      <c r="F57" s="36"/>
      <c r="G57" s="35"/>
      <c r="H57" s="35"/>
    </row>
    <row r="58" spans="1:8">
      <c r="A58" s="33"/>
      <c r="B58" s="156" t="s">
        <v>79</v>
      </c>
      <c r="C58" s="33"/>
      <c r="D58" s="77">
        <v>1.885</v>
      </c>
      <c r="E58" s="35"/>
      <c r="F58" s="36"/>
      <c r="G58" s="35"/>
      <c r="H58" s="35"/>
    </row>
    <row r="59" spans="1:8">
      <c r="A59" s="33"/>
      <c r="B59" s="156" t="s">
        <v>80</v>
      </c>
      <c r="C59" s="33"/>
      <c r="D59" s="77">
        <v>3.6</v>
      </c>
      <c r="E59" s="35"/>
      <c r="F59" s="36"/>
      <c r="G59" s="35"/>
      <c r="H59" s="35"/>
    </row>
    <row r="60" spans="1:8">
      <c r="A60" s="33"/>
      <c r="B60" s="156" t="s">
        <v>81</v>
      </c>
      <c r="C60" s="33"/>
      <c r="D60" s="77">
        <v>2.25</v>
      </c>
      <c r="E60" s="35"/>
      <c r="F60" s="36"/>
      <c r="G60" s="35"/>
      <c r="H60" s="35"/>
    </row>
    <row r="61" spans="1:8">
      <c r="A61" s="33"/>
      <c r="B61" s="156" t="s">
        <v>82</v>
      </c>
      <c r="C61" s="33"/>
      <c r="D61" s="77">
        <v>5.7600000000000007</v>
      </c>
      <c r="E61" s="35"/>
      <c r="F61" s="36"/>
      <c r="G61" s="35"/>
      <c r="H61" s="35"/>
    </row>
    <row r="62" spans="1:8">
      <c r="A62" s="33"/>
      <c r="B62" s="156" t="s">
        <v>83</v>
      </c>
      <c r="C62" s="33"/>
      <c r="D62" s="77">
        <v>1.8850000000000002</v>
      </c>
      <c r="E62" s="35"/>
      <c r="F62" s="36"/>
      <c r="G62" s="35"/>
      <c r="H62" s="35"/>
    </row>
    <row r="63" spans="1:8">
      <c r="A63" s="33"/>
      <c r="B63" s="156" t="s">
        <v>84</v>
      </c>
      <c r="C63" s="33"/>
      <c r="D63" s="77">
        <v>19.5</v>
      </c>
      <c r="E63" s="35"/>
      <c r="F63" s="36"/>
      <c r="G63" s="35"/>
      <c r="H63" s="35"/>
    </row>
    <row r="64" spans="1:8">
      <c r="A64" s="33"/>
      <c r="B64" s="156" t="s">
        <v>85</v>
      </c>
      <c r="C64" s="33"/>
      <c r="D64" s="77">
        <v>7.8650000000000011</v>
      </c>
      <c r="E64" s="35"/>
      <c r="F64" s="36"/>
      <c r="G64" s="35"/>
      <c r="H64" s="35"/>
    </row>
    <row r="65" spans="1:8">
      <c r="A65" s="33"/>
      <c r="B65" s="156" t="s">
        <v>86</v>
      </c>
      <c r="C65" s="33"/>
      <c r="D65" s="77">
        <v>9.3600000000000012</v>
      </c>
      <c r="E65" s="35"/>
      <c r="F65" s="36"/>
      <c r="G65" s="35"/>
      <c r="H65" s="35"/>
    </row>
    <row r="66" spans="1:8">
      <c r="A66" s="33"/>
      <c r="B66" s="156" t="s">
        <v>87</v>
      </c>
      <c r="C66" s="33"/>
      <c r="D66" s="77">
        <v>58.239999999999995</v>
      </c>
      <c r="E66" s="35"/>
      <c r="F66" s="36"/>
      <c r="G66" s="35"/>
      <c r="H66" s="35"/>
    </row>
    <row r="67" spans="1:8">
      <c r="A67" s="33"/>
      <c r="B67" s="156" t="s">
        <v>88</v>
      </c>
      <c r="C67" s="33"/>
      <c r="D67" s="77">
        <v>3.7700000000000005</v>
      </c>
      <c r="E67" s="35"/>
      <c r="F67" s="36"/>
      <c r="G67" s="35"/>
      <c r="H67" s="35"/>
    </row>
    <row r="68" spans="1:8">
      <c r="A68" s="33"/>
      <c r="B68" s="156" t="s">
        <v>72</v>
      </c>
      <c r="C68" s="33"/>
      <c r="D68" s="77">
        <v>2.835</v>
      </c>
      <c r="E68" s="35"/>
      <c r="F68" s="36"/>
      <c r="G68" s="35"/>
      <c r="H68" s="35"/>
    </row>
    <row r="69" spans="1:8">
      <c r="A69" s="33"/>
      <c r="B69" s="156" t="s">
        <v>89</v>
      </c>
      <c r="C69" s="33"/>
      <c r="D69" s="77">
        <v>3.77</v>
      </c>
      <c r="E69" s="35"/>
      <c r="F69" s="36"/>
      <c r="G69" s="35"/>
      <c r="H69" s="35"/>
    </row>
    <row r="70" spans="1:8">
      <c r="A70" s="33"/>
      <c r="B70" s="156" t="s">
        <v>90</v>
      </c>
      <c r="C70" s="33"/>
      <c r="D70" s="77">
        <v>22.1</v>
      </c>
      <c r="E70" s="35"/>
      <c r="F70" s="36"/>
      <c r="G70" s="35"/>
      <c r="H70" s="35"/>
    </row>
    <row r="71" spans="1:8">
      <c r="A71" s="33"/>
      <c r="B71" s="156" t="s">
        <v>91</v>
      </c>
      <c r="C71" s="33"/>
      <c r="D71" s="77">
        <v>7.8000000000000007</v>
      </c>
      <c r="E71" s="35"/>
      <c r="F71" s="36"/>
      <c r="G71" s="35"/>
      <c r="H71" s="35"/>
    </row>
    <row r="72" spans="1:8">
      <c r="A72" s="33"/>
      <c r="B72" s="156"/>
      <c r="C72" s="33"/>
      <c r="D72" s="77"/>
      <c r="E72" s="35"/>
      <c r="F72" s="36"/>
      <c r="G72" s="35"/>
      <c r="H72" s="35"/>
    </row>
    <row r="73" spans="1:8">
      <c r="A73" s="23"/>
      <c r="B73" s="23" t="s">
        <v>92</v>
      </c>
      <c r="C73" s="22"/>
      <c r="D73" s="17"/>
      <c r="E73" s="1"/>
      <c r="F73" s="17"/>
      <c r="G73" s="1"/>
      <c r="H73" s="4">
        <f>SUM(H74:H218)</f>
        <v>0</v>
      </c>
    </row>
    <row r="74" spans="1:8">
      <c r="A74" s="13" t="s">
        <v>631</v>
      </c>
      <c r="B74" s="14" t="s">
        <v>630</v>
      </c>
      <c r="C74" s="12" t="s">
        <v>35</v>
      </c>
      <c r="D74" s="50">
        <v>1123.8499999999999</v>
      </c>
      <c r="E74" s="15">
        <v>0</v>
      </c>
      <c r="F74" s="50">
        <f>D74</f>
        <v>1123.8499999999999</v>
      </c>
      <c r="G74" s="15"/>
      <c r="H74" s="16">
        <f>F74*G74</f>
        <v>0</v>
      </c>
    </row>
    <row r="75" spans="1:8">
      <c r="A75" s="33"/>
      <c r="B75" s="156" t="s">
        <v>93</v>
      </c>
      <c r="C75" s="33"/>
      <c r="D75" s="34">
        <v>1123.8499999999999</v>
      </c>
      <c r="E75" s="35"/>
      <c r="F75" s="36"/>
      <c r="G75" s="35"/>
      <c r="H75" s="35"/>
    </row>
    <row r="76" spans="1:8">
      <c r="A76" s="13" t="s">
        <v>632</v>
      </c>
      <c r="B76" s="14" t="s">
        <v>635</v>
      </c>
      <c r="C76" s="12" t="s">
        <v>35</v>
      </c>
      <c r="D76" s="50">
        <v>1123.6500000000001</v>
      </c>
      <c r="E76" s="15">
        <v>0</v>
      </c>
      <c r="F76" s="50">
        <f>D76</f>
        <v>1123.6500000000001</v>
      </c>
      <c r="G76" s="15"/>
      <c r="H76" s="16">
        <f>F76*G76</f>
        <v>0</v>
      </c>
    </row>
    <row r="77" spans="1:8">
      <c r="A77" s="13" t="s">
        <v>94</v>
      </c>
      <c r="B77" s="14" t="s">
        <v>633</v>
      </c>
      <c r="C77" s="12" t="s">
        <v>35</v>
      </c>
      <c r="D77" s="50">
        <v>1123.8499999999999</v>
      </c>
      <c r="E77" s="15">
        <v>0</v>
      </c>
      <c r="F77" s="50">
        <f>D77</f>
        <v>1123.8499999999999</v>
      </c>
      <c r="G77" s="15"/>
      <c r="H77" s="16">
        <f>F77*G77</f>
        <v>0</v>
      </c>
    </row>
    <row r="78" spans="1:8">
      <c r="A78" s="13" t="s">
        <v>634</v>
      </c>
      <c r="B78" s="14" t="s">
        <v>95</v>
      </c>
      <c r="C78" s="12" t="s">
        <v>35</v>
      </c>
      <c r="D78" s="50">
        <v>61.91</v>
      </c>
      <c r="E78" s="15">
        <v>0</v>
      </c>
      <c r="F78" s="50">
        <v>61.91</v>
      </c>
      <c r="G78" s="15"/>
      <c r="H78" s="16">
        <f>F78*G78</f>
        <v>0</v>
      </c>
    </row>
    <row r="79" spans="1:8">
      <c r="A79" s="33"/>
      <c r="B79" s="38" t="s">
        <v>96</v>
      </c>
      <c r="C79" s="33"/>
      <c r="D79" s="34"/>
      <c r="E79" s="35"/>
      <c r="F79" s="36"/>
      <c r="G79" s="35"/>
      <c r="H79" s="35"/>
    </row>
    <row r="80" spans="1:8">
      <c r="A80" s="33"/>
      <c r="B80" s="156" t="s">
        <v>97</v>
      </c>
      <c r="C80" s="60"/>
      <c r="D80" s="60">
        <v>61.91</v>
      </c>
      <c r="E80" s="69"/>
      <c r="F80" s="36"/>
      <c r="G80" s="35"/>
      <c r="H80" s="35"/>
    </row>
    <row r="81" spans="1:8">
      <c r="A81" s="13" t="s">
        <v>98</v>
      </c>
      <c r="B81" s="14" t="s">
        <v>99</v>
      </c>
      <c r="C81" s="12" t="s">
        <v>35</v>
      </c>
      <c r="D81" s="50">
        <v>20.72</v>
      </c>
      <c r="E81" s="15">
        <v>0</v>
      </c>
      <c r="F81" s="50">
        <v>20.72</v>
      </c>
      <c r="G81" s="15"/>
      <c r="H81" s="16">
        <f>F81*G81</f>
        <v>0</v>
      </c>
    </row>
    <row r="82" spans="1:8">
      <c r="A82" s="33"/>
      <c r="B82" s="38" t="s">
        <v>100</v>
      </c>
      <c r="C82" s="33"/>
      <c r="D82" s="60">
        <v>20.72</v>
      </c>
      <c r="E82" s="35"/>
      <c r="F82" s="36"/>
      <c r="G82" s="35"/>
      <c r="H82" s="35"/>
    </row>
    <row r="83" spans="1:8">
      <c r="A83" s="13" t="s">
        <v>101</v>
      </c>
      <c r="B83" s="14" t="s">
        <v>102</v>
      </c>
      <c r="C83" s="12" t="s">
        <v>35</v>
      </c>
      <c r="D83" s="50">
        <v>102.53</v>
      </c>
      <c r="E83" s="15">
        <v>0</v>
      </c>
      <c r="F83" s="50">
        <v>102.53</v>
      </c>
      <c r="G83" s="15"/>
      <c r="H83" s="16">
        <f>F83*G83</f>
        <v>0</v>
      </c>
    </row>
    <row r="84" spans="1:8">
      <c r="A84" s="13" t="s">
        <v>104</v>
      </c>
      <c r="B84" s="14" t="s">
        <v>664</v>
      </c>
      <c r="C84" s="12" t="s">
        <v>35</v>
      </c>
      <c r="D84" s="50">
        <f>D85</f>
        <v>205.06</v>
      </c>
      <c r="E84" s="15">
        <v>0</v>
      </c>
      <c r="F84" s="50">
        <f>D84</f>
        <v>205.06</v>
      </c>
      <c r="G84" s="15"/>
      <c r="H84" s="16">
        <f>F84*G84</f>
        <v>0</v>
      </c>
    </row>
    <row r="85" spans="1:8">
      <c r="A85" s="33"/>
      <c r="B85" s="156" t="s">
        <v>105</v>
      </c>
      <c r="C85" s="33"/>
      <c r="D85" s="60">
        <v>205.06</v>
      </c>
      <c r="E85" s="35"/>
      <c r="F85" s="36"/>
      <c r="G85" s="35"/>
      <c r="H85" s="35"/>
    </row>
    <row r="86" spans="1:8">
      <c r="A86" s="33"/>
      <c r="B86" s="156"/>
      <c r="C86" s="60"/>
      <c r="D86" s="60"/>
      <c r="E86" s="69"/>
      <c r="F86" s="36"/>
      <c r="G86" s="35"/>
      <c r="H86" s="35"/>
    </row>
    <row r="87" spans="1:8">
      <c r="A87" s="13" t="s">
        <v>106</v>
      </c>
      <c r="B87" s="14" t="s">
        <v>107</v>
      </c>
      <c r="C87" s="12" t="s">
        <v>103</v>
      </c>
      <c r="D87" s="50">
        <v>78.19</v>
      </c>
      <c r="E87" s="15">
        <v>0</v>
      </c>
      <c r="F87" s="50">
        <v>78.19</v>
      </c>
      <c r="G87" s="15"/>
      <c r="H87" s="16">
        <f>F87*G87</f>
        <v>0</v>
      </c>
    </row>
    <row r="88" spans="1:8">
      <c r="A88" s="33"/>
      <c r="B88" s="156" t="s">
        <v>108</v>
      </c>
      <c r="C88" s="60"/>
      <c r="D88" s="34"/>
      <c r="E88" s="35"/>
      <c r="F88" s="36"/>
      <c r="G88" s="35"/>
      <c r="H88" s="35"/>
    </row>
    <row r="89" spans="1:8">
      <c r="A89" s="33"/>
      <c r="B89" s="156" t="s">
        <v>109</v>
      </c>
      <c r="C89" s="60"/>
      <c r="D89" s="60">
        <v>78.19</v>
      </c>
      <c r="E89" s="35"/>
      <c r="F89" s="36"/>
      <c r="G89" s="35"/>
      <c r="H89" s="35"/>
    </row>
    <row r="90" spans="1:8">
      <c r="A90" s="13" t="s">
        <v>110</v>
      </c>
      <c r="B90" s="14" t="s">
        <v>111</v>
      </c>
      <c r="C90" s="12" t="s">
        <v>103</v>
      </c>
      <c r="D90" s="50">
        <f>D92+D94</f>
        <v>534.48</v>
      </c>
      <c r="E90" s="15">
        <v>0</v>
      </c>
      <c r="F90" s="50">
        <v>534.48</v>
      </c>
      <c r="G90" s="15"/>
      <c r="H90" s="16">
        <f>F90*G90</f>
        <v>0</v>
      </c>
    </row>
    <row r="91" spans="1:8">
      <c r="A91" s="33"/>
      <c r="B91" s="156" t="s">
        <v>112</v>
      </c>
      <c r="C91" s="60"/>
      <c r="D91" s="34"/>
      <c r="E91" s="35"/>
      <c r="F91" s="36"/>
      <c r="G91" s="35"/>
      <c r="H91" s="35"/>
    </row>
    <row r="92" spans="1:8">
      <c r="A92" s="33"/>
      <c r="B92" s="158" t="s">
        <v>113</v>
      </c>
      <c r="C92" s="60"/>
      <c r="D92" s="78">
        <v>48.400000000000006</v>
      </c>
      <c r="E92" s="35"/>
      <c r="F92" s="36"/>
      <c r="G92" s="35"/>
      <c r="H92" s="35"/>
    </row>
    <row r="93" spans="1:8">
      <c r="A93" s="33"/>
      <c r="B93" s="156" t="s">
        <v>114</v>
      </c>
      <c r="C93" s="60"/>
      <c r="D93" s="34"/>
      <c r="E93" s="35"/>
      <c r="F93" s="36"/>
      <c r="G93" s="35"/>
      <c r="H93" s="35"/>
    </row>
    <row r="94" spans="1:8">
      <c r="A94" s="33"/>
      <c r="B94" s="156" t="s">
        <v>115</v>
      </c>
      <c r="C94" s="60"/>
      <c r="D94" s="60">
        <v>486.08000000000004</v>
      </c>
      <c r="E94" s="35"/>
      <c r="F94" s="36"/>
      <c r="G94" s="35"/>
      <c r="H94" s="35"/>
    </row>
    <row r="95" spans="1:8">
      <c r="A95" s="13" t="s">
        <v>116</v>
      </c>
      <c r="B95" s="14" t="s">
        <v>117</v>
      </c>
      <c r="C95" s="12" t="s">
        <v>35</v>
      </c>
      <c r="D95" s="50">
        <v>1123.8499999999999</v>
      </c>
      <c r="E95" s="15">
        <v>0</v>
      </c>
      <c r="F95" s="50">
        <f>D95*(1+E95/100)</f>
        <v>1123.8499999999999</v>
      </c>
      <c r="G95" s="15"/>
      <c r="H95" s="16">
        <f>F95*G95</f>
        <v>0</v>
      </c>
    </row>
    <row r="96" spans="1:8">
      <c r="A96" s="33"/>
      <c r="B96" s="156" t="s">
        <v>93</v>
      </c>
      <c r="C96" s="33"/>
      <c r="D96" s="34">
        <v>1123.8499999999999</v>
      </c>
      <c r="E96" s="69"/>
      <c r="F96" s="36"/>
      <c r="G96" s="35"/>
      <c r="H96" s="35"/>
    </row>
    <row r="97" spans="1:8">
      <c r="A97" s="56" t="s">
        <v>118</v>
      </c>
      <c r="B97" s="14" t="s">
        <v>119</v>
      </c>
      <c r="C97" s="12" t="s">
        <v>103</v>
      </c>
      <c r="D97" s="50">
        <v>70.490000000000009</v>
      </c>
      <c r="E97" s="15">
        <v>5</v>
      </c>
      <c r="F97" s="50">
        <f>D97*(1+E97/100)</f>
        <v>74.014500000000012</v>
      </c>
      <c r="G97" s="15"/>
      <c r="H97" s="16">
        <f>F97*G97</f>
        <v>0</v>
      </c>
    </row>
    <row r="98" spans="1:8">
      <c r="A98" s="56" t="s">
        <v>120</v>
      </c>
      <c r="B98" s="14" t="s">
        <v>121</v>
      </c>
      <c r="C98" s="12" t="s">
        <v>103</v>
      </c>
      <c r="D98" s="50">
        <v>7.7</v>
      </c>
      <c r="E98" s="15">
        <v>5</v>
      </c>
      <c r="F98" s="50">
        <f>D98*(1+E98/100)</f>
        <v>8.0850000000000009</v>
      </c>
      <c r="G98" s="15"/>
      <c r="H98" s="16">
        <f>F98*G98</f>
        <v>0</v>
      </c>
    </row>
    <row r="99" spans="1:8">
      <c r="A99" s="56" t="s">
        <v>122</v>
      </c>
      <c r="B99" s="14" t="s">
        <v>123</v>
      </c>
      <c r="C99" s="12" t="s">
        <v>103</v>
      </c>
      <c r="D99" s="50">
        <v>131.86000000000001</v>
      </c>
      <c r="E99" s="15">
        <v>5</v>
      </c>
      <c r="F99" s="50">
        <f>D99*(1+E99/100)</f>
        <v>138.45300000000003</v>
      </c>
      <c r="G99" s="15"/>
      <c r="H99" s="16">
        <f>F99*G99</f>
        <v>0</v>
      </c>
    </row>
    <row r="100" spans="1:8">
      <c r="A100" s="33"/>
      <c r="B100" s="156" t="s">
        <v>124</v>
      </c>
      <c r="C100" s="60"/>
      <c r="D100" s="34"/>
      <c r="E100" s="35"/>
      <c r="F100" s="36"/>
      <c r="G100" s="35"/>
      <c r="H100" s="35"/>
    </row>
    <row r="101" spans="1:8">
      <c r="A101" s="33"/>
      <c r="B101" s="159" t="s">
        <v>672</v>
      </c>
      <c r="C101" s="60"/>
      <c r="D101" s="61">
        <v>131.86000000000001</v>
      </c>
      <c r="E101" s="35"/>
      <c r="F101" s="36"/>
      <c r="G101" s="35"/>
      <c r="H101" s="35"/>
    </row>
    <row r="102" spans="1:8">
      <c r="A102" s="56" t="s">
        <v>125</v>
      </c>
      <c r="B102" s="14" t="s">
        <v>126</v>
      </c>
      <c r="C102" s="12" t="s">
        <v>103</v>
      </c>
      <c r="D102" s="50">
        <v>154.505</v>
      </c>
      <c r="E102" s="15">
        <v>5</v>
      </c>
      <c r="F102" s="50">
        <f>D102*(1+E102/100)</f>
        <v>162.23025000000001</v>
      </c>
      <c r="G102" s="15"/>
      <c r="H102" s="16">
        <f>F102*G102</f>
        <v>0</v>
      </c>
    </row>
    <row r="103" spans="1:8">
      <c r="A103" s="33"/>
      <c r="B103" s="156" t="s">
        <v>127</v>
      </c>
      <c r="C103" s="60"/>
      <c r="D103" s="34"/>
      <c r="E103" s="35"/>
      <c r="F103" s="36"/>
      <c r="G103" s="35"/>
      <c r="H103" s="35"/>
    </row>
    <row r="104" spans="1:8">
      <c r="A104" s="56" t="s">
        <v>128</v>
      </c>
      <c r="B104" s="14" t="s">
        <v>129</v>
      </c>
      <c r="C104" s="12" t="s">
        <v>103</v>
      </c>
      <c r="D104" s="50">
        <v>199.72</v>
      </c>
      <c r="E104" s="15">
        <v>5</v>
      </c>
      <c r="F104" s="50">
        <f>D104*(1+E104/100)</f>
        <v>209.70600000000002</v>
      </c>
      <c r="G104" s="15"/>
      <c r="H104" s="16">
        <f>F104*G104</f>
        <v>0</v>
      </c>
    </row>
    <row r="105" spans="1:8">
      <c r="A105" s="13" t="s">
        <v>130</v>
      </c>
      <c r="B105" s="14" t="s">
        <v>131</v>
      </c>
      <c r="C105" s="12" t="s">
        <v>35</v>
      </c>
      <c r="D105" s="50">
        <v>18.100000000000001</v>
      </c>
      <c r="E105" s="15">
        <v>0</v>
      </c>
      <c r="F105" s="50">
        <v>18.100000000000001</v>
      </c>
      <c r="G105" s="15"/>
      <c r="H105" s="16">
        <f>F105*G105</f>
        <v>0</v>
      </c>
    </row>
    <row r="106" spans="1:8">
      <c r="A106" s="33"/>
      <c r="B106" s="158" t="s">
        <v>151</v>
      </c>
      <c r="C106" s="79"/>
      <c r="D106" s="80"/>
      <c r="E106" s="35"/>
      <c r="F106" s="36"/>
      <c r="G106" s="35"/>
      <c r="H106" s="35"/>
    </row>
    <row r="107" spans="1:8">
      <c r="A107" s="33"/>
      <c r="B107" s="158" t="s">
        <v>680</v>
      </c>
      <c r="C107" s="79"/>
      <c r="D107" s="80">
        <v>18.100000000000001</v>
      </c>
      <c r="E107" s="35"/>
      <c r="F107" s="36"/>
      <c r="G107" s="35"/>
      <c r="H107" s="35"/>
    </row>
    <row r="108" spans="1:8">
      <c r="A108" s="13" t="s">
        <v>132</v>
      </c>
      <c r="B108" s="14" t="s">
        <v>133</v>
      </c>
      <c r="C108" s="12" t="s">
        <v>35</v>
      </c>
      <c r="D108" s="50">
        <v>8.44</v>
      </c>
      <c r="E108" s="15">
        <v>0</v>
      </c>
      <c r="F108" s="50">
        <v>8.44</v>
      </c>
      <c r="G108" s="15"/>
      <c r="H108" s="16">
        <f>F108*G108</f>
        <v>0</v>
      </c>
    </row>
    <row r="109" spans="1:8">
      <c r="A109" s="33"/>
      <c r="B109" s="156" t="s">
        <v>134</v>
      </c>
      <c r="C109" s="60"/>
      <c r="D109" s="54">
        <v>0</v>
      </c>
      <c r="E109" s="69"/>
      <c r="F109" s="36"/>
      <c r="G109" s="35"/>
      <c r="H109" s="35"/>
    </row>
    <row r="110" spans="1:8">
      <c r="A110" s="33"/>
      <c r="B110" s="156" t="s">
        <v>135</v>
      </c>
      <c r="C110" s="60"/>
      <c r="D110" s="54">
        <v>0</v>
      </c>
      <c r="E110" s="69"/>
      <c r="F110" s="36"/>
      <c r="G110" s="35"/>
      <c r="H110" s="35"/>
    </row>
    <row r="111" spans="1:8">
      <c r="A111" s="33"/>
      <c r="B111" s="156" t="s">
        <v>136</v>
      </c>
      <c r="C111" s="60"/>
      <c r="D111" s="61">
        <v>4.24</v>
      </c>
      <c r="E111" s="69"/>
      <c r="F111" s="36"/>
      <c r="G111" s="35"/>
      <c r="H111" s="35"/>
    </row>
    <row r="112" spans="1:8">
      <c r="A112" s="33"/>
      <c r="B112" s="156" t="s">
        <v>137</v>
      </c>
      <c r="C112" s="60"/>
      <c r="D112" s="54">
        <v>0</v>
      </c>
      <c r="E112" s="69"/>
      <c r="F112" s="36"/>
      <c r="G112" s="35"/>
      <c r="H112" s="35"/>
    </row>
    <row r="113" spans="1:8">
      <c r="A113" s="33"/>
      <c r="B113" s="156" t="s">
        <v>138</v>
      </c>
      <c r="C113" s="60"/>
      <c r="D113" s="61">
        <v>2.6</v>
      </c>
      <c r="E113" s="69"/>
      <c r="F113" s="36"/>
      <c r="G113" s="35"/>
      <c r="H113" s="35"/>
    </row>
    <row r="114" spans="1:8">
      <c r="A114" s="33"/>
      <c r="B114" s="156" t="s">
        <v>139</v>
      </c>
      <c r="C114" s="60"/>
      <c r="D114" s="54">
        <v>0</v>
      </c>
      <c r="E114" s="69"/>
      <c r="F114" s="36"/>
      <c r="G114" s="35"/>
      <c r="H114" s="35"/>
    </row>
    <row r="115" spans="1:8">
      <c r="A115" s="33"/>
      <c r="B115" s="156" t="s">
        <v>140</v>
      </c>
      <c r="C115" s="60"/>
      <c r="D115" s="61">
        <v>1.6</v>
      </c>
      <c r="E115" s="69"/>
      <c r="F115" s="36"/>
      <c r="G115" s="35"/>
      <c r="H115" s="35"/>
    </row>
    <row r="116" spans="1:8">
      <c r="A116" s="13" t="s">
        <v>132</v>
      </c>
      <c r="B116" s="14" t="s">
        <v>141</v>
      </c>
      <c r="C116" s="12" t="s">
        <v>35</v>
      </c>
      <c r="D116" s="50">
        <v>90.4</v>
      </c>
      <c r="E116" s="15">
        <v>0</v>
      </c>
      <c r="F116" s="50">
        <v>90.4</v>
      </c>
      <c r="G116" s="15"/>
      <c r="H116" s="16">
        <f>F116*G116</f>
        <v>0</v>
      </c>
    </row>
    <row r="117" spans="1:8">
      <c r="A117" s="33"/>
      <c r="B117" s="156" t="s">
        <v>142</v>
      </c>
      <c r="C117" s="60"/>
      <c r="D117" s="76"/>
      <c r="E117" s="69"/>
      <c r="F117" s="36"/>
      <c r="G117" s="35"/>
      <c r="H117" s="35"/>
    </row>
    <row r="118" spans="1:8">
      <c r="A118" s="33"/>
      <c r="B118" s="156" t="s">
        <v>143</v>
      </c>
      <c r="C118" s="60"/>
      <c r="D118" s="60">
        <v>102.53</v>
      </c>
      <c r="E118" s="69"/>
      <c r="F118" s="36"/>
      <c r="G118" s="35"/>
      <c r="H118" s="35"/>
    </row>
    <row r="119" spans="1:8">
      <c r="A119" s="33"/>
      <c r="B119" s="156" t="s">
        <v>144</v>
      </c>
      <c r="C119" s="75"/>
      <c r="D119" s="54">
        <v>0</v>
      </c>
      <c r="E119" s="69"/>
      <c r="F119" s="36"/>
      <c r="G119" s="35"/>
      <c r="H119" s="35"/>
    </row>
    <row r="120" spans="1:8">
      <c r="A120" s="33"/>
      <c r="B120" s="156" t="s">
        <v>145</v>
      </c>
      <c r="C120" s="60"/>
      <c r="D120" s="81">
        <v>-4.4000000000000004</v>
      </c>
      <c r="E120" s="69"/>
      <c r="F120" s="36"/>
      <c r="G120" s="35"/>
      <c r="H120" s="35"/>
    </row>
    <row r="121" spans="1:8">
      <c r="A121" s="33"/>
      <c r="B121" s="156" t="s">
        <v>146</v>
      </c>
      <c r="C121" s="60"/>
      <c r="D121" s="81">
        <v>-2.1</v>
      </c>
      <c r="E121" s="69"/>
      <c r="F121" s="36"/>
      <c r="G121" s="35"/>
      <c r="H121" s="35"/>
    </row>
    <row r="122" spans="1:8">
      <c r="A122" s="33"/>
      <c r="B122" s="156" t="s">
        <v>147</v>
      </c>
      <c r="C122" s="60"/>
      <c r="D122" s="81">
        <v>-2.4750000000000001</v>
      </c>
      <c r="E122" s="69"/>
      <c r="F122" s="36"/>
      <c r="G122" s="35"/>
      <c r="H122" s="35"/>
    </row>
    <row r="123" spans="1:8">
      <c r="A123" s="33"/>
      <c r="B123" s="156" t="s">
        <v>148</v>
      </c>
      <c r="C123" s="60"/>
      <c r="D123" s="81">
        <v>-0.36000000000000004</v>
      </c>
      <c r="E123" s="69"/>
      <c r="F123" s="36"/>
      <c r="G123" s="35"/>
      <c r="H123" s="35"/>
    </row>
    <row r="124" spans="1:8">
      <c r="A124" s="33"/>
      <c r="B124" s="156" t="s">
        <v>149</v>
      </c>
      <c r="C124" s="60"/>
      <c r="D124" s="81">
        <v>-1.04</v>
      </c>
      <c r="E124" s="69"/>
      <c r="F124" s="36"/>
      <c r="G124" s="35"/>
      <c r="H124" s="35"/>
    </row>
    <row r="125" spans="1:8">
      <c r="A125" s="33"/>
      <c r="B125" s="156" t="s">
        <v>150</v>
      </c>
      <c r="C125" s="60"/>
      <c r="D125" s="81">
        <v>-1.7600000000000002</v>
      </c>
      <c r="E125" s="69"/>
      <c r="F125" s="36"/>
      <c r="G125" s="35"/>
      <c r="H125" s="35"/>
    </row>
    <row r="126" spans="1:8">
      <c r="A126" s="13" t="s">
        <v>132</v>
      </c>
      <c r="B126" s="14" t="s">
        <v>141</v>
      </c>
      <c r="C126" s="12" t="s">
        <v>35</v>
      </c>
      <c r="D126" s="50">
        <v>61.91</v>
      </c>
      <c r="E126" s="15">
        <v>0</v>
      </c>
      <c r="F126" s="50">
        <v>61.91</v>
      </c>
      <c r="G126" s="15"/>
      <c r="H126" s="16">
        <f>F126*G126</f>
        <v>0</v>
      </c>
    </row>
    <row r="127" spans="1:8">
      <c r="A127" s="33"/>
      <c r="B127" s="156" t="s">
        <v>151</v>
      </c>
      <c r="C127" s="60"/>
      <c r="D127" s="54">
        <v>0</v>
      </c>
      <c r="E127" s="69"/>
      <c r="F127" s="36"/>
      <c r="G127" s="35"/>
      <c r="H127" s="35"/>
    </row>
    <row r="128" spans="1:8">
      <c r="A128" s="33"/>
      <c r="B128" s="156" t="s">
        <v>97</v>
      </c>
      <c r="C128" s="60"/>
      <c r="D128" s="60">
        <v>61.91</v>
      </c>
      <c r="E128" s="69"/>
      <c r="F128" s="36"/>
      <c r="G128" s="35"/>
      <c r="H128" s="35"/>
    </row>
    <row r="129" spans="1:12">
      <c r="A129" s="13" t="s">
        <v>152</v>
      </c>
      <c r="B129" s="14" t="s">
        <v>153</v>
      </c>
      <c r="C129" s="12" t="s">
        <v>35</v>
      </c>
      <c r="D129" s="50">
        <v>91.82</v>
      </c>
      <c r="E129" s="15">
        <v>0</v>
      </c>
      <c r="F129" s="50">
        <v>114.3</v>
      </c>
      <c r="G129" s="15"/>
      <c r="H129" s="16">
        <f>F129*G129</f>
        <v>0</v>
      </c>
    </row>
    <row r="130" spans="1:12">
      <c r="A130" s="33"/>
      <c r="B130" s="156" t="s">
        <v>154</v>
      </c>
      <c r="C130" s="60"/>
      <c r="D130" s="54">
        <v>0</v>
      </c>
      <c r="E130" s="69"/>
      <c r="F130" s="36"/>
      <c r="G130" s="35"/>
      <c r="H130" s="35"/>
    </row>
    <row r="131" spans="1:12">
      <c r="A131" s="33"/>
      <c r="B131" s="156" t="s">
        <v>135</v>
      </c>
      <c r="C131" s="60"/>
      <c r="D131" s="54">
        <v>0</v>
      </c>
      <c r="E131" s="69"/>
      <c r="F131" s="36"/>
      <c r="G131" s="35"/>
      <c r="H131" s="35"/>
    </row>
    <row r="132" spans="1:12">
      <c r="A132" s="33"/>
      <c r="B132" s="159" t="s">
        <v>155</v>
      </c>
      <c r="C132" s="60"/>
      <c r="D132" s="61">
        <v>38.881500000000003</v>
      </c>
      <c r="E132" s="69"/>
      <c r="F132" s="36"/>
      <c r="G132" s="35"/>
      <c r="H132" s="35"/>
    </row>
    <row r="133" spans="1:12">
      <c r="A133" s="33"/>
      <c r="B133" s="156" t="s">
        <v>137</v>
      </c>
      <c r="C133" s="60"/>
      <c r="D133" s="54">
        <v>0</v>
      </c>
      <c r="E133" s="69"/>
      <c r="F133" s="36"/>
      <c r="G133" s="35"/>
      <c r="H133" s="35"/>
    </row>
    <row r="134" spans="1:12" ht="24">
      <c r="A134" s="33"/>
      <c r="B134" s="159" t="s">
        <v>156</v>
      </c>
      <c r="C134" s="60"/>
      <c r="D134" s="61">
        <v>35.299999999999997</v>
      </c>
      <c r="E134" s="69"/>
      <c r="F134" s="36"/>
      <c r="G134" s="35"/>
      <c r="H134" s="35"/>
    </row>
    <row r="135" spans="1:12">
      <c r="A135" s="33"/>
      <c r="B135" s="156" t="s">
        <v>139</v>
      </c>
      <c r="C135" s="60"/>
      <c r="D135" s="54">
        <v>0</v>
      </c>
      <c r="E135" s="69"/>
      <c r="F135" s="36"/>
      <c r="G135" s="35"/>
      <c r="H135" s="35"/>
    </row>
    <row r="136" spans="1:12">
      <c r="A136" s="33"/>
      <c r="B136" s="159" t="s">
        <v>157</v>
      </c>
      <c r="C136" s="60"/>
      <c r="D136" s="61">
        <v>17.64</v>
      </c>
      <c r="E136" s="69"/>
      <c r="F136" s="36"/>
      <c r="G136" s="35"/>
      <c r="H136" s="35"/>
    </row>
    <row r="137" spans="1:12">
      <c r="A137" s="33"/>
      <c r="B137" s="156" t="s">
        <v>158</v>
      </c>
      <c r="C137" s="60"/>
      <c r="D137" s="54">
        <v>0</v>
      </c>
      <c r="E137" s="69"/>
      <c r="F137" s="36"/>
      <c r="G137" s="35"/>
      <c r="H137" s="35"/>
    </row>
    <row r="138" spans="1:12">
      <c r="A138" s="13" t="s">
        <v>159</v>
      </c>
      <c r="B138" s="14" t="s">
        <v>160</v>
      </c>
      <c r="C138" s="12" t="s">
        <v>35</v>
      </c>
      <c r="D138" s="50">
        <v>759.95</v>
      </c>
      <c r="E138" s="15">
        <v>0</v>
      </c>
      <c r="F138" s="50">
        <v>759.95</v>
      </c>
      <c r="G138" s="15"/>
      <c r="H138" s="16">
        <f>F138*G138</f>
        <v>0</v>
      </c>
      <c r="L138" s="163"/>
    </row>
    <row r="139" spans="1:12">
      <c r="A139" s="33"/>
      <c r="B139" s="156" t="s">
        <v>663</v>
      </c>
      <c r="C139" s="60"/>
      <c r="D139" s="76"/>
      <c r="E139" s="69"/>
      <c r="F139" s="36"/>
      <c r="G139" s="35"/>
      <c r="H139" s="35"/>
    </row>
    <row r="140" spans="1:12">
      <c r="A140" s="33"/>
      <c r="B140" s="156" t="s">
        <v>161</v>
      </c>
      <c r="C140" s="60"/>
      <c r="D140" s="60">
        <v>295.10199999999998</v>
      </c>
      <c r="E140" s="69"/>
      <c r="F140" s="36"/>
      <c r="G140" s="35"/>
      <c r="H140" s="35"/>
    </row>
    <row r="141" spans="1:12">
      <c r="A141" s="33"/>
      <c r="B141" s="156" t="s">
        <v>162</v>
      </c>
      <c r="C141" s="75"/>
      <c r="D141" s="54">
        <v>0</v>
      </c>
      <c r="E141" s="69"/>
      <c r="F141" s="36"/>
      <c r="G141" s="35"/>
      <c r="H141" s="35"/>
    </row>
    <row r="142" spans="1:12">
      <c r="A142" s="33"/>
      <c r="B142" s="156" t="s">
        <v>163</v>
      </c>
      <c r="C142" s="75"/>
      <c r="D142" s="60">
        <v>528.72199999999998</v>
      </c>
      <c r="E142" s="69"/>
      <c r="F142" s="36"/>
      <c r="G142" s="35"/>
      <c r="H142" s="35"/>
    </row>
    <row r="143" spans="1:12">
      <c r="A143" s="33"/>
      <c r="B143" s="156" t="s">
        <v>164</v>
      </c>
      <c r="C143" s="60"/>
      <c r="D143" s="54">
        <v>0</v>
      </c>
      <c r="E143" s="69"/>
      <c r="F143" s="36"/>
      <c r="G143" s="35"/>
      <c r="H143" s="35"/>
    </row>
    <row r="144" spans="1:12">
      <c r="A144" s="33"/>
      <c r="B144" s="156" t="s">
        <v>165</v>
      </c>
      <c r="C144" s="60"/>
      <c r="D144" s="60">
        <v>143.03199999999998</v>
      </c>
      <c r="E144" s="69"/>
      <c r="F144" s="36"/>
      <c r="G144" s="35"/>
      <c r="H144" s="35"/>
    </row>
    <row r="145" spans="1:8">
      <c r="A145" s="33"/>
      <c r="B145" s="156" t="s">
        <v>166</v>
      </c>
      <c r="C145" s="161"/>
      <c r="D145" s="60"/>
      <c r="E145" s="69"/>
      <c r="F145" s="36"/>
      <c r="G145" s="35"/>
      <c r="H145" s="35"/>
    </row>
    <row r="146" spans="1:8">
      <c r="A146" s="33"/>
      <c r="B146" s="156" t="s">
        <v>167</v>
      </c>
      <c r="C146" s="161"/>
      <c r="D146" s="60">
        <v>11.308</v>
      </c>
      <c r="E146" s="69"/>
      <c r="F146" s="36"/>
      <c r="G146" s="35"/>
      <c r="H146" s="35"/>
    </row>
    <row r="147" spans="1:8">
      <c r="A147" s="33"/>
      <c r="B147" s="156" t="s">
        <v>144</v>
      </c>
      <c r="C147" s="161"/>
      <c r="D147" s="54">
        <v>0</v>
      </c>
      <c r="E147" s="69"/>
      <c r="F147" s="36"/>
      <c r="G147" s="35"/>
      <c r="H147" s="35"/>
    </row>
    <row r="148" spans="1:8">
      <c r="A148" s="33"/>
      <c r="B148" s="156" t="s">
        <v>168</v>
      </c>
      <c r="C148" s="60"/>
      <c r="D148" s="81">
        <v>-50.160000000000004</v>
      </c>
      <c r="E148" s="69"/>
      <c r="F148" s="36"/>
      <c r="G148" s="35"/>
      <c r="H148" s="35"/>
    </row>
    <row r="149" spans="1:8">
      <c r="A149" s="33"/>
      <c r="B149" s="156" t="s">
        <v>169</v>
      </c>
      <c r="C149" s="60"/>
      <c r="D149" s="81">
        <v>-39.199999999999996</v>
      </c>
      <c r="E149" s="69"/>
      <c r="F149" s="36"/>
      <c r="G149" s="35"/>
      <c r="H149" s="35"/>
    </row>
    <row r="150" spans="1:8">
      <c r="A150" s="33"/>
      <c r="B150" s="156" t="s">
        <v>170</v>
      </c>
      <c r="C150" s="60"/>
      <c r="D150" s="81">
        <v>-1.5299999999999998</v>
      </c>
      <c r="E150" s="69"/>
      <c r="F150" s="36"/>
      <c r="G150" s="35"/>
      <c r="H150" s="35"/>
    </row>
    <row r="151" spans="1:8">
      <c r="A151" s="33"/>
      <c r="B151" s="156" t="s">
        <v>171</v>
      </c>
      <c r="C151" s="60"/>
      <c r="D151" s="81">
        <v>-9.120000000000001</v>
      </c>
      <c r="E151" s="69"/>
      <c r="F151" s="36"/>
      <c r="G151" s="35"/>
      <c r="H151" s="35"/>
    </row>
    <row r="152" spans="1:8">
      <c r="A152" s="33"/>
      <c r="B152" s="156" t="s">
        <v>172</v>
      </c>
      <c r="C152" s="60"/>
      <c r="D152" s="81">
        <v>-47.879999999999995</v>
      </c>
      <c r="E152" s="69"/>
      <c r="F152" s="36"/>
      <c r="G152" s="35"/>
      <c r="H152" s="35"/>
    </row>
    <row r="153" spans="1:8">
      <c r="A153" s="33"/>
      <c r="B153" s="156" t="s">
        <v>173</v>
      </c>
      <c r="C153" s="60"/>
      <c r="D153" s="81">
        <v>-2.4699999999999998</v>
      </c>
      <c r="E153" s="69"/>
      <c r="F153" s="36"/>
      <c r="G153" s="35"/>
      <c r="H153" s="35"/>
    </row>
    <row r="154" spans="1:8">
      <c r="A154" s="33"/>
      <c r="B154" s="156" t="s">
        <v>174</v>
      </c>
      <c r="C154" s="60"/>
      <c r="D154" s="81">
        <v>-0.76500000000000001</v>
      </c>
      <c r="E154" s="69"/>
      <c r="F154" s="36"/>
      <c r="G154" s="35"/>
      <c r="H154" s="35"/>
    </row>
    <row r="155" spans="1:8">
      <c r="A155" s="33"/>
      <c r="B155" s="156" t="s">
        <v>175</v>
      </c>
      <c r="C155" s="60"/>
      <c r="D155" s="81">
        <v>-3.57</v>
      </c>
      <c r="E155" s="69"/>
      <c r="F155" s="36"/>
      <c r="G155" s="35"/>
      <c r="H155" s="35"/>
    </row>
    <row r="156" spans="1:8">
      <c r="A156" s="33"/>
      <c r="B156" s="156" t="s">
        <v>176</v>
      </c>
      <c r="C156" s="60"/>
      <c r="D156" s="81">
        <v>-1.9549999999999998</v>
      </c>
      <c r="E156" s="69"/>
      <c r="F156" s="36"/>
      <c r="G156" s="35"/>
      <c r="H156" s="35"/>
    </row>
    <row r="157" spans="1:8">
      <c r="A157" s="33"/>
      <c r="B157" s="156" t="s">
        <v>177</v>
      </c>
      <c r="C157" s="60"/>
      <c r="D157" s="81">
        <v>-1.56</v>
      </c>
      <c r="E157" s="69"/>
      <c r="F157" s="36"/>
      <c r="G157" s="35"/>
      <c r="H157" s="35"/>
    </row>
    <row r="158" spans="1:8">
      <c r="A158" s="33"/>
      <c r="B158" s="156" t="s">
        <v>178</v>
      </c>
      <c r="C158" s="60"/>
      <c r="D158" s="81">
        <v>-4.8</v>
      </c>
      <c r="E158" s="69"/>
      <c r="F158" s="36"/>
      <c r="G158" s="35"/>
      <c r="H158" s="35"/>
    </row>
    <row r="159" spans="1:8">
      <c r="A159" s="33"/>
      <c r="B159" s="156" t="s">
        <v>179</v>
      </c>
      <c r="C159" s="60"/>
      <c r="D159" s="81">
        <v>0</v>
      </c>
      <c r="E159" s="69"/>
      <c r="F159" s="36"/>
      <c r="G159" s="35"/>
      <c r="H159" s="35"/>
    </row>
    <row r="160" spans="1:8">
      <c r="A160" s="33"/>
      <c r="B160" s="156" t="s">
        <v>180</v>
      </c>
      <c r="C160" s="60"/>
      <c r="D160" s="81">
        <v>-0.9900000000000001</v>
      </c>
      <c r="E160" s="69"/>
      <c r="F160" s="36"/>
      <c r="G160" s="35"/>
      <c r="H160" s="35"/>
    </row>
    <row r="161" spans="1:12">
      <c r="A161" s="33"/>
      <c r="B161" s="156" t="s">
        <v>181</v>
      </c>
      <c r="C161" s="60"/>
      <c r="D161" s="81">
        <v>-2.8800000000000003</v>
      </c>
      <c r="E161" s="69"/>
      <c r="F161" s="36"/>
      <c r="G161" s="35"/>
      <c r="H161" s="35"/>
    </row>
    <row r="162" spans="1:12">
      <c r="A162" s="33"/>
      <c r="B162" s="156" t="s">
        <v>182</v>
      </c>
      <c r="C162" s="60"/>
      <c r="D162" s="81">
        <v>-2.7300000000000004</v>
      </c>
      <c r="E162" s="69"/>
      <c r="F162" s="36"/>
      <c r="G162" s="35"/>
      <c r="H162" s="35"/>
    </row>
    <row r="163" spans="1:12">
      <c r="A163" s="33"/>
      <c r="B163" s="156" t="s">
        <v>183</v>
      </c>
      <c r="C163" s="60"/>
      <c r="D163" s="81">
        <v>-25.080000000000002</v>
      </c>
      <c r="E163" s="69"/>
      <c r="F163" s="36"/>
      <c r="G163" s="35"/>
      <c r="H163" s="35"/>
    </row>
    <row r="164" spans="1:12">
      <c r="A164" s="33"/>
      <c r="B164" s="156" t="s">
        <v>184</v>
      </c>
      <c r="C164" s="60"/>
      <c r="D164" s="81">
        <v>-23.519999999999996</v>
      </c>
      <c r="E164" s="69"/>
      <c r="F164" s="36"/>
      <c r="G164" s="35"/>
      <c r="H164" s="35"/>
    </row>
    <row r="165" spans="1:12">
      <c r="A165" s="13" t="s">
        <v>185</v>
      </c>
      <c r="B165" s="14" t="s">
        <v>186</v>
      </c>
      <c r="C165" s="12" t="s">
        <v>35</v>
      </c>
      <c r="D165" s="50">
        <v>80.849999999999994</v>
      </c>
      <c r="E165" s="15">
        <v>0</v>
      </c>
      <c r="F165" s="50">
        <v>80.849999999999994</v>
      </c>
      <c r="G165" s="15"/>
      <c r="H165" s="16">
        <f>F165*G165</f>
        <v>0</v>
      </c>
      <c r="L165" s="163"/>
    </row>
    <row r="166" spans="1:12">
      <c r="A166" s="33"/>
      <c r="B166" s="156" t="s">
        <v>187</v>
      </c>
      <c r="C166" s="60"/>
      <c r="D166" s="76"/>
      <c r="E166" s="69"/>
      <c r="F166" s="36"/>
      <c r="G166" s="35"/>
      <c r="H166" s="35"/>
      <c r="L166" s="163"/>
    </row>
    <row r="167" spans="1:12">
      <c r="A167" s="33"/>
      <c r="B167" s="156" t="s">
        <v>188</v>
      </c>
      <c r="C167" s="60"/>
      <c r="D167" s="54">
        <v>97.789999999999992</v>
      </c>
      <c r="E167" s="69"/>
      <c r="F167" s="36"/>
      <c r="G167" s="35"/>
      <c r="H167" s="35"/>
    </row>
    <row r="168" spans="1:12">
      <c r="A168" s="33"/>
      <c r="B168" s="156" t="s">
        <v>189</v>
      </c>
      <c r="C168" s="75"/>
      <c r="D168" s="54"/>
      <c r="E168" s="69"/>
      <c r="F168" s="36"/>
      <c r="G168" s="35"/>
      <c r="H168" s="35"/>
    </row>
    <row r="169" spans="1:12">
      <c r="A169" s="33"/>
      <c r="B169" s="156" t="s">
        <v>190</v>
      </c>
      <c r="C169" s="60"/>
      <c r="D169" s="81">
        <v>-4.5599999999999996</v>
      </c>
      <c r="E169" s="69"/>
      <c r="F169" s="36"/>
      <c r="G169" s="35"/>
      <c r="H169" s="35"/>
    </row>
    <row r="170" spans="1:12">
      <c r="A170" s="33"/>
      <c r="B170" s="156" t="s">
        <v>191</v>
      </c>
      <c r="C170" s="60"/>
      <c r="D170" s="81">
        <v>-1.5299999999999998</v>
      </c>
      <c r="E170" s="69"/>
      <c r="F170" s="36"/>
      <c r="G170" s="35"/>
      <c r="H170" s="35"/>
    </row>
    <row r="171" spans="1:12">
      <c r="A171" s="33"/>
      <c r="B171" s="156" t="s">
        <v>192</v>
      </c>
      <c r="C171" s="60"/>
      <c r="D171" s="81">
        <v>-10.85</v>
      </c>
      <c r="E171" s="69"/>
      <c r="F171" s="36"/>
      <c r="G171" s="35"/>
      <c r="H171" s="35"/>
    </row>
    <row r="172" spans="1:12">
      <c r="A172" s="13" t="s">
        <v>678</v>
      </c>
      <c r="B172" s="14" t="s">
        <v>679</v>
      </c>
      <c r="C172" s="12" t="s">
        <v>35</v>
      </c>
      <c r="D172" s="50">
        <v>80.849999999999994</v>
      </c>
      <c r="E172" s="15">
        <v>0</v>
      </c>
      <c r="F172" s="50">
        <v>80.849999999999994</v>
      </c>
      <c r="G172" s="15"/>
      <c r="H172" s="16">
        <f>F172*G172</f>
        <v>0</v>
      </c>
    </row>
    <row r="173" spans="1:12">
      <c r="A173" s="56" t="s">
        <v>193</v>
      </c>
      <c r="B173" s="14" t="s">
        <v>194</v>
      </c>
      <c r="C173" s="12" t="s">
        <v>35</v>
      </c>
      <c r="D173" s="50">
        <v>26.54</v>
      </c>
      <c r="E173" s="15">
        <v>15</v>
      </c>
      <c r="F173" s="50">
        <f>D173*(1+E173/100)</f>
        <v>30.520999999999997</v>
      </c>
      <c r="G173" s="15"/>
      <c r="H173" s="16">
        <f t="shared" ref="H173:H191" si="2">F173*G173</f>
        <v>0</v>
      </c>
    </row>
    <row r="174" spans="1:12">
      <c r="A174" s="33"/>
      <c r="B174" s="156" t="s">
        <v>686</v>
      </c>
      <c r="C174" s="75"/>
      <c r="D174" s="54"/>
      <c r="E174" s="69"/>
      <c r="F174" s="36"/>
      <c r="G174" s="35"/>
      <c r="H174" s="35"/>
    </row>
    <row r="175" spans="1:12">
      <c r="A175" s="33"/>
      <c r="B175" s="156" t="s">
        <v>681</v>
      </c>
      <c r="C175" s="60"/>
      <c r="D175" s="81">
        <v>26.54</v>
      </c>
      <c r="E175" s="69"/>
      <c r="F175" s="36"/>
      <c r="G175" s="35"/>
      <c r="H175" s="35"/>
    </row>
    <row r="176" spans="1:12">
      <c r="A176" s="56" t="s">
        <v>195</v>
      </c>
      <c r="B176" s="14" t="s">
        <v>196</v>
      </c>
      <c r="C176" s="12" t="s">
        <v>35</v>
      </c>
      <c r="D176" s="50">
        <v>74.290000000000006</v>
      </c>
      <c r="E176" s="15">
        <v>15</v>
      </c>
      <c r="F176" s="50">
        <f>D176*(1+E176/100)</f>
        <v>85.433499999999995</v>
      </c>
      <c r="G176" s="15"/>
      <c r="H176" s="16">
        <f t="shared" si="2"/>
        <v>0</v>
      </c>
    </row>
    <row r="177" spans="1:12">
      <c r="A177" s="33"/>
      <c r="B177" s="156" t="s">
        <v>688</v>
      </c>
      <c r="C177" s="75"/>
      <c r="D177" s="54"/>
      <c r="E177" s="69"/>
      <c r="F177" s="36"/>
      <c r="G177" s="35"/>
      <c r="H177" s="35"/>
    </row>
    <row r="178" spans="1:12">
      <c r="A178" s="33"/>
      <c r="B178" s="156" t="s">
        <v>687</v>
      </c>
      <c r="C178" s="60"/>
      <c r="D178" s="81">
        <f>61.91*1.2</f>
        <v>74.291999999999987</v>
      </c>
      <c r="E178" s="69"/>
      <c r="F178" s="36"/>
      <c r="G178" s="35"/>
      <c r="H178" s="35"/>
    </row>
    <row r="179" spans="1:12">
      <c r="A179" s="56" t="s">
        <v>546</v>
      </c>
      <c r="B179" s="14" t="s">
        <v>197</v>
      </c>
      <c r="C179" s="12" t="s">
        <v>35</v>
      </c>
      <c r="D179" s="50">
        <v>90.4</v>
      </c>
      <c r="E179" s="15">
        <v>15</v>
      </c>
      <c r="F179" s="50">
        <f>D179*(1+E179/100)</f>
        <v>103.96</v>
      </c>
      <c r="G179" s="15"/>
      <c r="H179" s="16">
        <f t="shared" si="2"/>
        <v>0</v>
      </c>
    </row>
    <row r="180" spans="1:12">
      <c r="A180" s="33"/>
      <c r="B180" s="156" t="s">
        <v>689</v>
      </c>
      <c r="C180" s="75"/>
      <c r="D180" s="54"/>
      <c r="E180" s="69"/>
      <c r="F180" s="36"/>
      <c r="G180" s="35"/>
      <c r="H180" s="35"/>
    </row>
    <row r="181" spans="1:12">
      <c r="A181" s="56" t="s">
        <v>547</v>
      </c>
      <c r="B181" s="14" t="s">
        <v>198</v>
      </c>
      <c r="C181" s="12" t="s">
        <v>35</v>
      </c>
      <c r="D181" s="50">
        <v>91.82</v>
      </c>
      <c r="E181" s="15">
        <v>15</v>
      </c>
      <c r="F181" s="50">
        <f>D181*(1+E181/100)</f>
        <v>105.59299999999999</v>
      </c>
      <c r="G181" s="15"/>
      <c r="H181" s="16">
        <f t="shared" si="2"/>
        <v>0</v>
      </c>
      <c r="L181" s="163"/>
    </row>
    <row r="182" spans="1:12">
      <c r="A182" s="33"/>
      <c r="B182" s="156" t="s">
        <v>685</v>
      </c>
      <c r="C182" s="75"/>
      <c r="D182" s="54"/>
      <c r="E182" s="69"/>
      <c r="F182" s="36"/>
      <c r="G182" s="35"/>
      <c r="H182" s="35"/>
    </row>
    <row r="183" spans="1:12">
      <c r="A183" s="56" t="s">
        <v>548</v>
      </c>
      <c r="B183" s="14" t="s">
        <v>199</v>
      </c>
      <c r="C183" s="12" t="s">
        <v>35</v>
      </c>
      <c r="D183" s="50">
        <v>80.849999999999994</v>
      </c>
      <c r="E183" s="15">
        <v>15</v>
      </c>
      <c r="F183" s="50">
        <f>D183*(1+E183/100)</f>
        <v>92.977499999999992</v>
      </c>
      <c r="G183" s="15"/>
      <c r="H183" s="16">
        <f t="shared" si="2"/>
        <v>0</v>
      </c>
      <c r="L183" s="163"/>
    </row>
    <row r="184" spans="1:12">
      <c r="A184" s="33"/>
      <c r="B184" s="156" t="s">
        <v>684</v>
      </c>
      <c r="C184" s="75"/>
      <c r="D184" s="54"/>
      <c r="E184" s="69"/>
      <c r="F184" s="36"/>
      <c r="G184" s="35"/>
      <c r="H184" s="35"/>
    </row>
    <row r="185" spans="1:12">
      <c r="A185" s="56" t="s">
        <v>549</v>
      </c>
      <c r="B185" s="14" t="s">
        <v>200</v>
      </c>
      <c r="C185" s="12" t="s">
        <v>35</v>
      </c>
      <c r="D185" s="50">
        <v>80.849999999999994</v>
      </c>
      <c r="E185" s="15">
        <v>15</v>
      </c>
      <c r="F185" s="50">
        <f>D185*(1+E185/100)</f>
        <v>92.977499999999992</v>
      </c>
      <c r="G185" s="15"/>
      <c r="H185" s="16">
        <f t="shared" si="2"/>
        <v>0</v>
      </c>
      <c r="L185" s="163"/>
    </row>
    <row r="186" spans="1:12">
      <c r="A186" s="33"/>
      <c r="B186" s="156" t="s">
        <v>684</v>
      </c>
      <c r="C186" s="75"/>
      <c r="D186" s="54"/>
      <c r="E186" s="69"/>
      <c r="F186" s="36"/>
      <c r="G186" s="35"/>
      <c r="H186" s="35"/>
    </row>
    <row r="187" spans="1:12">
      <c r="A187" s="56" t="s">
        <v>550</v>
      </c>
      <c r="B187" s="14" t="s">
        <v>641</v>
      </c>
      <c r="C187" s="12" t="s">
        <v>35</v>
      </c>
      <c r="D187" s="50">
        <v>759.95</v>
      </c>
      <c r="E187" s="15">
        <v>15</v>
      </c>
      <c r="F187" s="50">
        <f>D187*(1+E187/100)</f>
        <v>873.9425</v>
      </c>
      <c r="G187" s="15"/>
      <c r="H187" s="16">
        <f t="shared" si="2"/>
        <v>0</v>
      </c>
      <c r="L187" s="163"/>
    </row>
    <row r="188" spans="1:12">
      <c r="A188" s="33"/>
      <c r="B188" s="156" t="s">
        <v>683</v>
      </c>
      <c r="C188" s="75"/>
      <c r="D188" s="54"/>
      <c r="E188" s="69"/>
      <c r="F188" s="36"/>
      <c r="G188" s="35"/>
      <c r="H188" s="35"/>
    </row>
    <row r="189" spans="1:12">
      <c r="A189" s="56" t="s">
        <v>677</v>
      </c>
      <c r="B189" s="14" t="s">
        <v>676</v>
      </c>
      <c r="C189" s="12" t="s">
        <v>35</v>
      </c>
      <c r="D189" s="50">
        <v>20.72</v>
      </c>
      <c r="E189" s="15">
        <v>15</v>
      </c>
      <c r="F189" s="50">
        <f>D189*(1+E189/100)</f>
        <v>23.827999999999996</v>
      </c>
      <c r="G189" s="15"/>
      <c r="H189" s="16">
        <f t="shared" si="2"/>
        <v>0</v>
      </c>
      <c r="L189" s="163"/>
    </row>
    <row r="190" spans="1:12">
      <c r="A190" s="33"/>
      <c r="B190" s="156" t="s">
        <v>682</v>
      </c>
      <c r="C190" s="75"/>
      <c r="D190" s="54"/>
      <c r="E190" s="69"/>
      <c r="F190" s="36"/>
      <c r="G190" s="35"/>
      <c r="H190" s="35"/>
    </row>
    <row r="191" spans="1:12">
      <c r="A191" s="13" t="s">
        <v>201</v>
      </c>
      <c r="B191" s="14" t="s">
        <v>202</v>
      </c>
      <c r="C191" s="12" t="s">
        <v>35</v>
      </c>
      <c r="D191" s="50">
        <v>247.285</v>
      </c>
      <c r="E191" s="15">
        <v>0</v>
      </c>
      <c r="F191" s="50">
        <v>247.285</v>
      </c>
      <c r="G191" s="15"/>
      <c r="H191" s="16">
        <f t="shared" si="2"/>
        <v>0</v>
      </c>
    </row>
    <row r="192" spans="1:12">
      <c r="A192" s="33"/>
      <c r="B192" s="156" t="s">
        <v>168</v>
      </c>
      <c r="C192" s="6"/>
      <c r="D192" s="81">
        <v>50.16</v>
      </c>
      <c r="E192" s="69"/>
      <c r="F192" s="36"/>
      <c r="G192" s="35"/>
      <c r="H192" s="35"/>
    </row>
    <row r="193" spans="1:12">
      <c r="A193" s="33"/>
      <c r="B193" s="156" t="s">
        <v>190</v>
      </c>
      <c r="C193" s="6"/>
      <c r="D193" s="81">
        <v>4.5599999999999996</v>
      </c>
      <c r="E193" s="69"/>
      <c r="F193" s="36"/>
      <c r="G193" s="35"/>
      <c r="H193" s="35"/>
      <c r="L193" s="163"/>
    </row>
    <row r="194" spans="1:12">
      <c r="A194" s="33"/>
      <c r="B194" s="156" t="s">
        <v>191</v>
      </c>
      <c r="C194" s="6"/>
      <c r="D194" s="81">
        <v>1.53</v>
      </c>
      <c r="E194" s="69"/>
      <c r="F194" s="36"/>
      <c r="G194" s="35"/>
      <c r="H194" s="35"/>
    </row>
    <row r="195" spans="1:12">
      <c r="A195" s="33"/>
      <c r="B195" s="156" t="s">
        <v>169</v>
      </c>
      <c r="C195" s="6"/>
      <c r="D195" s="81">
        <v>39.200000000000003</v>
      </c>
      <c r="E195" s="69"/>
      <c r="F195" s="36"/>
      <c r="G195" s="35"/>
      <c r="H195" s="35"/>
    </row>
    <row r="196" spans="1:12">
      <c r="A196" s="33"/>
      <c r="B196" s="156" t="s">
        <v>170</v>
      </c>
      <c r="C196" s="6"/>
      <c r="D196" s="81">
        <v>1.53</v>
      </c>
      <c r="E196" s="69"/>
      <c r="F196" s="36"/>
      <c r="G196" s="35"/>
      <c r="H196" s="35"/>
    </row>
    <row r="197" spans="1:12">
      <c r="A197" s="33"/>
      <c r="B197" s="156" t="s">
        <v>203</v>
      </c>
      <c r="C197" s="6"/>
      <c r="D197" s="81">
        <v>9.1199999999999992</v>
      </c>
      <c r="E197" s="69"/>
      <c r="F197" s="36"/>
      <c r="G197" s="35"/>
      <c r="H197" s="35"/>
    </row>
    <row r="198" spans="1:12">
      <c r="A198" s="33"/>
      <c r="B198" s="156" t="s">
        <v>192</v>
      </c>
      <c r="C198" s="6"/>
      <c r="D198" s="81">
        <v>10.85</v>
      </c>
      <c r="E198" s="69"/>
      <c r="F198" s="36"/>
      <c r="G198" s="35"/>
      <c r="H198" s="35"/>
    </row>
    <row r="199" spans="1:12">
      <c r="A199" s="33"/>
      <c r="B199" s="156" t="s">
        <v>145</v>
      </c>
      <c r="C199" s="6"/>
      <c r="D199" s="81">
        <v>4.4000000000000004</v>
      </c>
      <c r="E199" s="69"/>
      <c r="F199" s="36"/>
      <c r="G199" s="35"/>
      <c r="H199" s="35"/>
    </row>
    <row r="200" spans="1:12">
      <c r="A200" s="33"/>
      <c r="B200" s="156" t="s">
        <v>146</v>
      </c>
      <c r="C200" s="6"/>
      <c r="D200" s="81">
        <v>2.1</v>
      </c>
      <c r="E200" s="69"/>
      <c r="F200" s="36"/>
      <c r="G200" s="35"/>
      <c r="H200" s="35"/>
    </row>
    <row r="201" spans="1:12">
      <c r="A201" s="33"/>
      <c r="B201" s="156" t="s">
        <v>172</v>
      </c>
      <c r="C201" s="60"/>
      <c r="D201" s="81">
        <v>47.88</v>
      </c>
      <c r="E201" s="69"/>
      <c r="F201" s="36"/>
      <c r="G201" s="35"/>
      <c r="H201" s="35"/>
    </row>
    <row r="202" spans="1:12">
      <c r="A202" s="33"/>
      <c r="B202" s="156" t="s">
        <v>173</v>
      </c>
      <c r="C202" s="60"/>
      <c r="D202" s="81">
        <v>2.4700000000000002</v>
      </c>
      <c r="E202" s="69"/>
      <c r="F202" s="36"/>
      <c r="G202" s="35"/>
      <c r="H202" s="35"/>
    </row>
    <row r="203" spans="1:12">
      <c r="A203" s="33"/>
      <c r="B203" s="156" t="s">
        <v>174</v>
      </c>
      <c r="C203" s="60"/>
      <c r="D203" s="81">
        <v>0.76500000000000001</v>
      </c>
      <c r="E203" s="69"/>
      <c r="F203" s="36"/>
      <c r="G203" s="35"/>
      <c r="H203" s="35"/>
    </row>
    <row r="204" spans="1:12">
      <c r="A204" s="33"/>
      <c r="B204" s="156" t="s">
        <v>175</v>
      </c>
      <c r="C204" s="60"/>
      <c r="D204" s="81">
        <v>3.57</v>
      </c>
      <c r="E204" s="69"/>
      <c r="F204" s="36"/>
      <c r="G204" s="35"/>
      <c r="H204" s="35"/>
    </row>
    <row r="205" spans="1:12">
      <c r="A205" s="33"/>
      <c r="B205" s="156" t="s">
        <v>176</v>
      </c>
      <c r="C205" s="60"/>
      <c r="D205" s="81">
        <v>1.9550000000000001</v>
      </c>
      <c r="E205" s="69"/>
      <c r="F205" s="36"/>
      <c r="G205" s="35"/>
      <c r="H205" s="35"/>
    </row>
    <row r="206" spans="1:12">
      <c r="A206" s="33"/>
      <c r="B206" s="156" t="s">
        <v>177</v>
      </c>
      <c r="C206" s="60"/>
      <c r="D206" s="81">
        <v>1.56</v>
      </c>
      <c r="E206" s="69"/>
      <c r="F206" s="36"/>
      <c r="G206" s="35"/>
      <c r="H206" s="35"/>
    </row>
    <row r="207" spans="1:12">
      <c r="A207" s="33"/>
      <c r="B207" s="156" t="s">
        <v>178</v>
      </c>
      <c r="C207" s="60"/>
      <c r="D207" s="81">
        <v>4.8</v>
      </c>
      <c r="E207" s="69"/>
      <c r="F207" s="36"/>
      <c r="G207" s="35"/>
      <c r="H207" s="35"/>
    </row>
    <row r="208" spans="1:12">
      <c r="A208" s="33"/>
      <c r="B208" s="156" t="s">
        <v>180</v>
      </c>
      <c r="C208" s="60"/>
      <c r="D208" s="81">
        <v>0.99</v>
      </c>
      <c r="E208" s="69"/>
      <c r="F208" s="36"/>
      <c r="G208" s="35"/>
      <c r="H208" s="35"/>
    </row>
    <row r="209" spans="1:8">
      <c r="A209" s="33"/>
      <c r="B209" s="156" t="s">
        <v>181</v>
      </c>
      <c r="C209" s="60"/>
      <c r="D209" s="81">
        <v>2.88</v>
      </c>
      <c r="E209" s="69"/>
      <c r="F209" s="36"/>
      <c r="G209" s="35"/>
      <c r="H209" s="35"/>
    </row>
    <row r="210" spans="1:8">
      <c r="A210" s="33"/>
      <c r="B210" s="156" t="s">
        <v>182</v>
      </c>
      <c r="C210" s="60"/>
      <c r="D210" s="81">
        <v>2.73</v>
      </c>
      <c r="E210" s="69"/>
      <c r="F210" s="36"/>
      <c r="G210" s="35"/>
      <c r="H210" s="35"/>
    </row>
    <row r="211" spans="1:8">
      <c r="A211" s="33"/>
      <c r="B211" s="156" t="s">
        <v>147</v>
      </c>
      <c r="C211" s="60"/>
      <c r="D211" s="81">
        <v>2.4750000000000001</v>
      </c>
      <c r="E211" s="69"/>
      <c r="F211" s="36"/>
      <c r="G211" s="35"/>
      <c r="H211" s="35"/>
    </row>
    <row r="212" spans="1:8">
      <c r="A212" s="33"/>
      <c r="B212" s="156" t="s">
        <v>148</v>
      </c>
      <c r="C212" s="60"/>
      <c r="D212" s="81">
        <v>0.36</v>
      </c>
      <c r="E212" s="69"/>
      <c r="F212" s="36"/>
      <c r="G212" s="35"/>
      <c r="H212" s="35"/>
    </row>
    <row r="213" spans="1:8">
      <c r="A213" s="33"/>
      <c r="B213" s="156" t="s">
        <v>149</v>
      </c>
      <c r="C213" s="60"/>
      <c r="D213" s="81">
        <v>1.04</v>
      </c>
      <c r="E213" s="69"/>
      <c r="F213" s="36"/>
      <c r="G213" s="35"/>
      <c r="H213" s="35"/>
    </row>
    <row r="214" spans="1:8">
      <c r="A214" s="33"/>
      <c r="B214" s="156" t="s">
        <v>183</v>
      </c>
      <c r="C214" s="60"/>
      <c r="D214" s="81">
        <v>25.08</v>
      </c>
      <c r="E214" s="69"/>
      <c r="F214" s="36"/>
      <c r="G214" s="35"/>
      <c r="H214" s="35"/>
    </row>
    <row r="215" spans="1:8">
      <c r="A215" s="33"/>
      <c r="B215" s="156" t="s">
        <v>184</v>
      </c>
      <c r="C215" s="60"/>
      <c r="D215" s="81">
        <v>23.52</v>
      </c>
      <c r="E215" s="69"/>
      <c r="F215" s="36"/>
      <c r="G215" s="35"/>
      <c r="H215" s="35"/>
    </row>
    <row r="216" spans="1:8">
      <c r="A216" s="33"/>
      <c r="B216" s="156" t="s">
        <v>150</v>
      </c>
      <c r="C216" s="60"/>
      <c r="D216" s="81">
        <v>1.76</v>
      </c>
      <c r="E216" s="69"/>
      <c r="F216" s="36"/>
      <c r="G216" s="35"/>
      <c r="H216" s="35"/>
    </row>
    <row r="217" spans="1:8">
      <c r="A217" s="13" t="s">
        <v>204</v>
      </c>
      <c r="B217" s="14" t="s">
        <v>205</v>
      </c>
      <c r="C217" s="12" t="s">
        <v>35</v>
      </c>
      <c r="D217" s="50">
        <v>1123.8499999999999</v>
      </c>
      <c r="E217" s="15">
        <v>0</v>
      </c>
      <c r="F217" s="50">
        <v>1123.8499999999999</v>
      </c>
      <c r="G217" s="15"/>
      <c r="H217" s="16">
        <f>F217*G217</f>
        <v>0</v>
      </c>
    </row>
    <row r="218" spans="1:8">
      <c r="A218" s="13" t="s">
        <v>206</v>
      </c>
      <c r="B218" s="14" t="s">
        <v>207</v>
      </c>
      <c r="C218" s="12" t="s">
        <v>208</v>
      </c>
      <c r="D218" s="50">
        <v>1</v>
      </c>
      <c r="E218" s="15">
        <v>0</v>
      </c>
      <c r="F218" s="50">
        <v>1</v>
      </c>
      <c r="G218" s="15"/>
      <c r="H218" s="16">
        <f>F218*G218</f>
        <v>0</v>
      </c>
    </row>
    <row r="219" spans="1:8">
      <c r="A219" s="7"/>
      <c r="B219" s="8"/>
      <c r="C219" s="6"/>
      <c r="D219" s="49"/>
      <c r="E219" s="9"/>
      <c r="F219" s="49"/>
      <c r="G219" s="9"/>
      <c r="H219" s="10"/>
    </row>
    <row r="220" spans="1:8">
      <c r="A220" s="23"/>
      <c r="B220" s="23" t="s">
        <v>209</v>
      </c>
      <c r="C220" s="22"/>
      <c r="D220" s="17"/>
      <c r="E220" s="1"/>
      <c r="F220" s="17"/>
      <c r="G220" s="1"/>
      <c r="H220" s="4">
        <f>SUM(H221:H228)</f>
        <v>0</v>
      </c>
    </row>
    <row r="221" spans="1:8">
      <c r="A221" s="13" t="s">
        <v>210</v>
      </c>
      <c r="B221" s="14" t="s">
        <v>211</v>
      </c>
      <c r="C221" s="12" t="s">
        <v>35</v>
      </c>
      <c r="D221" s="50">
        <v>1116.7</v>
      </c>
      <c r="E221" s="15">
        <v>0</v>
      </c>
      <c r="F221" s="50">
        <v>1116.7</v>
      </c>
      <c r="G221" s="15"/>
      <c r="H221" s="16">
        <f>F221*G221</f>
        <v>0</v>
      </c>
    </row>
    <row r="222" spans="1:8">
      <c r="A222" s="33"/>
      <c r="B222" s="38" t="s">
        <v>212</v>
      </c>
      <c r="C222" s="33"/>
      <c r="D222" s="34">
        <v>1116.7</v>
      </c>
      <c r="E222" s="35"/>
      <c r="F222" s="36"/>
      <c r="G222" s="35"/>
      <c r="H222" s="35"/>
    </row>
    <row r="223" spans="1:8">
      <c r="A223" s="13" t="s">
        <v>213</v>
      </c>
      <c r="B223" s="14" t="s">
        <v>693</v>
      </c>
      <c r="C223" s="12" t="s">
        <v>236</v>
      </c>
      <c r="D223" s="50">
        <v>1</v>
      </c>
      <c r="E223" s="15">
        <v>0</v>
      </c>
      <c r="F223" s="50">
        <f>D223</f>
        <v>1</v>
      </c>
      <c r="G223" s="15"/>
      <c r="H223" s="16">
        <f>F223*G223</f>
        <v>0</v>
      </c>
    </row>
    <row r="224" spans="1:8">
      <c r="A224" s="33"/>
      <c r="B224" s="156"/>
      <c r="C224" s="60"/>
      <c r="D224" s="81"/>
      <c r="E224" s="69"/>
      <c r="F224" s="36"/>
      <c r="G224" s="35"/>
      <c r="H224" s="35"/>
    </row>
    <row r="225" spans="1:8">
      <c r="A225" s="13" t="s">
        <v>214</v>
      </c>
      <c r="B225" s="14" t="s">
        <v>215</v>
      </c>
      <c r="C225" s="12" t="s">
        <v>35</v>
      </c>
      <c r="D225" s="50">
        <v>1116.7</v>
      </c>
      <c r="E225" s="15">
        <v>0</v>
      </c>
      <c r="F225" s="50">
        <v>1116.7</v>
      </c>
      <c r="G225" s="15"/>
      <c r="H225" s="16">
        <f>F225*G225</f>
        <v>0</v>
      </c>
    </row>
    <row r="226" spans="1:8">
      <c r="A226" s="13" t="s">
        <v>216</v>
      </c>
      <c r="B226" s="14" t="s">
        <v>217</v>
      </c>
      <c r="C226" s="12" t="s">
        <v>35</v>
      </c>
      <c r="D226" s="50">
        <v>61.99</v>
      </c>
      <c r="E226" s="15">
        <v>0</v>
      </c>
      <c r="F226" s="50">
        <v>61.99</v>
      </c>
      <c r="G226" s="15"/>
      <c r="H226" s="16">
        <f>F226*G226</f>
        <v>0</v>
      </c>
    </row>
    <row r="227" spans="1:8">
      <c r="A227" s="33"/>
      <c r="B227" s="38" t="s">
        <v>218</v>
      </c>
      <c r="C227" s="33"/>
      <c r="D227" s="34">
        <v>0</v>
      </c>
      <c r="E227" s="35"/>
      <c r="F227" s="36"/>
      <c r="G227" s="35"/>
      <c r="H227" s="35"/>
    </row>
    <row r="228" spans="1:8">
      <c r="A228" s="33"/>
      <c r="B228" s="38" t="s">
        <v>219</v>
      </c>
      <c r="C228" s="33"/>
      <c r="D228" s="77">
        <v>61.99</v>
      </c>
      <c r="E228" s="35"/>
      <c r="F228" s="36"/>
      <c r="G228" s="35"/>
      <c r="H228" s="35"/>
    </row>
    <row r="229" spans="1:8">
      <c r="A229" s="33"/>
      <c r="B229" s="38"/>
      <c r="C229" s="33"/>
      <c r="D229" s="77"/>
      <c r="E229" s="35"/>
      <c r="F229" s="36"/>
      <c r="G229" s="35"/>
      <c r="H229" s="10"/>
    </row>
    <row r="230" spans="1:8">
      <c r="A230" s="23"/>
      <c r="B230" s="23" t="s">
        <v>220</v>
      </c>
      <c r="C230" s="22"/>
      <c r="D230" s="17"/>
      <c r="E230" s="1"/>
      <c r="F230" s="17"/>
      <c r="G230" s="1"/>
      <c r="H230" s="4">
        <f>SUM(H231:H250)</f>
        <v>0</v>
      </c>
    </row>
    <row r="231" spans="1:8">
      <c r="A231" s="63" t="s">
        <v>221</v>
      </c>
      <c r="B231" s="64" t="s">
        <v>222</v>
      </c>
      <c r="C231" s="65" t="s">
        <v>103</v>
      </c>
      <c r="D231" s="62">
        <v>128.11000000000001</v>
      </c>
      <c r="E231" s="15">
        <v>0</v>
      </c>
      <c r="F231" s="50">
        <v>128.11000000000001</v>
      </c>
      <c r="G231" s="66"/>
      <c r="H231" s="16">
        <f t="shared" ref="H231:H250" si="3">F231*G231</f>
        <v>0</v>
      </c>
    </row>
    <row r="232" spans="1:8">
      <c r="A232" s="63" t="s">
        <v>223</v>
      </c>
      <c r="B232" s="64" t="s">
        <v>224</v>
      </c>
      <c r="C232" s="65" t="s">
        <v>103</v>
      </c>
      <c r="D232" s="62">
        <v>50.3</v>
      </c>
      <c r="E232" s="15">
        <v>0</v>
      </c>
      <c r="F232" s="50">
        <v>50.3</v>
      </c>
      <c r="G232" s="66"/>
      <c r="H232" s="16">
        <f t="shared" si="3"/>
        <v>0</v>
      </c>
    </row>
    <row r="233" spans="1:8">
      <c r="A233" s="63" t="s">
        <v>225</v>
      </c>
      <c r="B233" s="64" t="s">
        <v>673</v>
      </c>
      <c r="C233" s="65" t="s">
        <v>208</v>
      </c>
      <c r="D233" s="62">
        <v>51</v>
      </c>
      <c r="E233" s="15">
        <v>0</v>
      </c>
      <c r="F233" s="50">
        <v>51</v>
      </c>
      <c r="G233" s="66"/>
      <c r="H233" s="16">
        <f t="shared" si="3"/>
        <v>0</v>
      </c>
    </row>
    <row r="234" spans="1:8">
      <c r="A234" s="63" t="s">
        <v>226</v>
      </c>
      <c r="B234" s="64" t="s">
        <v>227</v>
      </c>
      <c r="C234" s="65" t="s">
        <v>103</v>
      </c>
      <c r="D234" s="62">
        <v>14.3</v>
      </c>
      <c r="E234" s="15">
        <v>0</v>
      </c>
      <c r="F234" s="50">
        <v>14.3</v>
      </c>
      <c r="G234" s="66"/>
      <c r="H234" s="16">
        <f t="shared" si="3"/>
        <v>0</v>
      </c>
    </row>
    <row r="235" spans="1:8">
      <c r="A235" s="63" t="s">
        <v>228</v>
      </c>
      <c r="B235" s="64" t="s">
        <v>674</v>
      </c>
      <c r="C235" s="65" t="s">
        <v>208</v>
      </c>
      <c r="D235" s="62">
        <v>29</v>
      </c>
      <c r="E235" s="15">
        <v>0</v>
      </c>
      <c r="F235" s="50">
        <v>29</v>
      </c>
      <c r="G235" s="66"/>
      <c r="H235" s="16">
        <f t="shared" si="3"/>
        <v>0</v>
      </c>
    </row>
    <row r="236" spans="1:8">
      <c r="A236" s="13" t="s">
        <v>229</v>
      </c>
      <c r="B236" s="14" t="s">
        <v>230</v>
      </c>
      <c r="C236" s="12" t="s">
        <v>35</v>
      </c>
      <c r="D236" s="50">
        <v>1316</v>
      </c>
      <c r="E236" s="15">
        <v>0</v>
      </c>
      <c r="F236" s="50">
        <v>1316</v>
      </c>
      <c r="G236" s="15"/>
      <c r="H236" s="16">
        <f t="shared" si="3"/>
        <v>0</v>
      </c>
    </row>
    <row r="237" spans="1:8">
      <c r="A237" s="33"/>
      <c r="B237" s="38" t="s">
        <v>231</v>
      </c>
      <c r="C237" s="33"/>
      <c r="D237" s="34">
        <v>1316</v>
      </c>
      <c r="E237" s="35"/>
      <c r="F237" s="36"/>
      <c r="G237" s="35"/>
      <c r="H237" s="35"/>
    </row>
    <row r="238" spans="1:8">
      <c r="A238" s="13" t="s">
        <v>232</v>
      </c>
      <c r="B238" s="14" t="s">
        <v>233</v>
      </c>
      <c r="C238" s="12" t="s">
        <v>208</v>
      </c>
      <c r="D238" s="50">
        <v>70</v>
      </c>
      <c r="E238" s="15">
        <v>0</v>
      </c>
      <c r="F238" s="50">
        <v>70</v>
      </c>
      <c r="G238" s="15"/>
      <c r="H238" s="16">
        <f t="shared" si="3"/>
        <v>0</v>
      </c>
    </row>
    <row r="239" spans="1:8">
      <c r="A239" s="13" t="s">
        <v>234</v>
      </c>
      <c r="B239" s="14" t="s">
        <v>235</v>
      </c>
      <c r="C239" s="12" t="s">
        <v>236</v>
      </c>
      <c r="D239" s="50">
        <v>1</v>
      </c>
      <c r="E239" s="15">
        <v>0</v>
      </c>
      <c r="F239" s="50">
        <v>1</v>
      </c>
      <c r="G239" s="15"/>
      <c r="H239" s="16">
        <f t="shared" si="3"/>
        <v>0</v>
      </c>
    </row>
    <row r="240" spans="1:8">
      <c r="A240" s="13" t="s">
        <v>237</v>
      </c>
      <c r="B240" s="14" t="s">
        <v>238</v>
      </c>
      <c r="C240" s="12" t="s">
        <v>239</v>
      </c>
      <c r="D240" s="50">
        <v>1</v>
      </c>
      <c r="E240" s="15">
        <v>0</v>
      </c>
      <c r="F240" s="50">
        <v>1</v>
      </c>
      <c r="G240" s="15"/>
      <c r="H240" s="16">
        <f t="shared" si="3"/>
        <v>0</v>
      </c>
    </row>
    <row r="241" spans="1:8">
      <c r="A241" s="13" t="s">
        <v>240</v>
      </c>
      <c r="B241" s="14" t="s">
        <v>241</v>
      </c>
      <c r="C241" s="12" t="s">
        <v>239</v>
      </c>
      <c r="D241" s="50">
        <v>1</v>
      </c>
      <c r="E241" s="15">
        <v>0</v>
      </c>
      <c r="F241" s="50">
        <v>1</v>
      </c>
      <c r="G241" s="15"/>
      <c r="H241" s="16">
        <f t="shared" si="3"/>
        <v>0</v>
      </c>
    </row>
    <row r="242" spans="1:8">
      <c r="A242" s="13" t="s">
        <v>242</v>
      </c>
      <c r="B242" s="14" t="s">
        <v>243</v>
      </c>
      <c r="C242" s="12" t="s">
        <v>239</v>
      </c>
      <c r="D242" s="50">
        <v>1</v>
      </c>
      <c r="E242" s="15">
        <v>0</v>
      </c>
      <c r="F242" s="50">
        <v>1</v>
      </c>
      <c r="G242" s="15"/>
      <c r="H242" s="16">
        <f t="shared" si="3"/>
        <v>0</v>
      </c>
    </row>
    <row r="243" spans="1:8">
      <c r="A243" s="13" t="s">
        <v>244</v>
      </c>
      <c r="B243" s="14" t="s">
        <v>245</v>
      </c>
      <c r="C243" s="12" t="s">
        <v>239</v>
      </c>
      <c r="D243" s="50">
        <v>5</v>
      </c>
      <c r="E243" s="15">
        <v>0</v>
      </c>
      <c r="F243" s="50">
        <v>5</v>
      </c>
      <c r="G243" s="15"/>
      <c r="H243" s="16">
        <f t="shared" si="3"/>
        <v>0</v>
      </c>
    </row>
    <row r="244" spans="1:8">
      <c r="A244" s="13" t="s">
        <v>246</v>
      </c>
      <c r="B244" s="14" t="s">
        <v>247</v>
      </c>
      <c r="C244" s="12" t="s">
        <v>239</v>
      </c>
      <c r="D244" s="50">
        <v>1</v>
      </c>
      <c r="E244" s="15">
        <v>0</v>
      </c>
      <c r="F244" s="50">
        <v>1</v>
      </c>
      <c r="G244" s="15"/>
      <c r="H244" s="16">
        <f t="shared" si="3"/>
        <v>0</v>
      </c>
    </row>
    <row r="245" spans="1:8">
      <c r="A245" s="13" t="s">
        <v>248</v>
      </c>
      <c r="B245" s="14" t="s">
        <v>249</v>
      </c>
      <c r="C245" s="12" t="s">
        <v>103</v>
      </c>
      <c r="D245" s="50">
        <v>76.8</v>
      </c>
      <c r="E245" s="15">
        <v>0</v>
      </c>
      <c r="F245" s="50">
        <v>76.8</v>
      </c>
      <c r="G245" s="15"/>
      <c r="H245" s="16">
        <f t="shared" si="3"/>
        <v>0</v>
      </c>
    </row>
    <row r="246" spans="1:8">
      <c r="A246" s="33"/>
      <c r="B246" s="38" t="s">
        <v>250</v>
      </c>
      <c r="C246" s="33"/>
      <c r="D246" s="77">
        <v>76.8</v>
      </c>
      <c r="E246" s="35"/>
      <c r="F246" s="36"/>
      <c r="G246" s="35"/>
      <c r="H246" s="35"/>
    </row>
    <row r="247" spans="1:8">
      <c r="A247" s="13" t="s">
        <v>251</v>
      </c>
      <c r="B247" s="14" t="s">
        <v>252</v>
      </c>
      <c r="C247" s="12" t="s">
        <v>239</v>
      </c>
      <c r="D247" s="50">
        <v>1</v>
      </c>
      <c r="E247" s="15">
        <v>0</v>
      </c>
      <c r="F247" s="50">
        <v>1</v>
      </c>
      <c r="G247" s="15"/>
      <c r="H247" s="16">
        <f t="shared" si="3"/>
        <v>0</v>
      </c>
    </row>
    <row r="248" spans="1:8">
      <c r="A248" s="13" t="s">
        <v>253</v>
      </c>
      <c r="B248" s="14" t="s">
        <v>254</v>
      </c>
      <c r="C248" s="12" t="s">
        <v>236</v>
      </c>
      <c r="D248" s="50">
        <v>1</v>
      </c>
      <c r="E248" s="15">
        <v>0</v>
      </c>
      <c r="F248" s="50">
        <v>1</v>
      </c>
      <c r="G248" s="15"/>
      <c r="H248" s="16">
        <f t="shared" si="3"/>
        <v>0</v>
      </c>
    </row>
    <row r="249" spans="1:8">
      <c r="A249" s="13" t="s">
        <v>255</v>
      </c>
      <c r="B249" s="14" t="s">
        <v>256</v>
      </c>
      <c r="C249" s="12" t="s">
        <v>239</v>
      </c>
      <c r="D249" s="50">
        <v>4</v>
      </c>
      <c r="E249" s="15">
        <v>0</v>
      </c>
      <c r="F249" s="50">
        <v>4</v>
      </c>
      <c r="G249" s="15"/>
      <c r="H249" s="16">
        <f t="shared" si="3"/>
        <v>0</v>
      </c>
    </row>
    <row r="250" spans="1:8">
      <c r="A250" s="13" t="s">
        <v>257</v>
      </c>
      <c r="B250" s="14" t="s">
        <v>690</v>
      </c>
      <c r="C250" s="12" t="s">
        <v>239</v>
      </c>
      <c r="D250" s="50">
        <v>8</v>
      </c>
      <c r="E250" s="15">
        <v>0</v>
      </c>
      <c r="F250" s="50">
        <v>8</v>
      </c>
      <c r="G250" s="15"/>
      <c r="H250" s="16">
        <f t="shared" si="3"/>
        <v>0</v>
      </c>
    </row>
    <row r="251" spans="1:8">
      <c r="A251" s="33"/>
      <c r="B251" s="38"/>
      <c r="C251" s="33"/>
      <c r="D251" s="34"/>
      <c r="E251" s="35"/>
      <c r="F251" s="36"/>
      <c r="G251" s="35"/>
      <c r="H251" s="35"/>
    </row>
    <row r="252" spans="1:8">
      <c r="A252" s="23"/>
      <c r="B252" s="23" t="s">
        <v>258</v>
      </c>
      <c r="C252" s="22"/>
      <c r="D252" s="17"/>
      <c r="E252" s="1"/>
      <c r="F252" s="17"/>
      <c r="G252" s="1"/>
      <c r="H252" s="4">
        <f>SUM(H253:H268)</f>
        <v>0</v>
      </c>
    </row>
    <row r="253" spans="1:8">
      <c r="A253" s="13" t="s">
        <v>259</v>
      </c>
      <c r="B253" s="14" t="s">
        <v>260</v>
      </c>
      <c r="C253" s="12" t="s">
        <v>35</v>
      </c>
      <c r="D253" s="50">
        <v>19.07</v>
      </c>
      <c r="E253" s="15">
        <v>0</v>
      </c>
      <c r="F253" s="50">
        <v>19.07</v>
      </c>
      <c r="G253" s="15"/>
      <c r="H253" s="16">
        <f t="shared" ref="H253:H268" si="4">F253*G253</f>
        <v>0</v>
      </c>
    </row>
    <row r="254" spans="1:8">
      <c r="A254" s="33"/>
      <c r="B254" s="38" t="s">
        <v>261</v>
      </c>
      <c r="C254" s="33"/>
      <c r="D254" s="77">
        <v>19.07</v>
      </c>
      <c r="E254" s="35"/>
      <c r="F254" s="36"/>
      <c r="G254" s="35"/>
      <c r="H254" s="35"/>
    </row>
    <row r="255" spans="1:8">
      <c r="A255" s="13" t="s">
        <v>262</v>
      </c>
      <c r="B255" s="14" t="s">
        <v>263</v>
      </c>
      <c r="C255" s="12" t="s">
        <v>35</v>
      </c>
      <c r="D255" s="50">
        <v>122.74</v>
      </c>
      <c r="E255" s="15">
        <v>0</v>
      </c>
      <c r="F255" s="50">
        <v>122.74</v>
      </c>
      <c r="G255" s="15"/>
      <c r="H255" s="16">
        <f t="shared" si="4"/>
        <v>0</v>
      </c>
    </row>
    <row r="256" spans="1:8">
      <c r="A256" s="33"/>
      <c r="B256" s="38" t="s">
        <v>264</v>
      </c>
      <c r="C256" s="33"/>
      <c r="D256" s="77">
        <v>122.74</v>
      </c>
      <c r="E256" s="35"/>
      <c r="F256" s="36"/>
      <c r="G256" s="35"/>
      <c r="H256" s="35"/>
    </row>
    <row r="257" spans="1:8">
      <c r="A257" s="21" t="s">
        <v>265</v>
      </c>
      <c r="B257" s="5" t="s">
        <v>266</v>
      </c>
      <c r="C257" s="20" t="s">
        <v>35</v>
      </c>
      <c r="D257" s="50">
        <v>7.5600000000000005</v>
      </c>
      <c r="E257" s="15">
        <v>0</v>
      </c>
      <c r="F257" s="50">
        <v>7.5600000000000005</v>
      </c>
      <c r="G257" s="15"/>
      <c r="H257" s="16">
        <f t="shared" si="4"/>
        <v>0</v>
      </c>
    </row>
    <row r="258" spans="1:8">
      <c r="A258" s="21" t="s">
        <v>267</v>
      </c>
      <c r="B258" s="5" t="s">
        <v>268</v>
      </c>
      <c r="C258" s="20" t="s">
        <v>35</v>
      </c>
      <c r="D258" s="50">
        <v>4.75</v>
      </c>
      <c r="E258" s="15">
        <v>0</v>
      </c>
      <c r="F258" s="50">
        <v>4.75</v>
      </c>
      <c r="G258" s="15"/>
      <c r="H258" s="16">
        <f t="shared" si="4"/>
        <v>0</v>
      </c>
    </row>
    <row r="259" spans="1:8">
      <c r="A259" s="33"/>
      <c r="B259" s="38" t="s">
        <v>269</v>
      </c>
      <c r="C259" s="33"/>
      <c r="D259" s="77">
        <v>4.75</v>
      </c>
      <c r="E259" s="35"/>
      <c r="F259" s="36"/>
      <c r="G259" s="35"/>
      <c r="H259" s="35"/>
    </row>
    <row r="260" spans="1:8">
      <c r="A260" s="13" t="s">
        <v>270</v>
      </c>
      <c r="B260" s="14" t="s">
        <v>271</v>
      </c>
      <c r="C260" s="12" t="s">
        <v>208</v>
      </c>
      <c r="D260" s="50">
        <v>66</v>
      </c>
      <c r="E260" s="15">
        <v>0</v>
      </c>
      <c r="F260" s="50">
        <v>66</v>
      </c>
      <c r="G260" s="15"/>
      <c r="H260" s="16">
        <f t="shared" si="4"/>
        <v>0</v>
      </c>
    </row>
    <row r="261" spans="1:8">
      <c r="A261" s="33"/>
      <c r="B261" s="38" t="s">
        <v>43</v>
      </c>
      <c r="C261" s="33"/>
      <c r="D261" s="34">
        <v>0</v>
      </c>
      <c r="E261" s="35"/>
      <c r="F261" s="36"/>
      <c r="G261" s="35"/>
      <c r="H261" s="35"/>
    </row>
    <row r="262" spans="1:8">
      <c r="A262" s="33"/>
      <c r="B262" s="38" t="s">
        <v>272</v>
      </c>
      <c r="C262" s="33"/>
      <c r="D262" s="34">
        <v>66</v>
      </c>
      <c r="E262" s="35"/>
      <c r="F262" s="36"/>
      <c r="G262" s="35"/>
      <c r="H262" s="35"/>
    </row>
    <row r="263" spans="1:8">
      <c r="A263" s="21" t="s">
        <v>273</v>
      </c>
      <c r="B263" s="5" t="s">
        <v>274</v>
      </c>
      <c r="C263" s="20" t="s">
        <v>35</v>
      </c>
      <c r="D263" s="50">
        <v>91</v>
      </c>
      <c r="E263" s="15">
        <v>0</v>
      </c>
      <c r="F263" s="50">
        <v>91</v>
      </c>
      <c r="G263" s="15"/>
      <c r="H263" s="16">
        <f t="shared" si="4"/>
        <v>0</v>
      </c>
    </row>
    <row r="264" spans="1:8">
      <c r="A264" s="33"/>
      <c r="B264" s="38" t="s">
        <v>275</v>
      </c>
      <c r="C264" s="33"/>
      <c r="D264" s="77">
        <v>91</v>
      </c>
      <c r="E264" s="35"/>
      <c r="F264" s="36"/>
      <c r="G264" s="35"/>
      <c r="H264" s="35"/>
    </row>
    <row r="265" spans="1:8">
      <c r="A265" s="21" t="s">
        <v>276</v>
      </c>
      <c r="B265" s="5" t="s">
        <v>277</v>
      </c>
      <c r="C265" s="20" t="s">
        <v>32</v>
      </c>
      <c r="D265" s="50">
        <v>13.9255055</v>
      </c>
      <c r="E265" s="15">
        <v>0</v>
      </c>
      <c r="F265" s="50">
        <v>13.9255055</v>
      </c>
      <c r="G265" s="15"/>
      <c r="H265" s="16">
        <f t="shared" si="4"/>
        <v>0</v>
      </c>
    </row>
    <row r="266" spans="1:8">
      <c r="A266" s="21" t="s">
        <v>278</v>
      </c>
      <c r="B266" s="5" t="s">
        <v>279</v>
      </c>
      <c r="C266" s="20" t="s">
        <v>32</v>
      </c>
      <c r="D266" s="50">
        <v>163.24099999999999</v>
      </c>
      <c r="E266" s="15">
        <v>0</v>
      </c>
      <c r="F266" s="50">
        <v>163.24099999999999</v>
      </c>
      <c r="G266" s="15"/>
      <c r="H266" s="16">
        <f t="shared" si="4"/>
        <v>0</v>
      </c>
    </row>
    <row r="267" spans="1:8">
      <c r="A267" s="33"/>
      <c r="B267" s="38" t="s">
        <v>280</v>
      </c>
      <c r="C267" s="33"/>
      <c r="D267" s="34">
        <v>403.83965949999998</v>
      </c>
      <c r="E267" s="35"/>
      <c r="F267" s="36"/>
      <c r="G267" s="35"/>
      <c r="H267" s="35"/>
    </row>
    <row r="268" spans="1:8">
      <c r="A268" s="21" t="s">
        <v>281</v>
      </c>
      <c r="B268" s="5" t="s">
        <v>282</v>
      </c>
      <c r="C268" s="20" t="s">
        <v>32</v>
      </c>
      <c r="D268" s="50">
        <v>13.9255055</v>
      </c>
      <c r="E268" s="15">
        <v>0</v>
      </c>
      <c r="F268" s="50">
        <v>13.9255055</v>
      </c>
      <c r="G268" s="15"/>
      <c r="H268" s="16">
        <f t="shared" si="4"/>
        <v>0</v>
      </c>
    </row>
    <row r="269" spans="1:8">
      <c r="A269" s="6"/>
      <c r="B269" s="8"/>
      <c r="C269" s="6"/>
      <c r="D269" s="28"/>
      <c r="E269" s="9"/>
      <c r="F269" s="49"/>
      <c r="G269" s="9"/>
      <c r="H269" s="9"/>
    </row>
    <row r="270" spans="1:8">
      <c r="A270" s="23"/>
      <c r="B270" s="23" t="s">
        <v>283</v>
      </c>
      <c r="C270" s="22"/>
      <c r="D270" s="17"/>
      <c r="E270" s="1"/>
      <c r="F270" s="17"/>
      <c r="G270" s="1"/>
      <c r="H270" s="4">
        <f>H271</f>
        <v>0</v>
      </c>
    </row>
    <row r="271" spans="1:8">
      <c r="A271" s="21" t="s">
        <v>284</v>
      </c>
      <c r="B271" s="5" t="s">
        <v>285</v>
      </c>
      <c r="C271" s="20" t="s">
        <v>32</v>
      </c>
      <c r="D271" s="50">
        <v>206.56</v>
      </c>
      <c r="E271" s="15">
        <v>0</v>
      </c>
      <c r="F271" s="50">
        <f>D271</f>
        <v>206.56</v>
      </c>
      <c r="G271" s="15"/>
      <c r="H271" s="16">
        <f>F271*G271</f>
        <v>0</v>
      </c>
    </row>
    <row r="272" spans="1:8">
      <c r="A272" s="29"/>
      <c r="B272" s="5"/>
      <c r="C272" s="29"/>
      <c r="D272" s="28"/>
      <c r="E272" s="40"/>
      <c r="F272" s="30"/>
      <c r="G272" s="40"/>
      <c r="H272" s="40"/>
    </row>
    <row r="273" spans="1:8">
      <c r="A273" s="23"/>
      <c r="B273" s="23" t="s">
        <v>286</v>
      </c>
      <c r="C273" s="22"/>
      <c r="D273" s="17"/>
      <c r="E273" s="1"/>
      <c r="F273" s="17"/>
      <c r="G273" s="1"/>
      <c r="H273" s="4">
        <f>SUM(H274:H284)</f>
        <v>0</v>
      </c>
    </row>
    <row r="274" spans="1:8">
      <c r="A274" s="21" t="s">
        <v>287</v>
      </c>
      <c r="B274" s="5" t="s">
        <v>288</v>
      </c>
      <c r="C274" s="20" t="s">
        <v>35</v>
      </c>
      <c r="D274" s="50">
        <v>10.36</v>
      </c>
      <c r="E274" s="15">
        <v>0</v>
      </c>
      <c r="F274" s="50">
        <v>10.36</v>
      </c>
      <c r="G274" s="15"/>
      <c r="H274" s="16">
        <f>F274*G274</f>
        <v>0</v>
      </c>
    </row>
    <row r="275" spans="1:8">
      <c r="A275" s="33"/>
      <c r="B275" s="38" t="s">
        <v>289</v>
      </c>
      <c r="C275" s="33"/>
      <c r="D275" s="34">
        <v>0</v>
      </c>
      <c r="E275" s="35"/>
      <c r="F275" s="36"/>
      <c r="G275" s="35"/>
      <c r="H275" s="35"/>
    </row>
    <row r="276" spans="1:8">
      <c r="A276" s="33"/>
      <c r="B276" s="38" t="s">
        <v>290</v>
      </c>
      <c r="C276" s="33"/>
      <c r="D276" s="77">
        <v>10.36</v>
      </c>
      <c r="E276" s="35"/>
      <c r="F276" s="36"/>
      <c r="G276" s="35"/>
      <c r="H276" s="35"/>
    </row>
    <row r="277" spans="1:8">
      <c r="A277" s="21" t="s">
        <v>291</v>
      </c>
      <c r="B277" s="5" t="s">
        <v>292</v>
      </c>
      <c r="C277" s="20" t="s">
        <v>35</v>
      </c>
      <c r="D277" s="50">
        <v>10.36</v>
      </c>
      <c r="E277" s="15">
        <v>10</v>
      </c>
      <c r="F277" s="50">
        <f>D277*(1+E277/100)</f>
        <v>11.396000000000001</v>
      </c>
      <c r="G277" s="15"/>
      <c r="H277" s="16">
        <f>F277*G277</f>
        <v>0</v>
      </c>
    </row>
    <row r="278" spans="1:8">
      <c r="A278" s="21" t="s">
        <v>293</v>
      </c>
      <c r="B278" s="5" t="s">
        <v>294</v>
      </c>
      <c r="C278" s="20" t="s">
        <v>35</v>
      </c>
      <c r="D278" s="50">
        <v>9.52</v>
      </c>
      <c r="E278" s="15">
        <v>10</v>
      </c>
      <c r="F278" s="50">
        <f>D278*(1+E278/100)</f>
        <v>10.472</v>
      </c>
      <c r="G278" s="15"/>
      <c r="H278" s="16">
        <f>F278*G278</f>
        <v>0</v>
      </c>
    </row>
    <row r="279" spans="1:8">
      <c r="A279" s="33"/>
      <c r="B279" s="38" t="s">
        <v>289</v>
      </c>
      <c r="C279" s="33"/>
      <c r="D279" s="34">
        <v>0</v>
      </c>
      <c r="E279" s="35"/>
      <c r="F279" s="36"/>
      <c r="G279" s="35"/>
      <c r="H279" s="35"/>
    </row>
    <row r="280" spans="1:8">
      <c r="A280" s="33"/>
      <c r="B280" s="38" t="s">
        <v>295</v>
      </c>
      <c r="C280" s="33"/>
      <c r="D280" s="77">
        <v>9.52</v>
      </c>
      <c r="E280" s="35"/>
      <c r="F280" s="36"/>
      <c r="G280" s="35"/>
      <c r="H280" s="35"/>
    </row>
    <row r="281" spans="1:8">
      <c r="A281" s="21" t="s">
        <v>296</v>
      </c>
      <c r="B281" s="5" t="s">
        <v>297</v>
      </c>
      <c r="C281" s="20" t="s">
        <v>35</v>
      </c>
      <c r="D281" s="50">
        <v>2.38</v>
      </c>
      <c r="E281" s="15">
        <v>10</v>
      </c>
      <c r="F281" s="50">
        <f>D281*(1+E281/100)</f>
        <v>2.6179999999999999</v>
      </c>
      <c r="G281" s="15"/>
      <c r="H281" s="16">
        <f>F281*G281</f>
        <v>0</v>
      </c>
    </row>
    <row r="282" spans="1:8">
      <c r="A282" s="33"/>
      <c r="B282" s="38" t="s">
        <v>289</v>
      </c>
      <c r="C282" s="33"/>
      <c r="D282" s="34">
        <v>0</v>
      </c>
      <c r="E282" s="35"/>
      <c r="F282" s="36"/>
      <c r="G282" s="35"/>
      <c r="H282" s="35"/>
    </row>
    <row r="283" spans="1:8">
      <c r="A283" s="33"/>
      <c r="B283" s="38" t="s">
        <v>298</v>
      </c>
      <c r="C283" s="33"/>
      <c r="D283" s="77">
        <v>2.38</v>
      </c>
      <c r="E283" s="35"/>
      <c r="F283" s="36"/>
      <c r="G283" s="35"/>
      <c r="H283" s="35"/>
    </row>
    <row r="284" spans="1:8">
      <c r="A284" s="21" t="s">
        <v>299</v>
      </c>
      <c r="B284" s="5" t="s">
        <v>300</v>
      </c>
      <c r="C284" s="20" t="s">
        <v>301</v>
      </c>
      <c r="D284" s="58">
        <f>SUM(H274:H281)</f>
        <v>0</v>
      </c>
      <c r="E284" s="2"/>
      <c r="F284" s="50">
        <f>D284</f>
        <v>0</v>
      </c>
      <c r="G284" s="15"/>
      <c r="H284" s="16">
        <f>F284*G284/100</f>
        <v>0</v>
      </c>
    </row>
    <row r="285" spans="1:8">
      <c r="A285" s="29"/>
      <c r="B285" s="47"/>
      <c r="C285" s="29"/>
      <c r="D285" s="28"/>
      <c r="E285" s="40"/>
      <c r="F285" s="30"/>
      <c r="G285" s="40"/>
      <c r="H285" s="40"/>
    </row>
    <row r="286" spans="1:8">
      <c r="A286" s="23"/>
      <c r="B286" s="23" t="s">
        <v>302</v>
      </c>
      <c r="C286" s="22"/>
      <c r="D286" s="17"/>
      <c r="E286" s="1"/>
      <c r="F286" s="17"/>
      <c r="G286" s="1"/>
      <c r="H286" s="4">
        <f>SUM(H287:H294)</f>
        <v>0</v>
      </c>
    </row>
    <row r="287" spans="1:8">
      <c r="A287" s="21" t="s">
        <v>303</v>
      </c>
      <c r="B287" s="5" t="s">
        <v>304</v>
      </c>
      <c r="C287" s="20" t="s">
        <v>35</v>
      </c>
      <c r="D287" s="50">
        <v>365.67</v>
      </c>
      <c r="E287" s="15">
        <v>0</v>
      </c>
      <c r="F287" s="50">
        <v>365.67</v>
      </c>
      <c r="G287" s="15"/>
      <c r="H287" s="16">
        <f t="shared" ref="H287:H293" si="5">F287*G287</f>
        <v>0</v>
      </c>
    </row>
    <row r="288" spans="1:8">
      <c r="A288" s="33"/>
      <c r="B288" s="38" t="s">
        <v>305</v>
      </c>
      <c r="C288" s="33"/>
      <c r="D288" s="34">
        <v>0</v>
      </c>
      <c r="E288" s="35"/>
      <c r="F288" s="36"/>
      <c r="G288" s="35"/>
      <c r="H288" s="35"/>
    </row>
    <row r="289" spans="1:8">
      <c r="A289" s="21" t="s">
        <v>306</v>
      </c>
      <c r="B289" s="5" t="s">
        <v>307</v>
      </c>
      <c r="C289" s="20" t="s">
        <v>35</v>
      </c>
      <c r="D289" s="50">
        <v>365.67</v>
      </c>
      <c r="E289" s="15">
        <v>0</v>
      </c>
      <c r="F289" s="50">
        <v>365.67</v>
      </c>
      <c r="G289" s="15"/>
      <c r="H289" s="16">
        <f t="shared" si="5"/>
        <v>0</v>
      </c>
    </row>
    <row r="290" spans="1:8">
      <c r="A290" s="33"/>
      <c r="B290" s="38" t="s">
        <v>308</v>
      </c>
      <c r="C290" s="33"/>
      <c r="D290" s="34">
        <v>0</v>
      </c>
      <c r="E290" s="35"/>
      <c r="F290" s="36"/>
      <c r="G290" s="35"/>
      <c r="H290" s="35"/>
    </row>
    <row r="291" spans="1:8">
      <c r="A291" s="21" t="s">
        <v>309</v>
      </c>
      <c r="B291" s="5" t="s">
        <v>310</v>
      </c>
      <c r="C291" s="20" t="s">
        <v>35</v>
      </c>
      <c r="D291" s="50">
        <v>365.67</v>
      </c>
      <c r="E291" s="15">
        <v>0</v>
      </c>
      <c r="F291" s="50">
        <v>365.67</v>
      </c>
      <c r="G291" s="15"/>
      <c r="H291" s="16">
        <f t="shared" si="5"/>
        <v>0</v>
      </c>
    </row>
    <row r="292" spans="1:8">
      <c r="A292" s="56" t="s">
        <v>311</v>
      </c>
      <c r="B292" s="5" t="s">
        <v>312</v>
      </c>
      <c r="C292" s="20" t="s">
        <v>35</v>
      </c>
      <c r="D292" s="50">
        <v>365.67</v>
      </c>
      <c r="E292" s="15">
        <v>10</v>
      </c>
      <c r="F292" s="50">
        <f>D292*(1+E292/100)</f>
        <v>402.23700000000002</v>
      </c>
      <c r="G292" s="15"/>
      <c r="H292" s="16">
        <f t="shared" si="5"/>
        <v>0</v>
      </c>
    </row>
    <row r="293" spans="1:8">
      <c r="A293" s="56" t="s">
        <v>313</v>
      </c>
      <c r="B293" s="5" t="s">
        <v>314</v>
      </c>
      <c r="C293" s="20" t="s">
        <v>35</v>
      </c>
      <c r="D293" s="50">
        <v>365.67</v>
      </c>
      <c r="E293" s="15">
        <v>10</v>
      </c>
      <c r="F293" s="50">
        <f>D293*(1+E293/100)</f>
        <v>402.23700000000002</v>
      </c>
      <c r="G293" s="15"/>
      <c r="H293" s="16">
        <f t="shared" si="5"/>
        <v>0</v>
      </c>
    </row>
    <row r="294" spans="1:8">
      <c r="A294" s="57" t="s">
        <v>315</v>
      </c>
      <c r="B294" s="5" t="s">
        <v>316</v>
      </c>
      <c r="C294" s="20" t="s">
        <v>301</v>
      </c>
      <c r="D294" s="58">
        <f>SUM(H287:H293)</f>
        <v>0</v>
      </c>
      <c r="E294" s="59"/>
      <c r="F294" s="58">
        <f>D294</f>
        <v>0</v>
      </c>
      <c r="G294" s="15"/>
      <c r="H294" s="16">
        <f>F294*G294/100</f>
        <v>0</v>
      </c>
    </row>
    <row r="295" spans="1:8">
      <c r="A295" s="29"/>
      <c r="B295" s="39"/>
      <c r="C295" s="29"/>
      <c r="D295" s="28"/>
      <c r="E295" s="40"/>
      <c r="F295" s="30"/>
      <c r="G295" s="40"/>
      <c r="H295" s="40"/>
    </row>
    <row r="296" spans="1:8">
      <c r="A296" s="23"/>
      <c r="B296" s="23" t="s">
        <v>317</v>
      </c>
      <c r="C296" s="22"/>
      <c r="D296" s="17"/>
      <c r="E296" s="1"/>
      <c r="F296" s="17"/>
      <c r="G296" s="1"/>
      <c r="H296" s="4">
        <f>SUM(H297:H306)</f>
        <v>0</v>
      </c>
    </row>
    <row r="297" spans="1:8">
      <c r="A297" s="13" t="s">
        <v>318</v>
      </c>
      <c r="B297" s="14" t="s">
        <v>319</v>
      </c>
      <c r="C297" s="12" t="s">
        <v>35</v>
      </c>
      <c r="D297" s="50">
        <f>365.97/2</f>
        <v>182.98500000000001</v>
      </c>
      <c r="E297" s="15">
        <v>0</v>
      </c>
      <c r="F297" s="50">
        <f>365.97/2</f>
        <v>182.98500000000001</v>
      </c>
      <c r="G297" s="15"/>
      <c r="H297" s="16">
        <f>F297*G297</f>
        <v>0</v>
      </c>
    </row>
    <row r="298" spans="1:8">
      <c r="A298" s="33"/>
      <c r="B298" s="38" t="s">
        <v>320</v>
      </c>
      <c r="C298" s="33"/>
      <c r="D298" s="34">
        <v>0</v>
      </c>
      <c r="E298" s="35"/>
      <c r="F298" s="36"/>
      <c r="G298" s="35"/>
      <c r="H298" s="35"/>
    </row>
    <row r="299" spans="1:8">
      <c r="A299" s="33"/>
      <c r="B299" s="38" t="s">
        <v>629</v>
      </c>
      <c r="C299" s="33"/>
      <c r="D299" s="77">
        <v>182.98500000000001</v>
      </c>
      <c r="E299" s="35"/>
      <c r="F299" s="36"/>
      <c r="G299" s="35"/>
      <c r="H299" s="35"/>
    </row>
    <row r="300" spans="1:8">
      <c r="A300" s="13" t="s">
        <v>321</v>
      </c>
      <c r="B300" s="14" t="s">
        <v>322</v>
      </c>
      <c r="C300" s="12" t="s">
        <v>35</v>
      </c>
      <c r="D300" s="50">
        <v>365.97</v>
      </c>
      <c r="E300" s="15">
        <v>0</v>
      </c>
      <c r="F300" s="50">
        <v>365.97</v>
      </c>
      <c r="G300" s="15"/>
      <c r="H300" s="16">
        <f>F300*G300</f>
        <v>0</v>
      </c>
    </row>
    <row r="301" spans="1:8">
      <c r="A301" s="13" t="s">
        <v>323</v>
      </c>
      <c r="B301" s="14" t="s">
        <v>324</v>
      </c>
      <c r="C301" s="12" t="s">
        <v>35</v>
      </c>
      <c r="D301" s="50">
        <v>365.97</v>
      </c>
      <c r="E301" s="15">
        <v>0</v>
      </c>
      <c r="F301" s="50">
        <v>365.97</v>
      </c>
      <c r="G301" s="15"/>
      <c r="H301" s="16">
        <f>F301*G301</f>
        <v>0</v>
      </c>
    </row>
    <row r="302" spans="1:8">
      <c r="A302" s="13"/>
      <c r="B302" s="14" t="s">
        <v>675</v>
      </c>
      <c r="C302" s="12" t="s">
        <v>8</v>
      </c>
      <c r="D302" s="50">
        <v>10.157399999999999</v>
      </c>
      <c r="E302" s="15">
        <v>0</v>
      </c>
      <c r="F302" s="50">
        <v>10.157399999999999</v>
      </c>
      <c r="G302" s="15"/>
      <c r="H302" s="16">
        <f>F302*G302</f>
        <v>0</v>
      </c>
    </row>
    <row r="303" spans="1:8">
      <c r="A303" s="33"/>
      <c r="B303" s="38" t="s">
        <v>325</v>
      </c>
      <c r="C303" s="33"/>
      <c r="D303" s="34">
        <v>0</v>
      </c>
      <c r="E303" s="35"/>
      <c r="F303" s="36"/>
      <c r="G303" s="35"/>
      <c r="H303" s="35"/>
    </row>
    <row r="304" spans="1:8">
      <c r="A304" s="33"/>
      <c r="B304" s="38" t="s">
        <v>326</v>
      </c>
      <c r="C304" s="33"/>
      <c r="D304" s="38">
        <v>5.702399999999999</v>
      </c>
      <c r="E304" s="35"/>
      <c r="F304" s="36"/>
      <c r="G304" s="35"/>
      <c r="H304" s="35"/>
    </row>
    <row r="305" spans="1:8">
      <c r="A305" s="33"/>
      <c r="B305" s="38" t="s">
        <v>327</v>
      </c>
      <c r="C305" s="33"/>
      <c r="D305" s="38">
        <v>4.455000000000001</v>
      </c>
      <c r="E305" s="35"/>
      <c r="F305" s="36"/>
      <c r="G305" s="35"/>
      <c r="H305" s="35"/>
    </row>
    <row r="306" spans="1:8">
      <c r="A306" s="21" t="s">
        <v>328</v>
      </c>
      <c r="B306" s="5" t="s">
        <v>329</v>
      </c>
      <c r="C306" s="20" t="s">
        <v>301</v>
      </c>
      <c r="D306" s="58">
        <f>SUM(H300:H305)</f>
        <v>0</v>
      </c>
      <c r="E306" s="59"/>
      <c r="F306" s="58">
        <f>D306</f>
        <v>0</v>
      </c>
      <c r="G306" s="15"/>
      <c r="H306" s="16">
        <f>F306*G306/100</f>
        <v>0</v>
      </c>
    </row>
    <row r="307" spans="1:8">
      <c r="A307" s="7"/>
      <c r="B307" s="8"/>
      <c r="C307" s="6"/>
      <c r="D307" s="34"/>
      <c r="E307" s="9"/>
      <c r="F307" s="49"/>
      <c r="G307" s="9"/>
      <c r="H307" s="9"/>
    </row>
    <row r="308" spans="1:8">
      <c r="A308" s="23"/>
      <c r="B308" s="23" t="s">
        <v>330</v>
      </c>
      <c r="C308" s="22"/>
      <c r="D308" s="17"/>
      <c r="E308" s="1"/>
      <c r="F308" s="17"/>
      <c r="G308" s="1"/>
      <c r="H308" s="4">
        <f>SUM(H309:H315)</f>
        <v>0</v>
      </c>
    </row>
    <row r="309" spans="1:8">
      <c r="A309" s="13" t="s">
        <v>331</v>
      </c>
      <c r="B309" s="14" t="s">
        <v>332</v>
      </c>
      <c r="C309" s="12" t="s">
        <v>35</v>
      </c>
      <c r="D309" s="50">
        <v>19.07</v>
      </c>
      <c r="E309" s="15">
        <v>0</v>
      </c>
      <c r="F309" s="50">
        <v>19.07</v>
      </c>
      <c r="G309" s="15"/>
      <c r="H309" s="16">
        <f>F309*G309</f>
        <v>0</v>
      </c>
    </row>
    <row r="310" spans="1:8">
      <c r="A310" s="33"/>
      <c r="B310" s="38" t="s">
        <v>638</v>
      </c>
      <c r="C310" s="33"/>
      <c r="D310" s="34">
        <v>0</v>
      </c>
      <c r="E310" s="35"/>
      <c r="F310" s="36"/>
      <c r="G310" s="35"/>
      <c r="H310" s="35"/>
    </row>
    <row r="311" spans="1:8">
      <c r="A311" s="33"/>
      <c r="B311" s="38" t="s">
        <v>261</v>
      </c>
      <c r="C311" s="33"/>
      <c r="D311" s="77">
        <v>19.07</v>
      </c>
      <c r="E311" s="35"/>
      <c r="F311" s="36"/>
      <c r="G311" s="35"/>
      <c r="H311" s="35"/>
    </row>
    <row r="312" spans="1:8">
      <c r="A312" s="13" t="s">
        <v>333</v>
      </c>
      <c r="B312" s="14" t="s">
        <v>334</v>
      </c>
      <c r="C312" s="12" t="s">
        <v>35</v>
      </c>
      <c r="D312" s="50">
        <v>19.07</v>
      </c>
      <c r="E312" s="15">
        <v>0</v>
      </c>
      <c r="F312" s="50">
        <v>19.07</v>
      </c>
      <c r="G312" s="15"/>
      <c r="H312" s="16">
        <f>F312*G312</f>
        <v>0</v>
      </c>
    </row>
    <row r="313" spans="1:8">
      <c r="A313" s="13" t="s">
        <v>335</v>
      </c>
      <c r="B313" s="14" t="s">
        <v>336</v>
      </c>
      <c r="C313" s="12" t="s">
        <v>35</v>
      </c>
      <c r="D313" s="50">
        <v>19.04</v>
      </c>
      <c r="E313" s="15">
        <v>0</v>
      </c>
      <c r="F313" s="50">
        <v>19.04</v>
      </c>
      <c r="G313" s="15"/>
      <c r="H313" s="16">
        <f>F313*G313</f>
        <v>0</v>
      </c>
    </row>
    <row r="314" spans="1:8">
      <c r="A314" s="33"/>
      <c r="B314" s="38" t="s">
        <v>337</v>
      </c>
      <c r="C314" s="33"/>
      <c r="D314" s="34">
        <v>0</v>
      </c>
      <c r="E314" s="35"/>
      <c r="F314" s="36"/>
      <c r="G314" s="35"/>
      <c r="H314" s="35"/>
    </row>
    <row r="315" spans="1:8">
      <c r="A315" s="57" t="s">
        <v>338</v>
      </c>
      <c r="B315" s="57" t="s">
        <v>339</v>
      </c>
      <c r="C315" s="20" t="s">
        <v>301</v>
      </c>
      <c r="D315" s="58">
        <f>SUM(H309:H314)</f>
        <v>0</v>
      </c>
      <c r="E315" s="59"/>
      <c r="F315" s="58">
        <f>D315</f>
        <v>0</v>
      </c>
      <c r="G315" s="15"/>
      <c r="H315" s="16">
        <f>F315*G315/100</f>
        <v>0</v>
      </c>
    </row>
    <row r="316" spans="1:8">
      <c r="A316" s="29"/>
      <c r="B316" s="39"/>
      <c r="C316" s="29"/>
      <c r="D316" s="28"/>
      <c r="E316" s="40"/>
      <c r="F316" s="30"/>
      <c r="G316" s="40"/>
      <c r="H316" s="55"/>
    </row>
    <row r="317" spans="1:8">
      <c r="A317" s="23"/>
      <c r="B317" s="23" t="s">
        <v>340</v>
      </c>
      <c r="C317" s="22"/>
      <c r="D317" s="17"/>
      <c r="E317" s="1"/>
      <c r="F317" s="17"/>
      <c r="G317" s="1"/>
      <c r="H317" s="4">
        <f>SUM(H318:H344)</f>
        <v>0</v>
      </c>
    </row>
    <row r="318" spans="1:8">
      <c r="A318" s="13" t="s">
        <v>341</v>
      </c>
      <c r="B318" s="14" t="s">
        <v>342</v>
      </c>
      <c r="C318" s="12" t="s">
        <v>35</v>
      </c>
      <c r="D318" s="50">
        <f>D319</f>
        <v>38.68</v>
      </c>
      <c r="E318" s="15">
        <v>0</v>
      </c>
      <c r="F318" s="50">
        <f>D318</f>
        <v>38.68</v>
      </c>
      <c r="G318" s="15"/>
      <c r="H318" s="16">
        <f t="shared" ref="H318:H343" si="6">F318*G318</f>
        <v>0</v>
      </c>
    </row>
    <row r="319" spans="1:8">
      <c r="A319" s="33"/>
      <c r="B319" s="156" t="s">
        <v>667</v>
      </c>
      <c r="C319" s="33"/>
      <c r="D319" s="156">
        <v>38.68</v>
      </c>
      <c r="E319" s="35"/>
      <c r="F319" s="36"/>
      <c r="G319" s="35"/>
      <c r="H319" s="35"/>
    </row>
    <row r="320" spans="1:8">
      <c r="A320" s="13" t="s">
        <v>665</v>
      </c>
      <c r="B320" s="14" t="s">
        <v>343</v>
      </c>
      <c r="C320" s="12" t="s">
        <v>103</v>
      </c>
      <c r="D320" s="50">
        <f>D321</f>
        <v>104.69999999999999</v>
      </c>
      <c r="E320" s="15">
        <v>0</v>
      </c>
      <c r="F320" s="50">
        <f>D320</f>
        <v>104.69999999999999</v>
      </c>
      <c r="G320" s="15"/>
      <c r="H320" s="16">
        <f t="shared" si="6"/>
        <v>0</v>
      </c>
    </row>
    <row r="321" spans="1:8">
      <c r="A321" s="33"/>
      <c r="B321" s="166" t="s">
        <v>668</v>
      </c>
      <c r="C321" s="166"/>
      <c r="D321" s="156">
        <v>104.69999999999999</v>
      </c>
      <c r="E321" s="35"/>
      <c r="F321" s="36"/>
      <c r="G321" s="35"/>
      <c r="H321" s="35"/>
    </row>
    <row r="322" spans="1:8">
      <c r="A322" s="13" t="s">
        <v>344</v>
      </c>
      <c r="B322" s="14" t="s">
        <v>345</v>
      </c>
      <c r="C322" s="12" t="s">
        <v>103</v>
      </c>
      <c r="D322" s="50">
        <v>77</v>
      </c>
      <c r="E322" s="15">
        <v>0</v>
      </c>
      <c r="F322" s="50">
        <f>D322</f>
        <v>77</v>
      </c>
      <c r="G322" s="15"/>
      <c r="H322" s="16">
        <f t="shared" si="6"/>
        <v>0</v>
      </c>
    </row>
    <row r="323" spans="1:8">
      <c r="A323" s="33"/>
      <c r="B323" s="156" t="s">
        <v>346</v>
      </c>
      <c r="C323" s="33"/>
      <c r="D323" s="61">
        <f>29.5+11.5+18+18</f>
        <v>77</v>
      </c>
      <c r="E323" s="35"/>
      <c r="F323" s="36"/>
      <c r="G323" s="35"/>
      <c r="H323" s="35"/>
    </row>
    <row r="324" spans="1:8">
      <c r="A324" s="13" t="s">
        <v>347</v>
      </c>
      <c r="B324" s="14" t="s">
        <v>348</v>
      </c>
      <c r="C324" s="12" t="s">
        <v>103</v>
      </c>
      <c r="D324" s="50">
        <v>11.5</v>
      </c>
      <c r="E324" s="15">
        <v>0</v>
      </c>
      <c r="F324" s="50">
        <f>D324</f>
        <v>11.5</v>
      </c>
      <c r="G324" s="15"/>
      <c r="H324" s="16">
        <f t="shared" si="6"/>
        <v>0</v>
      </c>
    </row>
    <row r="325" spans="1:8">
      <c r="A325" s="33"/>
      <c r="B325" s="156" t="s">
        <v>349</v>
      </c>
      <c r="C325" s="33"/>
      <c r="D325" s="61">
        <v>11.5</v>
      </c>
      <c r="E325" s="35"/>
      <c r="F325" s="36"/>
      <c r="G325" s="35"/>
      <c r="H325" s="35"/>
    </row>
    <row r="326" spans="1:8">
      <c r="A326" s="13" t="s">
        <v>350</v>
      </c>
      <c r="B326" s="14" t="s">
        <v>351</v>
      </c>
      <c r="C326" s="12" t="s">
        <v>103</v>
      </c>
      <c r="D326" s="50">
        <v>15.7</v>
      </c>
      <c r="E326" s="15">
        <v>0</v>
      </c>
      <c r="F326" s="50">
        <f>D326</f>
        <v>15.7</v>
      </c>
      <c r="G326" s="15"/>
      <c r="H326" s="16">
        <f t="shared" si="6"/>
        <v>0</v>
      </c>
    </row>
    <row r="327" spans="1:8">
      <c r="A327" s="13"/>
      <c r="B327" s="156" t="s">
        <v>666</v>
      </c>
      <c r="C327" s="12"/>
      <c r="D327" s="50">
        <f>9.5+6.2</f>
        <v>15.7</v>
      </c>
      <c r="E327" s="15"/>
      <c r="F327" s="50"/>
      <c r="G327" s="15"/>
      <c r="H327" s="16"/>
    </row>
    <row r="328" spans="1:8">
      <c r="A328" s="13" t="s">
        <v>352</v>
      </c>
      <c r="B328" s="14" t="s">
        <v>353</v>
      </c>
      <c r="C328" s="12" t="s">
        <v>103</v>
      </c>
      <c r="D328" s="50">
        <v>77</v>
      </c>
      <c r="E328" s="15">
        <v>0</v>
      </c>
      <c r="F328" s="50">
        <f>D328</f>
        <v>77</v>
      </c>
      <c r="G328" s="15"/>
      <c r="H328" s="16">
        <f t="shared" si="6"/>
        <v>0</v>
      </c>
    </row>
    <row r="329" spans="1:8">
      <c r="A329" s="33"/>
      <c r="B329" s="156" t="s">
        <v>346</v>
      </c>
      <c r="C329" s="33"/>
      <c r="D329" s="61">
        <v>77</v>
      </c>
      <c r="E329" s="35"/>
      <c r="F329" s="36"/>
      <c r="G329" s="35"/>
      <c r="H329" s="35"/>
    </row>
    <row r="330" spans="1:8">
      <c r="A330" s="13" t="s">
        <v>354</v>
      </c>
      <c r="B330" s="14" t="s">
        <v>355</v>
      </c>
      <c r="C330" s="12" t="s">
        <v>103</v>
      </c>
      <c r="D330" s="50">
        <v>64.5</v>
      </c>
      <c r="E330" s="15">
        <v>0</v>
      </c>
      <c r="F330" s="50">
        <f>D330</f>
        <v>64.5</v>
      </c>
      <c r="G330" s="15"/>
      <c r="H330" s="16">
        <f t="shared" si="6"/>
        <v>0</v>
      </c>
    </row>
    <row r="331" spans="1:8">
      <c r="A331" s="33"/>
      <c r="B331" s="38" t="s">
        <v>356</v>
      </c>
      <c r="C331" s="33"/>
      <c r="D331" s="34">
        <v>64.5</v>
      </c>
      <c r="E331" s="35"/>
      <c r="F331" s="36"/>
      <c r="G331" s="35"/>
      <c r="H331" s="35"/>
    </row>
    <row r="332" spans="1:8">
      <c r="A332" s="13" t="s">
        <v>357</v>
      </c>
      <c r="B332" s="14" t="s">
        <v>670</v>
      </c>
      <c r="C332" s="12" t="s">
        <v>103</v>
      </c>
      <c r="D332" s="50">
        <f>D318</f>
        <v>38.68</v>
      </c>
      <c r="E332" s="15">
        <v>0</v>
      </c>
      <c r="F332" s="50">
        <f>D332</f>
        <v>38.68</v>
      </c>
      <c r="G332" s="15"/>
      <c r="H332" s="16">
        <f t="shared" si="6"/>
        <v>0</v>
      </c>
    </row>
    <row r="333" spans="1:8">
      <c r="A333" s="13" t="s">
        <v>358</v>
      </c>
      <c r="B333" s="14" t="s">
        <v>359</v>
      </c>
      <c r="C333" s="12" t="s">
        <v>35</v>
      </c>
      <c r="D333" s="50">
        <f>D318</f>
        <v>38.68</v>
      </c>
      <c r="E333" s="15">
        <v>0</v>
      </c>
      <c r="F333" s="50">
        <f>D333</f>
        <v>38.68</v>
      </c>
      <c r="G333" s="15"/>
      <c r="H333" s="16">
        <f t="shared" si="6"/>
        <v>0</v>
      </c>
    </row>
    <row r="334" spans="1:8">
      <c r="A334" s="13" t="s">
        <v>360</v>
      </c>
      <c r="B334" s="14" t="s">
        <v>361</v>
      </c>
      <c r="C334" s="12" t="s">
        <v>103</v>
      </c>
      <c r="D334" s="50">
        <f>D318</f>
        <v>38.68</v>
      </c>
      <c r="E334" s="15">
        <v>0</v>
      </c>
      <c r="F334" s="50">
        <v>38.68</v>
      </c>
      <c r="G334" s="15"/>
      <c r="H334" s="16">
        <f t="shared" si="6"/>
        <v>0</v>
      </c>
    </row>
    <row r="335" spans="1:8">
      <c r="A335" s="13" t="s">
        <v>362</v>
      </c>
      <c r="B335" s="165" t="s">
        <v>363</v>
      </c>
      <c r="C335" s="12" t="s">
        <v>103</v>
      </c>
      <c r="D335" s="50">
        <v>77</v>
      </c>
      <c r="E335" s="15">
        <v>0</v>
      </c>
      <c r="F335" s="50">
        <f>D335</f>
        <v>77</v>
      </c>
      <c r="G335" s="15"/>
      <c r="H335" s="16">
        <f t="shared" si="6"/>
        <v>0</v>
      </c>
    </row>
    <row r="336" spans="1:8">
      <c r="A336" s="13" t="s">
        <v>364</v>
      </c>
      <c r="B336" s="14" t="s">
        <v>365</v>
      </c>
      <c r="C336" s="12" t="s">
        <v>103</v>
      </c>
      <c r="D336" s="50">
        <v>11.5</v>
      </c>
      <c r="E336" s="15">
        <v>0</v>
      </c>
      <c r="F336" s="50">
        <f>D336</f>
        <v>11.5</v>
      </c>
      <c r="G336" s="15"/>
      <c r="H336" s="16">
        <f t="shared" si="6"/>
        <v>0</v>
      </c>
    </row>
    <row r="337" spans="1:8">
      <c r="A337" s="13" t="s">
        <v>364</v>
      </c>
      <c r="B337" s="14" t="s">
        <v>365</v>
      </c>
      <c r="C337" s="12" t="s">
        <v>103</v>
      </c>
      <c r="D337" s="50">
        <v>17.25</v>
      </c>
      <c r="E337" s="15">
        <v>0</v>
      </c>
      <c r="F337" s="50">
        <f>D337</f>
        <v>17.25</v>
      </c>
      <c r="G337" s="15"/>
      <c r="H337" s="16">
        <f t="shared" si="6"/>
        <v>0</v>
      </c>
    </row>
    <row r="338" spans="1:8">
      <c r="A338" s="13" t="s">
        <v>366</v>
      </c>
      <c r="B338" s="14" t="s">
        <v>367</v>
      </c>
      <c r="C338" s="12" t="s">
        <v>103</v>
      </c>
      <c r="D338" s="50">
        <v>18.84</v>
      </c>
      <c r="E338" s="15">
        <v>0</v>
      </c>
      <c r="F338" s="50">
        <f>D338</f>
        <v>18.84</v>
      </c>
      <c r="G338" s="15"/>
      <c r="H338" s="16">
        <f t="shared" si="6"/>
        <v>0</v>
      </c>
    </row>
    <row r="339" spans="1:8">
      <c r="A339" s="33"/>
      <c r="B339" s="38" t="s">
        <v>368</v>
      </c>
      <c r="C339" s="33"/>
      <c r="D339" s="77">
        <v>18.84</v>
      </c>
      <c r="E339" s="35"/>
      <c r="F339" s="36"/>
      <c r="G339" s="35"/>
      <c r="H339" s="35"/>
    </row>
    <row r="340" spans="1:8">
      <c r="A340" s="13" t="s">
        <v>369</v>
      </c>
      <c r="B340" s="14" t="s">
        <v>669</v>
      </c>
      <c r="C340" s="12" t="s">
        <v>103</v>
      </c>
      <c r="D340" s="50">
        <v>92.399999999999991</v>
      </c>
      <c r="E340" s="15">
        <v>0</v>
      </c>
      <c r="F340" s="50">
        <f>D340</f>
        <v>92.399999999999991</v>
      </c>
      <c r="G340" s="15"/>
      <c r="H340" s="16">
        <f t="shared" si="6"/>
        <v>0</v>
      </c>
    </row>
    <row r="341" spans="1:8">
      <c r="A341" s="33"/>
      <c r="B341" s="38" t="s">
        <v>372</v>
      </c>
      <c r="C341" s="33"/>
      <c r="D341" s="77">
        <v>92.399999999999991</v>
      </c>
      <c r="E341" s="35"/>
      <c r="F341" s="36"/>
      <c r="G341" s="35"/>
      <c r="H341" s="35"/>
    </row>
    <row r="342" spans="1:8">
      <c r="A342" s="13" t="s">
        <v>370</v>
      </c>
      <c r="B342" s="14" t="s">
        <v>371</v>
      </c>
      <c r="C342" s="12" t="s">
        <v>208</v>
      </c>
      <c r="D342" s="50">
        <v>4</v>
      </c>
      <c r="E342" s="15">
        <v>0</v>
      </c>
      <c r="F342" s="50">
        <f>D342</f>
        <v>4</v>
      </c>
      <c r="G342" s="15"/>
      <c r="H342" s="16">
        <f t="shared" si="6"/>
        <v>0</v>
      </c>
    </row>
    <row r="343" spans="1:8">
      <c r="A343" s="13" t="s">
        <v>373</v>
      </c>
      <c r="B343" s="14" t="s">
        <v>374</v>
      </c>
      <c r="C343" s="12" t="s">
        <v>103</v>
      </c>
      <c r="D343" s="50">
        <v>72.599999999999994</v>
      </c>
      <c r="E343" s="15">
        <v>0</v>
      </c>
      <c r="F343" s="50">
        <f>D343</f>
        <v>72.599999999999994</v>
      </c>
      <c r="G343" s="15"/>
      <c r="H343" s="16">
        <f t="shared" si="6"/>
        <v>0</v>
      </c>
    </row>
    <row r="344" spans="1:8">
      <c r="A344" s="57" t="s">
        <v>375</v>
      </c>
      <c r="B344" s="57" t="s">
        <v>376</v>
      </c>
      <c r="C344" s="20" t="s">
        <v>301</v>
      </c>
      <c r="D344" s="58">
        <f>SUM(H318:H343)</f>
        <v>0</v>
      </c>
      <c r="E344" s="59"/>
      <c r="F344" s="58">
        <f>D344</f>
        <v>0</v>
      </c>
      <c r="G344" s="15"/>
      <c r="H344" s="16">
        <f>F344*G344/100</f>
        <v>0</v>
      </c>
    </row>
    <row r="345" spans="1:8">
      <c r="A345" s="29"/>
      <c r="B345" s="39"/>
      <c r="C345" s="29"/>
      <c r="D345" s="28"/>
      <c r="E345" s="40"/>
      <c r="F345" s="30"/>
      <c r="G345" s="40"/>
      <c r="H345" s="40"/>
    </row>
    <row r="346" spans="1:8">
      <c r="A346" s="23"/>
      <c r="B346" s="23" t="s">
        <v>377</v>
      </c>
      <c r="C346" s="22"/>
      <c r="D346" s="17"/>
      <c r="E346" s="1"/>
      <c r="F346" s="17"/>
      <c r="G346" s="1"/>
      <c r="H346" s="4">
        <f>SUM(H347:H398)</f>
        <v>0</v>
      </c>
    </row>
    <row r="347" spans="1:8">
      <c r="A347" s="13" t="s">
        <v>378</v>
      </c>
      <c r="B347" s="14" t="s">
        <v>379</v>
      </c>
      <c r="C347" s="12" t="s">
        <v>208</v>
      </c>
      <c r="D347" s="50">
        <v>101</v>
      </c>
      <c r="E347" s="15">
        <v>0</v>
      </c>
      <c r="F347" s="50">
        <v>101</v>
      </c>
      <c r="G347" s="15"/>
      <c r="H347" s="16">
        <f>F347*G347</f>
        <v>0</v>
      </c>
    </row>
    <row r="348" spans="1:8">
      <c r="A348" s="33"/>
      <c r="B348" s="38" t="s">
        <v>380</v>
      </c>
      <c r="C348" s="33"/>
      <c r="D348" s="77">
        <v>101</v>
      </c>
      <c r="E348" s="35"/>
      <c r="F348" s="36"/>
      <c r="G348" s="35"/>
      <c r="H348" s="35"/>
    </row>
    <row r="349" spans="1:8">
      <c r="A349" s="13" t="s">
        <v>381</v>
      </c>
      <c r="B349" s="14" t="s">
        <v>382</v>
      </c>
      <c r="C349" s="12" t="s">
        <v>35</v>
      </c>
      <c r="D349" s="50">
        <v>218.1575</v>
      </c>
      <c r="E349" s="15">
        <v>0</v>
      </c>
      <c r="F349" s="50">
        <v>218.1575</v>
      </c>
      <c r="G349" s="15"/>
      <c r="H349" s="16">
        <f>F349*G349</f>
        <v>0</v>
      </c>
    </row>
    <row r="350" spans="1:8">
      <c r="A350" s="33"/>
      <c r="B350" s="38" t="s">
        <v>383</v>
      </c>
      <c r="C350" s="33"/>
      <c r="D350" s="77"/>
      <c r="E350" s="35"/>
      <c r="F350" s="36"/>
      <c r="G350" s="35"/>
      <c r="H350" s="35"/>
    </row>
    <row r="351" spans="1:8">
      <c r="A351" s="33"/>
      <c r="B351" s="38" t="s">
        <v>384</v>
      </c>
      <c r="C351" s="33"/>
      <c r="D351" s="77">
        <v>75.239999999999995</v>
      </c>
      <c r="E351" s="35"/>
      <c r="F351" s="36"/>
      <c r="G351" s="35"/>
      <c r="H351" s="35"/>
    </row>
    <row r="352" spans="1:8">
      <c r="A352" s="33"/>
      <c r="B352" s="38" t="s">
        <v>385</v>
      </c>
      <c r="C352" s="33"/>
      <c r="D352" s="77">
        <v>5.6999999999999993</v>
      </c>
      <c r="E352" s="35"/>
      <c r="F352" s="36"/>
      <c r="G352" s="35"/>
      <c r="H352" s="35"/>
    </row>
    <row r="353" spans="1:8">
      <c r="A353" s="33"/>
      <c r="B353" s="38" t="s">
        <v>386</v>
      </c>
      <c r="C353" s="33"/>
      <c r="D353" s="77">
        <v>1.9500000000000002</v>
      </c>
      <c r="E353" s="35"/>
      <c r="F353" s="36"/>
      <c r="G353" s="35"/>
      <c r="H353" s="35"/>
    </row>
    <row r="354" spans="1:8">
      <c r="A354" s="33"/>
      <c r="B354" s="38" t="s">
        <v>387</v>
      </c>
      <c r="C354" s="33"/>
      <c r="D354" s="77">
        <v>47.879999999999995</v>
      </c>
      <c r="E354" s="35"/>
      <c r="F354" s="36"/>
      <c r="G354" s="35"/>
      <c r="H354" s="35"/>
    </row>
    <row r="355" spans="1:8">
      <c r="A355" s="33"/>
      <c r="B355" s="38" t="s">
        <v>388</v>
      </c>
      <c r="C355" s="33"/>
      <c r="D355" s="77">
        <v>2.4699999999999998</v>
      </c>
      <c r="E355" s="35"/>
      <c r="F355" s="36"/>
      <c r="G355" s="35"/>
      <c r="H355" s="35"/>
    </row>
    <row r="356" spans="1:8">
      <c r="A356" s="33"/>
      <c r="B356" s="38" t="s">
        <v>389</v>
      </c>
      <c r="C356" s="33"/>
      <c r="D356" s="77">
        <v>0.76500000000000001</v>
      </c>
      <c r="E356" s="35"/>
      <c r="F356" s="36"/>
      <c r="G356" s="35"/>
      <c r="H356" s="35"/>
    </row>
    <row r="357" spans="1:8">
      <c r="A357" s="33"/>
      <c r="B357" s="38" t="s">
        <v>390</v>
      </c>
      <c r="C357" s="33"/>
      <c r="D357" s="77">
        <v>3.2725000000000004</v>
      </c>
      <c r="E357" s="35"/>
      <c r="F357" s="36"/>
      <c r="G357" s="35"/>
      <c r="H357" s="35"/>
    </row>
    <row r="358" spans="1:8">
      <c r="A358" s="33"/>
      <c r="B358" s="38" t="s">
        <v>391</v>
      </c>
      <c r="C358" s="33"/>
      <c r="D358" s="77">
        <v>1.9549999999999998</v>
      </c>
      <c r="E358" s="35"/>
      <c r="F358" s="36"/>
      <c r="G358" s="35"/>
      <c r="H358" s="35"/>
    </row>
    <row r="359" spans="1:8">
      <c r="A359" s="33"/>
      <c r="B359" s="38" t="s">
        <v>392</v>
      </c>
      <c r="C359" s="33"/>
      <c r="D359" s="77">
        <v>1.5</v>
      </c>
      <c r="E359" s="35"/>
      <c r="F359" s="36"/>
      <c r="G359" s="35"/>
      <c r="H359" s="35"/>
    </row>
    <row r="360" spans="1:8">
      <c r="A360" s="33"/>
      <c r="B360" s="38" t="s">
        <v>393</v>
      </c>
      <c r="C360" s="33"/>
      <c r="D360" s="77">
        <v>4.8</v>
      </c>
      <c r="E360" s="35"/>
      <c r="F360" s="36"/>
      <c r="G360" s="35"/>
      <c r="H360" s="35"/>
    </row>
    <row r="361" spans="1:8">
      <c r="A361" s="33"/>
      <c r="B361" s="38" t="s">
        <v>394</v>
      </c>
      <c r="C361" s="33"/>
      <c r="D361" s="77">
        <v>2.4750000000000001</v>
      </c>
      <c r="E361" s="35"/>
      <c r="F361" s="36"/>
      <c r="G361" s="35"/>
      <c r="H361" s="35"/>
    </row>
    <row r="362" spans="1:8">
      <c r="A362" s="33"/>
      <c r="B362" s="38" t="s">
        <v>395</v>
      </c>
      <c r="C362" s="33"/>
      <c r="D362" s="77">
        <v>4.4000000000000004</v>
      </c>
      <c r="E362" s="35"/>
      <c r="F362" s="36"/>
      <c r="G362" s="35"/>
      <c r="H362" s="35"/>
    </row>
    <row r="363" spans="1:8">
      <c r="A363" s="33"/>
      <c r="B363" s="38" t="s">
        <v>396</v>
      </c>
      <c r="C363" s="33"/>
      <c r="D363" s="77">
        <v>62.719999999999992</v>
      </c>
      <c r="E363" s="35"/>
      <c r="F363" s="36"/>
      <c r="G363" s="35"/>
      <c r="H363" s="35"/>
    </row>
    <row r="364" spans="1:8">
      <c r="A364" s="33"/>
      <c r="B364" s="38" t="s">
        <v>397</v>
      </c>
      <c r="C364" s="33"/>
      <c r="D364" s="77">
        <v>1.08</v>
      </c>
      <c r="E364" s="35"/>
      <c r="F364" s="36"/>
      <c r="G364" s="35"/>
      <c r="H364" s="35"/>
    </row>
    <row r="365" spans="1:8">
      <c r="A365" s="33"/>
      <c r="B365" s="38" t="s">
        <v>398</v>
      </c>
      <c r="C365" s="33"/>
      <c r="D365" s="77">
        <v>1.9500000000000002</v>
      </c>
      <c r="E365" s="35"/>
      <c r="F365" s="36"/>
      <c r="G365" s="35"/>
      <c r="H365" s="35"/>
    </row>
    <row r="366" spans="1:8">
      <c r="A366" s="13" t="s">
        <v>399</v>
      </c>
      <c r="B366" s="14" t="s">
        <v>400</v>
      </c>
      <c r="C366" s="12" t="s">
        <v>103</v>
      </c>
      <c r="D366" s="50">
        <v>630.69999999999993</v>
      </c>
      <c r="E366" s="15">
        <v>0</v>
      </c>
      <c r="F366" s="50">
        <v>630.69999999999993</v>
      </c>
      <c r="G366" s="15"/>
      <c r="H366" s="16">
        <f t="shared" ref="H366:H396" si="7">F366*G366</f>
        <v>0</v>
      </c>
    </row>
    <row r="367" spans="1:8">
      <c r="A367" s="13" t="s">
        <v>401</v>
      </c>
      <c r="B367" s="14" t="s">
        <v>402</v>
      </c>
      <c r="C367" s="12" t="s">
        <v>35</v>
      </c>
      <c r="D367" s="50">
        <v>249.83</v>
      </c>
      <c r="E367" s="15">
        <v>0</v>
      </c>
      <c r="F367" s="50">
        <v>249.83</v>
      </c>
      <c r="G367" s="15"/>
      <c r="H367" s="16">
        <f t="shared" si="7"/>
        <v>0</v>
      </c>
    </row>
    <row r="368" spans="1:8">
      <c r="A368" s="13" t="s">
        <v>403</v>
      </c>
      <c r="B368" s="14" t="s">
        <v>404</v>
      </c>
      <c r="C368" s="12" t="s">
        <v>208</v>
      </c>
      <c r="D368" s="50">
        <v>2</v>
      </c>
      <c r="E368" s="15">
        <v>0</v>
      </c>
      <c r="F368" s="50">
        <v>2</v>
      </c>
      <c r="G368" s="15"/>
      <c r="H368" s="16">
        <f t="shared" si="7"/>
        <v>0</v>
      </c>
    </row>
    <row r="369" spans="1:8">
      <c r="A369" s="13" t="s">
        <v>405</v>
      </c>
      <c r="B369" s="14" t="s">
        <v>406</v>
      </c>
      <c r="C369" s="12" t="s">
        <v>208</v>
      </c>
      <c r="D369" s="50">
        <v>14</v>
      </c>
      <c r="E369" s="15">
        <v>0</v>
      </c>
      <c r="F369" s="50">
        <v>14</v>
      </c>
      <c r="G369" s="15"/>
      <c r="H369" s="16">
        <f t="shared" si="7"/>
        <v>0</v>
      </c>
    </row>
    <row r="370" spans="1:8">
      <c r="A370" s="13" t="s">
        <v>407</v>
      </c>
      <c r="B370" s="14" t="s">
        <v>408</v>
      </c>
      <c r="C370" s="12" t="s">
        <v>208</v>
      </c>
      <c r="D370" s="50">
        <v>2</v>
      </c>
      <c r="E370" s="15">
        <v>0</v>
      </c>
      <c r="F370" s="50">
        <v>2</v>
      </c>
      <c r="G370" s="15"/>
      <c r="H370" s="16">
        <f t="shared" si="7"/>
        <v>0</v>
      </c>
    </row>
    <row r="371" spans="1:8">
      <c r="A371" s="13" t="s">
        <v>409</v>
      </c>
      <c r="B371" s="14" t="s">
        <v>410</v>
      </c>
      <c r="C371" s="12" t="s">
        <v>208</v>
      </c>
      <c r="D371" s="50">
        <v>36</v>
      </c>
      <c r="E371" s="15">
        <v>0</v>
      </c>
      <c r="F371" s="50">
        <v>36</v>
      </c>
      <c r="G371" s="15"/>
      <c r="H371" s="16">
        <f t="shared" si="7"/>
        <v>0</v>
      </c>
    </row>
    <row r="372" spans="1:8">
      <c r="A372" s="33"/>
      <c r="B372" s="38" t="s">
        <v>411</v>
      </c>
      <c r="C372" s="33"/>
      <c r="D372" s="77">
        <v>28</v>
      </c>
      <c r="E372" s="35"/>
      <c r="F372" s="36"/>
      <c r="G372" s="35"/>
      <c r="H372" s="35"/>
    </row>
    <row r="373" spans="1:8">
      <c r="A373" s="13" t="s">
        <v>412</v>
      </c>
      <c r="B373" s="14" t="s">
        <v>413</v>
      </c>
      <c r="C373" s="12" t="s">
        <v>208</v>
      </c>
      <c r="D373" s="50">
        <v>154</v>
      </c>
      <c r="E373" s="15">
        <v>0</v>
      </c>
      <c r="F373" s="50">
        <v>154</v>
      </c>
      <c r="G373" s="15"/>
      <c r="H373" s="16">
        <f t="shared" si="7"/>
        <v>0</v>
      </c>
    </row>
    <row r="374" spans="1:8">
      <c r="A374" s="33"/>
      <c r="B374" s="38" t="s">
        <v>414</v>
      </c>
      <c r="C374" s="33"/>
      <c r="D374" s="77">
        <v>146</v>
      </c>
      <c r="E374" s="35"/>
      <c r="F374" s="36"/>
      <c r="G374" s="35"/>
      <c r="H374" s="35"/>
    </row>
    <row r="375" spans="1:8">
      <c r="A375" s="13" t="s">
        <v>415</v>
      </c>
      <c r="B375" s="14" t="s">
        <v>416</v>
      </c>
      <c r="C375" s="12" t="s">
        <v>208</v>
      </c>
      <c r="D375" s="50">
        <v>102</v>
      </c>
      <c r="E375" s="15">
        <v>0</v>
      </c>
      <c r="F375" s="50">
        <v>102</v>
      </c>
      <c r="G375" s="15"/>
      <c r="H375" s="16">
        <f t="shared" si="7"/>
        <v>0</v>
      </c>
    </row>
    <row r="376" spans="1:8">
      <c r="A376" s="56" t="s">
        <v>417</v>
      </c>
      <c r="B376" s="14" t="s">
        <v>418</v>
      </c>
      <c r="C376" s="12" t="s">
        <v>208</v>
      </c>
      <c r="D376" s="50">
        <v>36</v>
      </c>
      <c r="E376" s="15">
        <v>0</v>
      </c>
      <c r="F376" s="50">
        <v>36</v>
      </c>
      <c r="G376" s="162"/>
      <c r="H376" s="16">
        <f t="shared" si="7"/>
        <v>0</v>
      </c>
    </row>
    <row r="377" spans="1:8">
      <c r="A377" s="56" t="s">
        <v>419</v>
      </c>
      <c r="B377" s="14" t="s">
        <v>420</v>
      </c>
      <c r="C377" s="12" t="s">
        <v>208</v>
      </c>
      <c r="D377" s="50">
        <v>4</v>
      </c>
      <c r="E377" s="15">
        <v>0</v>
      </c>
      <c r="F377" s="50">
        <v>4</v>
      </c>
      <c r="G377" s="162"/>
      <c r="H377" s="16">
        <f t="shared" si="7"/>
        <v>0</v>
      </c>
    </row>
    <row r="378" spans="1:8">
      <c r="A378" s="56" t="s">
        <v>421</v>
      </c>
      <c r="B378" s="14" t="s">
        <v>422</v>
      </c>
      <c r="C378" s="12" t="s">
        <v>208</v>
      </c>
      <c r="D378" s="50">
        <v>1</v>
      </c>
      <c r="E378" s="15">
        <v>0</v>
      </c>
      <c r="F378" s="50">
        <v>1</v>
      </c>
      <c r="G378" s="162"/>
      <c r="H378" s="16">
        <f t="shared" si="7"/>
        <v>0</v>
      </c>
    </row>
    <row r="379" spans="1:8">
      <c r="A379" s="56" t="s">
        <v>423</v>
      </c>
      <c r="B379" s="14" t="s">
        <v>424</v>
      </c>
      <c r="C379" s="12" t="s">
        <v>208</v>
      </c>
      <c r="D379" s="50">
        <v>21</v>
      </c>
      <c r="E379" s="15">
        <v>0</v>
      </c>
      <c r="F379" s="50">
        <v>21</v>
      </c>
      <c r="G379" s="162"/>
      <c r="H379" s="16">
        <f t="shared" si="7"/>
        <v>0</v>
      </c>
    </row>
    <row r="380" spans="1:8">
      <c r="A380" s="56" t="s">
        <v>425</v>
      </c>
      <c r="B380" s="14" t="s">
        <v>426</v>
      </c>
      <c r="C380" s="12" t="s">
        <v>208</v>
      </c>
      <c r="D380" s="50">
        <v>1</v>
      </c>
      <c r="E380" s="15">
        <v>0</v>
      </c>
      <c r="F380" s="50">
        <v>1</v>
      </c>
      <c r="G380" s="162"/>
      <c r="H380" s="16">
        <f t="shared" si="7"/>
        <v>0</v>
      </c>
    </row>
    <row r="381" spans="1:8">
      <c r="A381" s="56" t="s">
        <v>427</v>
      </c>
      <c r="B381" s="14" t="s">
        <v>428</v>
      </c>
      <c r="C381" s="12" t="s">
        <v>208</v>
      </c>
      <c r="D381" s="50">
        <v>2</v>
      </c>
      <c r="E381" s="15">
        <v>0</v>
      </c>
      <c r="F381" s="50">
        <v>2</v>
      </c>
      <c r="G381" s="162"/>
      <c r="H381" s="16">
        <f t="shared" si="7"/>
        <v>0</v>
      </c>
    </row>
    <row r="382" spans="1:8">
      <c r="A382" s="56" t="s">
        <v>429</v>
      </c>
      <c r="B382" s="14" t="s">
        <v>430</v>
      </c>
      <c r="C382" s="12" t="s">
        <v>208</v>
      </c>
      <c r="D382" s="50">
        <v>7</v>
      </c>
      <c r="E382" s="15">
        <v>0</v>
      </c>
      <c r="F382" s="50">
        <v>7</v>
      </c>
      <c r="G382" s="162"/>
      <c r="H382" s="16">
        <f t="shared" si="7"/>
        <v>0</v>
      </c>
    </row>
    <row r="383" spans="1:8">
      <c r="A383" s="56" t="s">
        <v>431</v>
      </c>
      <c r="B383" s="14" t="s">
        <v>432</v>
      </c>
      <c r="C383" s="12" t="s">
        <v>208</v>
      </c>
      <c r="D383" s="50">
        <v>2</v>
      </c>
      <c r="E383" s="15">
        <v>0</v>
      </c>
      <c r="F383" s="50">
        <v>2</v>
      </c>
      <c r="G383" s="162"/>
      <c r="H383" s="16">
        <f t="shared" si="7"/>
        <v>0</v>
      </c>
    </row>
    <row r="384" spans="1:8">
      <c r="A384" s="56" t="s">
        <v>433</v>
      </c>
      <c r="B384" s="14" t="s">
        <v>434</v>
      </c>
      <c r="C384" s="12" t="s">
        <v>208</v>
      </c>
      <c r="D384" s="50">
        <v>1</v>
      </c>
      <c r="E384" s="15">
        <v>0</v>
      </c>
      <c r="F384" s="50">
        <v>1</v>
      </c>
      <c r="G384" s="162"/>
      <c r="H384" s="16">
        <f t="shared" si="7"/>
        <v>0</v>
      </c>
    </row>
    <row r="385" spans="1:8">
      <c r="A385" s="56" t="s">
        <v>435</v>
      </c>
      <c r="B385" s="14" t="s">
        <v>434</v>
      </c>
      <c r="C385" s="12" t="s">
        <v>208</v>
      </c>
      <c r="D385" s="50">
        <v>2</v>
      </c>
      <c r="E385" s="15">
        <v>0</v>
      </c>
      <c r="F385" s="50">
        <v>2</v>
      </c>
      <c r="G385" s="162"/>
      <c r="H385" s="16">
        <f t="shared" si="7"/>
        <v>0</v>
      </c>
    </row>
    <row r="386" spans="1:8">
      <c r="A386" s="56" t="s">
        <v>436</v>
      </c>
      <c r="B386" s="14" t="s">
        <v>437</v>
      </c>
      <c r="C386" s="12" t="s">
        <v>208</v>
      </c>
      <c r="D386" s="50">
        <v>5</v>
      </c>
      <c r="E386" s="15">
        <v>0</v>
      </c>
      <c r="F386" s="50">
        <v>5</v>
      </c>
      <c r="G386" s="162"/>
      <c r="H386" s="16">
        <f t="shared" si="7"/>
        <v>0</v>
      </c>
    </row>
    <row r="387" spans="1:8">
      <c r="A387" s="56" t="s">
        <v>438</v>
      </c>
      <c r="B387" s="14" t="s">
        <v>439</v>
      </c>
      <c r="C387" s="12" t="s">
        <v>208</v>
      </c>
      <c r="D387" s="50">
        <v>10</v>
      </c>
      <c r="E387" s="15">
        <v>0</v>
      </c>
      <c r="F387" s="50">
        <v>10</v>
      </c>
      <c r="G387" s="162"/>
      <c r="H387" s="16">
        <f t="shared" si="7"/>
        <v>0</v>
      </c>
    </row>
    <row r="388" spans="1:8">
      <c r="A388" s="56" t="s">
        <v>440</v>
      </c>
      <c r="B388" s="14" t="s">
        <v>441</v>
      </c>
      <c r="C388" s="12" t="s">
        <v>208</v>
      </c>
      <c r="D388" s="50">
        <v>8</v>
      </c>
      <c r="E388" s="15">
        <v>0</v>
      </c>
      <c r="F388" s="50">
        <v>8</v>
      </c>
      <c r="G388" s="162"/>
      <c r="H388" s="16">
        <f t="shared" si="7"/>
        <v>0</v>
      </c>
    </row>
    <row r="389" spans="1:8">
      <c r="A389" s="56" t="s">
        <v>442</v>
      </c>
      <c r="B389" s="14" t="s">
        <v>437</v>
      </c>
      <c r="C389" s="12" t="s">
        <v>208</v>
      </c>
      <c r="D389" s="50">
        <v>2</v>
      </c>
      <c r="E389" s="15">
        <v>0</v>
      </c>
      <c r="F389" s="50">
        <v>2</v>
      </c>
      <c r="G389" s="162"/>
      <c r="H389" s="16">
        <f t="shared" si="7"/>
        <v>0</v>
      </c>
    </row>
    <row r="390" spans="1:8">
      <c r="A390" s="56" t="s">
        <v>443</v>
      </c>
      <c r="B390" s="14" t="s">
        <v>420</v>
      </c>
      <c r="C390" s="12" t="s">
        <v>208</v>
      </c>
      <c r="D390" s="50">
        <v>1</v>
      </c>
      <c r="E390" s="15">
        <v>0</v>
      </c>
      <c r="F390" s="50">
        <v>1</v>
      </c>
      <c r="G390" s="162"/>
      <c r="H390" s="16">
        <f t="shared" si="7"/>
        <v>0</v>
      </c>
    </row>
    <row r="391" spans="1:8">
      <c r="A391" s="56" t="s">
        <v>444</v>
      </c>
      <c r="B391" s="14" t="s">
        <v>445</v>
      </c>
      <c r="C391" s="12" t="s">
        <v>208</v>
      </c>
      <c r="D391" s="50">
        <v>2</v>
      </c>
      <c r="E391" s="15">
        <v>0</v>
      </c>
      <c r="F391" s="50">
        <v>2</v>
      </c>
      <c r="G391" s="15"/>
      <c r="H391" s="16">
        <f t="shared" si="7"/>
        <v>0</v>
      </c>
    </row>
    <row r="392" spans="1:8">
      <c r="A392" s="33"/>
      <c r="B392" s="38" t="s">
        <v>446</v>
      </c>
      <c r="C392" s="33"/>
      <c r="D392" s="34"/>
      <c r="E392" s="35"/>
      <c r="F392" s="36"/>
      <c r="G392" s="35"/>
      <c r="H392" s="35"/>
    </row>
    <row r="393" spans="1:8">
      <c r="A393" s="13" t="s">
        <v>447</v>
      </c>
      <c r="B393" s="14" t="s">
        <v>448</v>
      </c>
      <c r="C393" s="12" t="s">
        <v>208</v>
      </c>
      <c r="D393" s="50">
        <v>2</v>
      </c>
      <c r="E393" s="15">
        <v>0</v>
      </c>
      <c r="F393" s="50">
        <f>D393</f>
        <v>2</v>
      </c>
      <c r="G393" s="15"/>
      <c r="H393" s="16">
        <f t="shared" si="7"/>
        <v>0</v>
      </c>
    </row>
    <row r="394" spans="1:8">
      <c r="A394" s="33"/>
      <c r="B394" s="38" t="s">
        <v>449</v>
      </c>
      <c r="C394" s="33"/>
      <c r="D394" s="34"/>
      <c r="E394" s="35"/>
      <c r="F394" s="36"/>
      <c r="G394" s="36"/>
      <c r="H394" s="36"/>
    </row>
    <row r="395" spans="1:8">
      <c r="A395" s="33"/>
      <c r="B395" s="38"/>
      <c r="C395" s="33"/>
      <c r="D395" s="34"/>
      <c r="E395" s="35"/>
      <c r="F395" s="36"/>
      <c r="G395" s="36"/>
      <c r="H395" s="36"/>
    </row>
    <row r="396" spans="1:8">
      <c r="A396" s="13" t="s">
        <v>450</v>
      </c>
      <c r="B396" s="14" t="s">
        <v>451</v>
      </c>
      <c r="C396" s="12" t="s">
        <v>208</v>
      </c>
      <c r="D396" s="50">
        <v>1</v>
      </c>
      <c r="E396" s="15">
        <v>0</v>
      </c>
      <c r="F396" s="50">
        <v>1</v>
      </c>
      <c r="G396" s="15"/>
      <c r="H396" s="16">
        <f t="shared" si="7"/>
        <v>0</v>
      </c>
    </row>
    <row r="397" spans="1:8">
      <c r="A397" s="33"/>
      <c r="B397" s="38" t="s">
        <v>452</v>
      </c>
      <c r="C397" s="33"/>
      <c r="D397" s="34"/>
      <c r="E397" s="35"/>
      <c r="F397" s="36"/>
      <c r="G397" s="35"/>
      <c r="H397" s="35"/>
    </row>
    <row r="398" spans="1:8">
      <c r="A398" s="57" t="s">
        <v>453</v>
      </c>
      <c r="B398" s="57" t="s">
        <v>454</v>
      </c>
      <c r="C398" s="20" t="s">
        <v>301</v>
      </c>
      <c r="D398" s="58">
        <f>SUM(H347:H397)</f>
        <v>0</v>
      </c>
      <c r="E398" s="59"/>
      <c r="F398" s="58">
        <f>D398</f>
        <v>0</v>
      </c>
      <c r="G398" s="15"/>
      <c r="H398" s="16">
        <f>F398*G398/100</f>
        <v>0</v>
      </c>
    </row>
    <row r="399" spans="1:8">
      <c r="A399" s="29"/>
      <c r="B399" s="39"/>
      <c r="C399" s="29"/>
      <c r="D399" s="28"/>
      <c r="E399" s="40"/>
      <c r="F399" s="30"/>
      <c r="G399" s="40"/>
      <c r="H399" s="40"/>
    </row>
    <row r="400" spans="1:8">
      <c r="A400" s="23"/>
      <c r="B400" s="23" t="s">
        <v>455</v>
      </c>
      <c r="C400" s="22"/>
      <c r="D400" s="17"/>
      <c r="E400" s="1"/>
      <c r="F400" s="17"/>
      <c r="G400" s="1"/>
      <c r="H400" s="4">
        <f>SUM(H401:H472)</f>
        <v>0</v>
      </c>
    </row>
    <row r="401" spans="1:15">
      <c r="A401" s="13" t="s">
        <v>456</v>
      </c>
      <c r="B401" s="14" t="s">
        <v>457</v>
      </c>
      <c r="C401" s="12" t="s">
        <v>35</v>
      </c>
      <c r="D401" s="50">
        <v>3.6</v>
      </c>
      <c r="E401" s="15">
        <v>0</v>
      </c>
      <c r="F401" s="50">
        <v>3.6</v>
      </c>
      <c r="G401" s="15"/>
      <c r="H401" s="16">
        <f t="shared" ref="H401:H407" si="8">F401*G401</f>
        <v>0</v>
      </c>
    </row>
    <row r="402" spans="1:15">
      <c r="A402" s="33"/>
      <c r="B402" s="38" t="s">
        <v>458</v>
      </c>
      <c r="C402" s="33"/>
      <c r="D402" s="34">
        <v>3.6</v>
      </c>
      <c r="E402" s="35"/>
      <c r="F402" s="36"/>
      <c r="G402" s="35"/>
      <c r="H402" s="35"/>
    </row>
    <row r="403" spans="1:15">
      <c r="A403" s="13" t="s">
        <v>456</v>
      </c>
      <c r="B403" s="14" t="s">
        <v>459</v>
      </c>
      <c r="C403" s="12" t="s">
        <v>35</v>
      </c>
      <c r="D403" s="50">
        <v>69.05</v>
      </c>
      <c r="E403" s="15">
        <v>0</v>
      </c>
      <c r="F403" s="50">
        <v>69.05</v>
      </c>
      <c r="G403" s="15"/>
      <c r="H403" s="16">
        <f t="shared" si="8"/>
        <v>0</v>
      </c>
    </row>
    <row r="404" spans="1:15">
      <c r="A404" s="33"/>
      <c r="B404" s="38" t="s">
        <v>460</v>
      </c>
      <c r="C404" s="33"/>
      <c r="D404" s="77">
        <v>69.05</v>
      </c>
      <c r="E404" s="35"/>
      <c r="F404" s="36"/>
      <c r="G404" s="35"/>
      <c r="H404" s="35"/>
    </row>
    <row r="405" spans="1:15">
      <c r="A405" s="13" t="s">
        <v>461</v>
      </c>
      <c r="B405" s="14" t="s">
        <v>640</v>
      </c>
      <c r="C405" s="12" t="s">
        <v>239</v>
      </c>
      <c r="D405" s="50">
        <v>2</v>
      </c>
      <c r="E405" s="15">
        <v>0</v>
      </c>
      <c r="F405" s="50">
        <v>2</v>
      </c>
      <c r="G405" s="15"/>
      <c r="H405" s="16">
        <f t="shared" si="8"/>
        <v>0</v>
      </c>
    </row>
    <row r="406" spans="1:15">
      <c r="A406" s="33"/>
      <c r="B406" s="38" t="s">
        <v>458</v>
      </c>
      <c r="C406" s="33"/>
      <c r="D406" s="34"/>
      <c r="E406" s="35"/>
      <c r="F406" s="36"/>
      <c r="G406" s="35"/>
      <c r="H406" s="35"/>
    </row>
    <row r="407" spans="1:15">
      <c r="A407" s="13" t="s">
        <v>648</v>
      </c>
      <c r="B407" s="14" t="s">
        <v>462</v>
      </c>
      <c r="C407" s="12" t="s">
        <v>35</v>
      </c>
      <c r="D407" s="50">
        <v>67.290000000000006</v>
      </c>
      <c r="E407" s="15">
        <v>0</v>
      </c>
      <c r="F407" s="50">
        <f>D407</f>
        <v>67.290000000000006</v>
      </c>
      <c r="G407" s="15"/>
      <c r="H407" s="16">
        <f t="shared" si="8"/>
        <v>0</v>
      </c>
    </row>
    <row r="408" spans="1:15">
      <c r="A408" s="33"/>
      <c r="B408" s="38" t="s">
        <v>649</v>
      </c>
      <c r="C408" s="33"/>
      <c r="D408" s="77">
        <v>10.8</v>
      </c>
      <c r="E408" s="35"/>
      <c r="F408" s="36"/>
      <c r="G408" s="35"/>
      <c r="H408" s="35"/>
      <c r="I408" s="38"/>
      <c r="J408" s="38"/>
      <c r="L408" s="38"/>
      <c r="M408" s="38"/>
      <c r="O408" s="38"/>
    </row>
    <row r="409" spans="1:15">
      <c r="A409" s="33"/>
      <c r="B409" s="38" t="s">
        <v>650</v>
      </c>
      <c r="C409" s="33"/>
      <c r="D409" s="77">
        <v>30.72</v>
      </c>
      <c r="E409" s="35"/>
      <c r="F409" s="36"/>
      <c r="G409" s="35"/>
      <c r="H409" s="35"/>
      <c r="I409" s="38"/>
      <c r="J409" s="38"/>
      <c r="L409" s="38"/>
      <c r="M409" s="38"/>
      <c r="O409" s="38"/>
    </row>
    <row r="410" spans="1:15">
      <c r="A410" s="33"/>
      <c r="B410" s="38" t="s">
        <v>651</v>
      </c>
      <c r="C410" s="33"/>
      <c r="D410" s="77">
        <v>3.91</v>
      </c>
      <c r="E410" s="35"/>
      <c r="F410" s="36"/>
      <c r="G410" s="35"/>
      <c r="H410" s="35"/>
      <c r="I410" s="38"/>
      <c r="J410" s="38"/>
      <c r="L410" s="38"/>
      <c r="M410" s="38"/>
      <c r="O410" s="38"/>
    </row>
    <row r="411" spans="1:15">
      <c r="A411" s="33"/>
      <c r="B411" s="38" t="s">
        <v>652</v>
      </c>
      <c r="C411" s="33"/>
      <c r="D411" s="77">
        <v>2.125</v>
      </c>
      <c r="E411" s="35"/>
      <c r="F411" s="36"/>
      <c r="G411" s="35"/>
      <c r="H411" s="35"/>
      <c r="I411" s="38"/>
      <c r="J411" s="38"/>
      <c r="L411" s="38"/>
      <c r="M411" s="38"/>
      <c r="O411" s="38"/>
    </row>
    <row r="412" spans="1:15">
      <c r="A412" s="33"/>
      <c r="B412" s="38" t="s">
        <v>653</v>
      </c>
      <c r="C412" s="33"/>
      <c r="D412" s="77">
        <v>7.36</v>
      </c>
      <c r="E412" s="35"/>
      <c r="F412" s="36"/>
      <c r="G412" s="35"/>
      <c r="H412" s="35"/>
      <c r="I412" s="38"/>
      <c r="J412" s="38"/>
      <c r="L412" s="38"/>
      <c r="M412" s="38"/>
      <c r="O412" s="38"/>
    </row>
    <row r="413" spans="1:15">
      <c r="A413" s="33"/>
      <c r="B413" s="38" t="s">
        <v>654</v>
      </c>
      <c r="C413" s="33"/>
      <c r="D413" s="77">
        <v>3.9</v>
      </c>
      <c r="E413" s="35"/>
      <c r="F413" s="36"/>
      <c r="G413" s="35"/>
      <c r="H413" s="35"/>
      <c r="I413" s="38"/>
      <c r="J413" s="38"/>
      <c r="L413" s="38"/>
      <c r="M413" s="38"/>
      <c r="O413" s="38"/>
    </row>
    <row r="414" spans="1:15">
      <c r="A414" s="33"/>
      <c r="B414" s="38" t="s">
        <v>655</v>
      </c>
      <c r="C414" s="33"/>
      <c r="D414" s="77">
        <v>2.4700000000000002</v>
      </c>
      <c r="E414" s="35"/>
      <c r="F414" s="36"/>
      <c r="G414" s="35"/>
      <c r="H414" s="35"/>
      <c r="I414" s="38"/>
      <c r="J414" s="38"/>
      <c r="L414" s="38"/>
      <c r="M414" s="38"/>
      <c r="O414" s="38"/>
    </row>
    <row r="415" spans="1:15">
      <c r="A415" s="33"/>
      <c r="B415" s="38" t="s">
        <v>656</v>
      </c>
      <c r="C415" s="33"/>
      <c r="D415" s="77">
        <v>6</v>
      </c>
      <c r="E415" s="35"/>
      <c r="F415" s="36"/>
      <c r="G415" s="35"/>
      <c r="H415" s="35"/>
    </row>
    <row r="416" spans="1:15">
      <c r="A416" s="13" t="s">
        <v>657</v>
      </c>
      <c r="B416" s="14" t="s">
        <v>662</v>
      </c>
      <c r="C416" s="12" t="s">
        <v>463</v>
      </c>
      <c r="D416" s="50">
        <f>SUM(D417:D421)</f>
        <v>705.75</v>
      </c>
      <c r="E416" s="15">
        <v>0</v>
      </c>
      <c r="F416" s="50">
        <f>D416</f>
        <v>705.75</v>
      </c>
      <c r="G416" s="15"/>
      <c r="H416" s="16">
        <f>F416*G416</f>
        <v>0</v>
      </c>
    </row>
    <row r="417" spans="1:8">
      <c r="B417" s="38" t="s">
        <v>642</v>
      </c>
      <c r="C417" s="33"/>
      <c r="D417" s="77">
        <v>271.3</v>
      </c>
    </row>
    <row r="418" spans="1:8">
      <c r="B418" s="38" t="s">
        <v>643</v>
      </c>
      <c r="C418" s="33"/>
      <c r="D418" s="77">
        <v>98.22</v>
      </c>
    </row>
    <row r="419" spans="1:8">
      <c r="B419" s="38" t="s">
        <v>644</v>
      </c>
      <c r="C419" s="33"/>
      <c r="D419" s="77">
        <v>53.38</v>
      </c>
    </row>
    <row r="420" spans="1:8">
      <c r="B420" s="38" t="s">
        <v>645</v>
      </c>
      <c r="C420" s="33"/>
      <c r="D420" s="77">
        <v>184.88</v>
      </c>
    </row>
    <row r="421" spans="1:8">
      <c r="B421" s="38" t="s">
        <v>646</v>
      </c>
      <c r="C421" s="33"/>
      <c r="D421" s="77">
        <v>97.97</v>
      </c>
    </row>
    <row r="422" spans="1:8">
      <c r="A422" s="13" t="s">
        <v>657</v>
      </c>
      <c r="B422" s="14" t="s">
        <v>658</v>
      </c>
      <c r="C422" s="12" t="s">
        <v>463</v>
      </c>
      <c r="D422" s="50">
        <f>D423</f>
        <v>267.88</v>
      </c>
      <c r="E422" s="15">
        <v>0</v>
      </c>
      <c r="F422" s="50">
        <f>D422</f>
        <v>267.88</v>
      </c>
      <c r="G422" s="15"/>
      <c r="H422" s="16">
        <f>F422*G422</f>
        <v>0</v>
      </c>
    </row>
    <row r="423" spans="1:8">
      <c r="B423" s="38" t="s">
        <v>661</v>
      </c>
      <c r="C423" s="33"/>
      <c r="D423" s="77">
        <v>267.88</v>
      </c>
    </row>
    <row r="424" spans="1:8">
      <c r="A424" s="13" t="s">
        <v>417</v>
      </c>
      <c r="B424" s="14" t="s">
        <v>636</v>
      </c>
      <c r="C424" s="12" t="s">
        <v>463</v>
      </c>
      <c r="D424" s="50">
        <f>D425</f>
        <v>68.016000000000005</v>
      </c>
      <c r="E424" s="15">
        <v>0</v>
      </c>
      <c r="F424" s="50">
        <f>D424</f>
        <v>68.016000000000005</v>
      </c>
      <c r="G424" s="15"/>
      <c r="H424" s="16">
        <f>F424*G424</f>
        <v>0</v>
      </c>
    </row>
    <row r="425" spans="1:8">
      <c r="A425" s="33"/>
      <c r="B425" s="38" t="s">
        <v>660</v>
      </c>
      <c r="C425" s="33"/>
      <c r="D425" s="34">
        <f>5*1.3*1.5*0.8*8.72</f>
        <v>68.016000000000005</v>
      </c>
      <c r="E425" s="35"/>
      <c r="F425" s="36"/>
      <c r="G425" s="35"/>
      <c r="H425" s="35"/>
    </row>
    <row r="426" spans="1:8">
      <c r="A426" s="13" t="s">
        <v>419</v>
      </c>
      <c r="B426" s="14" t="s">
        <v>637</v>
      </c>
      <c r="C426" s="12" t="s">
        <v>463</v>
      </c>
      <c r="D426" s="50">
        <f>SUM(D427:D433)</f>
        <v>1035.74</v>
      </c>
      <c r="E426" s="15">
        <v>0</v>
      </c>
      <c r="F426" s="50">
        <f>D426</f>
        <v>1035.74</v>
      </c>
      <c r="G426" s="15"/>
      <c r="H426" s="16">
        <f>F426*G426</f>
        <v>0</v>
      </c>
    </row>
    <row r="427" spans="1:8">
      <c r="A427" s="33"/>
      <c r="B427" s="38" t="s">
        <v>642</v>
      </c>
      <c r="C427" s="33"/>
      <c r="D427" s="77">
        <v>271.3</v>
      </c>
      <c r="E427" s="35"/>
      <c r="F427" s="36"/>
      <c r="G427" s="35"/>
      <c r="H427" s="35"/>
    </row>
    <row r="428" spans="1:8">
      <c r="A428" s="33"/>
      <c r="B428" s="38" t="s">
        <v>659</v>
      </c>
      <c r="C428" s="33"/>
      <c r="D428" s="77">
        <v>267.88</v>
      </c>
      <c r="E428" s="35"/>
      <c r="F428" s="36"/>
      <c r="G428" s="35"/>
      <c r="H428" s="35"/>
    </row>
    <row r="429" spans="1:8">
      <c r="A429" s="33"/>
      <c r="B429" s="38" t="s">
        <v>643</v>
      </c>
      <c r="C429" s="33"/>
      <c r="D429" s="77">
        <v>98.22</v>
      </c>
      <c r="E429" s="35"/>
      <c r="F429" s="36"/>
      <c r="G429" s="35"/>
      <c r="H429" s="35"/>
    </row>
    <row r="430" spans="1:8">
      <c r="A430" s="33"/>
      <c r="B430" s="38" t="s">
        <v>644</v>
      </c>
      <c r="C430" s="33"/>
      <c r="D430" s="77">
        <v>53.38</v>
      </c>
      <c r="E430" s="35"/>
      <c r="F430" s="36"/>
      <c r="G430" s="35"/>
      <c r="H430" s="35"/>
    </row>
    <row r="431" spans="1:8">
      <c r="A431" s="33"/>
      <c r="B431" s="38" t="s">
        <v>645</v>
      </c>
      <c r="C431" s="33"/>
      <c r="D431" s="77">
        <v>184.88</v>
      </c>
      <c r="E431" s="35"/>
      <c r="F431" s="36"/>
      <c r="G431" s="35"/>
      <c r="H431" s="35"/>
    </row>
    <row r="432" spans="1:8">
      <c r="A432" s="33"/>
      <c r="B432" s="38" t="s">
        <v>646</v>
      </c>
      <c r="C432" s="33"/>
      <c r="D432" s="77">
        <v>97.97</v>
      </c>
      <c r="E432" s="35"/>
      <c r="F432" s="36"/>
      <c r="G432" s="35"/>
      <c r="H432" s="35"/>
    </row>
    <row r="433" spans="1:8">
      <c r="A433" s="33"/>
      <c r="B433" s="38" t="s">
        <v>647</v>
      </c>
      <c r="C433" s="33"/>
      <c r="D433" s="77">
        <v>62.11</v>
      </c>
      <c r="E433" s="35"/>
      <c r="F433" s="36"/>
      <c r="G433" s="35"/>
      <c r="H433" s="35"/>
    </row>
    <row r="434" spans="1:8">
      <c r="A434" s="13" t="s">
        <v>421</v>
      </c>
      <c r="B434" s="14" t="s">
        <v>464</v>
      </c>
      <c r="C434" s="12" t="s">
        <v>463</v>
      </c>
      <c r="D434" s="50">
        <v>573.298</v>
      </c>
      <c r="E434" s="15">
        <v>0</v>
      </c>
      <c r="F434" s="50">
        <v>573.298</v>
      </c>
      <c r="G434" s="15"/>
      <c r="H434" s="16">
        <f>F434*G434</f>
        <v>0</v>
      </c>
    </row>
    <row r="435" spans="1:8">
      <c r="A435" s="33"/>
      <c r="B435" s="38" t="s">
        <v>465</v>
      </c>
      <c r="C435" s="33"/>
      <c r="D435" s="34">
        <v>318.20799999999997</v>
      </c>
      <c r="E435" s="35"/>
      <c r="F435" s="36"/>
      <c r="G435" s="35"/>
      <c r="H435" s="35"/>
    </row>
    <row r="436" spans="1:8">
      <c r="A436" s="33"/>
      <c r="B436" s="38" t="s">
        <v>466</v>
      </c>
      <c r="C436" s="33"/>
      <c r="D436" s="34">
        <v>72</v>
      </c>
      <c r="E436" s="35"/>
      <c r="F436" s="36"/>
      <c r="G436" s="35"/>
      <c r="H436" s="35"/>
    </row>
    <row r="437" spans="1:8">
      <c r="A437" s="33"/>
      <c r="B437" s="38" t="s">
        <v>467</v>
      </c>
      <c r="C437" s="33"/>
      <c r="D437" s="34">
        <v>27.17</v>
      </c>
      <c r="E437" s="35"/>
      <c r="F437" s="36"/>
      <c r="G437" s="35"/>
      <c r="H437" s="35"/>
    </row>
    <row r="438" spans="1:8">
      <c r="A438" s="33"/>
      <c r="B438" s="38" t="s">
        <v>468</v>
      </c>
      <c r="C438" s="33"/>
      <c r="D438" s="34">
        <v>25.2</v>
      </c>
      <c r="E438" s="35"/>
      <c r="F438" s="36"/>
      <c r="G438" s="35"/>
      <c r="H438" s="35"/>
    </row>
    <row r="439" spans="1:8">
      <c r="A439" s="33"/>
      <c r="B439" s="38" t="s">
        <v>469</v>
      </c>
      <c r="C439" s="33"/>
      <c r="D439" s="34">
        <v>20</v>
      </c>
      <c r="E439" s="35"/>
      <c r="F439" s="36"/>
      <c r="G439" s="35"/>
      <c r="H439" s="35"/>
    </row>
    <row r="440" spans="1:8">
      <c r="A440" s="33"/>
      <c r="B440" s="38" t="s">
        <v>470</v>
      </c>
      <c r="C440" s="33"/>
      <c r="D440" s="34">
        <v>61.37</v>
      </c>
      <c r="E440" s="35"/>
      <c r="F440" s="36"/>
      <c r="G440" s="35"/>
      <c r="H440" s="35"/>
    </row>
    <row r="441" spans="1:8">
      <c r="A441" s="33"/>
      <c r="B441" s="38" t="s">
        <v>471</v>
      </c>
      <c r="C441" s="33"/>
      <c r="D441" s="34">
        <v>49.349999999999994</v>
      </c>
      <c r="E441" s="35"/>
      <c r="F441" s="36"/>
      <c r="G441" s="35"/>
      <c r="H441" s="35"/>
    </row>
    <row r="442" spans="1:8">
      <c r="A442" s="13" t="s">
        <v>423</v>
      </c>
      <c r="B442" s="14" t="s">
        <v>472</v>
      </c>
      <c r="C442" s="12" t="s">
        <v>463</v>
      </c>
      <c r="D442" s="50">
        <v>388.55029999999999</v>
      </c>
      <c r="E442" s="15">
        <v>0</v>
      </c>
      <c r="F442" s="50">
        <v>388.55029999999999</v>
      </c>
      <c r="G442" s="15"/>
      <c r="H442" s="16">
        <f>F442*G442</f>
        <v>0</v>
      </c>
    </row>
    <row r="443" spans="1:8">
      <c r="A443" s="33"/>
      <c r="B443" s="38" t="s">
        <v>473</v>
      </c>
      <c r="C443" s="33"/>
      <c r="D443" s="34">
        <v>180.375</v>
      </c>
      <c r="E443" s="35"/>
      <c r="F443" s="36"/>
      <c r="G443" s="35"/>
      <c r="H443" s="35"/>
    </row>
    <row r="444" spans="1:8">
      <c r="A444" s="33"/>
      <c r="B444" s="38" t="s">
        <v>474</v>
      </c>
      <c r="C444" s="33"/>
      <c r="D444" s="34">
        <v>17.399999999999999</v>
      </c>
      <c r="E444" s="35"/>
      <c r="F444" s="36"/>
      <c r="G444" s="35"/>
      <c r="H444" s="35"/>
    </row>
    <row r="445" spans="1:8">
      <c r="A445" s="33"/>
      <c r="B445" s="38" t="s">
        <v>475</v>
      </c>
      <c r="C445" s="33"/>
      <c r="D445" s="34">
        <v>30.449999999999996</v>
      </c>
      <c r="E445" s="35"/>
      <c r="F445" s="36"/>
      <c r="G445" s="35"/>
      <c r="H445" s="35"/>
    </row>
    <row r="446" spans="1:8">
      <c r="A446" s="33"/>
      <c r="B446" s="38" t="s">
        <v>476</v>
      </c>
      <c r="C446" s="33"/>
      <c r="D446" s="34">
        <v>57.419999999999995</v>
      </c>
      <c r="E446" s="35"/>
      <c r="F446" s="36"/>
      <c r="G446" s="35"/>
      <c r="H446" s="35"/>
    </row>
    <row r="447" spans="1:8">
      <c r="A447" s="33"/>
      <c r="B447" s="38" t="s">
        <v>477</v>
      </c>
      <c r="C447" s="33"/>
      <c r="D447" s="34">
        <v>5.0599999999999996</v>
      </c>
      <c r="E447" s="35"/>
      <c r="F447" s="36"/>
      <c r="G447" s="35"/>
      <c r="H447" s="35"/>
    </row>
    <row r="448" spans="1:8">
      <c r="A448" s="33"/>
      <c r="B448" s="38" t="s">
        <v>478</v>
      </c>
      <c r="C448" s="33"/>
      <c r="D448" s="34">
        <v>5.0126999999999997</v>
      </c>
      <c r="E448" s="35"/>
      <c r="F448" s="36"/>
      <c r="G448" s="35"/>
      <c r="H448" s="35"/>
    </row>
    <row r="449" spans="1:8">
      <c r="A449" s="33"/>
      <c r="B449" s="38" t="s">
        <v>479</v>
      </c>
      <c r="C449" s="33"/>
      <c r="D449" s="34">
        <v>4.2966000000000006</v>
      </c>
      <c r="E449" s="35"/>
      <c r="F449" s="36"/>
      <c r="G449" s="35"/>
      <c r="H449" s="35"/>
    </row>
    <row r="450" spans="1:8">
      <c r="A450" s="33"/>
      <c r="B450" s="38" t="s">
        <v>480</v>
      </c>
      <c r="C450" s="33"/>
      <c r="D450" s="34">
        <v>19.096</v>
      </c>
      <c r="E450" s="35"/>
      <c r="F450" s="36"/>
      <c r="G450" s="35"/>
      <c r="H450" s="35"/>
    </row>
    <row r="451" spans="1:8">
      <c r="A451" s="33"/>
      <c r="B451" s="38" t="s">
        <v>481</v>
      </c>
      <c r="C451" s="33"/>
      <c r="D451" s="34">
        <v>44.800000000000004</v>
      </c>
      <c r="E451" s="35"/>
      <c r="F451" s="36"/>
      <c r="G451" s="35"/>
      <c r="H451" s="35"/>
    </row>
    <row r="452" spans="1:8">
      <c r="A452" s="33"/>
      <c r="B452" s="38" t="s">
        <v>482</v>
      </c>
      <c r="C452" s="33"/>
      <c r="D452" s="34">
        <v>24.640000000000004</v>
      </c>
      <c r="E452" s="35"/>
      <c r="F452" s="36"/>
      <c r="G452" s="35"/>
      <c r="H452" s="35"/>
    </row>
    <row r="453" spans="1:8">
      <c r="A453" s="13" t="s">
        <v>427</v>
      </c>
      <c r="B453" s="14" t="s">
        <v>483</v>
      </c>
      <c r="C453" s="12" t="s">
        <v>463</v>
      </c>
      <c r="D453" s="50">
        <v>151.76</v>
      </c>
      <c r="E453" s="15">
        <v>0</v>
      </c>
      <c r="F453" s="50">
        <v>151.76</v>
      </c>
      <c r="G453" s="15"/>
      <c r="H453" s="16">
        <f>F453*G453</f>
        <v>0</v>
      </c>
    </row>
    <row r="454" spans="1:8">
      <c r="A454" s="33"/>
      <c r="B454" s="38" t="s">
        <v>484</v>
      </c>
      <c r="C454" s="33"/>
      <c r="D454" s="34">
        <v>22.619999999999997</v>
      </c>
      <c r="E454" s="35"/>
      <c r="F454" s="36"/>
      <c r="G454" s="35"/>
      <c r="H454" s="35"/>
    </row>
    <row r="455" spans="1:8">
      <c r="A455" s="33"/>
      <c r="B455" s="38" t="s">
        <v>485</v>
      </c>
      <c r="C455" s="33"/>
      <c r="D455" s="34">
        <v>38.28</v>
      </c>
      <c r="E455" s="35"/>
      <c r="F455" s="36"/>
      <c r="G455" s="35"/>
      <c r="H455" s="35"/>
    </row>
    <row r="456" spans="1:8">
      <c r="A456" s="33"/>
      <c r="B456" s="38" t="s">
        <v>486</v>
      </c>
      <c r="C456" s="33"/>
      <c r="D456" s="34">
        <v>13.92</v>
      </c>
      <c r="E456" s="35"/>
      <c r="F456" s="36"/>
      <c r="G456" s="35"/>
      <c r="H456" s="35"/>
    </row>
    <row r="457" spans="1:8">
      <c r="A457" s="33"/>
      <c r="B457" s="38" t="s">
        <v>487</v>
      </c>
      <c r="C457" s="33"/>
      <c r="D457" s="34">
        <v>10.44</v>
      </c>
      <c r="E457" s="35"/>
      <c r="F457" s="36"/>
      <c r="G457" s="35"/>
      <c r="H457" s="35"/>
    </row>
    <row r="458" spans="1:8">
      <c r="A458" s="13" t="s">
        <v>429</v>
      </c>
      <c r="B458" s="14" t="s">
        <v>488</v>
      </c>
      <c r="C458" s="12" t="s">
        <v>239</v>
      </c>
      <c r="D458" s="50">
        <v>2</v>
      </c>
      <c r="E458" s="15">
        <v>0</v>
      </c>
      <c r="F458" s="50">
        <v>2</v>
      </c>
      <c r="G458" s="15"/>
      <c r="H458" s="16">
        <f>F458*G458</f>
        <v>0</v>
      </c>
    </row>
    <row r="459" spans="1:8">
      <c r="A459" s="33"/>
      <c r="B459" s="38" t="s">
        <v>489</v>
      </c>
      <c r="C459" s="33"/>
      <c r="D459" s="34">
        <v>22.619999999999997</v>
      </c>
      <c r="E459" s="35"/>
      <c r="F459" s="36"/>
      <c r="G459" s="35"/>
      <c r="H459" s="35"/>
    </row>
    <row r="460" spans="1:8">
      <c r="A460" s="33"/>
      <c r="B460" s="38" t="s">
        <v>490</v>
      </c>
      <c r="C460" s="33"/>
      <c r="D460" s="34">
        <v>38.28</v>
      </c>
      <c r="E460" s="35"/>
      <c r="F460" s="36"/>
      <c r="G460" s="35"/>
      <c r="H460" s="35"/>
    </row>
    <row r="461" spans="1:8">
      <c r="A461" s="13" t="s">
        <v>431</v>
      </c>
      <c r="B461" s="14" t="s">
        <v>491</v>
      </c>
      <c r="C461" s="12" t="s">
        <v>103</v>
      </c>
      <c r="D461" s="50">
        <v>3.6</v>
      </c>
      <c r="E461" s="15">
        <v>0</v>
      </c>
      <c r="F461" s="50">
        <v>3.6</v>
      </c>
      <c r="G461" s="15"/>
      <c r="H461" s="16">
        <f>F461*G461</f>
        <v>0</v>
      </c>
    </row>
    <row r="462" spans="1:8">
      <c r="A462" s="33"/>
      <c r="B462" s="38" t="s">
        <v>492</v>
      </c>
      <c r="C462" s="33"/>
      <c r="D462" s="34"/>
      <c r="E462" s="35"/>
      <c r="F462" s="36"/>
      <c r="G462" s="35"/>
      <c r="H462" s="35"/>
    </row>
    <row r="463" spans="1:8">
      <c r="A463" s="13" t="s">
        <v>433</v>
      </c>
      <c r="B463" s="14" t="s">
        <v>493</v>
      </c>
      <c r="C463" s="12" t="s">
        <v>208</v>
      </c>
      <c r="D463" s="50">
        <v>4</v>
      </c>
      <c r="E463" s="15">
        <v>0</v>
      </c>
      <c r="F463" s="50">
        <v>4</v>
      </c>
      <c r="G463" s="15"/>
      <c r="H463" s="16">
        <f>F463*G463</f>
        <v>0</v>
      </c>
    </row>
    <row r="464" spans="1:8">
      <c r="A464" s="33"/>
      <c r="B464" s="38" t="s">
        <v>494</v>
      </c>
      <c r="C464" s="33"/>
      <c r="D464" s="34"/>
      <c r="E464" s="35"/>
      <c r="F464" s="36"/>
      <c r="G464" s="35"/>
      <c r="H464" s="35"/>
    </row>
    <row r="465" spans="1:8">
      <c r="A465" s="13" t="s">
        <v>435</v>
      </c>
      <c r="B465" s="14" t="s">
        <v>495</v>
      </c>
      <c r="C465" s="12" t="s">
        <v>208</v>
      </c>
      <c r="D465" s="50">
        <v>2</v>
      </c>
      <c r="E465" s="15">
        <v>0</v>
      </c>
      <c r="F465" s="50">
        <v>2</v>
      </c>
      <c r="G465" s="15"/>
      <c r="H465" s="16">
        <f>F465*G465</f>
        <v>0</v>
      </c>
    </row>
    <row r="466" spans="1:8">
      <c r="A466" s="33"/>
      <c r="B466" s="38" t="s">
        <v>496</v>
      </c>
      <c r="C466" s="33"/>
      <c r="D466" s="34"/>
      <c r="E466" s="35"/>
      <c r="F466" s="36"/>
      <c r="G466" s="35"/>
      <c r="H466" s="35"/>
    </row>
    <row r="467" spans="1:8">
      <c r="A467" s="13" t="s">
        <v>436</v>
      </c>
      <c r="B467" s="14" t="s">
        <v>497</v>
      </c>
      <c r="C467" s="12" t="s">
        <v>208</v>
      </c>
      <c r="D467" s="50">
        <v>1</v>
      </c>
      <c r="E467" s="15">
        <v>0</v>
      </c>
      <c r="F467" s="50">
        <v>1</v>
      </c>
      <c r="G467" s="15"/>
      <c r="H467" s="16">
        <f>F467*G467</f>
        <v>0</v>
      </c>
    </row>
    <row r="468" spans="1:8">
      <c r="A468" s="33"/>
      <c r="B468" s="38" t="s">
        <v>498</v>
      </c>
      <c r="C468" s="33"/>
      <c r="D468" s="34"/>
      <c r="E468" s="35"/>
      <c r="F468" s="36"/>
      <c r="G468" s="35"/>
      <c r="H468" s="35"/>
    </row>
    <row r="469" spans="1:8">
      <c r="A469" s="13" t="s">
        <v>438</v>
      </c>
      <c r="B469" s="14" t="s">
        <v>499</v>
      </c>
      <c r="C469" s="12" t="s">
        <v>208</v>
      </c>
      <c r="D469" s="50">
        <v>8</v>
      </c>
      <c r="E469" s="15">
        <v>0</v>
      </c>
      <c r="F469" s="50">
        <v>8</v>
      </c>
      <c r="G469" s="15"/>
      <c r="H469" s="16">
        <f>F469*G469</f>
        <v>0</v>
      </c>
    </row>
    <row r="470" spans="1:8">
      <c r="A470" s="33"/>
      <c r="B470" s="38" t="s">
        <v>500</v>
      </c>
      <c r="C470" s="33"/>
      <c r="D470" s="34"/>
      <c r="E470" s="35"/>
      <c r="F470" s="36"/>
      <c r="G470" s="35"/>
      <c r="H470" s="35"/>
    </row>
    <row r="471" spans="1:8">
      <c r="A471" s="57" t="s">
        <v>501</v>
      </c>
      <c r="B471" s="57" t="s">
        <v>502</v>
      </c>
      <c r="C471" s="20" t="s">
        <v>301</v>
      </c>
      <c r="D471" s="58">
        <f>SUM(H401:H470)</f>
        <v>0</v>
      </c>
      <c r="E471" s="59"/>
      <c r="F471" s="58">
        <f>D471</f>
        <v>0</v>
      </c>
      <c r="G471" s="15"/>
      <c r="H471" s="16">
        <f>F471*G471/100</f>
        <v>0</v>
      </c>
    </row>
    <row r="472" spans="1:8">
      <c r="A472" s="29"/>
      <c r="B472" s="39"/>
      <c r="C472" s="29"/>
      <c r="D472" s="28"/>
      <c r="E472" s="40"/>
      <c r="F472" s="30"/>
      <c r="G472" s="40"/>
      <c r="H472" s="40"/>
    </row>
    <row r="473" spans="1:8">
      <c r="A473" s="23"/>
      <c r="B473" s="23" t="s">
        <v>504</v>
      </c>
      <c r="C473" s="22"/>
      <c r="D473" s="17"/>
      <c r="E473" s="1"/>
      <c r="F473" s="17"/>
      <c r="G473" s="1"/>
      <c r="H473" s="4">
        <f>SUM(H474:H484)</f>
        <v>0</v>
      </c>
    </row>
    <row r="474" spans="1:8">
      <c r="A474" s="13" t="s">
        <v>505</v>
      </c>
      <c r="B474" s="14" t="s">
        <v>506</v>
      </c>
      <c r="C474" s="12" t="s">
        <v>103</v>
      </c>
      <c r="D474" s="50">
        <v>14</v>
      </c>
      <c r="E474" s="15">
        <v>0</v>
      </c>
      <c r="F474" s="50">
        <v>14</v>
      </c>
      <c r="G474" s="15"/>
      <c r="H474" s="16">
        <f t="shared" ref="H474:H484" si="9">F474*G474</f>
        <v>0</v>
      </c>
    </row>
    <row r="475" spans="1:8">
      <c r="A475" s="33"/>
      <c r="B475" s="38" t="s">
        <v>507</v>
      </c>
      <c r="C475" s="33"/>
      <c r="D475" s="34">
        <v>0</v>
      </c>
      <c r="E475" s="35"/>
      <c r="F475" s="36"/>
      <c r="G475" s="35"/>
      <c r="H475" s="35"/>
    </row>
    <row r="476" spans="1:8">
      <c r="A476" s="33"/>
      <c r="B476" s="38" t="s">
        <v>508</v>
      </c>
      <c r="C476" s="33"/>
      <c r="D476" s="82">
        <v>14</v>
      </c>
      <c r="E476" s="35"/>
      <c r="F476" s="36"/>
      <c r="G476" s="35"/>
      <c r="H476" s="35"/>
    </row>
    <row r="477" spans="1:8">
      <c r="A477" s="13" t="s">
        <v>509</v>
      </c>
      <c r="B477" s="14" t="s">
        <v>510</v>
      </c>
      <c r="C477" s="12" t="s">
        <v>35</v>
      </c>
      <c r="D477" s="50">
        <v>6.54</v>
      </c>
      <c r="E477" s="15">
        <v>0</v>
      </c>
      <c r="F477" s="50">
        <v>6.54</v>
      </c>
      <c r="G477" s="15"/>
      <c r="H477" s="16">
        <f t="shared" si="9"/>
        <v>0</v>
      </c>
    </row>
    <row r="478" spans="1:8">
      <c r="A478" s="33"/>
      <c r="B478" s="38" t="s">
        <v>507</v>
      </c>
      <c r="C478" s="33"/>
      <c r="D478" s="34">
        <v>0</v>
      </c>
      <c r="E478" s="35"/>
      <c r="F478" s="36"/>
      <c r="G478" s="35"/>
      <c r="H478" s="35"/>
    </row>
    <row r="479" spans="1:8">
      <c r="A479" s="33"/>
      <c r="B479" s="38" t="s">
        <v>511</v>
      </c>
      <c r="C479" s="33"/>
      <c r="D479" s="77">
        <v>6.54</v>
      </c>
      <c r="E479" s="35"/>
      <c r="F479" s="36"/>
      <c r="G479" s="35"/>
      <c r="H479" s="35"/>
    </row>
    <row r="480" spans="1:8">
      <c r="A480" s="13" t="s">
        <v>512</v>
      </c>
      <c r="B480" s="5" t="s">
        <v>513</v>
      </c>
      <c r="C480" s="20" t="s">
        <v>35</v>
      </c>
      <c r="D480" s="50">
        <v>10.3</v>
      </c>
      <c r="E480" s="15">
        <v>10</v>
      </c>
      <c r="F480" s="50">
        <f>D480*(1+E480/100)</f>
        <v>11.330000000000002</v>
      </c>
      <c r="G480" s="15"/>
      <c r="H480" s="16">
        <f t="shared" si="9"/>
        <v>0</v>
      </c>
    </row>
    <row r="481" spans="1:8">
      <c r="A481" s="33"/>
      <c r="B481" s="38" t="s">
        <v>514</v>
      </c>
      <c r="C481" s="33"/>
      <c r="D481" s="77">
        <v>10.3</v>
      </c>
      <c r="E481" s="35"/>
      <c r="F481" s="36"/>
      <c r="G481" s="35"/>
      <c r="H481" s="35"/>
    </row>
    <row r="482" spans="1:8">
      <c r="A482" s="33"/>
      <c r="B482" s="38" t="s">
        <v>503</v>
      </c>
      <c r="C482" s="33"/>
      <c r="D482" s="34">
        <v>0</v>
      </c>
      <c r="E482" s="35"/>
      <c r="F482" s="36"/>
      <c r="G482" s="35"/>
      <c r="H482" s="35"/>
    </row>
    <row r="483" spans="1:8">
      <c r="A483" s="21" t="s">
        <v>515</v>
      </c>
      <c r="B483" s="5" t="s">
        <v>516</v>
      </c>
      <c r="C483" s="12" t="s">
        <v>32</v>
      </c>
      <c r="D483" s="18">
        <v>2.9281700000000002</v>
      </c>
      <c r="E483" s="15">
        <v>0</v>
      </c>
      <c r="F483" s="50">
        <v>2.9281700000000002</v>
      </c>
      <c r="G483" s="15"/>
      <c r="H483" s="16">
        <f t="shared" si="9"/>
        <v>0</v>
      </c>
    </row>
    <row r="484" spans="1:8">
      <c r="A484" s="13" t="s">
        <v>517</v>
      </c>
      <c r="B484" s="14" t="s">
        <v>518</v>
      </c>
      <c r="C484" s="12" t="s">
        <v>32</v>
      </c>
      <c r="D484" s="18">
        <v>2.9281700000000002</v>
      </c>
      <c r="E484" s="15">
        <v>0</v>
      </c>
      <c r="F484" s="50">
        <v>2.9281700000000002</v>
      </c>
      <c r="G484" s="15"/>
      <c r="H484" s="16">
        <f t="shared" si="9"/>
        <v>0</v>
      </c>
    </row>
    <row r="485" spans="1:8">
      <c r="A485" s="42"/>
      <c r="B485" s="43"/>
      <c r="C485" s="42"/>
      <c r="D485" s="44"/>
      <c r="E485" s="45"/>
      <c r="F485" s="44"/>
      <c r="G485" s="45"/>
      <c r="H485" s="45"/>
    </row>
    <row r="486" spans="1:8">
      <c r="A486" s="23"/>
      <c r="B486" s="23" t="s">
        <v>519</v>
      </c>
      <c r="C486" s="22"/>
      <c r="D486" s="17"/>
      <c r="E486" s="1"/>
      <c r="F486" s="17"/>
      <c r="G486" s="1"/>
      <c r="H486" s="4">
        <f>SUM(H487:H494)</f>
        <v>0</v>
      </c>
    </row>
    <row r="487" spans="1:8">
      <c r="A487" s="13" t="s">
        <v>520</v>
      </c>
      <c r="B487" s="14" t="s">
        <v>521</v>
      </c>
      <c r="C487" s="12" t="s">
        <v>35</v>
      </c>
      <c r="D487" s="50">
        <v>13</v>
      </c>
      <c r="E487" s="15">
        <v>0</v>
      </c>
      <c r="F487" s="50">
        <f>D487</f>
        <v>13</v>
      </c>
      <c r="G487" s="15"/>
      <c r="H487" s="16">
        <f t="shared" ref="H487:H493" si="10">F487*G487</f>
        <v>0</v>
      </c>
    </row>
    <row r="488" spans="1:8">
      <c r="A488" s="33"/>
      <c r="B488" s="38" t="s">
        <v>691</v>
      </c>
      <c r="C488" s="33"/>
      <c r="D488" s="34">
        <v>0</v>
      </c>
      <c r="E488" s="35"/>
      <c r="F488" s="36"/>
      <c r="G488" s="35"/>
      <c r="H488" s="35"/>
    </row>
    <row r="489" spans="1:8">
      <c r="A489" s="13" t="s">
        <v>522</v>
      </c>
      <c r="B489" s="14" t="s">
        <v>523</v>
      </c>
      <c r="C489" s="12" t="s">
        <v>35</v>
      </c>
      <c r="D489" s="50">
        <v>34.200000000000003</v>
      </c>
      <c r="E489" s="15">
        <v>0</v>
      </c>
      <c r="F489" s="50">
        <v>34.200000000000003</v>
      </c>
      <c r="G489" s="15"/>
      <c r="H489" s="16">
        <f t="shared" si="10"/>
        <v>0</v>
      </c>
    </row>
    <row r="490" spans="1:8">
      <c r="A490" s="33"/>
      <c r="B490" s="38" t="s">
        <v>524</v>
      </c>
      <c r="C490" s="33"/>
      <c r="D490" s="34">
        <v>0</v>
      </c>
      <c r="E490" s="35"/>
      <c r="F490" s="36"/>
      <c r="G490" s="35"/>
      <c r="H490" s="35"/>
    </row>
    <row r="491" spans="1:8">
      <c r="A491" s="33"/>
      <c r="B491" s="38" t="s">
        <v>525</v>
      </c>
      <c r="C491" s="33"/>
      <c r="D491" s="77">
        <v>34.200000000000003</v>
      </c>
      <c r="E491" s="35"/>
      <c r="F491" s="36"/>
      <c r="G491" s="35"/>
      <c r="H491" s="35"/>
    </row>
    <row r="492" spans="1:8">
      <c r="A492" s="13" t="s">
        <v>526</v>
      </c>
      <c r="B492" s="5" t="s">
        <v>527</v>
      </c>
      <c r="C492" s="20" t="s">
        <v>35</v>
      </c>
      <c r="D492" s="18">
        <v>13</v>
      </c>
      <c r="E492" s="2">
        <v>10</v>
      </c>
      <c r="F492" s="50">
        <f>D492*(1+E492/100)</f>
        <v>14.3</v>
      </c>
      <c r="G492" s="15"/>
      <c r="H492" s="16">
        <f t="shared" si="10"/>
        <v>0</v>
      </c>
    </row>
    <row r="493" spans="1:8">
      <c r="A493" s="13" t="s">
        <v>528</v>
      </c>
      <c r="B493" s="5" t="s">
        <v>529</v>
      </c>
      <c r="C493" s="20" t="s">
        <v>35</v>
      </c>
      <c r="D493" s="18">
        <v>34.200000000000003</v>
      </c>
      <c r="E493" s="2">
        <v>10</v>
      </c>
      <c r="F493" s="50">
        <f>D493*(1+E493/100)</f>
        <v>37.620000000000005</v>
      </c>
      <c r="G493" s="15"/>
      <c r="H493" s="16">
        <f t="shared" si="10"/>
        <v>0</v>
      </c>
    </row>
    <row r="494" spans="1:8">
      <c r="A494" s="21" t="s">
        <v>530</v>
      </c>
      <c r="B494" s="5" t="s">
        <v>531</v>
      </c>
      <c r="C494" s="20" t="s">
        <v>301</v>
      </c>
      <c r="D494" s="58">
        <f>SUM(H487:H493)</f>
        <v>0</v>
      </c>
      <c r="E494" s="59"/>
      <c r="F494" s="58">
        <f>D494</f>
        <v>0</v>
      </c>
      <c r="G494" s="15"/>
      <c r="H494" s="16">
        <f>F494*G494/100</f>
        <v>0</v>
      </c>
    </row>
    <row r="495" spans="1:8">
      <c r="A495" s="25"/>
      <c r="B495" s="47"/>
      <c r="C495" s="24"/>
      <c r="D495" s="19"/>
      <c r="E495" s="3"/>
      <c r="F495" s="49"/>
      <c r="G495" s="9"/>
      <c r="H495" s="10"/>
    </row>
    <row r="496" spans="1:8">
      <c r="A496" s="23"/>
      <c r="B496" s="23" t="s">
        <v>532</v>
      </c>
      <c r="C496" s="22"/>
      <c r="D496" s="17"/>
      <c r="E496" s="1"/>
      <c r="F496" s="17"/>
      <c r="G496" s="1"/>
      <c r="H496" s="4">
        <f>SUM(H497:H500)</f>
        <v>0</v>
      </c>
    </row>
    <row r="497" spans="1:8">
      <c r="A497" s="21" t="s">
        <v>533</v>
      </c>
      <c r="B497" s="5" t="s">
        <v>534</v>
      </c>
      <c r="C497" s="20" t="s">
        <v>35</v>
      </c>
      <c r="D497" s="50">
        <v>1236</v>
      </c>
      <c r="E497" s="15">
        <v>0</v>
      </c>
      <c r="F497" s="50">
        <v>1236</v>
      </c>
      <c r="G497" s="15"/>
      <c r="H497" s="16">
        <f>F497*G497</f>
        <v>0</v>
      </c>
    </row>
    <row r="498" spans="1:8">
      <c r="A498" s="33"/>
      <c r="B498" s="38" t="s">
        <v>535</v>
      </c>
      <c r="C498" s="33"/>
      <c r="D498" s="34">
        <v>1236</v>
      </c>
      <c r="E498" s="35"/>
      <c r="F498" s="36"/>
      <c r="G498" s="35"/>
      <c r="H498" s="35"/>
    </row>
    <row r="499" spans="1:8">
      <c r="A499" s="21" t="s">
        <v>536</v>
      </c>
      <c r="B499" s="5" t="s">
        <v>537</v>
      </c>
      <c r="C499" s="20" t="s">
        <v>35</v>
      </c>
      <c r="D499" s="50">
        <v>243.72</v>
      </c>
      <c r="E499" s="15">
        <v>0</v>
      </c>
      <c r="F499" s="50">
        <v>243.72</v>
      </c>
      <c r="G499" s="15"/>
      <c r="H499" s="16">
        <f>F499*G499</f>
        <v>0</v>
      </c>
    </row>
    <row r="500" spans="1:8">
      <c r="A500" s="21" t="s">
        <v>538</v>
      </c>
      <c r="B500" s="5" t="s">
        <v>539</v>
      </c>
      <c r="C500" s="20" t="s">
        <v>35</v>
      </c>
      <c r="D500" s="50">
        <v>313.83</v>
      </c>
      <c r="E500" s="15">
        <v>0</v>
      </c>
      <c r="F500" s="50">
        <v>313.83</v>
      </c>
      <c r="G500" s="15"/>
      <c r="H500" s="16">
        <f>F500*G500</f>
        <v>0</v>
      </c>
    </row>
    <row r="501" spans="1:8">
      <c r="A501" s="33"/>
      <c r="B501" s="38" t="s">
        <v>540</v>
      </c>
      <c r="C501" s="33"/>
      <c r="D501" s="77">
        <v>313.83</v>
      </c>
      <c r="E501" s="35"/>
      <c r="F501" s="36"/>
      <c r="G501" s="35"/>
      <c r="H501" s="35"/>
    </row>
    <row r="502" spans="1:8">
      <c r="A502" s="33"/>
      <c r="B502" s="38"/>
      <c r="C502" s="33"/>
      <c r="D502" s="34"/>
      <c r="E502" s="35"/>
      <c r="F502" s="36"/>
      <c r="G502" s="35"/>
      <c r="H502" s="35"/>
    </row>
    <row r="503" spans="1:8">
      <c r="A503" s="23"/>
      <c r="B503" s="23" t="s">
        <v>541</v>
      </c>
      <c r="C503" s="22"/>
      <c r="D503" s="17"/>
      <c r="E503" s="1"/>
      <c r="F503" s="17"/>
      <c r="G503" s="1"/>
      <c r="H503" s="4">
        <f>H504</f>
        <v>0</v>
      </c>
    </row>
    <row r="504" spans="1:8">
      <c r="A504" s="21" t="s">
        <v>542</v>
      </c>
      <c r="B504" s="5" t="s">
        <v>543</v>
      </c>
      <c r="C504" s="20" t="s">
        <v>301</v>
      </c>
      <c r="D504" s="70">
        <f>(H6+H28+H32+H40+H46+H73+H220+H230+H252+H270+H286+H296+H308+H317+H346+H400+H473+H486+H496+H273)</f>
        <v>0</v>
      </c>
      <c r="E504" s="2"/>
      <c r="F504" s="70">
        <f>D504</f>
        <v>0</v>
      </c>
      <c r="G504" s="15"/>
      <c r="H504" s="16">
        <f>F504*G504/100</f>
        <v>0</v>
      </c>
    </row>
  </sheetData>
  <phoneticPr fontId="93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C56" sqref="C56"/>
    </sheetView>
  </sheetViews>
  <sheetFormatPr defaultRowHeight="12"/>
  <cols>
    <col min="1" max="1" width="6.28515625" style="74" customWidth="1"/>
    <col min="2" max="2" width="9.140625" style="74"/>
    <col min="3" max="3" width="45.28515625" style="74" customWidth="1"/>
    <col min="4" max="4" width="5.140625" style="74" customWidth="1"/>
    <col min="5" max="7" width="11.140625" style="74" customWidth="1"/>
    <col min="8" max="9" width="12.140625" style="74" customWidth="1"/>
    <col min="10" max="16384" width="9.140625" style="74"/>
  </cols>
  <sheetData>
    <row r="1" spans="1:9" s="153" customFormat="1" ht="24.75" thickBot="1">
      <c r="A1" s="150" t="s">
        <v>579</v>
      </c>
      <c r="B1" s="150" t="s">
        <v>580</v>
      </c>
      <c r="C1" s="151" t="s">
        <v>551</v>
      </c>
      <c r="D1" s="150" t="s">
        <v>581</v>
      </c>
      <c r="E1" s="150" t="s">
        <v>582</v>
      </c>
      <c r="F1" s="150" t="s">
        <v>583</v>
      </c>
      <c r="G1" s="152" t="s">
        <v>584</v>
      </c>
      <c r="H1" s="150" t="s">
        <v>585</v>
      </c>
      <c r="I1" s="150" t="s">
        <v>552</v>
      </c>
    </row>
    <row r="2" spans="1:9">
      <c r="A2" s="83"/>
      <c r="B2" s="89"/>
      <c r="C2" s="88"/>
      <c r="D2" s="87"/>
      <c r="E2" s="83"/>
      <c r="F2" s="83"/>
      <c r="G2" s="139"/>
      <c r="H2" s="83"/>
      <c r="I2" s="83"/>
    </row>
    <row r="3" spans="1:9">
      <c r="A3" s="143"/>
      <c r="B3" s="144"/>
      <c r="C3" s="144" t="s">
        <v>586</v>
      </c>
      <c r="D3" s="145"/>
      <c r="E3" s="146"/>
      <c r="F3" s="147"/>
      <c r="G3" s="148"/>
      <c r="H3" s="147"/>
      <c r="I3" s="146"/>
    </row>
    <row r="4" spans="1:9">
      <c r="A4" s="84"/>
      <c r="B4" s="84"/>
      <c r="C4" s="84"/>
      <c r="D4" s="84"/>
      <c r="E4" s="84"/>
      <c r="F4" s="140"/>
      <c r="G4" s="141"/>
      <c r="H4" s="86"/>
      <c r="I4" s="85"/>
    </row>
    <row r="5" spans="1:9">
      <c r="A5" s="84"/>
      <c r="B5" s="84" t="s">
        <v>587</v>
      </c>
      <c r="C5" s="84" t="s">
        <v>588</v>
      </c>
      <c r="D5" s="84" t="s">
        <v>236</v>
      </c>
      <c r="E5" s="62">
        <v>1</v>
      </c>
      <c r="F5" s="86">
        <v>0</v>
      </c>
      <c r="G5" s="62">
        <v>1</v>
      </c>
      <c r="H5" s="86">
        <v>0</v>
      </c>
      <c r="I5" s="85">
        <v>0</v>
      </c>
    </row>
    <row r="6" spans="1:9">
      <c r="A6" s="84"/>
      <c r="B6" s="84"/>
      <c r="C6" s="84"/>
      <c r="D6" s="84"/>
      <c r="E6" s="62"/>
      <c r="F6" s="86"/>
      <c r="G6" s="62"/>
      <c r="H6" s="86"/>
      <c r="I6" s="85"/>
    </row>
    <row r="7" spans="1:9">
      <c r="A7" s="84"/>
      <c r="B7" s="84" t="s">
        <v>589</v>
      </c>
      <c r="C7" s="84" t="s">
        <v>590</v>
      </c>
      <c r="D7" s="84" t="s">
        <v>236</v>
      </c>
      <c r="E7" s="62">
        <v>1</v>
      </c>
      <c r="F7" s="86">
        <v>0</v>
      </c>
      <c r="G7" s="62">
        <v>1</v>
      </c>
      <c r="H7" s="86">
        <v>0</v>
      </c>
      <c r="I7" s="85">
        <v>0</v>
      </c>
    </row>
    <row r="8" spans="1:9">
      <c r="A8" s="84"/>
      <c r="B8" s="84"/>
      <c r="C8" s="84"/>
      <c r="D8" s="84"/>
      <c r="E8" s="62"/>
      <c r="F8" s="86"/>
      <c r="G8" s="62"/>
      <c r="H8" s="86"/>
      <c r="I8" s="85"/>
    </row>
    <row r="9" spans="1:9">
      <c r="A9" s="84"/>
      <c r="B9" s="84" t="s">
        <v>591</v>
      </c>
      <c r="C9" s="84" t="s">
        <v>592</v>
      </c>
      <c r="D9" s="84" t="s">
        <v>236</v>
      </c>
      <c r="E9" s="62">
        <v>1</v>
      </c>
      <c r="F9" s="86">
        <v>0</v>
      </c>
      <c r="G9" s="62">
        <v>1</v>
      </c>
      <c r="H9" s="86"/>
      <c r="I9" s="85">
        <v>0</v>
      </c>
    </row>
    <row r="10" spans="1:9">
      <c r="A10" s="84"/>
      <c r="B10" s="84"/>
      <c r="C10" s="84"/>
      <c r="D10" s="84"/>
      <c r="E10" s="62"/>
      <c r="F10" s="86"/>
      <c r="G10" s="62"/>
      <c r="H10" s="86"/>
      <c r="I10" s="85"/>
    </row>
    <row r="11" spans="1:9">
      <c r="A11" s="84"/>
      <c r="B11" s="84" t="s">
        <v>593</v>
      </c>
      <c r="C11" s="84" t="s">
        <v>594</v>
      </c>
      <c r="D11" s="84" t="s">
        <v>236</v>
      </c>
      <c r="E11" s="62">
        <v>1</v>
      </c>
      <c r="F11" s="86">
        <v>0</v>
      </c>
      <c r="G11" s="62">
        <v>1</v>
      </c>
      <c r="H11" s="86">
        <v>0</v>
      </c>
      <c r="I11" s="85">
        <v>0</v>
      </c>
    </row>
    <row r="12" spans="1:9">
      <c r="A12" s="84"/>
      <c r="B12" s="84"/>
      <c r="C12" s="84"/>
      <c r="D12" s="84"/>
      <c r="E12" s="62"/>
      <c r="F12" s="86"/>
      <c r="G12" s="62"/>
      <c r="H12" s="86"/>
      <c r="I12" s="85"/>
    </row>
    <row r="13" spans="1:9">
      <c r="A13" s="84"/>
      <c r="B13" s="84" t="s">
        <v>595</v>
      </c>
      <c r="C13" s="84" t="s">
        <v>596</v>
      </c>
      <c r="D13" s="84" t="s">
        <v>236</v>
      </c>
      <c r="E13" s="62">
        <v>1</v>
      </c>
      <c r="F13" s="86">
        <v>0</v>
      </c>
      <c r="G13" s="62">
        <v>1</v>
      </c>
      <c r="H13" s="86">
        <v>0</v>
      </c>
      <c r="I13" s="85">
        <v>0</v>
      </c>
    </row>
    <row r="14" spans="1:9">
      <c r="A14" s="84"/>
      <c r="B14" s="84"/>
      <c r="C14" s="84"/>
      <c r="D14" s="84"/>
      <c r="E14" s="62"/>
      <c r="F14" s="86"/>
      <c r="G14" s="62"/>
      <c r="H14" s="86"/>
      <c r="I14" s="85"/>
    </row>
    <row r="15" spans="1:9">
      <c r="A15" s="84"/>
      <c r="B15" s="84" t="s">
        <v>597</v>
      </c>
      <c r="C15" s="84" t="s">
        <v>598</v>
      </c>
      <c r="D15" s="84" t="s">
        <v>236</v>
      </c>
      <c r="E15" s="62">
        <v>1</v>
      </c>
      <c r="F15" s="86">
        <v>0</v>
      </c>
      <c r="G15" s="62">
        <v>1</v>
      </c>
      <c r="H15" s="86">
        <v>0</v>
      </c>
      <c r="I15" s="85">
        <v>0</v>
      </c>
    </row>
    <row r="16" spans="1:9">
      <c r="A16" s="84"/>
      <c r="B16" s="84"/>
      <c r="C16" s="84"/>
      <c r="D16" s="84"/>
      <c r="E16" s="62"/>
      <c r="F16" s="86"/>
      <c r="G16" s="62"/>
      <c r="H16" s="86"/>
      <c r="I16" s="85"/>
    </row>
    <row r="17" spans="1:9">
      <c r="A17" s="84"/>
      <c r="B17" s="84" t="s">
        <v>599</v>
      </c>
      <c r="C17" s="84" t="s">
        <v>600</v>
      </c>
      <c r="D17" s="84" t="s">
        <v>236</v>
      </c>
      <c r="E17" s="62">
        <v>1</v>
      </c>
      <c r="F17" s="86">
        <v>0</v>
      </c>
      <c r="G17" s="62">
        <v>1</v>
      </c>
      <c r="H17" s="86">
        <v>0</v>
      </c>
      <c r="I17" s="85">
        <v>0</v>
      </c>
    </row>
    <row r="18" spans="1:9">
      <c r="A18" s="84"/>
      <c r="B18" s="84"/>
      <c r="C18" s="84"/>
      <c r="D18" s="84"/>
      <c r="E18" s="62"/>
      <c r="F18" s="86"/>
      <c r="G18" s="62"/>
      <c r="H18" s="86"/>
      <c r="I18" s="85"/>
    </row>
    <row r="19" spans="1:9" ht="24">
      <c r="A19" s="84"/>
      <c r="B19" s="84" t="s">
        <v>601</v>
      </c>
      <c r="C19" s="84" t="s">
        <v>602</v>
      </c>
      <c r="D19" s="84" t="s">
        <v>236</v>
      </c>
      <c r="E19" s="62">
        <v>1</v>
      </c>
      <c r="F19" s="86">
        <v>0</v>
      </c>
      <c r="G19" s="62">
        <v>1</v>
      </c>
      <c r="H19" s="86">
        <v>0</v>
      </c>
      <c r="I19" s="85">
        <v>0</v>
      </c>
    </row>
    <row r="20" spans="1:9">
      <c r="A20" s="84"/>
      <c r="B20" s="84"/>
      <c r="C20" s="84"/>
      <c r="D20" s="84"/>
      <c r="E20" s="62"/>
      <c r="F20" s="86"/>
      <c r="G20" s="62"/>
      <c r="H20" s="86"/>
      <c r="I20" s="85"/>
    </row>
    <row r="21" spans="1:9">
      <c r="A21" s="84"/>
      <c r="B21" s="84" t="s">
        <v>603</v>
      </c>
      <c r="C21" s="84" t="s">
        <v>604</v>
      </c>
      <c r="D21" s="84" t="s">
        <v>236</v>
      </c>
      <c r="E21" s="62">
        <v>1</v>
      </c>
      <c r="F21" s="86">
        <v>0</v>
      </c>
      <c r="G21" s="62">
        <v>1</v>
      </c>
      <c r="H21" s="86">
        <v>0</v>
      </c>
      <c r="I21" s="85">
        <v>0</v>
      </c>
    </row>
    <row r="22" spans="1:9">
      <c r="A22" s="84"/>
      <c r="B22" s="84"/>
      <c r="C22" s="84"/>
      <c r="D22" s="84"/>
      <c r="E22" s="62"/>
      <c r="F22" s="86"/>
      <c r="G22" s="62"/>
      <c r="H22" s="86"/>
      <c r="I22" s="85"/>
    </row>
    <row r="23" spans="1:9" ht="24">
      <c r="A23" s="84"/>
      <c r="B23" s="84" t="s">
        <v>605</v>
      </c>
      <c r="C23" s="84" t="s">
        <v>606</v>
      </c>
      <c r="D23" s="84" t="s">
        <v>236</v>
      </c>
      <c r="E23" s="62">
        <v>1</v>
      </c>
      <c r="F23" s="86">
        <v>0</v>
      </c>
      <c r="G23" s="62">
        <v>1</v>
      </c>
      <c r="H23" s="86">
        <v>0</v>
      </c>
      <c r="I23" s="85">
        <v>0</v>
      </c>
    </row>
    <row r="24" spans="1:9">
      <c r="A24" s="84"/>
      <c r="B24" s="84"/>
      <c r="C24" s="84"/>
      <c r="D24" s="84"/>
      <c r="E24" s="62"/>
      <c r="F24" s="86"/>
      <c r="G24" s="62"/>
      <c r="H24" s="86"/>
      <c r="I24" s="85"/>
    </row>
    <row r="25" spans="1:9">
      <c r="A25" s="84"/>
      <c r="B25" s="84" t="s">
        <v>607</v>
      </c>
      <c r="C25" s="84" t="s">
        <v>608</v>
      </c>
      <c r="D25" s="84" t="s">
        <v>236</v>
      </c>
      <c r="E25" s="62">
        <v>1</v>
      </c>
      <c r="F25" s="86">
        <v>0</v>
      </c>
      <c r="G25" s="62">
        <v>1</v>
      </c>
      <c r="H25" s="86">
        <v>0</v>
      </c>
      <c r="I25" s="85">
        <v>0</v>
      </c>
    </row>
    <row r="26" spans="1:9">
      <c r="A26" s="84"/>
      <c r="B26" s="84"/>
      <c r="C26" s="84"/>
      <c r="D26" s="84"/>
      <c r="E26" s="62"/>
      <c r="F26" s="86"/>
      <c r="G26" s="62"/>
      <c r="H26" s="86"/>
      <c r="I26" s="85"/>
    </row>
    <row r="27" spans="1:9">
      <c r="A27" s="84"/>
      <c r="B27" s="84" t="s">
        <v>609</v>
      </c>
      <c r="C27" s="84" t="s">
        <v>610</v>
      </c>
      <c r="D27" s="84" t="s">
        <v>236</v>
      </c>
      <c r="E27" s="62">
        <v>1</v>
      </c>
      <c r="F27" s="86">
        <v>0</v>
      </c>
      <c r="G27" s="62">
        <v>1</v>
      </c>
      <c r="H27" s="86">
        <v>0</v>
      </c>
      <c r="I27" s="85">
        <v>0</v>
      </c>
    </row>
    <row r="28" spans="1:9">
      <c r="A28" s="84"/>
      <c r="B28" s="84"/>
      <c r="C28" s="84"/>
      <c r="D28" s="84"/>
      <c r="E28" s="62"/>
      <c r="F28" s="86"/>
      <c r="G28" s="62"/>
      <c r="H28" s="86"/>
      <c r="I28" s="85"/>
    </row>
    <row r="29" spans="1:9">
      <c r="A29" s="84"/>
      <c r="B29" s="84" t="s">
        <v>611</v>
      </c>
      <c r="C29" s="84" t="s">
        <v>612</v>
      </c>
      <c r="D29" s="84" t="s">
        <v>236</v>
      </c>
      <c r="E29" s="62">
        <v>1</v>
      </c>
      <c r="F29" s="86">
        <v>0</v>
      </c>
      <c r="G29" s="62">
        <v>1</v>
      </c>
      <c r="H29" s="86">
        <v>0</v>
      </c>
      <c r="I29" s="85">
        <v>0</v>
      </c>
    </row>
    <row r="30" spans="1:9">
      <c r="A30" s="84"/>
      <c r="B30" s="84"/>
      <c r="C30" s="84"/>
      <c r="D30" s="84"/>
      <c r="E30" s="62"/>
      <c r="F30" s="86"/>
      <c r="G30" s="62"/>
      <c r="H30" s="86"/>
      <c r="I30" s="85"/>
    </row>
    <row r="31" spans="1:9">
      <c r="A31" s="84"/>
      <c r="B31" s="84" t="s">
        <v>613</v>
      </c>
      <c r="C31" s="84" t="s">
        <v>614</v>
      </c>
      <c r="D31" s="84" t="s">
        <v>236</v>
      </c>
      <c r="E31" s="62">
        <v>1</v>
      </c>
      <c r="F31" s="86">
        <v>0</v>
      </c>
      <c r="G31" s="62">
        <v>1</v>
      </c>
      <c r="H31" s="86">
        <v>0</v>
      </c>
      <c r="I31" s="85">
        <v>0</v>
      </c>
    </row>
    <row r="32" spans="1:9">
      <c r="A32" s="84"/>
      <c r="B32" s="84"/>
      <c r="C32" s="84"/>
      <c r="D32" s="84"/>
      <c r="E32" s="62"/>
      <c r="F32" s="86"/>
      <c r="G32" s="62"/>
      <c r="H32" s="86"/>
      <c r="I32" s="85"/>
    </row>
    <row r="33" spans="1:9">
      <c r="A33" s="84"/>
      <c r="B33" s="84" t="s">
        <v>615</v>
      </c>
      <c r="C33" s="84" t="s">
        <v>616</v>
      </c>
      <c r="D33" s="84" t="s">
        <v>236</v>
      </c>
      <c r="E33" s="62">
        <v>1</v>
      </c>
      <c r="F33" s="86">
        <v>0</v>
      </c>
      <c r="G33" s="62">
        <v>1</v>
      </c>
      <c r="H33" s="86">
        <v>0</v>
      </c>
      <c r="I33" s="85">
        <v>0</v>
      </c>
    </row>
    <row r="34" spans="1:9">
      <c r="A34" s="84"/>
      <c r="B34" s="84"/>
      <c r="C34" s="84"/>
      <c r="D34" s="84"/>
      <c r="E34" s="62"/>
      <c r="F34" s="86"/>
      <c r="G34" s="62"/>
      <c r="H34" s="86"/>
      <c r="I34" s="85"/>
    </row>
    <row r="35" spans="1:9" ht="24">
      <c r="A35" s="84"/>
      <c r="B35" s="84" t="s">
        <v>617</v>
      </c>
      <c r="C35" s="84" t="s">
        <v>618</v>
      </c>
      <c r="D35" s="84" t="s">
        <v>236</v>
      </c>
      <c r="E35" s="62">
        <v>1</v>
      </c>
      <c r="F35" s="86">
        <v>0</v>
      </c>
      <c r="G35" s="62">
        <v>1</v>
      </c>
      <c r="H35" s="86">
        <v>0</v>
      </c>
      <c r="I35" s="85">
        <v>0</v>
      </c>
    </row>
    <row r="36" spans="1:9">
      <c r="A36" s="84"/>
      <c r="B36" s="84"/>
      <c r="C36" s="149"/>
      <c r="D36" s="84"/>
      <c r="E36" s="62"/>
      <c r="F36" s="86"/>
      <c r="G36" s="62"/>
      <c r="H36" s="86"/>
      <c r="I36" s="85"/>
    </row>
    <row r="37" spans="1:9">
      <c r="A37" s="84"/>
      <c r="B37" s="84" t="s">
        <v>619</v>
      </c>
      <c r="C37" s="84" t="s">
        <v>620</v>
      </c>
      <c r="D37" s="84" t="s">
        <v>236</v>
      </c>
      <c r="E37" s="62">
        <v>1</v>
      </c>
      <c r="F37" s="86">
        <v>0</v>
      </c>
      <c r="G37" s="62">
        <v>1</v>
      </c>
      <c r="H37" s="86">
        <v>0</v>
      </c>
      <c r="I37" s="85">
        <v>0</v>
      </c>
    </row>
    <row r="38" spans="1:9">
      <c r="A38" s="84"/>
      <c r="B38" s="84"/>
      <c r="C38" s="84"/>
      <c r="D38" s="84"/>
      <c r="E38" s="62"/>
      <c r="F38" s="86"/>
      <c r="G38" s="62"/>
      <c r="H38" s="86"/>
      <c r="I38" s="85"/>
    </row>
    <row r="39" spans="1:9">
      <c r="A39" s="84"/>
      <c r="B39" s="84" t="s">
        <v>621</v>
      </c>
      <c r="C39" s="84" t="s">
        <v>622</v>
      </c>
      <c r="D39" s="84" t="s">
        <v>236</v>
      </c>
      <c r="E39" s="62">
        <v>1</v>
      </c>
      <c r="F39" s="86">
        <v>0</v>
      </c>
      <c r="G39" s="62">
        <v>1</v>
      </c>
      <c r="H39" s="86">
        <v>0</v>
      </c>
      <c r="I39" s="85">
        <v>0</v>
      </c>
    </row>
    <row r="40" spans="1:9">
      <c r="A40" s="84"/>
      <c r="B40" s="84"/>
      <c r="C40" s="84"/>
      <c r="D40" s="84"/>
      <c r="E40" s="62"/>
      <c r="F40" s="86"/>
      <c r="G40" s="62"/>
      <c r="H40" s="86"/>
      <c r="I40" s="85"/>
    </row>
    <row r="41" spans="1:9">
      <c r="A41" s="84"/>
      <c r="B41" s="84" t="s">
        <v>623</v>
      </c>
      <c r="C41" s="84" t="s">
        <v>624</v>
      </c>
      <c r="D41" s="84" t="s">
        <v>236</v>
      </c>
      <c r="E41" s="62">
        <v>1</v>
      </c>
      <c r="F41" s="86">
        <v>0</v>
      </c>
      <c r="G41" s="62">
        <v>1</v>
      </c>
      <c r="H41" s="86">
        <v>0</v>
      </c>
      <c r="I41" s="85">
        <v>0</v>
      </c>
    </row>
    <row r="42" spans="1:9">
      <c r="A42" s="84"/>
      <c r="B42" s="84"/>
      <c r="C42" s="84"/>
      <c r="D42" s="84"/>
      <c r="E42" s="62"/>
      <c r="F42" s="86"/>
      <c r="G42" s="62"/>
      <c r="H42" s="86"/>
      <c r="I42" s="85"/>
    </row>
    <row r="43" spans="1:9">
      <c r="A43" s="84"/>
      <c r="B43" s="142">
        <v>43862</v>
      </c>
      <c r="C43" s="84" t="s">
        <v>625</v>
      </c>
      <c r="D43" s="84" t="s">
        <v>236</v>
      </c>
      <c r="E43" s="62">
        <v>1</v>
      </c>
      <c r="F43" s="86">
        <v>0</v>
      </c>
      <c r="G43" s="62">
        <v>1</v>
      </c>
      <c r="H43" s="86">
        <v>0</v>
      </c>
      <c r="I43" s="85">
        <v>0</v>
      </c>
    </row>
  </sheetData>
  <phoneticPr fontId="93" type="noConversion"/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uvod</vt:lpstr>
      <vt:lpstr>REKAPITULACE</vt:lpstr>
      <vt:lpstr>SO_01</vt:lpstr>
      <vt:lpstr>pril</vt:lpstr>
    </vt:vector>
  </TitlesOfParts>
  <Company>jk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MudrC</cp:lastModifiedBy>
  <cp:lastPrinted>2014-12-12T02:07:09Z</cp:lastPrinted>
  <dcterms:created xsi:type="dcterms:W3CDTF">2014-11-26T10:15:13Z</dcterms:created>
  <dcterms:modified xsi:type="dcterms:W3CDTF">2014-12-12T11:47:53Z</dcterms:modified>
</cp:coreProperties>
</file>