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Rekapitulace stavby" sheetId="1" r:id="rId1"/>
    <sheet name="Chodnik Vlastec - chodník" sheetId="2" r:id="rId2"/>
    <sheet name="Doplňující údaje - Doplňu..." sheetId="3" r:id="rId3"/>
    <sheet name="Pokyny pro vyplnění" sheetId="4" r:id="rId4"/>
  </sheets>
  <definedNames>
    <definedName name="_xlnm._FilterDatabase" localSheetId="2" hidden="1">'Doplňující údaje - Doplňu...'!$C$76:$K$89</definedName>
    <definedName name="_xlnm._FilterDatabase" localSheetId="1" hidden="1">'Chodnik Vlastec - chodník'!$C$83:$K$348</definedName>
    <definedName name="_xlnm.Print_Titles" localSheetId="2">'Doplňující údaje - Doplňu...'!$76:$76</definedName>
    <definedName name="_xlnm.Print_Titles" localSheetId="1">'Chodnik Vlastec - chodník'!$83:$83</definedName>
    <definedName name="_xlnm.Print_Titles" localSheetId="0">'Rekapitulace stavby'!$49:$49</definedName>
    <definedName name="_xlnm.Print_Area" localSheetId="2">'Doplňující údaje - Doplňu...'!$C$4:$J$36,'Doplňující údaje - Doplňu...'!$C$42:$J$58,'Doplňující údaje - Doplňu...'!$C$64:$K$89</definedName>
    <definedName name="_xlnm.Print_Area" localSheetId="1">'Chodnik Vlastec - chodník'!$C$4:$J$36,'Chodnik Vlastec - chodník'!$C$42:$J$65,'Chodnik Vlastec - chodník'!$C$71:$K$348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stavby'!$C$39:$AQ$54</definedName>
  </definedNames>
  <calcPr calcId="125725"/>
</workbook>
</file>

<file path=xl/calcChain.xml><?xml version="1.0" encoding="utf-8"?>
<calcChain xmlns="http://schemas.openxmlformats.org/spreadsheetml/2006/main">
  <c r="AY53" i="1"/>
  <c r="AX53"/>
  <c r="BI84" i="3"/>
  <c r="BH84"/>
  <c r="BG84"/>
  <c r="BF84"/>
  <c r="T84"/>
  <c r="T83"/>
  <c r="R84"/>
  <c r="R83" s="1"/>
  <c r="R77" s="1"/>
  <c r="P84"/>
  <c r="P83"/>
  <c r="BK84"/>
  <c r="BK83" s="1"/>
  <c r="J84"/>
  <c r="BE84"/>
  <c r="BI78"/>
  <c r="F34"/>
  <c r="BD53" i="1"/>
  <c r="BH78" i="3"/>
  <c r="F33" s="1"/>
  <c r="BC53" i="1" s="1"/>
  <c r="BG78" i="3"/>
  <c r="F32" s="1"/>
  <c r="BB53" i="1" s="1"/>
  <c r="BF78" i="3"/>
  <c r="F31" s="1"/>
  <c r="BA53" i="1" s="1"/>
  <c r="J31" i="3"/>
  <c r="AW53" i="1" s="1"/>
  <c r="T78" i="3"/>
  <c r="T77" s="1"/>
  <c r="R78"/>
  <c r="P78"/>
  <c r="P77" s="1"/>
  <c r="AU53" i="1" s="1"/>
  <c r="BK78" i="3"/>
  <c r="J78"/>
  <c r="BE78" s="1"/>
  <c r="J73"/>
  <c r="F73"/>
  <c r="F71"/>
  <c r="E69"/>
  <c r="J51"/>
  <c r="F51"/>
  <c r="F49"/>
  <c r="E47"/>
  <c r="J18"/>
  <c r="E18"/>
  <c r="F52" s="1"/>
  <c r="J17"/>
  <c r="J12"/>
  <c r="J49" s="1"/>
  <c r="E7"/>
  <c r="E67" s="1"/>
  <c r="AY52" i="1"/>
  <c r="AX52"/>
  <c r="BI344" i="2"/>
  <c r="BH344"/>
  <c r="BG344"/>
  <c r="BF344"/>
  <c r="T344"/>
  <c r="R344"/>
  <c r="P344"/>
  <c r="BK344"/>
  <c r="J344"/>
  <c r="BE344" s="1"/>
  <c r="BI339"/>
  <c r="BH339"/>
  <c r="BG339"/>
  <c r="BF339"/>
  <c r="T339"/>
  <c r="R339"/>
  <c r="R328" s="1"/>
  <c r="R327" s="1"/>
  <c r="P339"/>
  <c r="BK339"/>
  <c r="J339"/>
  <c r="BE339"/>
  <c r="BI334"/>
  <c r="BH334"/>
  <c r="BG334"/>
  <c r="BF334"/>
  <c r="T334"/>
  <c r="R334"/>
  <c r="P334"/>
  <c r="BK334"/>
  <c r="J334"/>
  <c r="BE334" s="1"/>
  <c r="BI329"/>
  <c r="BH329"/>
  <c r="BG329"/>
  <c r="BF329"/>
  <c r="T329"/>
  <c r="T328"/>
  <c r="T327" s="1"/>
  <c r="R329"/>
  <c r="P329"/>
  <c r="P328" s="1"/>
  <c r="P327" s="1"/>
  <c r="BK329"/>
  <c r="BK328" s="1"/>
  <c r="J329"/>
  <c r="BE329" s="1"/>
  <c r="BI321"/>
  <c r="BH321"/>
  <c r="BG321"/>
  <c r="BF321"/>
  <c r="T321"/>
  <c r="R321"/>
  <c r="P321"/>
  <c r="BK321"/>
  <c r="J321"/>
  <c r="BE321" s="1"/>
  <c r="BI315"/>
  <c r="BH315"/>
  <c r="BG315"/>
  <c r="BF315"/>
  <c r="T315"/>
  <c r="R315"/>
  <c r="P315"/>
  <c r="BK315"/>
  <c r="J315"/>
  <c r="BE315"/>
  <c r="BI308"/>
  <c r="BH308"/>
  <c r="BG308"/>
  <c r="BF308"/>
  <c r="T308"/>
  <c r="R308"/>
  <c r="P308"/>
  <c r="BK308"/>
  <c r="J308"/>
  <c r="BE308" s="1"/>
  <c r="BI299"/>
  <c r="BH299"/>
  <c r="BG299"/>
  <c r="BF299"/>
  <c r="T299"/>
  <c r="R299"/>
  <c r="P299"/>
  <c r="BK299"/>
  <c r="J299"/>
  <c r="BE299"/>
  <c r="BI293"/>
  <c r="BH293"/>
  <c r="BG293"/>
  <c r="BF293"/>
  <c r="T293"/>
  <c r="R293"/>
  <c r="P293"/>
  <c r="BK293"/>
  <c r="J293"/>
  <c r="BE293" s="1"/>
  <c r="BI286"/>
  <c r="BH286"/>
  <c r="BG286"/>
  <c r="BF286"/>
  <c r="T286"/>
  <c r="R286"/>
  <c r="P286"/>
  <c r="BK286"/>
  <c r="J286"/>
  <c r="BE286"/>
  <c r="BI279"/>
  <c r="BH279"/>
  <c r="BG279"/>
  <c r="BF279"/>
  <c r="T279"/>
  <c r="R279"/>
  <c r="P279"/>
  <c r="BK279"/>
  <c r="J279"/>
  <c r="BE279" s="1"/>
  <c r="BI272"/>
  <c r="BH272"/>
  <c r="BG272"/>
  <c r="BF272"/>
  <c r="T272"/>
  <c r="R272"/>
  <c r="P272"/>
  <c r="BK272"/>
  <c r="J272"/>
  <c r="BE272"/>
  <c r="BI266"/>
  <c r="BH266"/>
  <c r="BG266"/>
  <c r="BF266"/>
  <c r="T266"/>
  <c r="R266"/>
  <c r="P266"/>
  <c r="BK266"/>
  <c r="J266"/>
  <c r="BE266" s="1"/>
  <c r="BI260"/>
  <c r="BH260"/>
  <c r="BG260"/>
  <c r="BF260"/>
  <c r="T260"/>
  <c r="R260"/>
  <c r="P260"/>
  <c r="BK260"/>
  <c r="J260"/>
  <c r="BE260"/>
  <c r="BI254"/>
  <c r="BH254"/>
  <c r="BG254"/>
  <c r="BF254"/>
  <c r="T254"/>
  <c r="T253" s="1"/>
  <c r="R254"/>
  <c r="R253"/>
  <c r="P254"/>
  <c r="P253" s="1"/>
  <c r="BK254"/>
  <c r="BK253"/>
  <c r="J253" s="1"/>
  <c r="J62" s="1"/>
  <c r="J254"/>
  <c r="BE254"/>
  <c r="BI247"/>
  <c r="BH247"/>
  <c r="BG247"/>
  <c r="BF247"/>
  <c r="T247"/>
  <c r="T246" s="1"/>
  <c r="R247"/>
  <c r="R246"/>
  <c r="P247"/>
  <c r="P246" s="1"/>
  <c r="BK247"/>
  <c r="BK246"/>
  <c r="J246" s="1"/>
  <c r="J61" s="1"/>
  <c r="J247"/>
  <c r="BE247"/>
  <c r="BI236"/>
  <c r="BH236"/>
  <c r="BG236"/>
  <c r="BF236"/>
  <c r="T236"/>
  <c r="R236"/>
  <c r="P236"/>
  <c r="BK236"/>
  <c r="J236"/>
  <c r="BE236" s="1"/>
  <c r="BI226"/>
  <c r="BH226"/>
  <c r="BG226"/>
  <c r="BF226"/>
  <c r="T226"/>
  <c r="T225"/>
  <c r="R226"/>
  <c r="R225" s="1"/>
  <c r="P226"/>
  <c r="P225"/>
  <c r="BK226"/>
  <c r="BK225" s="1"/>
  <c r="J225" s="1"/>
  <c r="J60" s="1"/>
  <c r="J226"/>
  <c r="BE226" s="1"/>
  <c r="BI215"/>
  <c r="BH215"/>
  <c r="BG215"/>
  <c r="BF215"/>
  <c r="T215"/>
  <c r="R215"/>
  <c r="P215"/>
  <c r="BK215"/>
  <c r="J215"/>
  <c r="BE215"/>
  <c r="BI209"/>
  <c r="BH209"/>
  <c r="BG209"/>
  <c r="BF209"/>
  <c r="T209"/>
  <c r="R209"/>
  <c r="P209"/>
  <c r="BK209"/>
  <c r="J209"/>
  <c r="BE209" s="1"/>
  <c r="BI199"/>
  <c r="BH199"/>
  <c r="BG199"/>
  <c r="BF199"/>
  <c r="T199"/>
  <c r="T198"/>
  <c r="R199"/>
  <c r="R198" s="1"/>
  <c r="P199"/>
  <c r="P198"/>
  <c r="BK199"/>
  <c r="BK198" s="1"/>
  <c r="J198" s="1"/>
  <c r="J59" s="1"/>
  <c r="J199"/>
  <c r="BE199" s="1"/>
  <c r="BI192"/>
  <c r="BH192"/>
  <c r="BG192"/>
  <c r="BF192"/>
  <c r="T192"/>
  <c r="R192"/>
  <c r="P192"/>
  <c r="BK192"/>
  <c r="J192"/>
  <c r="BE192"/>
  <c r="BI186"/>
  <c r="BH186"/>
  <c r="BG186"/>
  <c r="BF186"/>
  <c r="T186"/>
  <c r="R186"/>
  <c r="P186"/>
  <c r="BK186"/>
  <c r="J186"/>
  <c r="BE186" s="1"/>
  <c r="BI179"/>
  <c r="BH179"/>
  <c r="BG179"/>
  <c r="BF179"/>
  <c r="T179"/>
  <c r="R179"/>
  <c r="P179"/>
  <c r="BK179"/>
  <c r="J179"/>
  <c r="BE179"/>
  <c r="BI170"/>
  <c r="BH170"/>
  <c r="BG170"/>
  <c r="BF170"/>
  <c r="T170"/>
  <c r="R170"/>
  <c r="P170"/>
  <c r="BK170"/>
  <c r="J170"/>
  <c r="BE170" s="1"/>
  <c r="BI162"/>
  <c r="BH162"/>
  <c r="BG162"/>
  <c r="BF162"/>
  <c r="T162"/>
  <c r="R162"/>
  <c r="P162"/>
  <c r="BK162"/>
  <c r="J162"/>
  <c r="BE162"/>
  <c r="BI157"/>
  <c r="BH157"/>
  <c r="BG157"/>
  <c r="BF157"/>
  <c r="T157"/>
  <c r="R157"/>
  <c r="P157"/>
  <c r="BK157"/>
  <c r="J157"/>
  <c r="BE157" s="1"/>
  <c r="BI152"/>
  <c r="BH152"/>
  <c r="BG152"/>
  <c r="BF152"/>
  <c r="T152"/>
  <c r="R152"/>
  <c r="P152"/>
  <c r="BK152"/>
  <c r="J152"/>
  <c r="BE152"/>
  <c r="BI146"/>
  <c r="BH146"/>
  <c r="BG146"/>
  <c r="BF146"/>
  <c r="T146"/>
  <c r="R146"/>
  <c r="P146"/>
  <c r="BK146"/>
  <c r="J146"/>
  <c r="BE146" s="1"/>
  <c r="BI138"/>
  <c r="BH138"/>
  <c r="BG138"/>
  <c r="BF138"/>
  <c r="T138"/>
  <c r="R138"/>
  <c r="P138"/>
  <c r="BK138"/>
  <c r="J138"/>
  <c r="BE138"/>
  <c r="BI129"/>
  <c r="BH129"/>
  <c r="BG129"/>
  <c r="BF129"/>
  <c r="T129"/>
  <c r="R129"/>
  <c r="P129"/>
  <c r="BK129"/>
  <c r="J129"/>
  <c r="BE129" s="1"/>
  <c r="BI123"/>
  <c r="BH123"/>
  <c r="BG123"/>
  <c r="BF123"/>
  <c r="T123"/>
  <c r="R123"/>
  <c r="P123"/>
  <c r="BK123"/>
  <c r="J123"/>
  <c r="BE123"/>
  <c r="BI115"/>
  <c r="BH115"/>
  <c r="BG115"/>
  <c r="BF115"/>
  <c r="T115"/>
  <c r="R115"/>
  <c r="P115"/>
  <c r="BK115"/>
  <c r="J115"/>
  <c r="BE115" s="1"/>
  <c r="BI105"/>
  <c r="BH105"/>
  <c r="BG105"/>
  <c r="BF105"/>
  <c r="T105"/>
  <c r="R105"/>
  <c r="P105"/>
  <c r="BK105"/>
  <c r="J105"/>
  <c r="BE105"/>
  <c r="BI99"/>
  <c r="BH99"/>
  <c r="BG99"/>
  <c r="BF99"/>
  <c r="J31" s="1"/>
  <c r="AW52" i="1" s="1"/>
  <c r="T99" i="2"/>
  <c r="R99"/>
  <c r="P99"/>
  <c r="BK99"/>
  <c r="J99"/>
  <c r="BE99" s="1"/>
  <c r="J30" s="1"/>
  <c r="AV52" i="1" s="1"/>
  <c r="AT52" s="1"/>
  <c r="BI93" i="2"/>
  <c r="BH93"/>
  <c r="BG93"/>
  <c r="BF93"/>
  <c r="T93"/>
  <c r="R93"/>
  <c r="P93"/>
  <c r="BK93"/>
  <c r="J93"/>
  <c r="BE93"/>
  <c r="BI87"/>
  <c r="F34" s="1"/>
  <c r="BD52" i="1" s="1"/>
  <c r="BH87" i="2"/>
  <c r="F33" s="1"/>
  <c r="BC52" i="1" s="1"/>
  <c r="BC51" s="1"/>
  <c r="BG87" i="2"/>
  <c r="F32"/>
  <c r="BB52" i="1" s="1"/>
  <c r="BB51" s="1"/>
  <c r="BF87" i="2"/>
  <c r="T87"/>
  <c r="T86"/>
  <c r="T85" s="1"/>
  <c r="T84" s="1"/>
  <c r="R87"/>
  <c r="R86"/>
  <c r="P87"/>
  <c r="P86"/>
  <c r="P85" s="1"/>
  <c r="BK87"/>
  <c r="BK86" s="1"/>
  <c r="J87"/>
  <c r="BE87"/>
  <c r="F30" s="1"/>
  <c r="AZ52" i="1" s="1"/>
  <c r="J80" i="2"/>
  <c r="F80"/>
  <c r="F78"/>
  <c r="E76"/>
  <c r="J51"/>
  <c r="F51"/>
  <c r="F49"/>
  <c r="E47"/>
  <c r="J18"/>
  <c r="E18"/>
  <c r="F52" s="1"/>
  <c r="J17"/>
  <c r="J12"/>
  <c r="J78" s="1"/>
  <c r="E7"/>
  <c r="E74"/>
  <c r="E45"/>
  <c r="AS51" i="1"/>
  <c r="L47"/>
  <c r="AM46"/>
  <c r="L46"/>
  <c r="AM44"/>
  <c r="L44"/>
  <c r="L42"/>
  <c r="L41"/>
  <c r="BD51" l="1"/>
  <c r="W30" s="1"/>
  <c r="W29"/>
  <c r="AY51"/>
  <c r="BK327" i="2"/>
  <c r="J327" s="1"/>
  <c r="J63" s="1"/>
  <c r="J328"/>
  <c r="J64" s="1"/>
  <c r="J30" i="3"/>
  <c r="AV53" i="1" s="1"/>
  <c r="AT53" s="1"/>
  <c r="F30" i="3"/>
  <c r="AZ53" i="1" s="1"/>
  <c r="BK85" i="2"/>
  <c r="J86"/>
  <c r="J58" s="1"/>
  <c r="W28" i="1"/>
  <c r="AX51"/>
  <c r="BK77" i="3"/>
  <c r="J77" s="1"/>
  <c r="J83"/>
  <c r="J57" s="1"/>
  <c r="AZ51" i="1"/>
  <c r="P84" i="2"/>
  <c r="AU52" i="1" s="1"/>
  <c r="AU51" s="1"/>
  <c r="R85" i="2"/>
  <c r="R84" s="1"/>
  <c r="F81"/>
  <c r="F31"/>
  <c r="BA52" i="1" s="1"/>
  <c r="BA51" s="1"/>
  <c r="J49" i="2"/>
  <c r="E45" i="3"/>
  <c r="J71"/>
  <c r="F74"/>
  <c r="W27" i="1" l="1"/>
  <c r="AW51"/>
  <c r="AK27" s="1"/>
  <c r="W26"/>
  <c r="AV51"/>
  <c r="J27" i="3"/>
  <c r="J56"/>
  <c r="BK84" i="2"/>
  <c r="J84" s="1"/>
  <c r="J85"/>
  <c r="J57" s="1"/>
  <c r="J36" i="3" l="1"/>
  <c r="AG53" i="1"/>
  <c r="AN53" s="1"/>
  <c r="J56" i="2"/>
  <c r="J27"/>
  <c r="AT51" i="1"/>
  <c r="AK26"/>
  <c r="AG52" l="1"/>
  <c r="J36" i="2"/>
  <c r="AN52" i="1" l="1"/>
  <c r="AG51"/>
  <c r="AN51" l="1"/>
  <c r="AK23"/>
  <c r="AK32" s="1"/>
</calcChain>
</file>

<file path=xl/sharedStrings.xml><?xml version="1.0" encoding="utf-8"?>
<sst xmlns="http://schemas.openxmlformats.org/spreadsheetml/2006/main" count="3242" uniqueCount="581">
  <si>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</si>
  <si>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</si>
  <si>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</si>
  <si>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</si>
  <si>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</si>
  <si>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</si>
  <si>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</si>
  <si>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{226194f6-bc7f-4dd9-a5bf-8da0401ec97f}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</si>
  <si>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</si>
  <si>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</si>
  <si>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</si>
  <si>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</si>
  <si>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</si>
  <si>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</si>
  <si>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</si>
  <si>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</si>
  <si>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Chodnik_Vlastec1111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</si>
  <si>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</si>
  <si>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</si>
  <si>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chodnik</t>
  </si>
  <si>
    <t>0,1</t>
  </si>
  <si>
    <t>KSO:</t>
  </si>
  <si>
    <t/>
  </si>
  <si>
    <t>CC-CZ:</t>
  </si>
  <si>
    <t>1</t>
  </si>
  <si>
    <t>Místo:</t>
  </si>
  <si>
    <t>Vlastec</t>
  </si>
  <si>
    <t>Datum:</t>
  </si>
  <si>
    <t>10</t>
  </si>
  <si>
    <t>100</t>
  </si>
  <si>
    <t>Zadavatel:</t>
  </si>
  <si>
    <t>IČ:</t>
  </si>
  <si>
    <t>00511773</t>
  </si>
  <si>
    <t>Obec Vlastec</t>
  </si>
  <si>
    <t>DIČ:</t>
  </si>
  <si>
    <t>Uchazeč:</t>
  </si>
  <si>
    <t>Vyplň údaj</t>
  </si>
  <si>
    <t>Projektant:</t>
  </si>
  <si>
    <t>63860350</t>
  </si>
  <si>
    <t>Ing. Rudolf Pešta</t>
  </si>
  <si>
    <t>CZ6007110208</t>
  </si>
  <si>
    <t>True</t>
  </si>
  <si>
    <t>Poznámka:</t>
  </si>
  <si>
    <t>doba realizace 55 kalendářních dnů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</si>
  <si>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</si>
  <si>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</si>
  <si>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</si>
  <si>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</si>
  <si>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</si>
  <si>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</si>
  <si>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</si>
  <si>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</si>
  <si>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</si>
  <si>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</si>
  <si>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</si>
  <si>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</si>
  <si>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</si>
  <si>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</si>
  <si>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</si>
  <si>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</si>
  <si>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</si>
  <si>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</si>
  <si>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</si>
  <si>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</si>
  <si>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</si>
  <si>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</si>
  <si>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</si>
  <si>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</si>
  <si>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</si>
  <si>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</si>
  <si>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</si>
  <si>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</si>
  <si>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</si>
  <si>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</si>
  <si>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</si>
  <si>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</si>
  <si>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</si>
  <si>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</si>
  <si>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</si>
  <si>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</si>
  <si>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</si>
  <si>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</si>
  <si>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</si>
  <si>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Chodnik Vlastec</t>
  </si>
  <si>
    <t>chodník</t>
  </si>
  <si>
    <t>STA</t>
  </si>
  <si>
    <t>{e555d97c-4191-4788-9335-eeab3751a3a7}</t>
  </si>
  <si>
    <t>2</t>
  </si>
  <si>
    <t>Doplňující údaje</t>
  </si>
  <si>
    <t>Doplňující údaje DIO-chodník Vlastec</t>
  </si>
  <si>
    <t>{807da66a-55e2-4a90-aa53-e628c4308243}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</si>
  <si>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</si>
  <si>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</si>
  <si>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</si>
  <si>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</si>
  <si>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</si>
  <si>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</si>
  <si>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</si>
  <si>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Chodnik Vlastec - chodník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</si>
  <si>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</si>
  <si>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</si>
  <si>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</si>
  <si>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</si>
  <si>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</si>
  <si>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</si>
  <si>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</si>
  <si>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</si>
  <si>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</si>
  <si>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</si>
  <si>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</si>
  <si>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>PSV - Práce a dodávky PSV</t>
  </si>
  <si>
    <t xml:space="preserve">    721 - Zdravotechnika - vnitřní kanalizace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</si>
  <si>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</si>
  <si>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</si>
  <si>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</si>
  <si>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</si>
  <si>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</si>
  <si>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</si>
  <si>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</si>
  <si>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</si>
  <si>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</si>
  <si>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</si>
  <si>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</si>
  <si>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</si>
  <si>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</si>
  <si>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</si>
  <si>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</si>
  <si>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</si>
  <si>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</si>
  <si>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</si>
  <si>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7</t>
  </si>
  <si>
    <t>K</t>
  </si>
  <si>
    <t>11201</t>
  </si>
  <si>
    <t>KÁCENÍ STROMŮ D KMENE DO 0,5M S ODSTRANĚNÍM PAŘEZŮ</t>
  </si>
  <si>
    <t>KUS</t>
  </si>
  <si>
    <t>OTSKP 2018</t>
  </si>
  <si>
    <t>4</t>
  </si>
  <si>
    <t>-1009251720</t>
  </si>
  <si>
    <t>PP</t>
  </si>
  <si>
    <t>PSC</t>
  </si>
  <si>
    <t>Poznámka k souboru cen:_x000D_
Kácení stromů se měří v [ks] poražených stromů (průměr stromů se měří v místě řezu) a zahrnuje zejména: - poražení stromu a osekání větví - spálení větví na hromadách nebo štěpkování - dopravu a uložení kmenů, případné další práce s nimi dle pokynů zadávací dokumentace Odstranění pařezů se měří v [ks] vytrhaných nebo vykopaných pařezů a zahrnuje zejména: - vytrhání nebo vykopání pařezů - veškeré zemní práce spojené s odstraněním pařezů - dopravu a uložení pařezů, případně další práce s nimi dle pokynů zadávací dokumentace - zásyp jam po pařezech</t>
  </si>
  <si>
    <t>VV</t>
  </si>
  <si>
    <t>"počet 4ks"</t>
  </si>
  <si>
    <t>Součet</t>
  </si>
  <si>
    <t>6</t>
  </si>
  <si>
    <t>11202</t>
  </si>
  <si>
    <t>KÁCENÍ STROMŮ D KMENE DO 0,9M S ODSTRANĚNÍM PAŘEZŮ</t>
  </si>
  <si>
    <t>-1760096333</t>
  </si>
  <si>
    <t>"počet 1ks"</t>
  </si>
  <si>
    <t>5</t>
  </si>
  <si>
    <t>11203</t>
  </si>
  <si>
    <t>KÁCENÍ STROMŮ D KMENE PŘES 0,9M S ODSTRAN PAŘEZŮ</t>
  </si>
  <si>
    <t>449581989</t>
  </si>
  <si>
    <t>"počet 7ks"</t>
  </si>
  <si>
    <t>11331</t>
  </si>
  <si>
    <t>ODSTRANĚNÍ PODKLADU ZPEVNĚNÝCH PLOCH ZE STABIL ZEMINY</t>
  </si>
  <si>
    <t>M3</t>
  </si>
  <si>
    <t>-1117047023</t>
  </si>
  <si>
    <t>Poznámka k souboru cen:_x000D_
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</si>
  <si>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"odstranění travního drnu"</t>
  </si>
  <si>
    <t>"125 délka"</t>
  </si>
  <si>
    <t>"šířka 1,7m"</t>
  </si>
  <si>
    <t>"0,18 hloubka"</t>
  </si>
  <si>
    <t>"autobusouvá zastávka šířka 1,7m délka 5m"</t>
  </si>
  <si>
    <t>(125*1,7*0,18)+(1,7*5*0,18)</t>
  </si>
  <si>
    <t>9</t>
  </si>
  <si>
    <t>11347</t>
  </si>
  <si>
    <t>ODSTRAN KRYTU ZPEVNĚNÝCH PLOCH Z DLAŽEB KOSTEK VČET PODKL</t>
  </si>
  <si>
    <t>-980619761</t>
  </si>
  <si>
    <t>"délka 8m"</t>
  </si>
  <si>
    <t>"šířka 2,7m"</t>
  </si>
  <si>
    <t>"tloušťka 0,1m</t>
  </si>
  <si>
    <t>8*2,7*0,1</t>
  </si>
  <si>
    <t>8</t>
  </si>
  <si>
    <t>11351</t>
  </si>
  <si>
    <t>ODSTRANĚNÍ ZÁHONOVÝCH OBRUBNÍKŮ</t>
  </si>
  <si>
    <t>M</t>
  </si>
  <si>
    <t>-991194704</t>
  </si>
  <si>
    <t>"délka 14m"</t>
  </si>
  <si>
    <t>14</t>
  </si>
  <si>
    <t>132731</t>
  </si>
  <si>
    <t>HLOUBENÍ RÝH ŠÍŘ DO 2M PAŽ I NEPAŽ TŘ. I, ODVOZ DO 1KM</t>
  </si>
  <si>
    <t>403162368</t>
  </si>
  <si>
    <t>Poznámka k souboru cen:_x000D_
položka zahrnuje: - vodorovná a svislá doprava, přemístění, přeložení, manipulace s výkopkem - kompletní provedení vykopávky nezapažené i zapažené - ošetření výkopiště po celou dobu práce v něm vč. klimatických opatření - ztížení vykopávek v blízkosti podzemního vedení, konstrukcí a objektů vč. jejich dočasného zajištění - ztížení pod vodou, v okolí výbušnin, ve stísněných prostorech a pod. - příplatek za lepivost - těžení po vrstvách, pásech a po jiných nutných částech (figurách) - čerpání vody vč. čerpacích jímek, potrubí a pohotovostní čerpací soupravy (viz ustanovení k pol. 1151,2) - potřebné snížení hladiny podzemní vody - těžení a rozpojování jednotlivých balvanů - vytahování a nošení výkopku - svahování a přesvah. svahů do konečného tvaru, výměna hornin v podloží a v pláni znehodnocené klimatickými vlivy - ruční vykopávky, odstranění kořenů a napadávek - pažení, vzepření a rozepření vč. přepažování (vyjma štětových stěn) - úpravu, ochranu a očištění dna, základové spáry, stěn a svahů - odvedení nebo obvedení vody v okolí výkopiště a ve výkopišti - třídění výkopku - veškeré pomocné konstrukce umožňující provedení vykopávky (příjezdy, sjezdy, nájezdy, lešení, podpěr. konstr., přemostění, zpevněné plochy, zakrytí a pod.) - nezahrnuje uložení zeminy (na skládku, do násypu) ani poplatky za skládku, vykazují se v položce č.0141**</t>
  </si>
  <si>
    <t>"základ obrubníku"</t>
  </si>
  <si>
    <t>"délka 130m"</t>
  </si>
  <si>
    <t>"šířka 0,3m"</t>
  </si>
  <si>
    <t>"hloubka 0,1m"</t>
  </si>
  <si>
    <t>130*0,3*0,1</t>
  </si>
  <si>
    <t>13</t>
  </si>
  <si>
    <t>1673218232</t>
  </si>
  <si>
    <t>"délka 6m"</t>
  </si>
  <si>
    <t>"šířka 0,4m"</t>
  </si>
  <si>
    <t>"hloubka 0,5m"</t>
  </si>
  <si>
    <t>6*0,4*0,5</t>
  </si>
  <si>
    <t>0103</t>
  </si>
  <si>
    <t>ACO Kerb drain KD305 1ks- 0,5 obj.č. 07961</t>
  </si>
  <si>
    <t>ks</t>
  </si>
  <si>
    <t>-1963308390</t>
  </si>
  <si>
    <t>"množství 11ks"</t>
  </si>
  <si>
    <t>"možný i jiný výrobce"</t>
  </si>
  <si>
    <t>11</t>
  </si>
  <si>
    <t>22</t>
  </si>
  <si>
    <t>0203</t>
  </si>
  <si>
    <t>kombinovaná čelní stěna KD305 obj.č.07973</t>
  </si>
  <si>
    <t>1159394090</t>
  </si>
  <si>
    <t>23</t>
  </si>
  <si>
    <t>0303</t>
  </si>
  <si>
    <t>uložení do betonového lože</t>
  </si>
  <si>
    <t>m</t>
  </si>
  <si>
    <t>677202042</t>
  </si>
  <si>
    <t>uložení do betonového lože ACO Kerb drain 11ks, včetně dodání betonového lože</t>
  </si>
  <si>
    <t>"délka 10,5m"</t>
  </si>
  <si>
    <t>10,5</t>
  </si>
  <si>
    <t>16</t>
  </si>
  <si>
    <t>17511</t>
  </si>
  <si>
    <t>OBSYP POTRUBÍ A OBJEKTŮ SE ZHUTNĚNÍM</t>
  </si>
  <si>
    <t>485165897</t>
  </si>
  <si>
    <t>Poznámka k souboru cen:_x000D_
položka zahrnuje: - kompletní provedení zemní konstrukce vč. výběru vhodného materiálu - úprava ukládaného materiálu vlhčením, tříděním, promícháním nebo vysoušením, příp. jiné úpravy za účelem zlepšení jeho mech. vlastností - hutnění i různé míry hutnění - ošetření úložiště po celou dobu práce v něm vč. klimatických opatření - ztížení v okolí vedení, konstrukcí a objektů a jejich dočasné zajištění - ztížení provádění vč. hutnění ve ztížených podmínkách a stísněných prostorech - ztížené ukládání sypaniny pod vodu - ukládání po vrstvách a po jiných nutných částech (figurách) vč. dosypávek - spouštění a nošení materiálu - výměna částí zemní konstrukce znehodnocené klimatickými vlivy - ruční hutnění a výplň jam a prohlubní v podloží - úprava, očištění, ochrana a zhutnění podloží - svahování, hutnění a uzavírání povrchů svahů - zřízení lavic na svazích - udržování úložiště a jeho ochrana proti vodě - odvedení nebo obvedení vody v okolí úložiště a v úložišti - veškeré pomocné konstrukce umožňující provedení zemní konstrukce (příjezdy, sjezdy, nájezdy, lešení, podpěrné konstrukce, přemostění, zpevněné plochy, zakrytí a pod.) - zemina vytlačená potrubím o DN do 180mm se od kubatury obsypů neodečítá</t>
  </si>
  <si>
    <t>3</t>
  </si>
  <si>
    <t>18120</t>
  </si>
  <si>
    <t>ÚPRAVA PLÁNĚ SE ZHUTNĚNÍM V HORNINĚ TŘ. II</t>
  </si>
  <si>
    <t>M2</t>
  </si>
  <si>
    <t>1869255232</t>
  </si>
  <si>
    <t>Poznámka k souboru cen:_x000D_
položka zahrnuje úpravu pláně včetně vyrovnání výškových rozdílů. Míru zhutnění určuje projekt.</t>
  </si>
  <si>
    <t>"ČSN 736133, Edef=45MPa, 100%PS"</t>
  </si>
  <si>
    <t>"120 délka"</t>
  </si>
  <si>
    <t>120*1,7+1,7*5</t>
  </si>
  <si>
    <t>41</t>
  </si>
  <si>
    <t>18233</t>
  </si>
  <si>
    <t>ROZPROSTŘENÍ ORNICE V ROVINĚ V TL DO 0,20M</t>
  </si>
  <si>
    <t>1616268309</t>
  </si>
  <si>
    <t>Poznámka k souboru cen:_x000D_
položka zahrnuje: nutné přemístění ornice z dočasných skládek vzdálených do 50m rozprostření ornice v předepsané tloušťce v rovině a ve svahu do 1:5</t>
  </si>
  <si>
    <t>"plocha 263m2"</t>
  </si>
  <si>
    <t>"tloušťka 0,17m"</t>
  </si>
  <si>
    <t>263</t>
  </si>
  <si>
    <t>42</t>
  </si>
  <si>
    <t>18241</t>
  </si>
  <si>
    <t>ZALOŽENÍ TRÁVNÍKU RUČNÍM VÝSEVEM</t>
  </si>
  <si>
    <t>-469165748</t>
  </si>
  <si>
    <t>Poznámka k souboru cen:_x000D_
Zahrnuje dodání předepsané travní směsi, její výsev na ornici, zalévání, první pokosení, to vše bez ohledu na sklon terénu</t>
  </si>
  <si>
    <t>43</t>
  </si>
  <si>
    <t>184B17</t>
  </si>
  <si>
    <t>VYSAZOVÁNÍ STROMŮ LISTNATÝCH S BALEM OBVOD KMENE DO 20CM, PODCHOZÍ VÝŠ MIN 2,4M</t>
  </si>
  <si>
    <t>159683455</t>
  </si>
  <si>
    <t>Poznámka k souboru cen:_x000D_
Položka vysazování stromů dodávku projektem předepsaných stromů, hloubení jamek (min. rozměry pro stromy min. 1,5 násobek balu výpěstku) s event. výměnou půdy, s hnojením anorganickým hnojivem a přídavkem organického hnojiva min. 5kg pro stromy, zálivku, kůly, chráničky ke stromům nebo ochrana stromů nátěrem a pod. Obvod kmene se měří ve výšce 1,00m nad zemí. položka zahrnuje veškerý materiál, výrobky a polotovary, včetně mimostaveništní a vnitrostaveništní dopravy (rovněž přesuny), včetně naložení a složení, případně s uložením</t>
  </si>
  <si>
    <t>"počet 8ks"</t>
  </si>
  <si>
    <t>Vodorovné konstrukce</t>
  </si>
  <si>
    <t>31</t>
  </si>
  <si>
    <t>45152</t>
  </si>
  <si>
    <t>PODKLADNÍ A VÝPLŇOVÉ VRSTVY Z KAMENIVA DRCENÉHO</t>
  </si>
  <si>
    <t>-725033768</t>
  </si>
  <si>
    <t>Poznámka k souboru cen:_x000D_
položka zahrnuje dodávku předepsaného kameniva, mimostaveništní a vnitrostaveništní dopravu a jeho uložení není-li v zadávací dokumentaci uvedeno jinak, jedná se o nakupovaný materiál</t>
  </si>
  <si>
    <t>"drť 4/8"</t>
  </si>
  <si>
    <t>"tloušťka 0,04m"</t>
  </si>
  <si>
    <t>(125*1,7+1,7*5)*0,04</t>
  </si>
  <si>
    <t>44</t>
  </si>
  <si>
    <t>0401</t>
  </si>
  <si>
    <t xml:space="preserve">Jírovec </t>
  </si>
  <si>
    <t>163788156</t>
  </si>
  <si>
    <t>Jírovec červený obsahuje dodávku stromu.</t>
  </si>
  <si>
    <t>"jírovec (pleťový/maďal) obvod kmene 1m nad zemí 18-20cm"</t>
  </si>
  <si>
    <t>"8kusů"</t>
  </si>
  <si>
    <t>30</t>
  </si>
  <si>
    <t>465921</t>
  </si>
  <si>
    <t>DLAŽBY Z BETONOVÝCH DLAŽDIC NA SUCHO</t>
  </si>
  <si>
    <t>-941462613</t>
  </si>
  <si>
    <t>Poznámka k souboru cen:_x000D_
položka zahrnuje: - nutné zemní práce (svahování, úpravu pláně a pod.) - úpravu podkladu - dodávku a uložení dlažby z předepsaných dlaždic do předepsaného tvaru - spárování, těsnění, tmelení a vyplnění spar případně s vyklínováním - úprava povrchu pro odvedení srážkové vody - nezahrnuje podklad pod dlažbu, vykazuje se samostatně položkami SD 45</t>
  </si>
  <si>
    <t>"dlažba 200x100x60 šedá"</t>
  </si>
  <si>
    <t>"z toho črvená hladká 6m2 a červená s hmatovými prvky 5m2"</t>
  </si>
  <si>
    <t>Komunikace pozemní</t>
  </si>
  <si>
    <t>29</t>
  </si>
  <si>
    <t>56334</t>
  </si>
  <si>
    <t>VOZOVKOVÉ VRSTVY ZE ŠTĚRKODRTI TL. DO 200MM</t>
  </si>
  <si>
    <t>1053100445</t>
  </si>
  <si>
    <t>Poznámka k souboru cen:_x000D_
- dodání kameniva předepsané kvality a zrnitosti - rozprostření a zhutnění vrstvy v předepsané tloušťce - zřízení vrstvy bez rozlišení šířky, pokládání vrstvy po etapách - nezahrnuje postřiky, nátěry</t>
  </si>
  <si>
    <t>"ŠD 0-32, ČSN 736126, Edef=45MPa"</t>
  </si>
  <si>
    <t>"tloušťka 200mm"</t>
  </si>
  <si>
    <t>46</t>
  </si>
  <si>
    <t>574B04</t>
  </si>
  <si>
    <t>ASFALTOVÝ BETON PRO OBRUSNÉ VRSTVY MODIFIK ACO 11+, 11S</t>
  </si>
  <si>
    <t>582429537</t>
  </si>
  <si>
    <t>Poznámka k souboru cen:_x000D_
- dodání směsi v požadované kvalitě - očištění podkladu - uložení směsi dle předepsaného technologického předpisu, zhutnění vrstvy v předepsané tloušťce - zřízení vrstvy bez rozlišení šířky, pokládání vrstvy po etapách, včetně pracovních spar a spojů - úpravu napojení, ukončení podél obrubníků, dilatačních zařízení, odvodňovacích proužků, odvodňovačů, vpustí, šachet a pod. - nezahrnuje postřiky, nátěry - nezahrnuje těsnění podél obrubníků, dilatačních zařízení, odvodňovacích proužků, odvodňovačů, vpustí, šachet a pod.</t>
  </si>
  <si>
    <t>"vyplnění prostoru mezi stávající komunikací a obruníkem"</t>
  </si>
  <si>
    <t>"ACO 11+, ČSN 73 6121"</t>
  </si>
  <si>
    <t>"šířka 0,1m"</t>
  </si>
  <si>
    <t>"tloušťka 0,06m"</t>
  </si>
  <si>
    <t>130*0,06*0,1</t>
  </si>
  <si>
    <t>Trubní vedení</t>
  </si>
  <si>
    <t>87533</t>
  </si>
  <si>
    <t>POTRUBÍ DREN Z TRUB PLAST DN DO 150MM</t>
  </si>
  <si>
    <t>1125735285</t>
  </si>
  <si>
    <t>Poznámka k souboru cen:_x000D_
položky pro zhotovení potrubí platí bez ohledu na sklon zahrnuje: - výrobní dokumentaci (včetně technologického předpisu) - dodání veškerého trubního a pomocného materiálu (trouby, trubky, tvarovky, spojovací a těsnící materiál a pod.), podpěrných, závěsných a upevňovacích prvků, včetně potřebných úprav - úprava a příprava podkladu a podpěr, očištění a ošetření podkladu a podpěr - zřízení plně funkčního potrubí, kompletní soustavy, podle příslušného technologického předpisu - zřízení potrubí i jednotlivých částí po etapách, včetně pracovních spar a spojů, pracovního zaslepení konců a pod. - úprava prostupů, průchodů šachtami a komorami, okolí podpěr a vyústění, zaústění, napojení, vyvedení a upevnění odpad. výustí - ochrana potrubí nátěrem (vč. úpravy povrchu), případně izolací, nejsou-li tyto práce předmětem jiné položky - úprava, očištění a ošetření prostoru kolem potrubí - položky platí pro práce prováděné v prostoru zapaženém i nezapaženém a i v kolektorech, chráničkách - položky zahrnují i práce spojené s nutnými obtoky, převáděním a čerpáním vody</t>
  </si>
  <si>
    <t>Ostatní konstrukce a práce, bourání</t>
  </si>
  <si>
    <t>914123</t>
  </si>
  <si>
    <t>DOPRAVNÍ ZNAČKY ZÁKLADNÍ VELIKOSTI OCELOVÉ FÓLIE TŘ 1 - DEMONTÁŽ</t>
  </si>
  <si>
    <t>1189228982</t>
  </si>
  <si>
    <t>Poznámka k souboru cen:_x000D_
Položka zahrnuje odstranění, demontáž a odklizení materiálu s odvozem na předepsané místo</t>
  </si>
  <si>
    <t>"počet 3ks"</t>
  </si>
  <si>
    <t>32</t>
  </si>
  <si>
    <t>914172</t>
  </si>
  <si>
    <t>DOPRAVNÍ ZNAČKY ZÁKLADNÍ VELIKOSTI HLINÍKOVÉ FÓLIE TŘ 2 - MONTÁŽ S PŘEMÍSTĚNÍM</t>
  </si>
  <si>
    <t>-2055314587</t>
  </si>
  <si>
    <t>Poznámka k souboru cen:_x000D_
položka zahrnuje: - dopravu demontované značky z dočasné skládky - osazení a montáž značky na místě určeném projektem - nutnou opravu poškozených částí nezahrnuje dodávku značky</t>
  </si>
  <si>
    <t>34</t>
  </si>
  <si>
    <t>914941</t>
  </si>
  <si>
    <t>SLOUPKY A STOJKY DOPRAVNÍCH ZNAČEK Z HLINÍK TRUBEK DO PATKY - DODÁVKA A MONTÁŽ</t>
  </si>
  <si>
    <t>-522452539</t>
  </si>
  <si>
    <t xml:space="preserve">Poznámka k souboru cen:_x000D_
položka zahrnuje: - sloupky a upevňovací zařízení včetně jejich osazení (betonová patka, zemní práce) </t>
  </si>
  <si>
    <t>45</t>
  </si>
  <si>
    <t>915111</t>
  </si>
  <si>
    <t>VODOROVNÉ DOPRAVNÍ ZNAČENÍ BARVOU HLADKÉ - DODÁVKA A POKLÁDKA</t>
  </si>
  <si>
    <t>1250063661</t>
  </si>
  <si>
    <t>Poznámka k souboru cen:_x000D_
položka zahrnuje: - dodání a pokládku nátěrového materiálu (měří se pouze natíraná plocha) - předznačení a reflexní úpravu</t>
  </si>
  <si>
    <t>"šířka 0,125m"</t>
  </si>
  <si>
    <t>130*0,125</t>
  </si>
  <si>
    <t>18</t>
  </si>
  <si>
    <t>917212</t>
  </si>
  <si>
    <t>ZÁHONOVÉ OBRUBY Z BETONOVÝCH OBRUBNÍKŮ ŠÍŘ 80MM</t>
  </si>
  <si>
    <t>1753359820</t>
  </si>
  <si>
    <t>Poznámka k souboru cen:_x000D_
Položka zahrnuje: dodání a pokládku betonových obrubníků o rozměrech předepsaných zadávací dokumentací betonové lože i boční betonovou opěrku.</t>
  </si>
  <si>
    <t>"obrubník 1000/250/80"</t>
  </si>
  <si>
    <t>"délka 120m"</t>
  </si>
  <si>
    <t>120</t>
  </si>
  <si>
    <t>17</t>
  </si>
  <si>
    <t>917224</t>
  </si>
  <si>
    <t>SILNIČNÍ A CHODNÍKOVÉ OBRUBY Z BETONOVÝCH OBRUBNÍKŮ ŠÍŘ 150MM</t>
  </si>
  <si>
    <t>1877969044</t>
  </si>
  <si>
    <t>"Silniční obrubník 1000/300/150"</t>
  </si>
  <si>
    <t>"délka 124m"</t>
  </si>
  <si>
    <t>124</t>
  </si>
  <si>
    <t>919112</t>
  </si>
  <si>
    <t>ŘEZÁNÍ ASFALTOVÉHO KRYTU VOZOVEK TL DO 100MM</t>
  </si>
  <si>
    <t>-1294332365</t>
  </si>
  <si>
    <t>Poznámka k souboru cen:_x000D_
položka zahrnuje řezání vozovkové vrstvy v předepsané tloušťce, včetně spotřeby vody</t>
  </si>
  <si>
    <t>"délka 122m"</t>
  </si>
  <si>
    <t>122</t>
  </si>
  <si>
    <t>40</t>
  </si>
  <si>
    <t>93723</t>
  </si>
  <si>
    <t>MOBILIÁŘ - KOŠE NA ODPADKY Z BETONOVÝCH DÍLCŮ</t>
  </si>
  <si>
    <t>1860337703</t>
  </si>
  <si>
    <t>Poznámka k souboru cen:_x000D_
Položka zahrnuje: - montáž, osazení a dodávku kompletního zařízení, předepsaného zadávací dokumentací - mimostavništní a vnitrostaveništní dopravu - nezbytné zemní práce a základové konstrukce - předepsanou povrchovou úpravu (nátěry a pod.) Pozn.: materiál uvedený v textu představuje rozhodující podíl ve výrobku</t>
  </si>
  <si>
    <t>"odpadkový koš 90l šterk, katalog DURST pol. OK1A"</t>
  </si>
  <si>
    <t>"stříška na koš plech, katalog DURST pol D222"</t>
  </si>
  <si>
    <t>"vložka pozink., katalog DURST pol D224"</t>
  </si>
  <si>
    <t>"1kus"</t>
  </si>
  <si>
    <t>36</t>
  </si>
  <si>
    <t>93767</t>
  </si>
  <si>
    <t>MOBILIÁŘ - PŘÍSTŘEŠKY PRO ZASTÁVKY VEŘEJNÉ DOPRAVY</t>
  </si>
  <si>
    <t>-255334381</t>
  </si>
  <si>
    <t>"aut.zastávka CONVY 3000mm s vitráží vpravo i vlevo"</t>
  </si>
  <si>
    <t>20</t>
  </si>
  <si>
    <t>96687</t>
  </si>
  <si>
    <t>VYBOURÁNÍ ULIČNÍCH VPUSTÍ KOMPLETNÍCH</t>
  </si>
  <si>
    <t>-698102082</t>
  </si>
  <si>
    <t>Poznámka k souboru cen:_x000D_
položka zahrnuje: - kompletní bourací práce včetně nezbytného rozsahu zemních prací, - veškerou manipulaci s vybouranou sutí a hmotami včetně uložení na skládku, - veškeré další práce plynoucí z technologického předpisu a z platných předpisů, nezahrnuje poplatek za skládku, který se vykazuje v položce 0141** (s výjimkou malého množství bouraného materiálu, kde je možné poplatek zahrnout do jednotkové ceny bourání – tento fakt musí být uveden v doplňujícím textu k položce)</t>
  </si>
  <si>
    <t>"u zastávky 1ks"</t>
  </si>
  <si>
    <t>19</t>
  </si>
  <si>
    <t>96922</t>
  </si>
  <si>
    <t>VYBOURÁNÍ POTRUBÍ DN DO 100MM KANALIZAČ</t>
  </si>
  <si>
    <t>-1539520621</t>
  </si>
  <si>
    <t>Poznámka k souboru cen:_x000D_
- položka zahrnuje veškerou manipulaci s vybouranou sutí a hmotami včetně uložení na skládku. Nezahrnuje poplatek za skládku, který se vykazuje v položce 0141** (s výjimkou malého množství bouraného materiálu, kde je možné poplatek zahrnout do jednotkové ceny bourání – tento fakt musí být uveden v doplňujícím textu k položce) - položka zahrnuje veškeré další práce plynoucí z technologického předpisu a z platných předpisů</t>
  </si>
  <si>
    <t>PSV</t>
  </si>
  <si>
    <t>Práce a dodávky PSV</t>
  </si>
  <si>
    <t>721</t>
  </si>
  <si>
    <t>Zdravotechnika - vnitřní kanalizace</t>
  </si>
  <si>
    <t>24</t>
  </si>
  <si>
    <t>0404</t>
  </si>
  <si>
    <t>KerbDrain horní díl vpusti 500x390x550 obj.č.04928</t>
  </si>
  <si>
    <t>-910603592</t>
  </si>
  <si>
    <t>25</t>
  </si>
  <si>
    <t>0504</t>
  </si>
  <si>
    <t>KerbDrain dolní část vpusti krátká DN150 obj.č.01614</t>
  </si>
  <si>
    <t>762502911</t>
  </si>
  <si>
    <t>26</t>
  </si>
  <si>
    <t>0604</t>
  </si>
  <si>
    <t>KerbDrain kalový koš krátký obj.č.01616</t>
  </si>
  <si>
    <t>447121722</t>
  </si>
  <si>
    <t>27</t>
  </si>
  <si>
    <t>07</t>
  </si>
  <si>
    <t>montáž do betonového lože</t>
  </si>
  <si>
    <t>-849684901</t>
  </si>
  <si>
    <t>montáž vpusti do bet lože</t>
  </si>
  <si>
    <t>Doplňující údaje - Doplňující údaje DIO-chodník Vlastec</t>
  </si>
  <si>
    <t>OST - Ostatní</t>
  </si>
  <si>
    <t>02710</t>
  </si>
  <si>
    <t>POMOC PRÁCE ZŘÍZ NEBO ZAJIŠŤ OBJÍŽĎKY A PŘÍSTUP CESTY</t>
  </si>
  <si>
    <t>KPL</t>
  </si>
  <si>
    <t>512</t>
  </si>
  <si>
    <t>-845365997</t>
  </si>
  <si>
    <t>Poznámka k souboru cen:_x000D_
zahrnuje veškeré náklady spojené s objednatelem požadovanými zařízeními</t>
  </si>
  <si>
    <t>"instalace DZ dle schváleného DIO "</t>
  </si>
  <si>
    <t>OST</t>
  </si>
  <si>
    <t>Ostatní</t>
  </si>
  <si>
    <t>02911</t>
  </si>
  <si>
    <t>OSTATNÍ POŽADAVKY - GEODETICKÉ ZAMĚŘENÍ</t>
  </si>
  <si>
    <t>HM</t>
  </si>
  <si>
    <t>-69470659</t>
  </si>
  <si>
    <t>Poznámka k souboru cen:_x000D_
zahrnuje veškeré náklady spojené s objednatelem požadovanými pracemi</t>
  </si>
  <si>
    <t>"geodetické zaměření skutečného provedení stavby"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</si>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</sst>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7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38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5" fillId="2" borderId="0" xfId="1" applyFill="1"/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2" fillId="0" borderId="18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9" fillId="0" borderId="18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9" fillId="0" borderId="23" xfId="0" applyNumberFormat="1" applyFont="1" applyBorder="1" applyAlignment="1" applyProtection="1">
      <alignment vertical="center"/>
    </xf>
    <xf numFmtId="4" fontId="29" fillId="0" borderId="24" xfId="0" applyNumberFormat="1" applyFont="1" applyBorder="1" applyAlignment="1" applyProtection="1">
      <alignment vertical="center"/>
    </xf>
    <xf numFmtId="166" fontId="29" fillId="0" borderId="24" xfId="0" applyNumberFormat="1" applyFont="1" applyBorder="1" applyAlignment="1" applyProtection="1">
      <alignment vertical="center"/>
    </xf>
    <xf numFmtId="4" fontId="29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30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2" fillId="0" borderId="16" xfId="0" applyNumberFormat="1" applyFont="1" applyBorder="1" applyAlignment="1" applyProtection="1"/>
    <xf numFmtId="166" fontId="32" fillId="0" borderId="17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18" xfId="0" applyFont="1" applyBorder="1" applyAlignment="1" applyProtection="1">
      <alignment vertical="center"/>
    </xf>
    <xf numFmtId="0" fontId="36" fillId="0" borderId="0" xfId="0" applyFont="1" applyAlignment="1" applyProtection="1">
      <alignment vertical="center" wrapText="1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8" xfId="0" applyFont="1" applyBorder="1" applyAlignment="1" applyProtection="1">
      <alignment horizontal="center" vertical="center"/>
    </xf>
    <xf numFmtId="49" fontId="37" fillId="0" borderId="28" xfId="0" applyNumberFormat="1" applyFont="1" applyBorder="1" applyAlignment="1" applyProtection="1">
      <alignment horizontal="left" vertical="center" wrapText="1"/>
    </xf>
    <xf numFmtId="0" fontId="37" fillId="0" borderId="28" xfId="0" applyFont="1" applyBorder="1" applyAlignment="1" applyProtection="1">
      <alignment horizontal="left" vertical="center" wrapText="1"/>
    </xf>
    <xf numFmtId="0" fontId="37" fillId="0" borderId="28" xfId="0" applyFont="1" applyBorder="1" applyAlignment="1" applyProtection="1">
      <alignment horizontal="center" vertical="center" wrapText="1"/>
    </xf>
    <xf numFmtId="167" fontId="37" fillId="0" borderId="28" xfId="0" applyNumberFormat="1" applyFont="1" applyBorder="1" applyAlignment="1" applyProtection="1">
      <alignment vertical="center"/>
    </xf>
    <xf numFmtId="4" fontId="37" fillId="3" borderId="28" xfId="0" applyNumberFormat="1" applyFont="1" applyFill="1" applyBorder="1" applyAlignment="1" applyProtection="1">
      <alignment vertical="center"/>
      <protection locked="0"/>
    </xf>
    <xf numFmtId="4" fontId="37" fillId="0" borderId="28" xfId="0" applyNumberFormat="1" applyFont="1" applyBorder="1" applyAlignment="1" applyProtection="1">
      <alignment vertical="center"/>
    </xf>
    <xf numFmtId="0" fontId="37" fillId="0" borderId="5" xfId="0" applyFont="1" applyBorder="1" applyAlignment="1">
      <alignment vertical="center"/>
    </xf>
    <xf numFmtId="0" fontId="37" fillId="3" borderId="28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8" fillId="0" borderId="29" xfId="0" applyFont="1" applyBorder="1" applyAlignment="1" applyProtection="1">
      <alignment vertical="center" wrapText="1"/>
      <protection locked="0"/>
    </xf>
    <xf numFmtId="0" fontId="38" fillId="0" borderId="30" xfId="0" applyFont="1" applyBorder="1" applyAlignment="1" applyProtection="1">
      <alignment vertical="center" wrapText="1"/>
      <protection locked="0"/>
    </xf>
    <xf numFmtId="0" fontId="38" fillId="0" borderId="31" xfId="0" applyFont="1" applyBorder="1" applyAlignment="1" applyProtection="1">
      <alignment vertical="center" wrapText="1"/>
      <protection locked="0"/>
    </xf>
    <xf numFmtId="0" fontId="38" fillId="0" borderId="32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0" borderId="32" xfId="0" applyFont="1" applyBorder="1" applyAlignment="1" applyProtection="1">
      <alignment vertical="center" wrapText="1"/>
      <protection locked="0"/>
    </xf>
    <xf numFmtId="0" fontId="38" fillId="0" borderId="33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49" fontId="41" fillId="0" borderId="1" xfId="0" applyNumberFormat="1" applyFont="1" applyBorder="1" applyAlignment="1" applyProtection="1">
      <alignment vertical="center" wrapText="1"/>
      <protection locked="0"/>
    </xf>
    <xf numFmtId="0" fontId="38" fillId="0" borderId="35" xfId="0" applyFont="1" applyBorder="1" applyAlignment="1" applyProtection="1">
      <alignment vertical="center" wrapText="1"/>
      <protection locked="0"/>
    </xf>
    <xf numFmtId="0" fontId="42" fillId="0" borderId="34" xfId="0" applyFont="1" applyBorder="1" applyAlignment="1" applyProtection="1">
      <alignment vertical="center" wrapText="1"/>
      <protection locked="0"/>
    </xf>
    <xf numFmtId="0" fontId="38" fillId="0" borderId="36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top"/>
      <protection locked="0"/>
    </xf>
    <xf numFmtId="0" fontId="38" fillId="0" borderId="0" xfId="0" applyFont="1" applyAlignment="1" applyProtection="1">
      <alignment vertical="top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38" fillId="0" borderId="31" xfId="0" applyFont="1" applyBorder="1" applyAlignment="1" applyProtection="1">
      <alignment horizontal="left" vertical="center"/>
      <protection locked="0"/>
    </xf>
    <xf numFmtId="0" fontId="38" fillId="0" borderId="32" xfId="0" applyFont="1" applyBorder="1" applyAlignment="1" applyProtection="1">
      <alignment horizontal="left" vertical="center"/>
      <protection locked="0"/>
    </xf>
    <xf numFmtId="0" fontId="38" fillId="0" borderId="33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center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1" fillId="0" borderId="32" xfId="0" applyFont="1" applyBorder="1" applyAlignment="1" applyProtection="1">
      <alignment horizontal="left" vertical="center"/>
      <protection locked="0"/>
    </xf>
    <xf numFmtId="0" fontId="41" fillId="0" borderId="1" xfId="0" applyFont="1" applyFill="1" applyBorder="1" applyAlignment="1" applyProtection="1">
      <alignment horizontal="left" vertical="center"/>
      <protection locked="0"/>
    </xf>
    <xf numFmtId="0" fontId="41" fillId="0" borderId="1" xfId="0" applyFont="1" applyFill="1" applyBorder="1" applyAlignment="1" applyProtection="1">
      <alignment horizontal="center" vertical="center"/>
      <protection locked="0"/>
    </xf>
    <xf numFmtId="0" fontId="38" fillId="0" borderId="35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38" fillId="0" borderId="36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38" fillId="0" borderId="29" xfId="0" applyFont="1" applyBorder="1" applyAlignment="1" applyProtection="1">
      <alignment horizontal="left" vertical="center" wrapText="1"/>
      <protection locked="0"/>
    </xf>
    <xf numFmtId="0" fontId="38" fillId="0" borderId="30" xfId="0" applyFont="1" applyBorder="1" applyAlignment="1" applyProtection="1">
      <alignment horizontal="left" vertical="center" wrapText="1"/>
      <protection locked="0"/>
    </xf>
    <xf numFmtId="0" fontId="38" fillId="0" borderId="31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/>
      <protection locked="0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41" fillId="0" borderId="34" xfId="0" applyFont="1" applyBorder="1" applyAlignment="1" applyProtection="1">
      <alignment horizontal="left" vertical="center" wrapText="1"/>
      <protection locked="0"/>
    </xf>
    <xf numFmtId="0" fontId="41" fillId="0" borderId="36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left" vertical="top"/>
      <protection locked="0"/>
    </xf>
    <xf numFmtId="0" fontId="41" fillId="0" borderId="1" xfId="0" applyFont="1" applyBorder="1" applyAlignment="1" applyProtection="1">
      <alignment horizontal="center" vertical="top"/>
      <protection locked="0"/>
    </xf>
    <xf numFmtId="0" fontId="41" fillId="0" borderId="35" xfId="0" applyFont="1" applyBorder="1" applyAlignment="1" applyProtection="1">
      <alignment horizontal="left" vertical="center"/>
      <protection locked="0"/>
    </xf>
    <xf numFmtId="0" fontId="41" fillId="0" borderId="36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0" fillId="0" borderId="1" xfId="0" applyFont="1" applyBorder="1" applyAlignment="1" applyProtection="1">
      <alignment vertical="center"/>
      <protection locked="0"/>
    </xf>
    <xf numFmtId="0" fontId="43" fillId="0" borderId="34" xfId="0" applyFont="1" applyBorder="1" applyAlignment="1" applyProtection="1">
      <alignment vertical="center"/>
      <protection locked="0"/>
    </xf>
    <xf numFmtId="0" fontId="40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1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0" fillId="0" borderId="34" xfId="0" applyFont="1" applyBorder="1" applyAlignment="1" applyProtection="1">
      <alignment horizontal="left"/>
      <protection locked="0"/>
    </xf>
    <xf numFmtId="0" fontId="43" fillId="0" borderId="34" xfId="0" applyFont="1" applyBorder="1" applyAlignment="1" applyProtection="1">
      <protection locked="0"/>
    </xf>
    <xf numFmtId="0" fontId="38" fillId="0" borderId="32" xfId="0" applyFont="1" applyBorder="1" applyAlignment="1" applyProtection="1">
      <alignment vertical="top"/>
      <protection locked="0"/>
    </xf>
    <xf numFmtId="0" fontId="38" fillId="0" borderId="33" xfId="0" applyFont="1" applyBorder="1" applyAlignment="1" applyProtection="1">
      <alignment vertical="top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1" xfId="0" applyFont="1" applyBorder="1" applyAlignment="1" applyProtection="1">
      <alignment horizontal="left" vertical="top"/>
      <protection locked="0"/>
    </xf>
    <xf numFmtId="0" fontId="38" fillId="0" borderId="35" xfId="0" applyFont="1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vertical="top"/>
      <protection locked="0"/>
    </xf>
    <xf numFmtId="0" fontId="38" fillId="0" borderId="36" xfId="0" applyFont="1" applyBorder="1" applyAlignment="1" applyProtection="1">
      <alignment vertical="top"/>
      <protection locked="0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4" fontId="19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0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top" wrapText="1"/>
    </xf>
    <xf numFmtId="0" fontId="26" fillId="0" borderId="0" xfId="0" applyFont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0" fillId="2" borderId="0" xfId="1" applyFont="1" applyFill="1" applyAlignment="1">
      <alignment vertical="center"/>
    </xf>
    <xf numFmtId="0" fontId="41" fillId="0" borderId="1" xfId="0" applyFont="1" applyBorder="1" applyAlignment="1" applyProtection="1">
      <alignment horizontal="left" vertical="top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left" vertical="center" wrapText="1"/>
      <protection locked="0"/>
    </xf>
    <xf numFmtId="49" fontId="41" fillId="0" borderId="1" xfId="0" applyNumberFormat="1" applyFont="1" applyBorder="1" applyAlignment="1" applyProtection="1">
      <alignment horizontal="left" vertical="center" wrapText="1"/>
      <protection locked="0"/>
    </xf>
    <xf numFmtId="0" fontId="40" fillId="0" borderId="34" xfId="0" applyFont="1" applyBorder="1" applyAlignment="1" applyProtection="1">
      <alignment horizontal="left" wrapText="1"/>
      <protection locked="0"/>
    </xf>
    <xf numFmtId="14" fontId="2" fillId="3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5"/>
  <sheetViews>
    <sheetView showGridLines="0" tabSelected="1" workbookViewId="0">
      <pane ySplit="1" topLeftCell="A2" activePane="bottomLeft" state="frozen"/>
      <selection pane="bottomLeft" activeCell="AN9" sqref="AN9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S2" s="23" t="s">
        <v>8</v>
      </c>
      <c r="BT2" s="23" t="s">
        <v>9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50000000000003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5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38" t="s">
        <v>16</v>
      </c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28"/>
      <c r="AQ5" s="30"/>
      <c r="BE5" s="329" t="s">
        <v>17</v>
      </c>
      <c r="BS5" s="23" t="s">
        <v>8</v>
      </c>
    </row>
    <row r="6" spans="1:74" ht="36.950000000000003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60" t="s">
        <v>19</v>
      </c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28"/>
      <c r="AQ6" s="30"/>
      <c r="BE6" s="330"/>
      <c r="BS6" s="23" t="s">
        <v>20</v>
      </c>
    </row>
    <row r="7" spans="1:74" ht="14.45" customHeight="1">
      <c r="B7" s="27"/>
      <c r="C7" s="28"/>
      <c r="D7" s="36" t="s">
        <v>21</v>
      </c>
      <c r="E7" s="28"/>
      <c r="F7" s="28"/>
      <c r="G7" s="28"/>
      <c r="H7" s="28"/>
      <c r="I7" s="28"/>
      <c r="J7" s="28"/>
      <c r="K7" s="34" t="s">
        <v>22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23</v>
      </c>
      <c r="AL7" s="28"/>
      <c r="AM7" s="28"/>
      <c r="AN7" s="34" t="s">
        <v>22</v>
      </c>
      <c r="AO7" s="28"/>
      <c r="AP7" s="28"/>
      <c r="AQ7" s="30"/>
      <c r="BE7" s="330"/>
      <c r="BS7" s="23" t="s">
        <v>24</v>
      </c>
    </row>
    <row r="8" spans="1:74" ht="14.45" customHeight="1">
      <c r="B8" s="27"/>
      <c r="C8" s="28"/>
      <c r="D8" s="36" t="s">
        <v>25</v>
      </c>
      <c r="E8" s="28"/>
      <c r="F8" s="28"/>
      <c r="G8" s="28"/>
      <c r="H8" s="28"/>
      <c r="I8" s="28"/>
      <c r="J8" s="28"/>
      <c r="K8" s="34" t="s">
        <v>26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27</v>
      </c>
      <c r="AL8" s="28"/>
      <c r="AM8" s="28"/>
      <c r="AN8" s="384">
        <v>43507</v>
      </c>
      <c r="AO8" s="28"/>
      <c r="AP8" s="28"/>
      <c r="AQ8" s="30"/>
      <c r="BE8" s="330"/>
      <c r="BS8" s="23" t="s">
        <v>28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30"/>
      <c r="BS9" s="23" t="s">
        <v>29</v>
      </c>
    </row>
    <row r="10" spans="1:74" ht="14.45" customHeight="1">
      <c r="B10" s="27"/>
      <c r="C10" s="28"/>
      <c r="D10" s="36" t="s">
        <v>30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31</v>
      </c>
      <c r="AL10" s="28"/>
      <c r="AM10" s="28"/>
      <c r="AN10" s="34" t="s">
        <v>32</v>
      </c>
      <c r="AO10" s="28"/>
      <c r="AP10" s="28"/>
      <c r="AQ10" s="30"/>
      <c r="BE10" s="330"/>
      <c r="BS10" s="23" t="s">
        <v>20</v>
      </c>
    </row>
    <row r="11" spans="1:74" ht="18.399999999999999" customHeight="1">
      <c r="B11" s="27"/>
      <c r="C11" s="28"/>
      <c r="D11" s="28"/>
      <c r="E11" s="34" t="s">
        <v>33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34</v>
      </c>
      <c r="AL11" s="28"/>
      <c r="AM11" s="28"/>
      <c r="AN11" s="34" t="s">
        <v>22</v>
      </c>
      <c r="AO11" s="28"/>
      <c r="AP11" s="28"/>
      <c r="AQ11" s="30"/>
      <c r="BE11" s="330"/>
      <c r="BS11" s="23" t="s">
        <v>20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30"/>
      <c r="BS12" s="23" t="s">
        <v>20</v>
      </c>
    </row>
    <row r="13" spans="1:74" ht="14.45" customHeight="1">
      <c r="B13" s="27"/>
      <c r="C13" s="28"/>
      <c r="D13" s="36" t="s">
        <v>35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31</v>
      </c>
      <c r="AL13" s="28"/>
      <c r="AM13" s="28"/>
      <c r="AN13" s="37" t="s">
        <v>36</v>
      </c>
      <c r="AO13" s="28"/>
      <c r="AP13" s="28"/>
      <c r="AQ13" s="30"/>
      <c r="BE13" s="330"/>
      <c r="BS13" s="23" t="s">
        <v>20</v>
      </c>
    </row>
    <row r="14" spans="1:74">
      <c r="B14" s="27"/>
      <c r="C14" s="28"/>
      <c r="D14" s="28"/>
      <c r="E14" s="354" t="s">
        <v>36</v>
      </c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6" t="s">
        <v>34</v>
      </c>
      <c r="AL14" s="28"/>
      <c r="AM14" s="28"/>
      <c r="AN14" s="37" t="s">
        <v>36</v>
      </c>
      <c r="AO14" s="28"/>
      <c r="AP14" s="28"/>
      <c r="AQ14" s="30"/>
      <c r="BE14" s="330"/>
      <c r="BS14" s="23" t="s">
        <v>20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30"/>
      <c r="BS15" s="23" t="s">
        <v>6</v>
      </c>
    </row>
    <row r="16" spans="1:74" ht="14.45" customHeight="1">
      <c r="B16" s="27"/>
      <c r="C16" s="28"/>
      <c r="D16" s="36" t="s">
        <v>37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31</v>
      </c>
      <c r="AL16" s="28"/>
      <c r="AM16" s="28"/>
      <c r="AN16" s="34" t="s">
        <v>38</v>
      </c>
      <c r="AO16" s="28"/>
      <c r="AP16" s="28"/>
      <c r="AQ16" s="30"/>
      <c r="BE16" s="330"/>
      <c r="BS16" s="23" t="s">
        <v>6</v>
      </c>
    </row>
    <row r="17" spans="2:71" ht="18.399999999999999" customHeight="1">
      <c r="B17" s="27"/>
      <c r="C17" s="28"/>
      <c r="D17" s="28"/>
      <c r="E17" s="34" t="s">
        <v>39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34</v>
      </c>
      <c r="AL17" s="28"/>
      <c r="AM17" s="28"/>
      <c r="AN17" s="34" t="s">
        <v>40</v>
      </c>
      <c r="AO17" s="28"/>
      <c r="AP17" s="28"/>
      <c r="AQ17" s="30"/>
      <c r="BE17" s="330"/>
      <c r="BS17" s="23" t="s">
        <v>41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30"/>
      <c r="BS18" s="23" t="s">
        <v>8</v>
      </c>
    </row>
    <row r="19" spans="2:71" ht="14.45" customHeight="1">
      <c r="B19" s="27"/>
      <c r="C19" s="28"/>
      <c r="D19" s="36" t="s">
        <v>42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30"/>
      <c r="BS19" s="23" t="s">
        <v>8</v>
      </c>
    </row>
    <row r="20" spans="2:71" ht="16.5" customHeight="1">
      <c r="B20" s="27"/>
      <c r="C20" s="28"/>
      <c r="D20" s="28"/>
      <c r="E20" s="356" t="s">
        <v>43</v>
      </c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28"/>
      <c r="AP20" s="28"/>
      <c r="AQ20" s="30"/>
      <c r="BE20" s="330"/>
      <c r="BS20" s="23" t="s">
        <v>6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30"/>
    </row>
    <row r="22" spans="2:71" ht="6.95" customHeight="1">
      <c r="B22" s="27"/>
      <c r="C22" s="2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8"/>
      <c r="AQ22" s="30"/>
      <c r="BE22" s="330"/>
    </row>
    <row r="23" spans="2:71" s="1" customFormat="1" ht="25.9" customHeight="1">
      <c r="B23" s="39"/>
      <c r="C23" s="40"/>
      <c r="D23" s="41" t="s">
        <v>44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57">
        <f>ROUND(AG51,2)</f>
        <v>0</v>
      </c>
      <c r="AL23" s="358"/>
      <c r="AM23" s="358"/>
      <c r="AN23" s="358"/>
      <c r="AO23" s="358"/>
      <c r="AP23" s="40"/>
      <c r="AQ23" s="43"/>
      <c r="BE23" s="330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330"/>
    </row>
    <row r="25" spans="2:71" s="1" customFormat="1" ht="13.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59" t="s">
        <v>45</v>
      </c>
      <c r="M25" s="359"/>
      <c r="N25" s="359"/>
      <c r="O25" s="359"/>
      <c r="P25" s="40"/>
      <c r="Q25" s="40"/>
      <c r="R25" s="40"/>
      <c r="S25" s="40"/>
      <c r="T25" s="40"/>
      <c r="U25" s="40"/>
      <c r="V25" s="40"/>
      <c r="W25" s="359" t="s">
        <v>46</v>
      </c>
      <c r="X25" s="359"/>
      <c r="Y25" s="359"/>
      <c r="Z25" s="359"/>
      <c r="AA25" s="359"/>
      <c r="AB25" s="359"/>
      <c r="AC25" s="359"/>
      <c r="AD25" s="359"/>
      <c r="AE25" s="359"/>
      <c r="AF25" s="40"/>
      <c r="AG25" s="40"/>
      <c r="AH25" s="40"/>
      <c r="AI25" s="40"/>
      <c r="AJ25" s="40"/>
      <c r="AK25" s="359" t="s">
        <v>47</v>
      </c>
      <c r="AL25" s="359"/>
      <c r="AM25" s="359"/>
      <c r="AN25" s="359"/>
      <c r="AO25" s="359"/>
      <c r="AP25" s="40"/>
      <c r="AQ25" s="43"/>
      <c r="BE25" s="330"/>
    </row>
    <row r="26" spans="2:71" s="2" customFormat="1" ht="14.45" customHeight="1">
      <c r="B26" s="45"/>
      <c r="C26" s="46"/>
      <c r="D26" s="47" t="s">
        <v>48</v>
      </c>
      <c r="E26" s="46"/>
      <c r="F26" s="47" t="s">
        <v>49</v>
      </c>
      <c r="G26" s="46"/>
      <c r="H26" s="46"/>
      <c r="I26" s="46"/>
      <c r="J26" s="46"/>
      <c r="K26" s="46"/>
      <c r="L26" s="353">
        <v>0.21</v>
      </c>
      <c r="M26" s="332"/>
      <c r="N26" s="332"/>
      <c r="O26" s="332"/>
      <c r="P26" s="46"/>
      <c r="Q26" s="46"/>
      <c r="R26" s="46"/>
      <c r="S26" s="46"/>
      <c r="T26" s="46"/>
      <c r="U26" s="46"/>
      <c r="V26" s="46"/>
      <c r="W26" s="331">
        <f>ROUND(AZ51,2)</f>
        <v>0</v>
      </c>
      <c r="X26" s="332"/>
      <c r="Y26" s="332"/>
      <c r="Z26" s="332"/>
      <c r="AA26" s="332"/>
      <c r="AB26" s="332"/>
      <c r="AC26" s="332"/>
      <c r="AD26" s="332"/>
      <c r="AE26" s="332"/>
      <c r="AF26" s="46"/>
      <c r="AG26" s="46"/>
      <c r="AH26" s="46"/>
      <c r="AI26" s="46"/>
      <c r="AJ26" s="46"/>
      <c r="AK26" s="331">
        <f>ROUND(AV51,2)</f>
        <v>0</v>
      </c>
      <c r="AL26" s="332"/>
      <c r="AM26" s="332"/>
      <c r="AN26" s="332"/>
      <c r="AO26" s="332"/>
      <c r="AP26" s="46"/>
      <c r="AQ26" s="48"/>
      <c r="BE26" s="330"/>
    </row>
    <row r="27" spans="2:71" s="2" customFormat="1" ht="14.45" customHeight="1">
      <c r="B27" s="45"/>
      <c r="C27" s="46"/>
      <c r="D27" s="46"/>
      <c r="E27" s="46"/>
      <c r="F27" s="47" t="s">
        <v>50</v>
      </c>
      <c r="G27" s="46"/>
      <c r="H27" s="46"/>
      <c r="I27" s="46"/>
      <c r="J27" s="46"/>
      <c r="K27" s="46"/>
      <c r="L27" s="353">
        <v>0.15</v>
      </c>
      <c r="M27" s="332"/>
      <c r="N27" s="332"/>
      <c r="O27" s="332"/>
      <c r="P27" s="46"/>
      <c r="Q27" s="46"/>
      <c r="R27" s="46"/>
      <c r="S27" s="46"/>
      <c r="T27" s="46"/>
      <c r="U27" s="46"/>
      <c r="V27" s="46"/>
      <c r="W27" s="331">
        <f>ROUND(BA51,2)</f>
        <v>0</v>
      </c>
      <c r="X27" s="332"/>
      <c r="Y27" s="332"/>
      <c r="Z27" s="332"/>
      <c r="AA27" s="332"/>
      <c r="AB27" s="332"/>
      <c r="AC27" s="332"/>
      <c r="AD27" s="332"/>
      <c r="AE27" s="332"/>
      <c r="AF27" s="46"/>
      <c r="AG27" s="46"/>
      <c r="AH27" s="46"/>
      <c r="AI27" s="46"/>
      <c r="AJ27" s="46"/>
      <c r="AK27" s="331">
        <f>ROUND(AW51,2)</f>
        <v>0</v>
      </c>
      <c r="AL27" s="332"/>
      <c r="AM27" s="332"/>
      <c r="AN27" s="332"/>
      <c r="AO27" s="332"/>
      <c r="AP27" s="46"/>
      <c r="AQ27" s="48"/>
      <c r="BE27" s="330"/>
    </row>
    <row r="28" spans="2:71" s="2" customFormat="1" ht="14.45" hidden="1" customHeight="1">
      <c r="B28" s="45"/>
      <c r="C28" s="46"/>
      <c r="D28" s="46"/>
      <c r="E28" s="46"/>
      <c r="F28" s="47" t="s">
        <v>51</v>
      </c>
      <c r="G28" s="46"/>
      <c r="H28" s="46"/>
      <c r="I28" s="46"/>
      <c r="J28" s="46"/>
      <c r="K28" s="46"/>
      <c r="L28" s="353">
        <v>0.21</v>
      </c>
      <c r="M28" s="332"/>
      <c r="N28" s="332"/>
      <c r="O28" s="332"/>
      <c r="P28" s="46"/>
      <c r="Q28" s="46"/>
      <c r="R28" s="46"/>
      <c r="S28" s="46"/>
      <c r="T28" s="46"/>
      <c r="U28" s="46"/>
      <c r="V28" s="46"/>
      <c r="W28" s="331">
        <f>ROUND(BB51,2)</f>
        <v>0</v>
      </c>
      <c r="X28" s="332"/>
      <c r="Y28" s="332"/>
      <c r="Z28" s="332"/>
      <c r="AA28" s="332"/>
      <c r="AB28" s="332"/>
      <c r="AC28" s="332"/>
      <c r="AD28" s="332"/>
      <c r="AE28" s="332"/>
      <c r="AF28" s="46"/>
      <c r="AG28" s="46"/>
      <c r="AH28" s="46"/>
      <c r="AI28" s="46"/>
      <c r="AJ28" s="46"/>
      <c r="AK28" s="331">
        <v>0</v>
      </c>
      <c r="AL28" s="332"/>
      <c r="AM28" s="332"/>
      <c r="AN28" s="332"/>
      <c r="AO28" s="332"/>
      <c r="AP28" s="46"/>
      <c r="AQ28" s="48"/>
      <c r="BE28" s="330"/>
    </row>
    <row r="29" spans="2:71" s="2" customFormat="1" ht="14.45" hidden="1" customHeight="1">
      <c r="B29" s="45"/>
      <c r="C29" s="46"/>
      <c r="D29" s="46"/>
      <c r="E29" s="46"/>
      <c r="F29" s="47" t="s">
        <v>52</v>
      </c>
      <c r="G29" s="46"/>
      <c r="H29" s="46"/>
      <c r="I29" s="46"/>
      <c r="J29" s="46"/>
      <c r="K29" s="46"/>
      <c r="L29" s="353">
        <v>0.15</v>
      </c>
      <c r="M29" s="332"/>
      <c r="N29" s="332"/>
      <c r="O29" s="332"/>
      <c r="P29" s="46"/>
      <c r="Q29" s="46"/>
      <c r="R29" s="46"/>
      <c r="S29" s="46"/>
      <c r="T29" s="46"/>
      <c r="U29" s="46"/>
      <c r="V29" s="46"/>
      <c r="W29" s="331">
        <f>ROUND(BC51,2)</f>
        <v>0</v>
      </c>
      <c r="X29" s="332"/>
      <c r="Y29" s="332"/>
      <c r="Z29" s="332"/>
      <c r="AA29" s="332"/>
      <c r="AB29" s="332"/>
      <c r="AC29" s="332"/>
      <c r="AD29" s="332"/>
      <c r="AE29" s="332"/>
      <c r="AF29" s="46"/>
      <c r="AG29" s="46"/>
      <c r="AH29" s="46"/>
      <c r="AI29" s="46"/>
      <c r="AJ29" s="46"/>
      <c r="AK29" s="331">
        <v>0</v>
      </c>
      <c r="AL29" s="332"/>
      <c r="AM29" s="332"/>
      <c r="AN29" s="332"/>
      <c r="AO29" s="332"/>
      <c r="AP29" s="46"/>
      <c r="AQ29" s="48"/>
      <c r="BE29" s="330"/>
    </row>
    <row r="30" spans="2:71" s="2" customFormat="1" ht="14.45" hidden="1" customHeight="1">
      <c r="B30" s="45"/>
      <c r="C30" s="46"/>
      <c r="D30" s="46"/>
      <c r="E30" s="46"/>
      <c r="F30" s="47" t="s">
        <v>53</v>
      </c>
      <c r="G30" s="46"/>
      <c r="H30" s="46"/>
      <c r="I30" s="46"/>
      <c r="J30" s="46"/>
      <c r="K30" s="46"/>
      <c r="L30" s="353">
        <v>0</v>
      </c>
      <c r="M30" s="332"/>
      <c r="N30" s="332"/>
      <c r="O30" s="332"/>
      <c r="P30" s="46"/>
      <c r="Q30" s="46"/>
      <c r="R30" s="46"/>
      <c r="S30" s="46"/>
      <c r="T30" s="46"/>
      <c r="U30" s="46"/>
      <c r="V30" s="46"/>
      <c r="W30" s="331">
        <f>ROUND(BD51,2)</f>
        <v>0</v>
      </c>
      <c r="X30" s="332"/>
      <c r="Y30" s="332"/>
      <c r="Z30" s="332"/>
      <c r="AA30" s="332"/>
      <c r="AB30" s="332"/>
      <c r="AC30" s="332"/>
      <c r="AD30" s="332"/>
      <c r="AE30" s="332"/>
      <c r="AF30" s="46"/>
      <c r="AG30" s="46"/>
      <c r="AH30" s="46"/>
      <c r="AI30" s="46"/>
      <c r="AJ30" s="46"/>
      <c r="AK30" s="331">
        <v>0</v>
      </c>
      <c r="AL30" s="332"/>
      <c r="AM30" s="332"/>
      <c r="AN30" s="332"/>
      <c r="AO30" s="332"/>
      <c r="AP30" s="46"/>
      <c r="AQ30" s="48"/>
      <c r="BE30" s="330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330"/>
    </row>
    <row r="32" spans="2:71" s="1" customFormat="1" ht="25.9" customHeight="1">
      <c r="B32" s="39"/>
      <c r="C32" s="49"/>
      <c r="D32" s="50" t="s">
        <v>54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55</v>
      </c>
      <c r="U32" s="51"/>
      <c r="V32" s="51"/>
      <c r="W32" s="51"/>
      <c r="X32" s="333" t="s">
        <v>56</v>
      </c>
      <c r="Y32" s="334"/>
      <c r="Z32" s="334"/>
      <c r="AA32" s="334"/>
      <c r="AB32" s="334"/>
      <c r="AC32" s="51"/>
      <c r="AD32" s="51"/>
      <c r="AE32" s="51"/>
      <c r="AF32" s="51"/>
      <c r="AG32" s="51"/>
      <c r="AH32" s="51"/>
      <c r="AI32" s="51"/>
      <c r="AJ32" s="51"/>
      <c r="AK32" s="335">
        <f>SUM(AK23:AK30)</f>
        <v>0</v>
      </c>
      <c r="AL32" s="334"/>
      <c r="AM32" s="334"/>
      <c r="AN32" s="334"/>
      <c r="AO32" s="336"/>
      <c r="AP32" s="49"/>
      <c r="AQ32" s="53"/>
      <c r="BE32" s="330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9"/>
    </row>
    <row r="39" spans="2:56" s="1" customFormat="1" ht="36.950000000000003" customHeight="1">
      <c r="B39" s="39"/>
      <c r="C39" s="60" t="s">
        <v>57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59"/>
    </row>
    <row r="40" spans="2:56" s="1" customFormat="1" ht="6.95" customHeight="1">
      <c r="B40" s="3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59"/>
    </row>
    <row r="41" spans="2:56" s="3" customFormat="1" ht="14.45" customHeight="1">
      <c r="B41" s="62"/>
      <c r="C41" s="63" t="s">
        <v>15</v>
      </c>
      <c r="D41" s="64"/>
      <c r="E41" s="64"/>
      <c r="F41" s="64"/>
      <c r="G41" s="64"/>
      <c r="H41" s="64"/>
      <c r="I41" s="64"/>
      <c r="J41" s="64"/>
      <c r="K41" s="64"/>
      <c r="L41" s="64" t="str">
        <f>K5</f>
        <v>Chodnik_Vlastec1111</v>
      </c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5"/>
    </row>
    <row r="42" spans="2:56" s="4" customFormat="1" ht="36.950000000000003" customHeight="1">
      <c r="B42" s="66"/>
      <c r="C42" s="67" t="s">
        <v>18</v>
      </c>
      <c r="D42" s="68"/>
      <c r="E42" s="68"/>
      <c r="F42" s="68"/>
      <c r="G42" s="68"/>
      <c r="H42" s="68"/>
      <c r="I42" s="68"/>
      <c r="J42" s="68"/>
      <c r="K42" s="68"/>
      <c r="L42" s="363" t="str">
        <f>K6</f>
        <v>chodnik</v>
      </c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4"/>
      <c r="AE42" s="364"/>
      <c r="AF42" s="364"/>
      <c r="AG42" s="364"/>
      <c r="AH42" s="364"/>
      <c r="AI42" s="364"/>
      <c r="AJ42" s="364"/>
      <c r="AK42" s="364"/>
      <c r="AL42" s="364"/>
      <c r="AM42" s="364"/>
      <c r="AN42" s="364"/>
      <c r="AO42" s="364"/>
      <c r="AP42" s="68"/>
      <c r="AQ42" s="68"/>
      <c r="AR42" s="69"/>
    </row>
    <row r="43" spans="2:56" s="1" customFormat="1" ht="6.95" customHeight="1">
      <c r="B43" s="39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59"/>
    </row>
    <row r="44" spans="2:56" s="1" customFormat="1">
      <c r="B44" s="39"/>
      <c r="C44" s="63" t="s">
        <v>25</v>
      </c>
      <c r="D44" s="61"/>
      <c r="E44" s="61"/>
      <c r="F44" s="61"/>
      <c r="G44" s="61"/>
      <c r="H44" s="61"/>
      <c r="I44" s="61"/>
      <c r="J44" s="61"/>
      <c r="K44" s="61"/>
      <c r="L44" s="70" t="str">
        <f>IF(K8="","",K8)</f>
        <v>Vlastec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3" t="s">
        <v>27</v>
      </c>
      <c r="AJ44" s="61"/>
      <c r="AK44" s="61"/>
      <c r="AL44" s="61"/>
      <c r="AM44" s="365">
        <f>IF(AN8= "","",AN8)</f>
        <v>43507</v>
      </c>
      <c r="AN44" s="365"/>
      <c r="AO44" s="61"/>
      <c r="AP44" s="61"/>
      <c r="AQ44" s="61"/>
      <c r="AR44" s="59"/>
    </row>
    <row r="45" spans="2:56" s="1" customFormat="1" ht="6.95" customHeight="1">
      <c r="B45" s="39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59"/>
    </row>
    <row r="46" spans="2:56" s="1" customFormat="1">
      <c r="B46" s="39"/>
      <c r="C46" s="63" t="s">
        <v>30</v>
      </c>
      <c r="D46" s="61"/>
      <c r="E46" s="61"/>
      <c r="F46" s="61"/>
      <c r="G46" s="61"/>
      <c r="H46" s="61"/>
      <c r="I46" s="61"/>
      <c r="J46" s="61"/>
      <c r="K46" s="61"/>
      <c r="L46" s="64" t="str">
        <f>IF(E11= "","",E11)</f>
        <v>Obec Vlastec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3" t="s">
        <v>37</v>
      </c>
      <c r="AJ46" s="61"/>
      <c r="AK46" s="61"/>
      <c r="AL46" s="61"/>
      <c r="AM46" s="348" t="str">
        <f>IF(E17="","",E17)</f>
        <v>Ing. Rudolf Pešta</v>
      </c>
      <c r="AN46" s="348"/>
      <c r="AO46" s="348"/>
      <c r="AP46" s="348"/>
      <c r="AQ46" s="61"/>
      <c r="AR46" s="59"/>
      <c r="AS46" s="340" t="s">
        <v>58</v>
      </c>
      <c r="AT46" s="341"/>
      <c r="AU46" s="72"/>
      <c r="AV46" s="72"/>
      <c r="AW46" s="72"/>
      <c r="AX46" s="72"/>
      <c r="AY46" s="72"/>
      <c r="AZ46" s="72"/>
      <c r="BA46" s="72"/>
      <c r="BB46" s="72"/>
      <c r="BC46" s="72"/>
      <c r="BD46" s="73"/>
    </row>
    <row r="47" spans="2:56" s="1" customFormat="1">
      <c r="B47" s="39"/>
      <c r="C47" s="63" t="s">
        <v>35</v>
      </c>
      <c r="D47" s="61"/>
      <c r="E47" s="61"/>
      <c r="F47" s="61"/>
      <c r="G47" s="61"/>
      <c r="H47" s="61"/>
      <c r="I47" s="61"/>
      <c r="J47" s="61"/>
      <c r="K47" s="61"/>
      <c r="L47" s="64" t="str">
        <f>IF(E14= "Vyplň údaj","",E14)</f>
        <v/>
      </c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59"/>
      <c r="AS47" s="342"/>
      <c r="AT47" s="343"/>
      <c r="AU47" s="74"/>
      <c r="AV47" s="74"/>
      <c r="AW47" s="74"/>
      <c r="AX47" s="74"/>
      <c r="AY47" s="74"/>
      <c r="AZ47" s="74"/>
      <c r="BA47" s="74"/>
      <c r="BB47" s="74"/>
      <c r="BC47" s="74"/>
      <c r="BD47" s="75"/>
    </row>
    <row r="48" spans="2:56" s="1" customFormat="1" ht="10.9" customHeight="1">
      <c r="B48" s="39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59"/>
      <c r="AS48" s="344"/>
      <c r="AT48" s="345"/>
      <c r="AU48" s="40"/>
      <c r="AV48" s="40"/>
      <c r="AW48" s="40"/>
      <c r="AX48" s="40"/>
      <c r="AY48" s="40"/>
      <c r="AZ48" s="40"/>
      <c r="BA48" s="40"/>
      <c r="BB48" s="40"/>
      <c r="BC48" s="40"/>
      <c r="BD48" s="76"/>
    </row>
    <row r="49" spans="1:91" s="1" customFormat="1" ht="29.25" customHeight="1">
      <c r="B49" s="39"/>
      <c r="C49" s="362" t="s">
        <v>59</v>
      </c>
      <c r="D49" s="350"/>
      <c r="E49" s="350"/>
      <c r="F49" s="350"/>
      <c r="G49" s="350"/>
      <c r="H49" s="77"/>
      <c r="I49" s="349" t="s">
        <v>60</v>
      </c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66" t="s">
        <v>61</v>
      </c>
      <c r="AH49" s="350"/>
      <c r="AI49" s="350"/>
      <c r="AJ49" s="350"/>
      <c r="AK49" s="350"/>
      <c r="AL49" s="350"/>
      <c r="AM49" s="350"/>
      <c r="AN49" s="349" t="s">
        <v>62</v>
      </c>
      <c r="AO49" s="350"/>
      <c r="AP49" s="350"/>
      <c r="AQ49" s="78" t="s">
        <v>63</v>
      </c>
      <c r="AR49" s="59"/>
      <c r="AS49" s="79" t="s">
        <v>64</v>
      </c>
      <c r="AT49" s="80" t="s">
        <v>65</v>
      </c>
      <c r="AU49" s="80" t="s">
        <v>66</v>
      </c>
      <c r="AV49" s="80" t="s">
        <v>67</v>
      </c>
      <c r="AW49" s="80" t="s">
        <v>68</v>
      </c>
      <c r="AX49" s="80" t="s">
        <v>69</v>
      </c>
      <c r="AY49" s="80" t="s">
        <v>70</v>
      </c>
      <c r="AZ49" s="80" t="s">
        <v>71</v>
      </c>
      <c r="BA49" s="80" t="s">
        <v>72</v>
      </c>
      <c r="BB49" s="80" t="s">
        <v>73</v>
      </c>
      <c r="BC49" s="80" t="s">
        <v>74</v>
      </c>
      <c r="BD49" s="81" t="s">
        <v>75</v>
      </c>
    </row>
    <row r="50" spans="1:91" s="1" customFormat="1" ht="10.9" customHeight="1">
      <c r="B50" s="39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59"/>
      <c r="AS50" s="82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4"/>
    </row>
    <row r="51" spans="1:91" s="4" customFormat="1" ht="32.450000000000003" customHeight="1">
      <c r="B51" s="66"/>
      <c r="C51" s="85" t="s">
        <v>76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351">
        <f>ROUND(SUM(AG52:AG53),2)</f>
        <v>0</v>
      </c>
      <c r="AH51" s="351"/>
      <c r="AI51" s="351"/>
      <c r="AJ51" s="351"/>
      <c r="AK51" s="351"/>
      <c r="AL51" s="351"/>
      <c r="AM51" s="351"/>
      <c r="AN51" s="352">
        <f>SUM(AG51,AT51)</f>
        <v>0</v>
      </c>
      <c r="AO51" s="352"/>
      <c r="AP51" s="352"/>
      <c r="AQ51" s="87" t="s">
        <v>22</v>
      </c>
      <c r="AR51" s="69"/>
      <c r="AS51" s="88">
        <f>ROUND(SUM(AS52:AS53),2)</f>
        <v>0</v>
      </c>
      <c r="AT51" s="89">
        <f>ROUND(SUM(AV51:AW51),2)</f>
        <v>0</v>
      </c>
      <c r="AU51" s="90">
        <f>ROUND(SUM(AU52:AU53),5)</f>
        <v>0</v>
      </c>
      <c r="AV51" s="89">
        <f>ROUND(AZ51*L26,2)</f>
        <v>0</v>
      </c>
      <c r="AW51" s="89">
        <f>ROUND(BA51*L27,2)</f>
        <v>0</v>
      </c>
      <c r="AX51" s="89">
        <f>ROUND(BB51*L26,2)</f>
        <v>0</v>
      </c>
      <c r="AY51" s="89">
        <f>ROUND(BC51*L27,2)</f>
        <v>0</v>
      </c>
      <c r="AZ51" s="89">
        <f>ROUND(SUM(AZ52:AZ53),2)</f>
        <v>0</v>
      </c>
      <c r="BA51" s="89">
        <f>ROUND(SUM(BA52:BA53),2)</f>
        <v>0</v>
      </c>
      <c r="BB51" s="89">
        <f>ROUND(SUM(BB52:BB53),2)</f>
        <v>0</v>
      </c>
      <c r="BC51" s="89">
        <f>ROUND(SUM(BC52:BC53),2)</f>
        <v>0</v>
      </c>
      <c r="BD51" s="91">
        <f>ROUND(SUM(BD52:BD53),2)</f>
        <v>0</v>
      </c>
      <c r="BS51" s="92" t="s">
        <v>77</v>
      </c>
      <c r="BT51" s="92" t="s">
        <v>78</v>
      </c>
      <c r="BU51" s="93" t="s">
        <v>79</v>
      </c>
      <c r="BV51" s="92" t="s">
        <v>80</v>
      </c>
      <c r="BW51" s="92" t="s">
        <v>7</v>
      </c>
      <c r="BX51" s="92" t="s">
        <v>81</v>
      </c>
      <c r="CL51" s="92" t="s">
        <v>22</v>
      </c>
    </row>
    <row r="52" spans="1:91" s="5" customFormat="1" ht="31.5" customHeight="1">
      <c r="A52" s="94" t="s">
        <v>82</v>
      </c>
      <c r="B52" s="95"/>
      <c r="C52" s="96"/>
      <c r="D52" s="361" t="s">
        <v>83</v>
      </c>
      <c r="E52" s="361"/>
      <c r="F52" s="361"/>
      <c r="G52" s="361"/>
      <c r="H52" s="361"/>
      <c r="I52" s="97"/>
      <c r="J52" s="361" t="s">
        <v>84</v>
      </c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46">
        <f>'Chodnik Vlastec - chodník'!J27</f>
        <v>0</v>
      </c>
      <c r="AH52" s="347"/>
      <c r="AI52" s="347"/>
      <c r="AJ52" s="347"/>
      <c r="AK52" s="347"/>
      <c r="AL52" s="347"/>
      <c r="AM52" s="347"/>
      <c r="AN52" s="346">
        <f>SUM(AG52,AT52)</f>
        <v>0</v>
      </c>
      <c r="AO52" s="347"/>
      <c r="AP52" s="347"/>
      <c r="AQ52" s="98" t="s">
        <v>85</v>
      </c>
      <c r="AR52" s="99"/>
      <c r="AS52" s="100">
        <v>0</v>
      </c>
      <c r="AT52" s="101">
        <f>ROUND(SUM(AV52:AW52),2)</f>
        <v>0</v>
      </c>
      <c r="AU52" s="102">
        <f>'Chodnik Vlastec - chodník'!P84</f>
        <v>0</v>
      </c>
      <c r="AV52" s="101">
        <f>'Chodnik Vlastec - chodník'!J30</f>
        <v>0</v>
      </c>
      <c r="AW52" s="101">
        <f>'Chodnik Vlastec - chodník'!J31</f>
        <v>0</v>
      </c>
      <c r="AX52" s="101">
        <f>'Chodnik Vlastec - chodník'!J32</f>
        <v>0</v>
      </c>
      <c r="AY52" s="101">
        <f>'Chodnik Vlastec - chodník'!J33</f>
        <v>0</v>
      </c>
      <c r="AZ52" s="101">
        <f>'Chodnik Vlastec - chodník'!F30</f>
        <v>0</v>
      </c>
      <c r="BA52" s="101">
        <f>'Chodnik Vlastec - chodník'!F31</f>
        <v>0</v>
      </c>
      <c r="BB52" s="101">
        <f>'Chodnik Vlastec - chodník'!F32</f>
        <v>0</v>
      </c>
      <c r="BC52" s="101">
        <f>'Chodnik Vlastec - chodník'!F33</f>
        <v>0</v>
      </c>
      <c r="BD52" s="103">
        <f>'Chodnik Vlastec - chodník'!F34</f>
        <v>0</v>
      </c>
      <c r="BT52" s="104" t="s">
        <v>24</v>
      </c>
      <c r="BV52" s="104" t="s">
        <v>80</v>
      </c>
      <c r="BW52" s="104" t="s">
        <v>86</v>
      </c>
      <c r="BX52" s="104" t="s">
        <v>7</v>
      </c>
      <c r="CL52" s="104" t="s">
        <v>22</v>
      </c>
      <c r="CM52" s="104" t="s">
        <v>87</v>
      </c>
    </row>
    <row r="53" spans="1:91" s="5" customFormat="1" ht="47.25" customHeight="1">
      <c r="A53" s="94" t="s">
        <v>82</v>
      </c>
      <c r="B53" s="95"/>
      <c r="C53" s="96"/>
      <c r="D53" s="361" t="s">
        <v>88</v>
      </c>
      <c r="E53" s="361"/>
      <c r="F53" s="361"/>
      <c r="G53" s="361"/>
      <c r="H53" s="361"/>
      <c r="I53" s="97"/>
      <c r="J53" s="361" t="s">
        <v>89</v>
      </c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46">
        <f>'Doplňující údaje - Doplňu...'!J27</f>
        <v>0</v>
      </c>
      <c r="AH53" s="347"/>
      <c r="AI53" s="347"/>
      <c r="AJ53" s="347"/>
      <c r="AK53" s="347"/>
      <c r="AL53" s="347"/>
      <c r="AM53" s="347"/>
      <c r="AN53" s="346">
        <f>SUM(AG53,AT53)</f>
        <v>0</v>
      </c>
      <c r="AO53" s="347"/>
      <c r="AP53" s="347"/>
      <c r="AQ53" s="98" t="s">
        <v>85</v>
      </c>
      <c r="AR53" s="99"/>
      <c r="AS53" s="105">
        <v>0</v>
      </c>
      <c r="AT53" s="106">
        <f>ROUND(SUM(AV53:AW53),2)</f>
        <v>0</v>
      </c>
      <c r="AU53" s="107">
        <f>'Doplňující údaje - Doplňu...'!P77</f>
        <v>0</v>
      </c>
      <c r="AV53" s="106">
        <f>'Doplňující údaje - Doplňu...'!J30</f>
        <v>0</v>
      </c>
      <c r="AW53" s="106">
        <f>'Doplňující údaje - Doplňu...'!J31</f>
        <v>0</v>
      </c>
      <c r="AX53" s="106">
        <f>'Doplňující údaje - Doplňu...'!J32</f>
        <v>0</v>
      </c>
      <c r="AY53" s="106">
        <f>'Doplňující údaje - Doplňu...'!J33</f>
        <v>0</v>
      </c>
      <c r="AZ53" s="106">
        <f>'Doplňující údaje - Doplňu...'!F30</f>
        <v>0</v>
      </c>
      <c r="BA53" s="106">
        <f>'Doplňující údaje - Doplňu...'!F31</f>
        <v>0</v>
      </c>
      <c r="BB53" s="106">
        <f>'Doplňující údaje - Doplňu...'!F32</f>
        <v>0</v>
      </c>
      <c r="BC53" s="106">
        <f>'Doplňující údaje - Doplňu...'!F33</f>
        <v>0</v>
      </c>
      <c r="BD53" s="108">
        <f>'Doplňující údaje - Doplňu...'!F34</f>
        <v>0</v>
      </c>
      <c r="BT53" s="104" t="s">
        <v>24</v>
      </c>
      <c r="BV53" s="104" t="s">
        <v>80</v>
      </c>
      <c r="BW53" s="104" t="s">
        <v>90</v>
      </c>
      <c r="BX53" s="104" t="s">
        <v>7</v>
      </c>
      <c r="CL53" s="104" t="s">
        <v>22</v>
      </c>
      <c r="CM53" s="104" t="s">
        <v>87</v>
      </c>
    </row>
    <row r="54" spans="1:91" s="1" customFormat="1" ht="30" customHeight="1">
      <c r="B54" s="39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59"/>
    </row>
    <row r="55" spans="1:91" s="1" customFormat="1" ht="6.95" customHeight="1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9"/>
    </row>
  </sheetData>
  <sheetProtection algorithmName="SHA-512" hashValue="MEnhei1ND6PmuMDyOVIfX0B9zmwKvaW2wSmaW982AB9TB4SiTc5qQu+cSFLY3Bfo1H+vc9ztXHP7c+0zdypwtg==" saltValue="W4VLSzDy4ux5886wL9+ioTL12II0UKVKacZtBZ6VsTmA6elwaCDcwp6f2Nds/kSTNBLLhN8Pfgn4n+V9c3I77w==" spinCount="100000" sheet="1" objects="1" scenarios="1" formatColumns="0" formatRows="0"/>
  <mergeCells count="45">
    <mergeCell ref="D52:H52"/>
    <mergeCell ref="D53:H53"/>
    <mergeCell ref="J53:AF53"/>
    <mergeCell ref="C49:G49"/>
    <mergeCell ref="L42:AO42"/>
    <mergeCell ref="AM44:AN44"/>
    <mergeCell ref="I49:AF49"/>
    <mergeCell ref="AG49:AM49"/>
    <mergeCell ref="L30:O30"/>
    <mergeCell ref="AK30:AO30"/>
    <mergeCell ref="K6:AO6"/>
    <mergeCell ref="J52:AF52"/>
    <mergeCell ref="W29:AE29"/>
    <mergeCell ref="AK29:AO29"/>
    <mergeCell ref="L26:O26"/>
    <mergeCell ref="W26:AE26"/>
    <mergeCell ref="AK26:AO26"/>
    <mergeCell ref="L27:O27"/>
    <mergeCell ref="W27:AE27"/>
    <mergeCell ref="AK27:AO27"/>
    <mergeCell ref="AS46:AT48"/>
    <mergeCell ref="AN53:AP53"/>
    <mergeCell ref="AN52:AP52"/>
    <mergeCell ref="AM46:AP46"/>
    <mergeCell ref="AN49:AP49"/>
    <mergeCell ref="AG52:AM52"/>
    <mergeCell ref="AG53:AM53"/>
    <mergeCell ref="AG51:AM51"/>
    <mergeCell ref="AN51:AP51"/>
    <mergeCell ref="BE5:BE32"/>
    <mergeCell ref="W30:AE30"/>
    <mergeCell ref="X32:AB32"/>
    <mergeCell ref="AK32:AO32"/>
    <mergeCell ref="AR2:BE2"/>
    <mergeCell ref="K5:AO5"/>
    <mergeCell ref="W28:AE28"/>
    <mergeCell ref="AK28:AO28"/>
    <mergeCell ref="L29:O29"/>
    <mergeCell ref="L28:O28"/>
    <mergeCell ref="E14:AJ14"/>
    <mergeCell ref="E20:AN20"/>
    <mergeCell ref="AK23:AO23"/>
    <mergeCell ref="L25:O25"/>
    <mergeCell ref="W25:AE25"/>
    <mergeCell ref="AK25:AO25"/>
  </mergeCells>
  <hyperlinks>
    <hyperlink ref="K1:S1" location="C2" display="1) Rekapitulace stavby"/>
    <hyperlink ref="W1:AI1" location="C51" display="2) Rekapitulace objektů stavby a soupisů prací"/>
    <hyperlink ref="A52" location="'Chodnik Vlastec - chodník'!C2" display="/"/>
    <hyperlink ref="A53" location="'Doplňující údaje - Doplňu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349"/>
  <sheetViews>
    <sheetView showGridLines="0" workbookViewId="0">
      <pane ySplit="1" topLeftCell="A2" activePane="bottomLeft" state="frozen"/>
      <selection pane="bottomLeft" activeCell="J49" sqref="J49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0"/>
      <c r="C1" s="110"/>
      <c r="D1" s="111" t="s">
        <v>1</v>
      </c>
      <c r="E1" s="110"/>
      <c r="F1" s="112" t="s">
        <v>91</v>
      </c>
      <c r="G1" s="375" t="s">
        <v>92</v>
      </c>
      <c r="H1" s="375"/>
      <c r="I1" s="113"/>
      <c r="J1" s="112" t="s">
        <v>93</v>
      </c>
      <c r="K1" s="111" t="s">
        <v>94</v>
      </c>
      <c r="L1" s="112" t="s">
        <v>95</v>
      </c>
      <c r="M1" s="112"/>
      <c r="N1" s="112"/>
      <c r="O1" s="112"/>
      <c r="P1" s="112"/>
      <c r="Q1" s="112"/>
      <c r="R1" s="112"/>
      <c r="S1" s="112"/>
      <c r="T1" s="112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23" t="s">
        <v>86</v>
      </c>
    </row>
    <row r="3" spans="1:70" ht="6.95" customHeight="1">
      <c r="B3" s="24"/>
      <c r="C3" s="25"/>
      <c r="D3" s="25"/>
      <c r="E3" s="25"/>
      <c r="F3" s="25"/>
      <c r="G3" s="25"/>
      <c r="H3" s="25"/>
      <c r="I3" s="114"/>
      <c r="J3" s="25"/>
      <c r="K3" s="26"/>
      <c r="AT3" s="23" t="s">
        <v>87</v>
      </c>
    </row>
    <row r="4" spans="1:70" ht="36.950000000000003" customHeight="1">
      <c r="B4" s="27"/>
      <c r="C4" s="28"/>
      <c r="D4" s="29" t="s">
        <v>96</v>
      </c>
      <c r="E4" s="28"/>
      <c r="F4" s="28"/>
      <c r="G4" s="28"/>
      <c r="H4" s="28"/>
      <c r="I4" s="115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5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5"/>
      <c r="J6" s="28"/>
      <c r="K6" s="30"/>
    </row>
    <row r="7" spans="1:70" ht="16.5" customHeight="1">
      <c r="B7" s="27"/>
      <c r="C7" s="28"/>
      <c r="D7" s="28"/>
      <c r="E7" s="367" t="str">
        <f>'Rekapitulace stavby'!K6</f>
        <v>chodnik</v>
      </c>
      <c r="F7" s="368"/>
      <c r="G7" s="368"/>
      <c r="H7" s="368"/>
      <c r="I7" s="115"/>
      <c r="J7" s="28"/>
      <c r="K7" s="30"/>
    </row>
    <row r="8" spans="1:70" s="1" customFormat="1">
      <c r="B8" s="39"/>
      <c r="C8" s="40"/>
      <c r="D8" s="36" t="s">
        <v>97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9" t="s">
        <v>98</v>
      </c>
      <c r="F9" s="370"/>
      <c r="G9" s="370"/>
      <c r="H9" s="370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6" t="s">
        <v>21</v>
      </c>
      <c r="E11" s="40"/>
      <c r="F11" s="34" t="s">
        <v>22</v>
      </c>
      <c r="G11" s="40"/>
      <c r="H11" s="40"/>
      <c r="I11" s="117" t="s">
        <v>23</v>
      </c>
      <c r="J11" s="34" t="s">
        <v>22</v>
      </c>
      <c r="K11" s="43"/>
    </row>
    <row r="12" spans="1:70" s="1" customFormat="1" ht="14.45" customHeight="1">
      <c r="B12" s="39"/>
      <c r="C12" s="40"/>
      <c r="D12" s="36" t="s">
        <v>25</v>
      </c>
      <c r="E12" s="40"/>
      <c r="F12" s="34" t="s">
        <v>26</v>
      </c>
      <c r="G12" s="40"/>
      <c r="H12" s="40"/>
      <c r="I12" s="117" t="s">
        <v>27</v>
      </c>
      <c r="J12" s="118">
        <f>'Rekapitulace stavby'!AN8</f>
        <v>43507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6" t="s">
        <v>30</v>
      </c>
      <c r="E14" s="40"/>
      <c r="F14" s="40"/>
      <c r="G14" s="40"/>
      <c r="H14" s="40"/>
      <c r="I14" s="117" t="s">
        <v>31</v>
      </c>
      <c r="J14" s="34" t="s">
        <v>32</v>
      </c>
      <c r="K14" s="43"/>
    </row>
    <row r="15" spans="1:70" s="1" customFormat="1" ht="18" customHeight="1">
      <c r="B15" s="39"/>
      <c r="C15" s="40"/>
      <c r="D15" s="40"/>
      <c r="E15" s="34" t="s">
        <v>33</v>
      </c>
      <c r="F15" s="40"/>
      <c r="G15" s="40"/>
      <c r="H15" s="40"/>
      <c r="I15" s="117" t="s">
        <v>34</v>
      </c>
      <c r="J15" s="34" t="s">
        <v>22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6" t="s">
        <v>35</v>
      </c>
      <c r="E17" s="40"/>
      <c r="F17" s="40"/>
      <c r="G17" s="40"/>
      <c r="H17" s="40"/>
      <c r="I17" s="117" t="s">
        <v>31</v>
      </c>
      <c r="J17" s="34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4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34</v>
      </c>
      <c r="J18" s="34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6" t="s">
        <v>37</v>
      </c>
      <c r="E20" s="40"/>
      <c r="F20" s="40"/>
      <c r="G20" s="40"/>
      <c r="H20" s="40"/>
      <c r="I20" s="117" t="s">
        <v>31</v>
      </c>
      <c r="J20" s="34" t="s">
        <v>38</v>
      </c>
      <c r="K20" s="43"/>
    </row>
    <row r="21" spans="2:11" s="1" customFormat="1" ht="18" customHeight="1">
      <c r="B21" s="39"/>
      <c r="C21" s="40"/>
      <c r="D21" s="40"/>
      <c r="E21" s="34" t="s">
        <v>39</v>
      </c>
      <c r="F21" s="40"/>
      <c r="G21" s="40"/>
      <c r="H21" s="40"/>
      <c r="I21" s="117" t="s">
        <v>34</v>
      </c>
      <c r="J21" s="34" t="s">
        <v>40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6" t="s">
        <v>42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56" t="s">
        <v>43</v>
      </c>
      <c r="F24" s="356"/>
      <c r="G24" s="356"/>
      <c r="H24" s="356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44</v>
      </c>
      <c r="E27" s="40"/>
      <c r="F27" s="40"/>
      <c r="G27" s="40"/>
      <c r="H27" s="40"/>
      <c r="I27" s="116"/>
      <c r="J27" s="126">
        <f>ROUND(J84,2)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46</v>
      </c>
      <c r="G29" s="40"/>
      <c r="H29" s="40"/>
      <c r="I29" s="127" t="s">
        <v>45</v>
      </c>
      <c r="J29" s="44" t="s">
        <v>47</v>
      </c>
      <c r="K29" s="43"/>
    </row>
    <row r="30" spans="2:11" s="1" customFormat="1" ht="14.45" customHeight="1">
      <c r="B30" s="39"/>
      <c r="C30" s="40"/>
      <c r="D30" s="47" t="s">
        <v>48</v>
      </c>
      <c r="E30" s="47" t="s">
        <v>49</v>
      </c>
      <c r="F30" s="128">
        <f>ROUND(SUM(BE84:BE348), 2)</f>
        <v>0</v>
      </c>
      <c r="G30" s="40"/>
      <c r="H30" s="40"/>
      <c r="I30" s="129">
        <v>0.21</v>
      </c>
      <c r="J30" s="128">
        <f>ROUND(ROUND((SUM(BE84:BE348)),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50</v>
      </c>
      <c r="F31" s="128">
        <f>ROUND(SUM(BF84:BF348), 2)</f>
        <v>0</v>
      </c>
      <c r="G31" s="40"/>
      <c r="H31" s="40"/>
      <c r="I31" s="129">
        <v>0.15</v>
      </c>
      <c r="J31" s="128">
        <f>ROUND(ROUND((SUM(BF84:BF348)),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51</v>
      </c>
      <c r="F32" s="128">
        <f>ROUND(SUM(BG84:BG348),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52</v>
      </c>
      <c r="F33" s="128">
        <f>ROUND(SUM(BH84:BH348),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53</v>
      </c>
      <c r="F34" s="128">
        <f>ROUND(SUM(BI84:BI348),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54</v>
      </c>
      <c r="E36" s="77"/>
      <c r="F36" s="77"/>
      <c r="G36" s="132" t="s">
        <v>55</v>
      </c>
      <c r="H36" s="133" t="s">
        <v>56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9" t="s">
        <v>99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6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7" t="str">
        <f>E7</f>
        <v>chodnik</v>
      </c>
      <c r="F45" s="368"/>
      <c r="G45" s="368"/>
      <c r="H45" s="368"/>
      <c r="I45" s="116"/>
      <c r="J45" s="40"/>
      <c r="K45" s="43"/>
    </row>
    <row r="46" spans="2:11" s="1" customFormat="1" ht="14.45" customHeight="1">
      <c r="B46" s="39"/>
      <c r="C46" s="36" t="s">
        <v>97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9" t="str">
        <f>E9</f>
        <v>Chodnik Vlastec - chodník</v>
      </c>
      <c r="F47" s="370"/>
      <c r="G47" s="370"/>
      <c r="H47" s="370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6" t="s">
        <v>25</v>
      </c>
      <c r="D49" s="40"/>
      <c r="E49" s="40"/>
      <c r="F49" s="34" t="str">
        <f>F12</f>
        <v>Vlastec</v>
      </c>
      <c r="G49" s="40"/>
      <c r="H49" s="40"/>
      <c r="I49" s="117" t="s">
        <v>27</v>
      </c>
      <c r="J49" s="118">
        <f>IF(J12="","",J12)</f>
        <v>43507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6" t="s">
        <v>30</v>
      </c>
      <c r="D51" s="40"/>
      <c r="E51" s="40"/>
      <c r="F51" s="34" t="str">
        <f>E15</f>
        <v>Obec Vlastec</v>
      </c>
      <c r="G51" s="40"/>
      <c r="H51" s="40"/>
      <c r="I51" s="117" t="s">
        <v>37</v>
      </c>
      <c r="J51" s="356" t="str">
        <f>E21</f>
        <v>Ing. Rudolf Pešta</v>
      </c>
      <c r="K51" s="43"/>
    </row>
    <row r="52" spans="2:47" s="1" customFormat="1" ht="14.45" customHeight="1">
      <c r="B52" s="39"/>
      <c r="C52" s="36" t="s">
        <v>35</v>
      </c>
      <c r="D52" s="40"/>
      <c r="E52" s="40"/>
      <c r="F52" s="34" t="str">
        <f>IF(E18="","",E18)</f>
        <v/>
      </c>
      <c r="G52" s="40"/>
      <c r="H52" s="40"/>
      <c r="I52" s="116"/>
      <c r="J52" s="371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100</v>
      </c>
      <c r="D54" s="130"/>
      <c r="E54" s="130"/>
      <c r="F54" s="130"/>
      <c r="G54" s="130"/>
      <c r="H54" s="130"/>
      <c r="I54" s="143"/>
      <c r="J54" s="144" t="s">
        <v>101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102</v>
      </c>
      <c r="D56" s="40"/>
      <c r="E56" s="40"/>
      <c r="F56" s="40"/>
      <c r="G56" s="40"/>
      <c r="H56" s="40"/>
      <c r="I56" s="116"/>
      <c r="J56" s="126">
        <f>J84</f>
        <v>0</v>
      </c>
      <c r="K56" s="43"/>
      <c r="AU56" s="23" t="s">
        <v>103</v>
      </c>
    </row>
    <row r="57" spans="2:47" s="7" customFormat="1" ht="24.95" customHeight="1">
      <c r="B57" s="147"/>
      <c r="C57" s="148"/>
      <c r="D57" s="149" t="s">
        <v>104</v>
      </c>
      <c r="E57" s="150"/>
      <c r="F57" s="150"/>
      <c r="G57" s="150"/>
      <c r="H57" s="150"/>
      <c r="I57" s="151"/>
      <c r="J57" s="152">
        <f>J85</f>
        <v>0</v>
      </c>
      <c r="K57" s="153"/>
    </row>
    <row r="58" spans="2:47" s="8" customFormat="1" ht="19.899999999999999" customHeight="1">
      <c r="B58" s="154"/>
      <c r="C58" s="155"/>
      <c r="D58" s="156" t="s">
        <v>105</v>
      </c>
      <c r="E58" s="157"/>
      <c r="F58" s="157"/>
      <c r="G58" s="157"/>
      <c r="H58" s="157"/>
      <c r="I58" s="158"/>
      <c r="J58" s="159">
        <f>J86</f>
        <v>0</v>
      </c>
      <c r="K58" s="160"/>
    </row>
    <row r="59" spans="2:47" s="8" customFormat="1" ht="19.899999999999999" customHeight="1">
      <c r="B59" s="154"/>
      <c r="C59" s="155"/>
      <c r="D59" s="156" t="s">
        <v>106</v>
      </c>
      <c r="E59" s="157"/>
      <c r="F59" s="157"/>
      <c r="G59" s="157"/>
      <c r="H59" s="157"/>
      <c r="I59" s="158"/>
      <c r="J59" s="159">
        <f>J198</f>
        <v>0</v>
      </c>
      <c r="K59" s="160"/>
    </row>
    <row r="60" spans="2:47" s="8" customFormat="1" ht="19.899999999999999" customHeight="1">
      <c r="B60" s="154"/>
      <c r="C60" s="155"/>
      <c r="D60" s="156" t="s">
        <v>107</v>
      </c>
      <c r="E60" s="157"/>
      <c r="F60" s="157"/>
      <c r="G60" s="157"/>
      <c r="H60" s="157"/>
      <c r="I60" s="158"/>
      <c r="J60" s="159">
        <f>J225</f>
        <v>0</v>
      </c>
      <c r="K60" s="160"/>
    </row>
    <row r="61" spans="2:47" s="8" customFormat="1" ht="19.899999999999999" customHeight="1">
      <c r="B61" s="154"/>
      <c r="C61" s="155"/>
      <c r="D61" s="156" t="s">
        <v>108</v>
      </c>
      <c r="E61" s="157"/>
      <c r="F61" s="157"/>
      <c r="G61" s="157"/>
      <c r="H61" s="157"/>
      <c r="I61" s="158"/>
      <c r="J61" s="159">
        <f>J246</f>
        <v>0</v>
      </c>
      <c r="K61" s="160"/>
    </row>
    <row r="62" spans="2:47" s="8" customFormat="1" ht="19.899999999999999" customHeight="1">
      <c r="B62" s="154"/>
      <c r="C62" s="155"/>
      <c r="D62" s="156" t="s">
        <v>109</v>
      </c>
      <c r="E62" s="157"/>
      <c r="F62" s="157"/>
      <c r="G62" s="157"/>
      <c r="H62" s="157"/>
      <c r="I62" s="158"/>
      <c r="J62" s="159">
        <f>J253</f>
        <v>0</v>
      </c>
      <c r="K62" s="160"/>
    </row>
    <row r="63" spans="2:47" s="7" customFormat="1" ht="24.95" customHeight="1">
      <c r="B63" s="147"/>
      <c r="C63" s="148"/>
      <c r="D63" s="149" t="s">
        <v>110</v>
      </c>
      <c r="E63" s="150"/>
      <c r="F63" s="150"/>
      <c r="G63" s="150"/>
      <c r="H63" s="150"/>
      <c r="I63" s="151"/>
      <c r="J63" s="152">
        <f>J327</f>
        <v>0</v>
      </c>
      <c r="K63" s="153"/>
    </row>
    <row r="64" spans="2:47" s="8" customFormat="1" ht="19.899999999999999" customHeight="1">
      <c r="B64" s="154"/>
      <c r="C64" s="155"/>
      <c r="D64" s="156" t="s">
        <v>111</v>
      </c>
      <c r="E64" s="157"/>
      <c r="F64" s="157"/>
      <c r="G64" s="157"/>
      <c r="H64" s="157"/>
      <c r="I64" s="158"/>
      <c r="J64" s="159">
        <f>J328</f>
        <v>0</v>
      </c>
      <c r="K64" s="160"/>
    </row>
    <row r="65" spans="2:12" s="1" customFormat="1" ht="21.75" customHeight="1">
      <c r="B65" s="39"/>
      <c r="C65" s="40"/>
      <c r="D65" s="40"/>
      <c r="E65" s="40"/>
      <c r="F65" s="40"/>
      <c r="G65" s="40"/>
      <c r="H65" s="40"/>
      <c r="I65" s="116"/>
      <c r="J65" s="40"/>
      <c r="K65" s="43"/>
    </row>
    <row r="66" spans="2:12" s="1" customFormat="1" ht="6.95" customHeight="1">
      <c r="B66" s="54"/>
      <c r="C66" s="55"/>
      <c r="D66" s="55"/>
      <c r="E66" s="55"/>
      <c r="F66" s="55"/>
      <c r="G66" s="55"/>
      <c r="H66" s="55"/>
      <c r="I66" s="137"/>
      <c r="J66" s="55"/>
      <c r="K66" s="56"/>
    </row>
    <row r="70" spans="2:12" s="1" customFormat="1" ht="6.95" customHeight="1">
      <c r="B70" s="57"/>
      <c r="C70" s="58"/>
      <c r="D70" s="58"/>
      <c r="E70" s="58"/>
      <c r="F70" s="58"/>
      <c r="G70" s="58"/>
      <c r="H70" s="58"/>
      <c r="I70" s="140"/>
      <c r="J70" s="58"/>
      <c r="K70" s="58"/>
      <c r="L70" s="59"/>
    </row>
    <row r="71" spans="2:12" s="1" customFormat="1" ht="36.950000000000003" customHeight="1">
      <c r="B71" s="39"/>
      <c r="C71" s="60" t="s">
        <v>112</v>
      </c>
      <c r="D71" s="61"/>
      <c r="E71" s="61"/>
      <c r="F71" s="61"/>
      <c r="G71" s="61"/>
      <c r="H71" s="61"/>
      <c r="I71" s="161"/>
      <c r="J71" s="61"/>
      <c r="K71" s="61"/>
      <c r="L71" s="59"/>
    </row>
    <row r="72" spans="2:12" s="1" customFormat="1" ht="6.95" customHeight="1">
      <c r="B72" s="39"/>
      <c r="C72" s="61"/>
      <c r="D72" s="61"/>
      <c r="E72" s="61"/>
      <c r="F72" s="61"/>
      <c r="G72" s="61"/>
      <c r="H72" s="61"/>
      <c r="I72" s="161"/>
      <c r="J72" s="61"/>
      <c r="K72" s="61"/>
      <c r="L72" s="59"/>
    </row>
    <row r="73" spans="2:12" s="1" customFormat="1" ht="14.45" customHeight="1">
      <c r="B73" s="39"/>
      <c r="C73" s="63" t="s">
        <v>18</v>
      </c>
      <c r="D73" s="61"/>
      <c r="E73" s="61"/>
      <c r="F73" s="61"/>
      <c r="G73" s="61"/>
      <c r="H73" s="61"/>
      <c r="I73" s="161"/>
      <c r="J73" s="61"/>
      <c r="K73" s="61"/>
      <c r="L73" s="59"/>
    </row>
    <row r="74" spans="2:12" s="1" customFormat="1" ht="16.5" customHeight="1">
      <c r="B74" s="39"/>
      <c r="C74" s="61"/>
      <c r="D74" s="61"/>
      <c r="E74" s="372" t="str">
        <f>E7</f>
        <v>chodnik</v>
      </c>
      <c r="F74" s="373"/>
      <c r="G74" s="373"/>
      <c r="H74" s="373"/>
      <c r="I74" s="161"/>
      <c r="J74" s="61"/>
      <c r="K74" s="61"/>
      <c r="L74" s="59"/>
    </row>
    <row r="75" spans="2:12" s="1" customFormat="1" ht="14.45" customHeight="1">
      <c r="B75" s="39"/>
      <c r="C75" s="63" t="s">
        <v>97</v>
      </c>
      <c r="D75" s="61"/>
      <c r="E75" s="61"/>
      <c r="F75" s="61"/>
      <c r="G75" s="61"/>
      <c r="H75" s="61"/>
      <c r="I75" s="161"/>
      <c r="J75" s="61"/>
      <c r="K75" s="61"/>
      <c r="L75" s="59"/>
    </row>
    <row r="76" spans="2:12" s="1" customFormat="1" ht="17.25" customHeight="1">
      <c r="B76" s="39"/>
      <c r="C76" s="61"/>
      <c r="D76" s="61"/>
      <c r="E76" s="363" t="str">
        <f>E9</f>
        <v>Chodnik Vlastec - chodník</v>
      </c>
      <c r="F76" s="374"/>
      <c r="G76" s="374"/>
      <c r="H76" s="374"/>
      <c r="I76" s="161"/>
      <c r="J76" s="61"/>
      <c r="K76" s="61"/>
      <c r="L76" s="59"/>
    </row>
    <row r="77" spans="2:12" s="1" customFormat="1" ht="6.95" customHeight="1">
      <c r="B77" s="39"/>
      <c r="C77" s="61"/>
      <c r="D77" s="61"/>
      <c r="E77" s="61"/>
      <c r="F77" s="61"/>
      <c r="G77" s="61"/>
      <c r="H77" s="61"/>
      <c r="I77" s="161"/>
      <c r="J77" s="61"/>
      <c r="K77" s="61"/>
      <c r="L77" s="59"/>
    </row>
    <row r="78" spans="2:12" s="1" customFormat="1" ht="18" customHeight="1">
      <c r="B78" s="39"/>
      <c r="C78" s="63" t="s">
        <v>25</v>
      </c>
      <c r="D78" s="61"/>
      <c r="E78" s="61"/>
      <c r="F78" s="162" t="str">
        <f>F12</f>
        <v>Vlastec</v>
      </c>
      <c r="G78" s="61"/>
      <c r="H78" s="61"/>
      <c r="I78" s="163" t="s">
        <v>27</v>
      </c>
      <c r="J78" s="71">
        <f>IF(J12="","",J12)</f>
        <v>43507</v>
      </c>
      <c r="K78" s="61"/>
      <c r="L78" s="59"/>
    </row>
    <row r="79" spans="2:12" s="1" customFormat="1" ht="6.95" customHeight="1">
      <c r="B79" s="39"/>
      <c r="C79" s="61"/>
      <c r="D79" s="61"/>
      <c r="E79" s="61"/>
      <c r="F79" s="61"/>
      <c r="G79" s="61"/>
      <c r="H79" s="61"/>
      <c r="I79" s="161"/>
      <c r="J79" s="61"/>
      <c r="K79" s="61"/>
      <c r="L79" s="59"/>
    </row>
    <row r="80" spans="2:12" s="1" customFormat="1">
      <c r="B80" s="39"/>
      <c r="C80" s="63" t="s">
        <v>30</v>
      </c>
      <c r="D80" s="61"/>
      <c r="E80" s="61"/>
      <c r="F80" s="162" t="str">
        <f>E15</f>
        <v>Obec Vlastec</v>
      </c>
      <c r="G80" s="61"/>
      <c r="H80" s="61"/>
      <c r="I80" s="163" t="s">
        <v>37</v>
      </c>
      <c r="J80" s="162" t="str">
        <f>E21</f>
        <v>Ing. Rudolf Pešta</v>
      </c>
      <c r="K80" s="61"/>
      <c r="L80" s="59"/>
    </row>
    <row r="81" spans="2:65" s="1" customFormat="1" ht="14.45" customHeight="1">
      <c r="B81" s="39"/>
      <c r="C81" s="63" t="s">
        <v>35</v>
      </c>
      <c r="D81" s="61"/>
      <c r="E81" s="61"/>
      <c r="F81" s="162" t="str">
        <f>IF(E18="","",E18)</f>
        <v/>
      </c>
      <c r="G81" s="61"/>
      <c r="H81" s="61"/>
      <c r="I81" s="161"/>
      <c r="J81" s="61"/>
      <c r="K81" s="61"/>
      <c r="L81" s="59"/>
    </row>
    <row r="82" spans="2:65" s="1" customFormat="1" ht="10.35" customHeight="1">
      <c r="B82" s="39"/>
      <c r="C82" s="61"/>
      <c r="D82" s="61"/>
      <c r="E82" s="61"/>
      <c r="F82" s="61"/>
      <c r="G82" s="61"/>
      <c r="H82" s="61"/>
      <c r="I82" s="161"/>
      <c r="J82" s="61"/>
      <c r="K82" s="61"/>
      <c r="L82" s="59"/>
    </row>
    <row r="83" spans="2:65" s="9" customFormat="1" ht="29.25" customHeight="1">
      <c r="B83" s="164"/>
      <c r="C83" s="165" t="s">
        <v>113</v>
      </c>
      <c r="D83" s="166" t="s">
        <v>63</v>
      </c>
      <c r="E83" s="166" t="s">
        <v>59</v>
      </c>
      <c r="F83" s="166" t="s">
        <v>114</v>
      </c>
      <c r="G83" s="166" t="s">
        <v>115</v>
      </c>
      <c r="H83" s="166" t="s">
        <v>116</v>
      </c>
      <c r="I83" s="167" t="s">
        <v>117</v>
      </c>
      <c r="J83" s="166" t="s">
        <v>101</v>
      </c>
      <c r="K83" s="168" t="s">
        <v>118</v>
      </c>
      <c r="L83" s="169"/>
      <c r="M83" s="79" t="s">
        <v>119</v>
      </c>
      <c r="N83" s="80" t="s">
        <v>48</v>
      </c>
      <c r="O83" s="80" t="s">
        <v>120</v>
      </c>
      <c r="P83" s="80" t="s">
        <v>121</v>
      </c>
      <c r="Q83" s="80" t="s">
        <v>122</v>
      </c>
      <c r="R83" s="80" t="s">
        <v>123</v>
      </c>
      <c r="S83" s="80" t="s">
        <v>124</v>
      </c>
      <c r="T83" s="81" t="s">
        <v>125</v>
      </c>
    </row>
    <row r="84" spans="2:65" s="1" customFormat="1" ht="29.25" customHeight="1">
      <c r="B84" s="39"/>
      <c r="C84" s="85" t="s">
        <v>102</v>
      </c>
      <c r="D84" s="61"/>
      <c r="E84" s="61"/>
      <c r="F84" s="61"/>
      <c r="G84" s="61"/>
      <c r="H84" s="61"/>
      <c r="I84" s="161"/>
      <c r="J84" s="170">
        <f>BK84</f>
        <v>0</v>
      </c>
      <c r="K84" s="61"/>
      <c r="L84" s="59"/>
      <c r="M84" s="82"/>
      <c r="N84" s="83"/>
      <c r="O84" s="83"/>
      <c r="P84" s="171">
        <f>P85+P327</f>
        <v>0</v>
      </c>
      <c r="Q84" s="83"/>
      <c r="R84" s="171">
        <f>R85+R327</f>
        <v>0</v>
      </c>
      <c r="S84" s="83"/>
      <c r="T84" s="172">
        <f>T85+T327</f>
        <v>0</v>
      </c>
      <c r="AT84" s="23" t="s">
        <v>77</v>
      </c>
      <c r="AU84" s="23" t="s">
        <v>103</v>
      </c>
      <c r="BK84" s="173">
        <f>BK85+BK327</f>
        <v>0</v>
      </c>
    </row>
    <row r="85" spans="2:65" s="10" customFormat="1" ht="37.35" customHeight="1">
      <c r="B85" s="174"/>
      <c r="C85" s="175"/>
      <c r="D85" s="176" t="s">
        <v>77</v>
      </c>
      <c r="E85" s="177" t="s">
        <v>126</v>
      </c>
      <c r="F85" s="177" t="s">
        <v>127</v>
      </c>
      <c r="G85" s="175"/>
      <c r="H85" s="175"/>
      <c r="I85" s="178"/>
      <c r="J85" s="179">
        <f>BK85</f>
        <v>0</v>
      </c>
      <c r="K85" s="175"/>
      <c r="L85" s="180"/>
      <c r="M85" s="181"/>
      <c r="N85" s="182"/>
      <c r="O85" s="182"/>
      <c r="P85" s="183">
        <f>P86+P198+P225+P246+P253</f>
        <v>0</v>
      </c>
      <c r="Q85" s="182"/>
      <c r="R85" s="183">
        <f>R86+R198+R225+R246+R253</f>
        <v>0</v>
      </c>
      <c r="S85" s="182"/>
      <c r="T85" s="184">
        <f>T86+T198+T225+T246+T253</f>
        <v>0</v>
      </c>
      <c r="AR85" s="185" t="s">
        <v>24</v>
      </c>
      <c r="AT85" s="186" t="s">
        <v>77</v>
      </c>
      <c r="AU85" s="186" t="s">
        <v>78</v>
      </c>
      <c r="AY85" s="185" t="s">
        <v>128</v>
      </c>
      <c r="BK85" s="187">
        <f>BK86+BK198+BK225+BK246+BK253</f>
        <v>0</v>
      </c>
    </row>
    <row r="86" spans="2:65" s="10" customFormat="1" ht="19.899999999999999" customHeight="1">
      <c r="B86" s="174"/>
      <c r="C86" s="175"/>
      <c r="D86" s="176" t="s">
        <v>77</v>
      </c>
      <c r="E86" s="188" t="s">
        <v>24</v>
      </c>
      <c r="F86" s="188" t="s">
        <v>129</v>
      </c>
      <c r="G86" s="175"/>
      <c r="H86" s="175"/>
      <c r="I86" s="178"/>
      <c r="J86" s="189">
        <f>BK86</f>
        <v>0</v>
      </c>
      <c r="K86" s="175"/>
      <c r="L86" s="180"/>
      <c r="M86" s="181"/>
      <c r="N86" s="182"/>
      <c r="O86" s="182"/>
      <c r="P86" s="183">
        <f>SUM(P87:P197)</f>
        <v>0</v>
      </c>
      <c r="Q86" s="182"/>
      <c r="R86" s="183">
        <f>SUM(R87:R197)</f>
        <v>0</v>
      </c>
      <c r="S86" s="182"/>
      <c r="T86" s="184">
        <f>SUM(T87:T197)</f>
        <v>0</v>
      </c>
      <c r="AR86" s="185" t="s">
        <v>24</v>
      </c>
      <c r="AT86" s="186" t="s">
        <v>77</v>
      </c>
      <c r="AU86" s="186" t="s">
        <v>24</v>
      </c>
      <c r="AY86" s="185" t="s">
        <v>128</v>
      </c>
      <c r="BK86" s="187">
        <f>SUM(BK87:BK197)</f>
        <v>0</v>
      </c>
    </row>
    <row r="87" spans="2:65" s="1" customFormat="1" ht="16.5" customHeight="1">
      <c r="B87" s="39"/>
      <c r="C87" s="190" t="s">
        <v>130</v>
      </c>
      <c r="D87" s="190" t="s">
        <v>131</v>
      </c>
      <c r="E87" s="191" t="s">
        <v>132</v>
      </c>
      <c r="F87" s="192" t="s">
        <v>133</v>
      </c>
      <c r="G87" s="193" t="s">
        <v>134</v>
      </c>
      <c r="H87" s="194">
        <v>4</v>
      </c>
      <c r="I87" s="195"/>
      <c r="J87" s="196">
        <f>ROUND(I87*H87,2)</f>
        <v>0</v>
      </c>
      <c r="K87" s="192" t="s">
        <v>135</v>
      </c>
      <c r="L87" s="59"/>
      <c r="M87" s="197" t="s">
        <v>22</v>
      </c>
      <c r="N87" s="198" t="s">
        <v>49</v>
      </c>
      <c r="O87" s="40"/>
      <c r="P87" s="199">
        <f>O87*H87</f>
        <v>0</v>
      </c>
      <c r="Q87" s="199">
        <v>0</v>
      </c>
      <c r="R87" s="199">
        <f>Q87*H87</f>
        <v>0</v>
      </c>
      <c r="S87" s="199">
        <v>0</v>
      </c>
      <c r="T87" s="200">
        <f>S87*H87</f>
        <v>0</v>
      </c>
      <c r="AR87" s="23" t="s">
        <v>136</v>
      </c>
      <c r="AT87" s="23" t="s">
        <v>131</v>
      </c>
      <c r="AU87" s="23" t="s">
        <v>87</v>
      </c>
      <c r="AY87" s="23" t="s">
        <v>128</v>
      </c>
      <c r="BE87" s="201">
        <f>IF(N87="základní",J87,0)</f>
        <v>0</v>
      </c>
      <c r="BF87" s="201">
        <f>IF(N87="snížená",J87,0)</f>
        <v>0</v>
      </c>
      <c r="BG87" s="201">
        <f>IF(N87="zákl. přenesená",J87,0)</f>
        <v>0</v>
      </c>
      <c r="BH87" s="201">
        <f>IF(N87="sníž. přenesená",J87,0)</f>
        <v>0</v>
      </c>
      <c r="BI87" s="201">
        <f>IF(N87="nulová",J87,0)</f>
        <v>0</v>
      </c>
      <c r="BJ87" s="23" t="s">
        <v>24</v>
      </c>
      <c r="BK87" s="201">
        <f>ROUND(I87*H87,2)</f>
        <v>0</v>
      </c>
      <c r="BL87" s="23" t="s">
        <v>136</v>
      </c>
      <c r="BM87" s="23" t="s">
        <v>137</v>
      </c>
    </row>
    <row r="88" spans="2:65" s="1" customFormat="1" ht="13.5">
      <c r="B88" s="39"/>
      <c r="C88" s="61"/>
      <c r="D88" s="202" t="s">
        <v>138</v>
      </c>
      <c r="E88" s="61"/>
      <c r="F88" s="203" t="s">
        <v>133</v>
      </c>
      <c r="G88" s="61"/>
      <c r="H88" s="61"/>
      <c r="I88" s="161"/>
      <c r="J88" s="61"/>
      <c r="K88" s="61"/>
      <c r="L88" s="59"/>
      <c r="M88" s="204"/>
      <c r="N88" s="40"/>
      <c r="O88" s="40"/>
      <c r="P88" s="40"/>
      <c r="Q88" s="40"/>
      <c r="R88" s="40"/>
      <c r="S88" s="40"/>
      <c r="T88" s="76"/>
      <c r="AT88" s="23" t="s">
        <v>138</v>
      </c>
      <c r="AU88" s="23" t="s">
        <v>87</v>
      </c>
    </row>
    <row r="89" spans="2:65" s="1" customFormat="1" ht="108">
      <c r="B89" s="39"/>
      <c r="C89" s="61"/>
      <c r="D89" s="202" t="s">
        <v>139</v>
      </c>
      <c r="E89" s="61"/>
      <c r="F89" s="205" t="s">
        <v>140</v>
      </c>
      <c r="G89" s="61"/>
      <c r="H89" s="61"/>
      <c r="I89" s="161"/>
      <c r="J89" s="61"/>
      <c r="K89" s="61"/>
      <c r="L89" s="59"/>
      <c r="M89" s="204"/>
      <c r="N89" s="40"/>
      <c r="O89" s="40"/>
      <c r="P89" s="40"/>
      <c r="Q89" s="40"/>
      <c r="R89" s="40"/>
      <c r="S89" s="40"/>
      <c r="T89" s="76"/>
      <c r="AT89" s="23" t="s">
        <v>139</v>
      </c>
      <c r="AU89" s="23" t="s">
        <v>87</v>
      </c>
    </row>
    <row r="90" spans="2:65" s="11" customFormat="1" ht="13.5">
      <c r="B90" s="206"/>
      <c r="C90" s="207"/>
      <c r="D90" s="202" t="s">
        <v>141</v>
      </c>
      <c r="E90" s="208" t="s">
        <v>22</v>
      </c>
      <c r="F90" s="209" t="s">
        <v>142</v>
      </c>
      <c r="G90" s="207"/>
      <c r="H90" s="208" t="s">
        <v>22</v>
      </c>
      <c r="I90" s="210"/>
      <c r="J90" s="207"/>
      <c r="K90" s="207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141</v>
      </c>
      <c r="AU90" s="215" t="s">
        <v>87</v>
      </c>
      <c r="AV90" s="11" t="s">
        <v>24</v>
      </c>
      <c r="AW90" s="11" t="s">
        <v>41</v>
      </c>
      <c r="AX90" s="11" t="s">
        <v>78</v>
      </c>
      <c r="AY90" s="215" t="s">
        <v>128</v>
      </c>
    </row>
    <row r="91" spans="2:65" s="12" customFormat="1" ht="13.5">
      <c r="B91" s="216"/>
      <c r="C91" s="217"/>
      <c r="D91" s="202" t="s">
        <v>141</v>
      </c>
      <c r="E91" s="218" t="s">
        <v>22</v>
      </c>
      <c r="F91" s="219" t="s">
        <v>136</v>
      </c>
      <c r="G91" s="217"/>
      <c r="H91" s="220">
        <v>4</v>
      </c>
      <c r="I91" s="221"/>
      <c r="J91" s="217"/>
      <c r="K91" s="217"/>
      <c r="L91" s="222"/>
      <c r="M91" s="223"/>
      <c r="N91" s="224"/>
      <c r="O91" s="224"/>
      <c r="P91" s="224"/>
      <c r="Q91" s="224"/>
      <c r="R91" s="224"/>
      <c r="S91" s="224"/>
      <c r="T91" s="225"/>
      <c r="AT91" s="226" t="s">
        <v>141</v>
      </c>
      <c r="AU91" s="226" t="s">
        <v>87</v>
      </c>
      <c r="AV91" s="12" t="s">
        <v>87</v>
      </c>
      <c r="AW91" s="12" t="s">
        <v>41</v>
      </c>
      <c r="AX91" s="12" t="s">
        <v>78</v>
      </c>
      <c r="AY91" s="226" t="s">
        <v>128</v>
      </c>
    </row>
    <row r="92" spans="2:65" s="13" customFormat="1" ht="13.5">
      <c r="B92" s="227"/>
      <c r="C92" s="228"/>
      <c r="D92" s="202" t="s">
        <v>141</v>
      </c>
      <c r="E92" s="229" t="s">
        <v>22</v>
      </c>
      <c r="F92" s="230" t="s">
        <v>143</v>
      </c>
      <c r="G92" s="228"/>
      <c r="H92" s="231">
        <v>4</v>
      </c>
      <c r="I92" s="232"/>
      <c r="J92" s="228"/>
      <c r="K92" s="228"/>
      <c r="L92" s="233"/>
      <c r="M92" s="234"/>
      <c r="N92" s="235"/>
      <c r="O92" s="235"/>
      <c r="P92" s="235"/>
      <c r="Q92" s="235"/>
      <c r="R92" s="235"/>
      <c r="S92" s="235"/>
      <c r="T92" s="236"/>
      <c r="AT92" s="237" t="s">
        <v>141</v>
      </c>
      <c r="AU92" s="237" t="s">
        <v>87</v>
      </c>
      <c r="AV92" s="13" t="s">
        <v>136</v>
      </c>
      <c r="AW92" s="13" t="s">
        <v>41</v>
      </c>
      <c r="AX92" s="13" t="s">
        <v>24</v>
      </c>
      <c r="AY92" s="237" t="s">
        <v>128</v>
      </c>
    </row>
    <row r="93" spans="2:65" s="1" customFormat="1" ht="16.5" customHeight="1">
      <c r="B93" s="39"/>
      <c r="C93" s="190" t="s">
        <v>144</v>
      </c>
      <c r="D93" s="190" t="s">
        <v>131</v>
      </c>
      <c r="E93" s="191" t="s">
        <v>145</v>
      </c>
      <c r="F93" s="192" t="s">
        <v>146</v>
      </c>
      <c r="G93" s="193" t="s">
        <v>134</v>
      </c>
      <c r="H93" s="194">
        <v>1</v>
      </c>
      <c r="I93" s="195"/>
      <c r="J93" s="196">
        <f>ROUND(I93*H93,2)</f>
        <v>0</v>
      </c>
      <c r="K93" s="192" t="s">
        <v>135</v>
      </c>
      <c r="L93" s="59"/>
      <c r="M93" s="197" t="s">
        <v>22</v>
      </c>
      <c r="N93" s="198" t="s">
        <v>49</v>
      </c>
      <c r="O93" s="40"/>
      <c r="P93" s="199">
        <f>O93*H93</f>
        <v>0</v>
      </c>
      <c r="Q93" s="199">
        <v>0</v>
      </c>
      <c r="R93" s="199">
        <f>Q93*H93</f>
        <v>0</v>
      </c>
      <c r="S93" s="199">
        <v>0</v>
      </c>
      <c r="T93" s="200">
        <f>S93*H93</f>
        <v>0</v>
      </c>
      <c r="AR93" s="23" t="s">
        <v>136</v>
      </c>
      <c r="AT93" s="23" t="s">
        <v>131</v>
      </c>
      <c r="AU93" s="23" t="s">
        <v>87</v>
      </c>
      <c r="AY93" s="23" t="s">
        <v>128</v>
      </c>
      <c r="BE93" s="201">
        <f>IF(N93="základní",J93,0)</f>
        <v>0</v>
      </c>
      <c r="BF93" s="201">
        <f>IF(N93="snížená",J93,0)</f>
        <v>0</v>
      </c>
      <c r="BG93" s="201">
        <f>IF(N93="zákl. přenesená",J93,0)</f>
        <v>0</v>
      </c>
      <c r="BH93" s="201">
        <f>IF(N93="sníž. přenesená",J93,0)</f>
        <v>0</v>
      </c>
      <c r="BI93" s="201">
        <f>IF(N93="nulová",J93,0)</f>
        <v>0</v>
      </c>
      <c r="BJ93" s="23" t="s">
        <v>24</v>
      </c>
      <c r="BK93" s="201">
        <f>ROUND(I93*H93,2)</f>
        <v>0</v>
      </c>
      <c r="BL93" s="23" t="s">
        <v>136</v>
      </c>
      <c r="BM93" s="23" t="s">
        <v>147</v>
      </c>
    </row>
    <row r="94" spans="2:65" s="1" customFormat="1" ht="13.5">
      <c r="B94" s="39"/>
      <c r="C94" s="61"/>
      <c r="D94" s="202" t="s">
        <v>138</v>
      </c>
      <c r="E94" s="61"/>
      <c r="F94" s="203" t="s">
        <v>146</v>
      </c>
      <c r="G94" s="61"/>
      <c r="H94" s="61"/>
      <c r="I94" s="161"/>
      <c r="J94" s="61"/>
      <c r="K94" s="61"/>
      <c r="L94" s="59"/>
      <c r="M94" s="204"/>
      <c r="N94" s="40"/>
      <c r="O94" s="40"/>
      <c r="P94" s="40"/>
      <c r="Q94" s="40"/>
      <c r="R94" s="40"/>
      <c r="S94" s="40"/>
      <c r="T94" s="76"/>
      <c r="AT94" s="23" t="s">
        <v>138</v>
      </c>
      <c r="AU94" s="23" t="s">
        <v>87</v>
      </c>
    </row>
    <row r="95" spans="2:65" s="1" customFormat="1" ht="108">
      <c r="B95" s="39"/>
      <c r="C95" s="61"/>
      <c r="D95" s="202" t="s">
        <v>139</v>
      </c>
      <c r="E95" s="61"/>
      <c r="F95" s="205" t="s">
        <v>140</v>
      </c>
      <c r="G95" s="61"/>
      <c r="H95" s="61"/>
      <c r="I95" s="161"/>
      <c r="J95" s="61"/>
      <c r="K95" s="61"/>
      <c r="L95" s="59"/>
      <c r="M95" s="204"/>
      <c r="N95" s="40"/>
      <c r="O95" s="40"/>
      <c r="P95" s="40"/>
      <c r="Q95" s="40"/>
      <c r="R95" s="40"/>
      <c r="S95" s="40"/>
      <c r="T95" s="76"/>
      <c r="AT95" s="23" t="s">
        <v>139</v>
      </c>
      <c r="AU95" s="23" t="s">
        <v>87</v>
      </c>
    </row>
    <row r="96" spans="2:65" s="11" customFormat="1" ht="13.5">
      <c r="B96" s="206"/>
      <c r="C96" s="207"/>
      <c r="D96" s="202" t="s">
        <v>141</v>
      </c>
      <c r="E96" s="208" t="s">
        <v>22</v>
      </c>
      <c r="F96" s="209" t="s">
        <v>148</v>
      </c>
      <c r="G96" s="207"/>
      <c r="H96" s="208" t="s">
        <v>22</v>
      </c>
      <c r="I96" s="210"/>
      <c r="J96" s="207"/>
      <c r="K96" s="207"/>
      <c r="L96" s="211"/>
      <c r="M96" s="212"/>
      <c r="N96" s="213"/>
      <c r="O96" s="213"/>
      <c r="P96" s="213"/>
      <c r="Q96" s="213"/>
      <c r="R96" s="213"/>
      <c r="S96" s="213"/>
      <c r="T96" s="214"/>
      <c r="AT96" s="215" t="s">
        <v>141</v>
      </c>
      <c r="AU96" s="215" t="s">
        <v>87</v>
      </c>
      <c r="AV96" s="11" t="s">
        <v>24</v>
      </c>
      <c r="AW96" s="11" t="s">
        <v>41</v>
      </c>
      <c r="AX96" s="11" t="s">
        <v>78</v>
      </c>
      <c r="AY96" s="215" t="s">
        <v>128</v>
      </c>
    </row>
    <row r="97" spans="2:65" s="12" customFormat="1" ht="13.5">
      <c r="B97" s="216"/>
      <c r="C97" s="217"/>
      <c r="D97" s="202" t="s">
        <v>141</v>
      </c>
      <c r="E97" s="218" t="s">
        <v>22</v>
      </c>
      <c r="F97" s="219" t="s">
        <v>24</v>
      </c>
      <c r="G97" s="217"/>
      <c r="H97" s="220">
        <v>1</v>
      </c>
      <c r="I97" s="221"/>
      <c r="J97" s="217"/>
      <c r="K97" s="217"/>
      <c r="L97" s="222"/>
      <c r="M97" s="223"/>
      <c r="N97" s="224"/>
      <c r="O97" s="224"/>
      <c r="P97" s="224"/>
      <c r="Q97" s="224"/>
      <c r="R97" s="224"/>
      <c r="S97" s="224"/>
      <c r="T97" s="225"/>
      <c r="AT97" s="226" t="s">
        <v>141</v>
      </c>
      <c r="AU97" s="226" t="s">
        <v>87</v>
      </c>
      <c r="AV97" s="12" t="s">
        <v>87</v>
      </c>
      <c r="AW97" s="12" t="s">
        <v>41</v>
      </c>
      <c r="AX97" s="12" t="s">
        <v>78</v>
      </c>
      <c r="AY97" s="226" t="s">
        <v>128</v>
      </c>
    </row>
    <row r="98" spans="2:65" s="13" customFormat="1" ht="13.5">
      <c r="B98" s="227"/>
      <c r="C98" s="228"/>
      <c r="D98" s="202" t="s">
        <v>141</v>
      </c>
      <c r="E98" s="229" t="s">
        <v>22</v>
      </c>
      <c r="F98" s="230" t="s">
        <v>143</v>
      </c>
      <c r="G98" s="228"/>
      <c r="H98" s="231">
        <v>1</v>
      </c>
      <c r="I98" s="232"/>
      <c r="J98" s="228"/>
      <c r="K98" s="228"/>
      <c r="L98" s="233"/>
      <c r="M98" s="234"/>
      <c r="N98" s="235"/>
      <c r="O98" s="235"/>
      <c r="P98" s="235"/>
      <c r="Q98" s="235"/>
      <c r="R98" s="235"/>
      <c r="S98" s="235"/>
      <c r="T98" s="236"/>
      <c r="AT98" s="237" t="s">
        <v>141</v>
      </c>
      <c r="AU98" s="237" t="s">
        <v>87</v>
      </c>
      <c r="AV98" s="13" t="s">
        <v>136</v>
      </c>
      <c r="AW98" s="13" t="s">
        <v>41</v>
      </c>
      <c r="AX98" s="13" t="s">
        <v>24</v>
      </c>
      <c r="AY98" s="237" t="s">
        <v>128</v>
      </c>
    </row>
    <row r="99" spans="2:65" s="1" customFormat="1" ht="16.5" customHeight="1">
      <c r="B99" s="39"/>
      <c r="C99" s="190" t="s">
        <v>149</v>
      </c>
      <c r="D99" s="190" t="s">
        <v>131</v>
      </c>
      <c r="E99" s="191" t="s">
        <v>150</v>
      </c>
      <c r="F99" s="192" t="s">
        <v>151</v>
      </c>
      <c r="G99" s="193" t="s">
        <v>134</v>
      </c>
      <c r="H99" s="194">
        <v>7</v>
      </c>
      <c r="I99" s="195"/>
      <c r="J99" s="196">
        <f>ROUND(I99*H99,2)</f>
        <v>0</v>
      </c>
      <c r="K99" s="192" t="s">
        <v>135</v>
      </c>
      <c r="L99" s="59"/>
      <c r="M99" s="197" t="s">
        <v>22</v>
      </c>
      <c r="N99" s="198" t="s">
        <v>49</v>
      </c>
      <c r="O99" s="40"/>
      <c r="P99" s="199">
        <f>O99*H99</f>
        <v>0</v>
      </c>
      <c r="Q99" s="199">
        <v>0</v>
      </c>
      <c r="R99" s="199">
        <f>Q99*H99</f>
        <v>0</v>
      </c>
      <c r="S99" s="199">
        <v>0</v>
      </c>
      <c r="T99" s="200">
        <f>S99*H99</f>
        <v>0</v>
      </c>
      <c r="AR99" s="23" t="s">
        <v>136</v>
      </c>
      <c r="AT99" s="23" t="s">
        <v>131</v>
      </c>
      <c r="AU99" s="23" t="s">
        <v>87</v>
      </c>
      <c r="AY99" s="23" t="s">
        <v>128</v>
      </c>
      <c r="BE99" s="201">
        <f>IF(N99="základní",J99,0)</f>
        <v>0</v>
      </c>
      <c r="BF99" s="201">
        <f>IF(N99="snížená",J99,0)</f>
        <v>0</v>
      </c>
      <c r="BG99" s="201">
        <f>IF(N99="zákl. přenesená",J99,0)</f>
        <v>0</v>
      </c>
      <c r="BH99" s="201">
        <f>IF(N99="sníž. přenesená",J99,0)</f>
        <v>0</v>
      </c>
      <c r="BI99" s="201">
        <f>IF(N99="nulová",J99,0)</f>
        <v>0</v>
      </c>
      <c r="BJ99" s="23" t="s">
        <v>24</v>
      </c>
      <c r="BK99" s="201">
        <f>ROUND(I99*H99,2)</f>
        <v>0</v>
      </c>
      <c r="BL99" s="23" t="s">
        <v>136</v>
      </c>
      <c r="BM99" s="23" t="s">
        <v>152</v>
      </c>
    </row>
    <row r="100" spans="2:65" s="1" customFormat="1" ht="13.5">
      <c r="B100" s="39"/>
      <c r="C100" s="61"/>
      <c r="D100" s="202" t="s">
        <v>138</v>
      </c>
      <c r="E100" s="61"/>
      <c r="F100" s="203" t="s">
        <v>151</v>
      </c>
      <c r="G100" s="61"/>
      <c r="H100" s="61"/>
      <c r="I100" s="161"/>
      <c r="J100" s="61"/>
      <c r="K100" s="61"/>
      <c r="L100" s="59"/>
      <c r="M100" s="204"/>
      <c r="N100" s="40"/>
      <c r="O100" s="40"/>
      <c r="P100" s="40"/>
      <c r="Q100" s="40"/>
      <c r="R100" s="40"/>
      <c r="S100" s="40"/>
      <c r="T100" s="76"/>
      <c r="AT100" s="23" t="s">
        <v>138</v>
      </c>
      <c r="AU100" s="23" t="s">
        <v>87</v>
      </c>
    </row>
    <row r="101" spans="2:65" s="1" customFormat="1" ht="108">
      <c r="B101" s="39"/>
      <c r="C101" s="61"/>
      <c r="D101" s="202" t="s">
        <v>139</v>
      </c>
      <c r="E101" s="61"/>
      <c r="F101" s="205" t="s">
        <v>140</v>
      </c>
      <c r="G101" s="61"/>
      <c r="H101" s="61"/>
      <c r="I101" s="161"/>
      <c r="J101" s="61"/>
      <c r="K101" s="61"/>
      <c r="L101" s="59"/>
      <c r="M101" s="204"/>
      <c r="N101" s="40"/>
      <c r="O101" s="40"/>
      <c r="P101" s="40"/>
      <c r="Q101" s="40"/>
      <c r="R101" s="40"/>
      <c r="S101" s="40"/>
      <c r="T101" s="76"/>
      <c r="AT101" s="23" t="s">
        <v>139</v>
      </c>
      <c r="AU101" s="23" t="s">
        <v>87</v>
      </c>
    </row>
    <row r="102" spans="2:65" s="11" customFormat="1" ht="13.5">
      <c r="B102" s="206"/>
      <c r="C102" s="207"/>
      <c r="D102" s="202" t="s">
        <v>141</v>
      </c>
      <c r="E102" s="208" t="s">
        <v>22</v>
      </c>
      <c r="F102" s="209" t="s">
        <v>153</v>
      </c>
      <c r="G102" s="207"/>
      <c r="H102" s="208" t="s">
        <v>22</v>
      </c>
      <c r="I102" s="210"/>
      <c r="J102" s="207"/>
      <c r="K102" s="207"/>
      <c r="L102" s="211"/>
      <c r="M102" s="212"/>
      <c r="N102" s="213"/>
      <c r="O102" s="213"/>
      <c r="P102" s="213"/>
      <c r="Q102" s="213"/>
      <c r="R102" s="213"/>
      <c r="S102" s="213"/>
      <c r="T102" s="214"/>
      <c r="AT102" s="215" t="s">
        <v>141</v>
      </c>
      <c r="AU102" s="215" t="s">
        <v>87</v>
      </c>
      <c r="AV102" s="11" t="s">
        <v>24</v>
      </c>
      <c r="AW102" s="11" t="s">
        <v>41</v>
      </c>
      <c r="AX102" s="11" t="s">
        <v>78</v>
      </c>
      <c r="AY102" s="215" t="s">
        <v>128</v>
      </c>
    </row>
    <row r="103" spans="2:65" s="12" customFormat="1" ht="13.5">
      <c r="B103" s="216"/>
      <c r="C103" s="217"/>
      <c r="D103" s="202" t="s">
        <v>141</v>
      </c>
      <c r="E103" s="218" t="s">
        <v>22</v>
      </c>
      <c r="F103" s="219" t="s">
        <v>130</v>
      </c>
      <c r="G103" s="217"/>
      <c r="H103" s="220">
        <v>7</v>
      </c>
      <c r="I103" s="221"/>
      <c r="J103" s="217"/>
      <c r="K103" s="217"/>
      <c r="L103" s="222"/>
      <c r="M103" s="223"/>
      <c r="N103" s="224"/>
      <c r="O103" s="224"/>
      <c r="P103" s="224"/>
      <c r="Q103" s="224"/>
      <c r="R103" s="224"/>
      <c r="S103" s="224"/>
      <c r="T103" s="225"/>
      <c r="AT103" s="226" t="s">
        <v>141</v>
      </c>
      <c r="AU103" s="226" t="s">
        <v>87</v>
      </c>
      <c r="AV103" s="12" t="s">
        <v>87</v>
      </c>
      <c r="AW103" s="12" t="s">
        <v>41</v>
      </c>
      <c r="AX103" s="12" t="s">
        <v>78</v>
      </c>
      <c r="AY103" s="226" t="s">
        <v>128</v>
      </c>
    </row>
    <row r="104" spans="2:65" s="13" customFormat="1" ht="13.5">
      <c r="B104" s="227"/>
      <c r="C104" s="228"/>
      <c r="D104" s="202" t="s">
        <v>141</v>
      </c>
      <c r="E104" s="229" t="s">
        <v>22</v>
      </c>
      <c r="F104" s="230" t="s">
        <v>143</v>
      </c>
      <c r="G104" s="228"/>
      <c r="H104" s="231">
        <v>7</v>
      </c>
      <c r="I104" s="232"/>
      <c r="J104" s="228"/>
      <c r="K104" s="228"/>
      <c r="L104" s="233"/>
      <c r="M104" s="234"/>
      <c r="N104" s="235"/>
      <c r="O104" s="235"/>
      <c r="P104" s="235"/>
      <c r="Q104" s="235"/>
      <c r="R104" s="235"/>
      <c r="S104" s="235"/>
      <c r="T104" s="236"/>
      <c r="AT104" s="237" t="s">
        <v>141</v>
      </c>
      <c r="AU104" s="237" t="s">
        <v>87</v>
      </c>
      <c r="AV104" s="13" t="s">
        <v>136</v>
      </c>
      <c r="AW104" s="13" t="s">
        <v>41</v>
      </c>
      <c r="AX104" s="13" t="s">
        <v>24</v>
      </c>
      <c r="AY104" s="237" t="s">
        <v>128</v>
      </c>
    </row>
    <row r="105" spans="2:65" s="1" customFormat="1" ht="16.5" customHeight="1">
      <c r="B105" s="39"/>
      <c r="C105" s="190" t="s">
        <v>87</v>
      </c>
      <c r="D105" s="190" t="s">
        <v>131</v>
      </c>
      <c r="E105" s="191" t="s">
        <v>154</v>
      </c>
      <c r="F105" s="192" t="s">
        <v>155</v>
      </c>
      <c r="G105" s="193" t="s">
        <v>156</v>
      </c>
      <c r="H105" s="194">
        <v>39.78</v>
      </c>
      <c r="I105" s="195"/>
      <c r="J105" s="196">
        <f>ROUND(I105*H105,2)</f>
        <v>0</v>
      </c>
      <c r="K105" s="192" t="s">
        <v>135</v>
      </c>
      <c r="L105" s="59"/>
      <c r="M105" s="197" t="s">
        <v>22</v>
      </c>
      <c r="N105" s="198" t="s">
        <v>49</v>
      </c>
      <c r="O105" s="40"/>
      <c r="P105" s="199">
        <f>O105*H105</f>
        <v>0</v>
      </c>
      <c r="Q105" s="199">
        <v>0</v>
      </c>
      <c r="R105" s="199">
        <f>Q105*H105</f>
        <v>0</v>
      </c>
      <c r="S105" s="199">
        <v>0</v>
      </c>
      <c r="T105" s="200">
        <f>S105*H105</f>
        <v>0</v>
      </c>
      <c r="AR105" s="23" t="s">
        <v>136</v>
      </c>
      <c r="AT105" s="23" t="s">
        <v>131</v>
      </c>
      <c r="AU105" s="23" t="s">
        <v>87</v>
      </c>
      <c r="AY105" s="23" t="s">
        <v>128</v>
      </c>
      <c r="BE105" s="201">
        <f>IF(N105="základní",J105,0)</f>
        <v>0</v>
      </c>
      <c r="BF105" s="201">
        <f>IF(N105="snížená",J105,0)</f>
        <v>0</v>
      </c>
      <c r="BG105" s="201">
        <f>IF(N105="zákl. přenesená",J105,0)</f>
        <v>0</v>
      </c>
      <c r="BH105" s="201">
        <f>IF(N105="sníž. přenesená",J105,0)</f>
        <v>0</v>
      </c>
      <c r="BI105" s="201">
        <f>IF(N105="nulová",J105,0)</f>
        <v>0</v>
      </c>
      <c r="BJ105" s="23" t="s">
        <v>24</v>
      </c>
      <c r="BK105" s="201">
        <f>ROUND(I105*H105,2)</f>
        <v>0</v>
      </c>
      <c r="BL105" s="23" t="s">
        <v>136</v>
      </c>
      <c r="BM105" s="23" t="s">
        <v>157</v>
      </c>
    </row>
    <row r="106" spans="2:65" s="1" customFormat="1" ht="13.5">
      <c r="B106" s="39"/>
      <c r="C106" s="61"/>
      <c r="D106" s="202" t="s">
        <v>138</v>
      </c>
      <c r="E106" s="61"/>
      <c r="F106" s="203" t="s">
        <v>155</v>
      </c>
      <c r="G106" s="61"/>
      <c r="H106" s="61"/>
      <c r="I106" s="161"/>
      <c r="J106" s="61"/>
      <c r="K106" s="61"/>
      <c r="L106" s="59"/>
      <c r="M106" s="204"/>
      <c r="N106" s="40"/>
      <c r="O106" s="40"/>
      <c r="P106" s="40"/>
      <c r="Q106" s="40"/>
      <c r="R106" s="40"/>
      <c r="S106" s="40"/>
      <c r="T106" s="76"/>
      <c r="AT106" s="23" t="s">
        <v>138</v>
      </c>
      <c r="AU106" s="23" t="s">
        <v>87</v>
      </c>
    </row>
    <row r="107" spans="2:65" s="1" customFormat="1" ht="67.5">
      <c r="B107" s="39"/>
      <c r="C107" s="61"/>
      <c r="D107" s="202" t="s">
        <v>139</v>
      </c>
      <c r="E107" s="61"/>
      <c r="F107" s="205" t="s">
        <v>158</v>
      </c>
      <c r="G107" s="61"/>
      <c r="H107" s="61"/>
      <c r="I107" s="161"/>
      <c r="J107" s="61"/>
      <c r="K107" s="61"/>
      <c r="L107" s="59"/>
      <c r="M107" s="204"/>
      <c r="N107" s="40"/>
      <c r="O107" s="40"/>
      <c r="P107" s="40"/>
      <c r="Q107" s="40"/>
      <c r="R107" s="40"/>
      <c r="S107" s="40"/>
      <c r="T107" s="76"/>
      <c r="AT107" s="23" t="s">
        <v>139</v>
      </c>
      <c r="AU107" s="23" t="s">
        <v>87</v>
      </c>
    </row>
    <row r="108" spans="2:65" s="11" customFormat="1" ht="13.5">
      <c r="B108" s="206"/>
      <c r="C108" s="207"/>
      <c r="D108" s="202" t="s">
        <v>141</v>
      </c>
      <c r="E108" s="208" t="s">
        <v>22</v>
      </c>
      <c r="F108" s="209" t="s">
        <v>159</v>
      </c>
      <c r="G108" s="207"/>
      <c r="H108" s="208" t="s">
        <v>22</v>
      </c>
      <c r="I108" s="210"/>
      <c r="J108" s="207"/>
      <c r="K108" s="207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141</v>
      </c>
      <c r="AU108" s="215" t="s">
        <v>87</v>
      </c>
      <c r="AV108" s="11" t="s">
        <v>24</v>
      </c>
      <c r="AW108" s="11" t="s">
        <v>41</v>
      </c>
      <c r="AX108" s="11" t="s">
        <v>78</v>
      </c>
      <c r="AY108" s="215" t="s">
        <v>128</v>
      </c>
    </row>
    <row r="109" spans="2:65" s="11" customFormat="1" ht="13.5">
      <c r="B109" s="206"/>
      <c r="C109" s="207"/>
      <c r="D109" s="202" t="s">
        <v>141</v>
      </c>
      <c r="E109" s="208" t="s">
        <v>22</v>
      </c>
      <c r="F109" s="209" t="s">
        <v>160</v>
      </c>
      <c r="G109" s="207"/>
      <c r="H109" s="208" t="s">
        <v>22</v>
      </c>
      <c r="I109" s="210"/>
      <c r="J109" s="207"/>
      <c r="K109" s="207"/>
      <c r="L109" s="211"/>
      <c r="M109" s="212"/>
      <c r="N109" s="213"/>
      <c r="O109" s="213"/>
      <c r="P109" s="213"/>
      <c r="Q109" s="213"/>
      <c r="R109" s="213"/>
      <c r="S109" s="213"/>
      <c r="T109" s="214"/>
      <c r="AT109" s="215" t="s">
        <v>141</v>
      </c>
      <c r="AU109" s="215" t="s">
        <v>87</v>
      </c>
      <c r="AV109" s="11" t="s">
        <v>24</v>
      </c>
      <c r="AW109" s="11" t="s">
        <v>41</v>
      </c>
      <c r="AX109" s="11" t="s">
        <v>78</v>
      </c>
      <c r="AY109" s="215" t="s">
        <v>128</v>
      </c>
    </row>
    <row r="110" spans="2:65" s="11" customFormat="1" ht="13.5">
      <c r="B110" s="206"/>
      <c r="C110" s="207"/>
      <c r="D110" s="202" t="s">
        <v>141</v>
      </c>
      <c r="E110" s="208" t="s">
        <v>22</v>
      </c>
      <c r="F110" s="209" t="s">
        <v>161</v>
      </c>
      <c r="G110" s="207"/>
      <c r="H110" s="208" t="s">
        <v>22</v>
      </c>
      <c r="I110" s="210"/>
      <c r="J110" s="207"/>
      <c r="K110" s="207"/>
      <c r="L110" s="211"/>
      <c r="M110" s="212"/>
      <c r="N110" s="213"/>
      <c r="O110" s="213"/>
      <c r="P110" s="213"/>
      <c r="Q110" s="213"/>
      <c r="R110" s="213"/>
      <c r="S110" s="213"/>
      <c r="T110" s="214"/>
      <c r="AT110" s="215" t="s">
        <v>141</v>
      </c>
      <c r="AU110" s="215" t="s">
        <v>87</v>
      </c>
      <c r="AV110" s="11" t="s">
        <v>24</v>
      </c>
      <c r="AW110" s="11" t="s">
        <v>41</v>
      </c>
      <c r="AX110" s="11" t="s">
        <v>78</v>
      </c>
      <c r="AY110" s="215" t="s">
        <v>128</v>
      </c>
    </row>
    <row r="111" spans="2:65" s="11" customFormat="1" ht="13.5">
      <c r="B111" s="206"/>
      <c r="C111" s="207"/>
      <c r="D111" s="202" t="s">
        <v>141</v>
      </c>
      <c r="E111" s="208" t="s">
        <v>22</v>
      </c>
      <c r="F111" s="209" t="s">
        <v>162</v>
      </c>
      <c r="G111" s="207"/>
      <c r="H111" s="208" t="s">
        <v>22</v>
      </c>
      <c r="I111" s="210"/>
      <c r="J111" s="207"/>
      <c r="K111" s="207"/>
      <c r="L111" s="211"/>
      <c r="M111" s="212"/>
      <c r="N111" s="213"/>
      <c r="O111" s="213"/>
      <c r="P111" s="213"/>
      <c r="Q111" s="213"/>
      <c r="R111" s="213"/>
      <c r="S111" s="213"/>
      <c r="T111" s="214"/>
      <c r="AT111" s="215" t="s">
        <v>141</v>
      </c>
      <c r="AU111" s="215" t="s">
        <v>87</v>
      </c>
      <c r="AV111" s="11" t="s">
        <v>24</v>
      </c>
      <c r="AW111" s="11" t="s">
        <v>41</v>
      </c>
      <c r="AX111" s="11" t="s">
        <v>78</v>
      </c>
      <c r="AY111" s="215" t="s">
        <v>128</v>
      </c>
    </row>
    <row r="112" spans="2:65" s="11" customFormat="1" ht="13.5">
      <c r="B112" s="206"/>
      <c r="C112" s="207"/>
      <c r="D112" s="202" t="s">
        <v>141</v>
      </c>
      <c r="E112" s="208" t="s">
        <v>22</v>
      </c>
      <c r="F112" s="209" t="s">
        <v>163</v>
      </c>
      <c r="G112" s="207"/>
      <c r="H112" s="208" t="s">
        <v>22</v>
      </c>
      <c r="I112" s="210"/>
      <c r="J112" s="207"/>
      <c r="K112" s="207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141</v>
      </c>
      <c r="AU112" s="215" t="s">
        <v>87</v>
      </c>
      <c r="AV112" s="11" t="s">
        <v>24</v>
      </c>
      <c r="AW112" s="11" t="s">
        <v>41</v>
      </c>
      <c r="AX112" s="11" t="s">
        <v>78</v>
      </c>
      <c r="AY112" s="215" t="s">
        <v>128</v>
      </c>
    </row>
    <row r="113" spans="2:65" s="12" customFormat="1" ht="13.5">
      <c r="B113" s="216"/>
      <c r="C113" s="217"/>
      <c r="D113" s="202" t="s">
        <v>141</v>
      </c>
      <c r="E113" s="218" t="s">
        <v>22</v>
      </c>
      <c r="F113" s="219" t="s">
        <v>164</v>
      </c>
      <c r="G113" s="217"/>
      <c r="H113" s="220">
        <v>39.78</v>
      </c>
      <c r="I113" s="221"/>
      <c r="J113" s="217"/>
      <c r="K113" s="217"/>
      <c r="L113" s="222"/>
      <c r="M113" s="223"/>
      <c r="N113" s="224"/>
      <c r="O113" s="224"/>
      <c r="P113" s="224"/>
      <c r="Q113" s="224"/>
      <c r="R113" s="224"/>
      <c r="S113" s="224"/>
      <c r="T113" s="225"/>
      <c r="AT113" s="226" t="s">
        <v>141</v>
      </c>
      <c r="AU113" s="226" t="s">
        <v>87</v>
      </c>
      <c r="AV113" s="12" t="s">
        <v>87</v>
      </c>
      <c r="AW113" s="12" t="s">
        <v>41</v>
      </c>
      <c r="AX113" s="12" t="s">
        <v>78</v>
      </c>
      <c r="AY113" s="226" t="s">
        <v>128</v>
      </c>
    </row>
    <row r="114" spans="2:65" s="13" customFormat="1" ht="13.5">
      <c r="B114" s="227"/>
      <c r="C114" s="228"/>
      <c r="D114" s="202" t="s">
        <v>141</v>
      </c>
      <c r="E114" s="229" t="s">
        <v>22</v>
      </c>
      <c r="F114" s="230" t="s">
        <v>143</v>
      </c>
      <c r="G114" s="228"/>
      <c r="H114" s="231">
        <v>39.78</v>
      </c>
      <c r="I114" s="232"/>
      <c r="J114" s="228"/>
      <c r="K114" s="228"/>
      <c r="L114" s="233"/>
      <c r="M114" s="234"/>
      <c r="N114" s="235"/>
      <c r="O114" s="235"/>
      <c r="P114" s="235"/>
      <c r="Q114" s="235"/>
      <c r="R114" s="235"/>
      <c r="S114" s="235"/>
      <c r="T114" s="236"/>
      <c r="AT114" s="237" t="s">
        <v>141</v>
      </c>
      <c r="AU114" s="237" t="s">
        <v>87</v>
      </c>
      <c r="AV114" s="13" t="s">
        <v>136</v>
      </c>
      <c r="AW114" s="13" t="s">
        <v>41</v>
      </c>
      <c r="AX114" s="13" t="s">
        <v>24</v>
      </c>
      <c r="AY114" s="237" t="s">
        <v>128</v>
      </c>
    </row>
    <row r="115" spans="2:65" s="1" customFormat="1" ht="16.5" customHeight="1">
      <c r="B115" s="39"/>
      <c r="C115" s="190" t="s">
        <v>165</v>
      </c>
      <c r="D115" s="190" t="s">
        <v>131</v>
      </c>
      <c r="E115" s="191" t="s">
        <v>166</v>
      </c>
      <c r="F115" s="192" t="s">
        <v>167</v>
      </c>
      <c r="G115" s="193" t="s">
        <v>156</v>
      </c>
      <c r="H115" s="194">
        <v>2.16</v>
      </c>
      <c r="I115" s="195"/>
      <c r="J115" s="196">
        <f>ROUND(I115*H115,2)</f>
        <v>0</v>
      </c>
      <c r="K115" s="192" t="s">
        <v>135</v>
      </c>
      <c r="L115" s="59"/>
      <c r="M115" s="197" t="s">
        <v>22</v>
      </c>
      <c r="N115" s="198" t="s">
        <v>49</v>
      </c>
      <c r="O115" s="40"/>
      <c r="P115" s="199">
        <f>O115*H115</f>
        <v>0</v>
      </c>
      <c r="Q115" s="199">
        <v>0</v>
      </c>
      <c r="R115" s="199">
        <f>Q115*H115</f>
        <v>0</v>
      </c>
      <c r="S115" s="199">
        <v>0</v>
      </c>
      <c r="T115" s="200">
        <f>S115*H115</f>
        <v>0</v>
      </c>
      <c r="AR115" s="23" t="s">
        <v>136</v>
      </c>
      <c r="AT115" s="23" t="s">
        <v>131</v>
      </c>
      <c r="AU115" s="23" t="s">
        <v>87</v>
      </c>
      <c r="AY115" s="23" t="s">
        <v>128</v>
      </c>
      <c r="BE115" s="201">
        <f>IF(N115="základní",J115,0)</f>
        <v>0</v>
      </c>
      <c r="BF115" s="201">
        <f>IF(N115="snížená",J115,0)</f>
        <v>0</v>
      </c>
      <c r="BG115" s="201">
        <f>IF(N115="zákl. přenesená",J115,0)</f>
        <v>0</v>
      </c>
      <c r="BH115" s="201">
        <f>IF(N115="sníž. přenesená",J115,0)</f>
        <v>0</v>
      </c>
      <c r="BI115" s="201">
        <f>IF(N115="nulová",J115,0)</f>
        <v>0</v>
      </c>
      <c r="BJ115" s="23" t="s">
        <v>24</v>
      </c>
      <c r="BK115" s="201">
        <f>ROUND(I115*H115,2)</f>
        <v>0</v>
      </c>
      <c r="BL115" s="23" t="s">
        <v>136</v>
      </c>
      <c r="BM115" s="23" t="s">
        <v>168</v>
      </c>
    </row>
    <row r="116" spans="2:65" s="1" customFormat="1" ht="13.5">
      <c r="B116" s="39"/>
      <c r="C116" s="61"/>
      <c r="D116" s="202" t="s">
        <v>138</v>
      </c>
      <c r="E116" s="61"/>
      <c r="F116" s="203" t="s">
        <v>167</v>
      </c>
      <c r="G116" s="61"/>
      <c r="H116" s="61"/>
      <c r="I116" s="161"/>
      <c r="J116" s="61"/>
      <c r="K116" s="61"/>
      <c r="L116" s="59"/>
      <c r="M116" s="204"/>
      <c r="N116" s="40"/>
      <c r="O116" s="40"/>
      <c r="P116" s="40"/>
      <c r="Q116" s="40"/>
      <c r="R116" s="40"/>
      <c r="S116" s="40"/>
      <c r="T116" s="76"/>
      <c r="AT116" s="23" t="s">
        <v>138</v>
      </c>
      <c r="AU116" s="23" t="s">
        <v>87</v>
      </c>
    </row>
    <row r="117" spans="2:65" s="1" customFormat="1" ht="67.5">
      <c r="B117" s="39"/>
      <c r="C117" s="61"/>
      <c r="D117" s="202" t="s">
        <v>139</v>
      </c>
      <c r="E117" s="61"/>
      <c r="F117" s="205" t="s">
        <v>158</v>
      </c>
      <c r="G117" s="61"/>
      <c r="H117" s="61"/>
      <c r="I117" s="161"/>
      <c r="J117" s="61"/>
      <c r="K117" s="61"/>
      <c r="L117" s="59"/>
      <c r="M117" s="204"/>
      <c r="N117" s="40"/>
      <c r="O117" s="40"/>
      <c r="P117" s="40"/>
      <c r="Q117" s="40"/>
      <c r="R117" s="40"/>
      <c r="S117" s="40"/>
      <c r="T117" s="76"/>
      <c r="AT117" s="23" t="s">
        <v>139</v>
      </c>
      <c r="AU117" s="23" t="s">
        <v>87</v>
      </c>
    </row>
    <row r="118" spans="2:65" s="11" customFormat="1" ht="13.5">
      <c r="B118" s="206"/>
      <c r="C118" s="207"/>
      <c r="D118" s="202" t="s">
        <v>141</v>
      </c>
      <c r="E118" s="208" t="s">
        <v>22</v>
      </c>
      <c r="F118" s="209" t="s">
        <v>169</v>
      </c>
      <c r="G118" s="207"/>
      <c r="H118" s="208" t="s">
        <v>22</v>
      </c>
      <c r="I118" s="210"/>
      <c r="J118" s="207"/>
      <c r="K118" s="207"/>
      <c r="L118" s="211"/>
      <c r="M118" s="212"/>
      <c r="N118" s="213"/>
      <c r="O118" s="213"/>
      <c r="P118" s="213"/>
      <c r="Q118" s="213"/>
      <c r="R118" s="213"/>
      <c r="S118" s="213"/>
      <c r="T118" s="214"/>
      <c r="AT118" s="215" t="s">
        <v>141</v>
      </c>
      <c r="AU118" s="215" t="s">
        <v>87</v>
      </c>
      <c r="AV118" s="11" t="s">
        <v>24</v>
      </c>
      <c r="AW118" s="11" t="s">
        <v>41</v>
      </c>
      <c r="AX118" s="11" t="s">
        <v>78</v>
      </c>
      <c r="AY118" s="215" t="s">
        <v>128</v>
      </c>
    </row>
    <row r="119" spans="2:65" s="11" customFormat="1" ht="13.5">
      <c r="B119" s="206"/>
      <c r="C119" s="207"/>
      <c r="D119" s="202" t="s">
        <v>141</v>
      </c>
      <c r="E119" s="208" t="s">
        <v>22</v>
      </c>
      <c r="F119" s="209" t="s">
        <v>170</v>
      </c>
      <c r="G119" s="207"/>
      <c r="H119" s="208" t="s">
        <v>22</v>
      </c>
      <c r="I119" s="210"/>
      <c r="J119" s="207"/>
      <c r="K119" s="207"/>
      <c r="L119" s="211"/>
      <c r="M119" s="212"/>
      <c r="N119" s="213"/>
      <c r="O119" s="213"/>
      <c r="P119" s="213"/>
      <c r="Q119" s="213"/>
      <c r="R119" s="213"/>
      <c r="S119" s="213"/>
      <c r="T119" s="214"/>
      <c r="AT119" s="215" t="s">
        <v>141</v>
      </c>
      <c r="AU119" s="215" t="s">
        <v>87</v>
      </c>
      <c r="AV119" s="11" t="s">
        <v>24</v>
      </c>
      <c r="AW119" s="11" t="s">
        <v>41</v>
      </c>
      <c r="AX119" s="11" t="s">
        <v>78</v>
      </c>
      <c r="AY119" s="215" t="s">
        <v>128</v>
      </c>
    </row>
    <row r="120" spans="2:65" s="11" customFormat="1" ht="13.5">
      <c r="B120" s="206"/>
      <c r="C120" s="207"/>
      <c r="D120" s="202" t="s">
        <v>141</v>
      </c>
      <c r="E120" s="208" t="s">
        <v>22</v>
      </c>
      <c r="F120" s="209" t="s">
        <v>171</v>
      </c>
      <c r="G120" s="207"/>
      <c r="H120" s="208" t="s">
        <v>22</v>
      </c>
      <c r="I120" s="210"/>
      <c r="J120" s="207"/>
      <c r="K120" s="207"/>
      <c r="L120" s="211"/>
      <c r="M120" s="212"/>
      <c r="N120" s="213"/>
      <c r="O120" s="213"/>
      <c r="P120" s="213"/>
      <c r="Q120" s="213"/>
      <c r="R120" s="213"/>
      <c r="S120" s="213"/>
      <c r="T120" s="214"/>
      <c r="AT120" s="215" t="s">
        <v>141</v>
      </c>
      <c r="AU120" s="215" t="s">
        <v>87</v>
      </c>
      <c r="AV120" s="11" t="s">
        <v>24</v>
      </c>
      <c r="AW120" s="11" t="s">
        <v>41</v>
      </c>
      <c r="AX120" s="11" t="s">
        <v>78</v>
      </c>
      <c r="AY120" s="215" t="s">
        <v>128</v>
      </c>
    </row>
    <row r="121" spans="2:65" s="12" customFormat="1" ht="13.5">
      <c r="B121" s="216"/>
      <c r="C121" s="217"/>
      <c r="D121" s="202" t="s">
        <v>141</v>
      </c>
      <c r="E121" s="218" t="s">
        <v>22</v>
      </c>
      <c r="F121" s="219" t="s">
        <v>172</v>
      </c>
      <c r="G121" s="217"/>
      <c r="H121" s="220">
        <v>2.16</v>
      </c>
      <c r="I121" s="221"/>
      <c r="J121" s="217"/>
      <c r="K121" s="217"/>
      <c r="L121" s="222"/>
      <c r="M121" s="223"/>
      <c r="N121" s="224"/>
      <c r="O121" s="224"/>
      <c r="P121" s="224"/>
      <c r="Q121" s="224"/>
      <c r="R121" s="224"/>
      <c r="S121" s="224"/>
      <c r="T121" s="225"/>
      <c r="AT121" s="226" t="s">
        <v>141</v>
      </c>
      <c r="AU121" s="226" t="s">
        <v>87</v>
      </c>
      <c r="AV121" s="12" t="s">
        <v>87</v>
      </c>
      <c r="AW121" s="12" t="s">
        <v>41</v>
      </c>
      <c r="AX121" s="12" t="s">
        <v>78</v>
      </c>
      <c r="AY121" s="226" t="s">
        <v>128</v>
      </c>
    </row>
    <row r="122" spans="2:65" s="13" customFormat="1" ht="13.5">
      <c r="B122" s="227"/>
      <c r="C122" s="228"/>
      <c r="D122" s="202" t="s">
        <v>141</v>
      </c>
      <c r="E122" s="229" t="s">
        <v>22</v>
      </c>
      <c r="F122" s="230" t="s">
        <v>143</v>
      </c>
      <c r="G122" s="228"/>
      <c r="H122" s="231">
        <v>2.16</v>
      </c>
      <c r="I122" s="232"/>
      <c r="J122" s="228"/>
      <c r="K122" s="228"/>
      <c r="L122" s="233"/>
      <c r="M122" s="234"/>
      <c r="N122" s="235"/>
      <c r="O122" s="235"/>
      <c r="P122" s="235"/>
      <c r="Q122" s="235"/>
      <c r="R122" s="235"/>
      <c r="S122" s="235"/>
      <c r="T122" s="236"/>
      <c r="AT122" s="237" t="s">
        <v>141</v>
      </c>
      <c r="AU122" s="237" t="s">
        <v>87</v>
      </c>
      <c r="AV122" s="13" t="s">
        <v>136</v>
      </c>
      <c r="AW122" s="13" t="s">
        <v>41</v>
      </c>
      <c r="AX122" s="13" t="s">
        <v>24</v>
      </c>
      <c r="AY122" s="237" t="s">
        <v>128</v>
      </c>
    </row>
    <row r="123" spans="2:65" s="1" customFormat="1" ht="16.5" customHeight="1">
      <c r="B123" s="39"/>
      <c r="C123" s="190" t="s">
        <v>173</v>
      </c>
      <c r="D123" s="190" t="s">
        <v>131</v>
      </c>
      <c r="E123" s="191" t="s">
        <v>174</v>
      </c>
      <c r="F123" s="192" t="s">
        <v>175</v>
      </c>
      <c r="G123" s="193" t="s">
        <v>176</v>
      </c>
      <c r="H123" s="194">
        <v>14</v>
      </c>
      <c r="I123" s="195"/>
      <c r="J123" s="196">
        <f>ROUND(I123*H123,2)</f>
        <v>0</v>
      </c>
      <c r="K123" s="192" t="s">
        <v>135</v>
      </c>
      <c r="L123" s="59"/>
      <c r="M123" s="197" t="s">
        <v>22</v>
      </c>
      <c r="N123" s="198" t="s">
        <v>49</v>
      </c>
      <c r="O123" s="40"/>
      <c r="P123" s="199">
        <f>O123*H123</f>
        <v>0</v>
      </c>
      <c r="Q123" s="199">
        <v>0</v>
      </c>
      <c r="R123" s="199">
        <f>Q123*H123</f>
        <v>0</v>
      </c>
      <c r="S123" s="199">
        <v>0</v>
      </c>
      <c r="T123" s="200">
        <f>S123*H123</f>
        <v>0</v>
      </c>
      <c r="AR123" s="23" t="s">
        <v>136</v>
      </c>
      <c r="AT123" s="23" t="s">
        <v>131</v>
      </c>
      <c r="AU123" s="23" t="s">
        <v>87</v>
      </c>
      <c r="AY123" s="23" t="s">
        <v>128</v>
      </c>
      <c r="BE123" s="201">
        <f>IF(N123="základní",J123,0)</f>
        <v>0</v>
      </c>
      <c r="BF123" s="201">
        <f>IF(N123="snížená",J123,0)</f>
        <v>0</v>
      </c>
      <c r="BG123" s="201">
        <f>IF(N123="zákl. přenesená",J123,0)</f>
        <v>0</v>
      </c>
      <c r="BH123" s="201">
        <f>IF(N123="sníž. přenesená",J123,0)</f>
        <v>0</v>
      </c>
      <c r="BI123" s="201">
        <f>IF(N123="nulová",J123,0)</f>
        <v>0</v>
      </c>
      <c r="BJ123" s="23" t="s">
        <v>24</v>
      </c>
      <c r="BK123" s="201">
        <f>ROUND(I123*H123,2)</f>
        <v>0</v>
      </c>
      <c r="BL123" s="23" t="s">
        <v>136</v>
      </c>
      <c r="BM123" s="23" t="s">
        <v>177</v>
      </c>
    </row>
    <row r="124" spans="2:65" s="1" customFormat="1" ht="13.5">
      <c r="B124" s="39"/>
      <c r="C124" s="61"/>
      <c r="D124" s="202" t="s">
        <v>138</v>
      </c>
      <c r="E124" s="61"/>
      <c r="F124" s="203" t="s">
        <v>175</v>
      </c>
      <c r="G124" s="61"/>
      <c r="H124" s="61"/>
      <c r="I124" s="161"/>
      <c r="J124" s="61"/>
      <c r="K124" s="61"/>
      <c r="L124" s="59"/>
      <c r="M124" s="204"/>
      <c r="N124" s="40"/>
      <c r="O124" s="40"/>
      <c r="P124" s="40"/>
      <c r="Q124" s="40"/>
      <c r="R124" s="40"/>
      <c r="S124" s="40"/>
      <c r="T124" s="76"/>
      <c r="AT124" s="23" t="s">
        <v>138</v>
      </c>
      <c r="AU124" s="23" t="s">
        <v>87</v>
      </c>
    </row>
    <row r="125" spans="2:65" s="1" customFormat="1" ht="67.5">
      <c r="B125" s="39"/>
      <c r="C125" s="61"/>
      <c r="D125" s="202" t="s">
        <v>139</v>
      </c>
      <c r="E125" s="61"/>
      <c r="F125" s="205" t="s">
        <v>158</v>
      </c>
      <c r="G125" s="61"/>
      <c r="H125" s="61"/>
      <c r="I125" s="161"/>
      <c r="J125" s="61"/>
      <c r="K125" s="61"/>
      <c r="L125" s="59"/>
      <c r="M125" s="204"/>
      <c r="N125" s="40"/>
      <c r="O125" s="40"/>
      <c r="P125" s="40"/>
      <c r="Q125" s="40"/>
      <c r="R125" s="40"/>
      <c r="S125" s="40"/>
      <c r="T125" s="76"/>
      <c r="AT125" s="23" t="s">
        <v>139</v>
      </c>
      <c r="AU125" s="23" t="s">
        <v>87</v>
      </c>
    </row>
    <row r="126" spans="2:65" s="11" customFormat="1" ht="13.5">
      <c r="B126" s="206"/>
      <c r="C126" s="207"/>
      <c r="D126" s="202" t="s">
        <v>141</v>
      </c>
      <c r="E126" s="208" t="s">
        <v>22</v>
      </c>
      <c r="F126" s="209" t="s">
        <v>178</v>
      </c>
      <c r="G126" s="207"/>
      <c r="H126" s="208" t="s">
        <v>22</v>
      </c>
      <c r="I126" s="210"/>
      <c r="J126" s="207"/>
      <c r="K126" s="207"/>
      <c r="L126" s="211"/>
      <c r="M126" s="212"/>
      <c r="N126" s="213"/>
      <c r="O126" s="213"/>
      <c r="P126" s="213"/>
      <c r="Q126" s="213"/>
      <c r="R126" s="213"/>
      <c r="S126" s="213"/>
      <c r="T126" s="214"/>
      <c r="AT126" s="215" t="s">
        <v>141</v>
      </c>
      <c r="AU126" s="215" t="s">
        <v>87</v>
      </c>
      <c r="AV126" s="11" t="s">
        <v>24</v>
      </c>
      <c r="AW126" s="11" t="s">
        <v>41</v>
      </c>
      <c r="AX126" s="11" t="s">
        <v>78</v>
      </c>
      <c r="AY126" s="215" t="s">
        <v>128</v>
      </c>
    </row>
    <row r="127" spans="2:65" s="12" customFormat="1" ht="13.5">
      <c r="B127" s="216"/>
      <c r="C127" s="217"/>
      <c r="D127" s="202" t="s">
        <v>141</v>
      </c>
      <c r="E127" s="218" t="s">
        <v>22</v>
      </c>
      <c r="F127" s="219" t="s">
        <v>179</v>
      </c>
      <c r="G127" s="217"/>
      <c r="H127" s="220">
        <v>14</v>
      </c>
      <c r="I127" s="221"/>
      <c r="J127" s="217"/>
      <c r="K127" s="217"/>
      <c r="L127" s="222"/>
      <c r="M127" s="223"/>
      <c r="N127" s="224"/>
      <c r="O127" s="224"/>
      <c r="P127" s="224"/>
      <c r="Q127" s="224"/>
      <c r="R127" s="224"/>
      <c r="S127" s="224"/>
      <c r="T127" s="225"/>
      <c r="AT127" s="226" t="s">
        <v>141</v>
      </c>
      <c r="AU127" s="226" t="s">
        <v>87</v>
      </c>
      <c r="AV127" s="12" t="s">
        <v>87</v>
      </c>
      <c r="AW127" s="12" t="s">
        <v>41</v>
      </c>
      <c r="AX127" s="12" t="s">
        <v>78</v>
      </c>
      <c r="AY127" s="226" t="s">
        <v>128</v>
      </c>
    </row>
    <row r="128" spans="2:65" s="13" customFormat="1" ht="13.5">
      <c r="B128" s="227"/>
      <c r="C128" s="228"/>
      <c r="D128" s="202" t="s">
        <v>141</v>
      </c>
      <c r="E128" s="229" t="s">
        <v>22</v>
      </c>
      <c r="F128" s="230" t="s">
        <v>143</v>
      </c>
      <c r="G128" s="228"/>
      <c r="H128" s="231">
        <v>14</v>
      </c>
      <c r="I128" s="232"/>
      <c r="J128" s="228"/>
      <c r="K128" s="228"/>
      <c r="L128" s="233"/>
      <c r="M128" s="234"/>
      <c r="N128" s="235"/>
      <c r="O128" s="235"/>
      <c r="P128" s="235"/>
      <c r="Q128" s="235"/>
      <c r="R128" s="235"/>
      <c r="S128" s="235"/>
      <c r="T128" s="236"/>
      <c r="AT128" s="237" t="s">
        <v>141</v>
      </c>
      <c r="AU128" s="237" t="s">
        <v>87</v>
      </c>
      <c r="AV128" s="13" t="s">
        <v>136</v>
      </c>
      <c r="AW128" s="13" t="s">
        <v>41</v>
      </c>
      <c r="AX128" s="13" t="s">
        <v>24</v>
      </c>
      <c r="AY128" s="237" t="s">
        <v>128</v>
      </c>
    </row>
    <row r="129" spans="2:65" s="1" customFormat="1" ht="16.5" customHeight="1">
      <c r="B129" s="39"/>
      <c r="C129" s="190" t="s">
        <v>136</v>
      </c>
      <c r="D129" s="190" t="s">
        <v>131</v>
      </c>
      <c r="E129" s="191" t="s">
        <v>180</v>
      </c>
      <c r="F129" s="192" t="s">
        <v>181</v>
      </c>
      <c r="G129" s="193" t="s">
        <v>156</v>
      </c>
      <c r="H129" s="194">
        <v>3.9</v>
      </c>
      <c r="I129" s="195"/>
      <c r="J129" s="196">
        <f>ROUND(I129*H129,2)</f>
        <v>0</v>
      </c>
      <c r="K129" s="192" t="s">
        <v>135</v>
      </c>
      <c r="L129" s="59"/>
      <c r="M129" s="197" t="s">
        <v>22</v>
      </c>
      <c r="N129" s="198" t="s">
        <v>49</v>
      </c>
      <c r="O129" s="40"/>
      <c r="P129" s="199">
        <f>O129*H129</f>
        <v>0</v>
      </c>
      <c r="Q129" s="199">
        <v>0</v>
      </c>
      <c r="R129" s="199">
        <f>Q129*H129</f>
        <v>0</v>
      </c>
      <c r="S129" s="199">
        <v>0</v>
      </c>
      <c r="T129" s="200">
        <f>S129*H129</f>
        <v>0</v>
      </c>
      <c r="AR129" s="23" t="s">
        <v>136</v>
      </c>
      <c r="AT129" s="23" t="s">
        <v>131</v>
      </c>
      <c r="AU129" s="23" t="s">
        <v>87</v>
      </c>
      <c r="AY129" s="23" t="s">
        <v>128</v>
      </c>
      <c r="BE129" s="201">
        <f>IF(N129="základní",J129,0)</f>
        <v>0</v>
      </c>
      <c r="BF129" s="201">
        <f>IF(N129="snížená",J129,0)</f>
        <v>0</v>
      </c>
      <c r="BG129" s="201">
        <f>IF(N129="zákl. přenesená",J129,0)</f>
        <v>0</v>
      </c>
      <c r="BH129" s="201">
        <f>IF(N129="sníž. přenesená",J129,0)</f>
        <v>0</v>
      </c>
      <c r="BI129" s="201">
        <f>IF(N129="nulová",J129,0)</f>
        <v>0</v>
      </c>
      <c r="BJ129" s="23" t="s">
        <v>24</v>
      </c>
      <c r="BK129" s="201">
        <f>ROUND(I129*H129,2)</f>
        <v>0</v>
      </c>
      <c r="BL129" s="23" t="s">
        <v>136</v>
      </c>
      <c r="BM129" s="23" t="s">
        <v>182</v>
      </c>
    </row>
    <row r="130" spans="2:65" s="1" customFormat="1" ht="13.5">
      <c r="B130" s="39"/>
      <c r="C130" s="61"/>
      <c r="D130" s="202" t="s">
        <v>138</v>
      </c>
      <c r="E130" s="61"/>
      <c r="F130" s="203" t="s">
        <v>181</v>
      </c>
      <c r="G130" s="61"/>
      <c r="H130" s="61"/>
      <c r="I130" s="161"/>
      <c r="J130" s="61"/>
      <c r="K130" s="61"/>
      <c r="L130" s="59"/>
      <c r="M130" s="204"/>
      <c r="N130" s="40"/>
      <c r="O130" s="40"/>
      <c r="P130" s="40"/>
      <c r="Q130" s="40"/>
      <c r="R130" s="40"/>
      <c r="S130" s="40"/>
      <c r="T130" s="76"/>
      <c r="AT130" s="23" t="s">
        <v>138</v>
      </c>
      <c r="AU130" s="23" t="s">
        <v>87</v>
      </c>
    </row>
    <row r="131" spans="2:65" s="1" customFormat="1" ht="175.5">
      <c r="B131" s="39"/>
      <c r="C131" s="61"/>
      <c r="D131" s="202" t="s">
        <v>139</v>
      </c>
      <c r="E131" s="61"/>
      <c r="F131" s="205" t="s">
        <v>183</v>
      </c>
      <c r="G131" s="61"/>
      <c r="H131" s="61"/>
      <c r="I131" s="161"/>
      <c r="J131" s="61"/>
      <c r="K131" s="61"/>
      <c r="L131" s="59"/>
      <c r="M131" s="204"/>
      <c r="N131" s="40"/>
      <c r="O131" s="40"/>
      <c r="P131" s="40"/>
      <c r="Q131" s="40"/>
      <c r="R131" s="40"/>
      <c r="S131" s="40"/>
      <c r="T131" s="76"/>
      <c r="AT131" s="23" t="s">
        <v>139</v>
      </c>
      <c r="AU131" s="23" t="s">
        <v>87</v>
      </c>
    </row>
    <row r="132" spans="2:65" s="11" customFormat="1" ht="13.5">
      <c r="B132" s="206"/>
      <c r="C132" s="207"/>
      <c r="D132" s="202" t="s">
        <v>141</v>
      </c>
      <c r="E132" s="208" t="s">
        <v>22</v>
      </c>
      <c r="F132" s="209" t="s">
        <v>184</v>
      </c>
      <c r="G132" s="207"/>
      <c r="H132" s="208" t="s">
        <v>22</v>
      </c>
      <c r="I132" s="210"/>
      <c r="J132" s="207"/>
      <c r="K132" s="207"/>
      <c r="L132" s="211"/>
      <c r="M132" s="212"/>
      <c r="N132" s="213"/>
      <c r="O132" s="213"/>
      <c r="P132" s="213"/>
      <c r="Q132" s="213"/>
      <c r="R132" s="213"/>
      <c r="S132" s="213"/>
      <c r="T132" s="214"/>
      <c r="AT132" s="215" t="s">
        <v>141</v>
      </c>
      <c r="AU132" s="215" t="s">
        <v>87</v>
      </c>
      <c r="AV132" s="11" t="s">
        <v>24</v>
      </c>
      <c r="AW132" s="11" t="s">
        <v>41</v>
      </c>
      <c r="AX132" s="11" t="s">
        <v>78</v>
      </c>
      <c r="AY132" s="215" t="s">
        <v>128</v>
      </c>
    </row>
    <row r="133" spans="2:65" s="11" customFormat="1" ht="13.5">
      <c r="B133" s="206"/>
      <c r="C133" s="207"/>
      <c r="D133" s="202" t="s">
        <v>141</v>
      </c>
      <c r="E133" s="208" t="s">
        <v>22</v>
      </c>
      <c r="F133" s="209" t="s">
        <v>185</v>
      </c>
      <c r="G133" s="207"/>
      <c r="H133" s="208" t="s">
        <v>22</v>
      </c>
      <c r="I133" s="210"/>
      <c r="J133" s="207"/>
      <c r="K133" s="207"/>
      <c r="L133" s="211"/>
      <c r="M133" s="212"/>
      <c r="N133" s="213"/>
      <c r="O133" s="213"/>
      <c r="P133" s="213"/>
      <c r="Q133" s="213"/>
      <c r="R133" s="213"/>
      <c r="S133" s="213"/>
      <c r="T133" s="214"/>
      <c r="AT133" s="215" t="s">
        <v>141</v>
      </c>
      <c r="AU133" s="215" t="s">
        <v>87</v>
      </c>
      <c r="AV133" s="11" t="s">
        <v>24</v>
      </c>
      <c r="AW133" s="11" t="s">
        <v>41</v>
      </c>
      <c r="AX133" s="11" t="s">
        <v>78</v>
      </c>
      <c r="AY133" s="215" t="s">
        <v>128</v>
      </c>
    </row>
    <row r="134" spans="2:65" s="11" customFormat="1" ht="13.5">
      <c r="B134" s="206"/>
      <c r="C134" s="207"/>
      <c r="D134" s="202" t="s">
        <v>141</v>
      </c>
      <c r="E134" s="208" t="s">
        <v>22</v>
      </c>
      <c r="F134" s="209" t="s">
        <v>186</v>
      </c>
      <c r="G134" s="207"/>
      <c r="H134" s="208" t="s">
        <v>22</v>
      </c>
      <c r="I134" s="210"/>
      <c r="J134" s="207"/>
      <c r="K134" s="207"/>
      <c r="L134" s="211"/>
      <c r="M134" s="212"/>
      <c r="N134" s="213"/>
      <c r="O134" s="213"/>
      <c r="P134" s="213"/>
      <c r="Q134" s="213"/>
      <c r="R134" s="213"/>
      <c r="S134" s="213"/>
      <c r="T134" s="214"/>
      <c r="AT134" s="215" t="s">
        <v>141</v>
      </c>
      <c r="AU134" s="215" t="s">
        <v>87</v>
      </c>
      <c r="AV134" s="11" t="s">
        <v>24</v>
      </c>
      <c r="AW134" s="11" t="s">
        <v>41</v>
      </c>
      <c r="AX134" s="11" t="s">
        <v>78</v>
      </c>
      <c r="AY134" s="215" t="s">
        <v>128</v>
      </c>
    </row>
    <row r="135" spans="2:65" s="11" customFormat="1" ht="13.5">
      <c r="B135" s="206"/>
      <c r="C135" s="207"/>
      <c r="D135" s="202" t="s">
        <v>141</v>
      </c>
      <c r="E135" s="208" t="s">
        <v>22</v>
      </c>
      <c r="F135" s="209" t="s">
        <v>187</v>
      </c>
      <c r="G135" s="207"/>
      <c r="H135" s="208" t="s">
        <v>22</v>
      </c>
      <c r="I135" s="210"/>
      <c r="J135" s="207"/>
      <c r="K135" s="207"/>
      <c r="L135" s="211"/>
      <c r="M135" s="212"/>
      <c r="N135" s="213"/>
      <c r="O135" s="213"/>
      <c r="P135" s="213"/>
      <c r="Q135" s="213"/>
      <c r="R135" s="213"/>
      <c r="S135" s="213"/>
      <c r="T135" s="214"/>
      <c r="AT135" s="215" t="s">
        <v>141</v>
      </c>
      <c r="AU135" s="215" t="s">
        <v>87</v>
      </c>
      <c r="AV135" s="11" t="s">
        <v>24</v>
      </c>
      <c r="AW135" s="11" t="s">
        <v>41</v>
      </c>
      <c r="AX135" s="11" t="s">
        <v>78</v>
      </c>
      <c r="AY135" s="215" t="s">
        <v>128</v>
      </c>
    </row>
    <row r="136" spans="2:65" s="12" customFormat="1" ht="13.5">
      <c r="B136" s="216"/>
      <c r="C136" s="217"/>
      <c r="D136" s="202" t="s">
        <v>141</v>
      </c>
      <c r="E136" s="218" t="s">
        <v>22</v>
      </c>
      <c r="F136" s="219" t="s">
        <v>188</v>
      </c>
      <c r="G136" s="217"/>
      <c r="H136" s="220">
        <v>3.9</v>
      </c>
      <c r="I136" s="221"/>
      <c r="J136" s="217"/>
      <c r="K136" s="217"/>
      <c r="L136" s="222"/>
      <c r="M136" s="223"/>
      <c r="N136" s="224"/>
      <c r="O136" s="224"/>
      <c r="P136" s="224"/>
      <c r="Q136" s="224"/>
      <c r="R136" s="224"/>
      <c r="S136" s="224"/>
      <c r="T136" s="225"/>
      <c r="AT136" s="226" t="s">
        <v>141</v>
      </c>
      <c r="AU136" s="226" t="s">
        <v>87</v>
      </c>
      <c r="AV136" s="12" t="s">
        <v>87</v>
      </c>
      <c r="AW136" s="12" t="s">
        <v>41</v>
      </c>
      <c r="AX136" s="12" t="s">
        <v>78</v>
      </c>
      <c r="AY136" s="226" t="s">
        <v>128</v>
      </c>
    </row>
    <row r="137" spans="2:65" s="13" customFormat="1" ht="13.5">
      <c r="B137" s="227"/>
      <c r="C137" s="228"/>
      <c r="D137" s="202" t="s">
        <v>141</v>
      </c>
      <c r="E137" s="229" t="s">
        <v>22</v>
      </c>
      <c r="F137" s="230" t="s">
        <v>143</v>
      </c>
      <c r="G137" s="228"/>
      <c r="H137" s="231">
        <v>3.9</v>
      </c>
      <c r="I137" s="232"/>
      <c r="J137" s="228"/>
      <c r="K137" s="228"/>
      <c r="L137" s="233"/>
      <c r="M137" s="234"/>
      <c r="N137" s="235"/>
      <c r="O137" s="235"/>
      <c r="P137" s="235"/>
      <c r="Q137" s="235"/>
      <c r="R137" s="235"/>
      <c r="S137" s="235"/>
      <c r="T137" s="236"/>
      <c r="AT137" s="237" t="s">
        <v>141</v>
      </c>
      <c r="AU137" s="237" t="s">
        <v>87</v>
      </c>
      <c r="AV137" s="13" t="s">
        <v>136</v>
      </c>
      <c r="AW137" s="13" t="s">
        <v>41</v>
      </c>
      <c r="AX137" s="13" t="s">
        <v>24</v>
      </c>
      <c r="AY137" s="237" t="s">
        <v>128</v>
      </c>
    </row>
    <row r="138" spans="2:65" s="1" customFormat="1" ht="16.5" customHeight="1">
      <c r="B138" s="39"/>
      <c r="C138" s="190" t="s">
        <v>189</v>
      </c>
      <c r="D138" s="190" t="s">
        <v>131</v>
      </c>
      <c r="E138" s="191" t="s">
        <v>180</v>
      </c>
      <c r="F138" s="192" t="s">
        <v>181</v>
      </c>
      <c r="G138" s="193" t="s">
        <v>156</v>
      </c>
      <c r="H138" s="194">
        <v>1.2</v>
      </c>
      <c r="I138" s="195"/>
      <c r="J138" s="196">
        <f>ROUND(I138*H138,2)</f>
        <v>0</v>
      </c>
      <c r="K138" s="192" t="s">
        <v>135</v>
      </c>
      <c r="L138" s="59"/>
      <c r="M138" s="197" t="s">
        <v>22</v>
      </c>
      <c r="N138" s="198" t="s">
        <v>49</v>
      </c>
      <c r="O138" s="40"/>
      <c r="P138" s="199">
        <f>O138*H138</f>
        <v>0</v>
      </c>
      <c r="Q138" s="199">
        <v>0</v>
      </c>
      <c r="R138" s="199">
        <f>Q138*H138</f>
        <v>0</v>
      </c>
      <c r="S138" s="199">
        <v>0</v>
      </c>
      <c r="T138" s="200">
        <f>S138*H138</f>
        <v>0</v>
      </c>
      <c r="AR138" s="23" t="s">
        <v>136</v>
      </c>
      <c r="AT138" s="23" t="s">
        <v>131</v>
      </c>
      <c r="AU138" s="23" t="s">
        <v>87</v>
      </c>
      <c r="AY138" s="23" t="s">
        <v>128</v>
      </c>
      <c r="BE138" s="201">
        <f>IF(N138="základní",J138,0)</f>
        <v>0</v>
      </c>
      <c r="BF138" s="201">
        <f>IF(N138="snížená",J138,0)</f>
        <v>0</v>
      </c>
      <c r="BG138" s="201">
        <f>IF(N138="zákl. přenesená",J138,0)</f>
        <v>0</v>
      </c>
      <c r="BH138" s="201">
        <f>IF(N138="sníž. přenesená",J138,0)</f>
        <v>0</v>
      </c>
      <c r="BI138" s="201">
        <f>IF(N138="nulová",J138,0)</f>
        <v>0</v>
      </c>
      <c r="BJ138" s="23" t="s">
        <v>24</v>
      </c>
      <c r="BK138" s="201">
        <f>ROUND(I138*H138,2)</f>
        <v>0</v>
      </c>
      <c r="BL138" s="23" t="s">
        <v>136</v>
      </c>
      <c r="BM138" s="23" t="s">
        <v>190</v>
      </c>
    </row>
    <row r="139" spans="2:65" s="1" customFormat="1" ht="13.5">
      <c r="B139" s="39"/>
      <c r="C139" s="61"/>
      <c r="D139" s="202" t="s">
        <v>138</v>
      </c>
      <c r="E139" s="61"/>
      <c r="F139" s="203" t="s">
        <v>181</v>
      </c>
      <c r="G139" s="61"/>
      <c r="H139" s="61"/>
      <c r="I139" s="161"/>
      <c r="J139" s="61"/>
      <c r="K139" s="61"/>
      <c r="L139" s="59"/>
      <c r="M139" s="204"/>
      <c r="N139" s="40"/>
      <c r="O139" s="40"/>
      <c r="P139" s="40"/>
      <c r="Q139" s="40"/>
      <c r="R139" s="40"/>
      <c r="S139" s="40"/>
      <c r="T139" s="76"/>
      <c r="AT139" s="23" t="s">
        <v>138</v>
      </c>
      <c r="AU139" s="23" t="s">
        <v>87</v>
      </c>
    </row>
    <row r="140" spans="2:65" s="1" customFormat="1" ht="175.5">
      <c r="B140" s="39"/>
      <c r="C140" s="61"/>
      <c r="D140" s="202" t="s">
        <v>139</v>
      </c>
      <c r="E140" s="61"/>
      <c r="F140" s="205" t="s">
        <v>183</v>
      </c>
      <c r="G140" s="61"/>
      <c r="H140" s="61"/>
      <c r="I140" s="161"/>
      <c r="J140" s="61"/>
      <c r="K140" s="61"/>
      <c r="L140" s="59"/>
      <c r="M140" s="204"/>
      <c r="N140" s="40"/>
      <c r="O140" s="40"/>
      <c r="P140" s="40"/>
      <c r="Q140" s="40"/>
      <c r="R140" s="40"/>
      <c r="S140" s="40"/>
      <c r="T140" s="76"/>
      <c r="AT140" s="23" t="s">
        <v>139</v>
      </c>
      <c r="AU140" s="23" t="s">
        <v>87</v>
      </c>
    </row>
    <row r="141" spans="2:65" s="11" customFormat="1" ht="13.5">
      <c r="B141" s="206"/>
      <c r="C141" s="207"/>
      <c r="D141" s="202" t="s">
        <v>141</v>
      </c>
      <c r="E141" s="208" t="s">
        <v>22</v>
      </c>
      <c r="F141" s="209" t="s">
        <v>191</v>
      </c>
      <c r="G141" s="207"/>
      <c r="H141" s="208" t="s">
        <v>22</v>
      </c>
      <c r="I141" s="210"/>
      <c r="J141" s="207"/>
      <c r="K141" s="207"/>
      <c r="L141" s="211"/>
      <c r="M141" s="212"/>
      <c r="N141" s="213"/>
      <c r="O141" s="213"/>
      <c r="P141" s="213"/>
      <c r="Q141" s="213"/>
      <c r="R141" s="213"/>
      <c r="S141" s="213"/>
      <c r="T141" s="214"/>
      <c r="AT141" s="215" t="s">
        <v>141</v>
      </c>
      <c r="AU141" s="215" t="s">
        <v>87</v>
      </c>
      <c r="AV141" s="11" t="s">
        <v>24</v>
      </c>
      <c r="AW141" s="11" t="s">
        <v>41</v>
      </c>
      <c r="AX141" s="11" t="s">
        <v>78</v>
      </c>
      <c r="AY141" s="215" t="s">
        <v>128</v>
      </c>
    </row>
    <row r="142" spans="2:65" s="11" customFormat="1" ht="13.5">
      <c r="B142" s="206"/>
      <c r="C142" s="207"/>
      <c r="D142" s="202" t="s">
        <v>141</v>
      </c>
      <c r="E142" s="208" t="s">
        <v>22</v>
      </c>
      <c r="F142" s="209" t="s">
        <v>192</v>
      </c>
      <c r="G142" s="207"/>
      <c r="H142" s="208" t="s">
        <v>22</v>
      </c>
      <c r="I142" s="210"/>
      <c r="J142" s="207"/>
      <c r="K142" s="207"/>
      <c r="L142" s="211"/>
      <c r="M142" s="212"/>
      <c r="N142" s="213"/>
      <c r="O142" s="213"/>
      <c r="P142" s="213"/>
      <c r="Q142" s="213"/>
      <c r="R142" s="213"/>
      <c r="S142" s="213"/>
      <c r="T142" s="214"/>
      <c r="AT142" s="215" t="s">
        <v>141</v>
      </c>
      <c r="AU142" s="215" t="s">
        <v>87</v>
      </c>
      <c r="AV142" s="11" t="s">
        <v>24</v>
      </c>
      <c r="AW142" s="11" t="s">
        <v>41</v>
      </c>
      <c r="AX142" s="11" t="s">
        <v>78</v>
      </c>
      <c r="AY142" s="215" t="s">
        <v>128</v>
      </c>
    </row>
    <row r="143" spans="2:65" s="11" customFormat="1" ht="13.5">
      <c r="B143" s="206"/>
      <c r="C143" s="207"/>
      <c r="D143" s="202" t="s">
        <v>141</v>
      </c>
      <c r="E143" s="208" t="s">
        <v>22</v>
      </c>
      <c r="F143" s="209" t="s">
        <v>193</v>
      </c>
      <c r="G143" s="207"/>
      <c r="H143" s="208" t="s">
        <v>22</v>
      </c>
      <c r="I143" s="210"/>
      <c r="J143" s="207"/>
      <c r="K143" s="207"/>
      <c r="L143" s="211"/>
      <c r="M143" s="212"/>
      <c r="N143" s="213"/>
      <c r="O143" s="213"/>
      <c r="P143" s="213"/>
      <c r="Q143" s="213"/>
      <c r="R143" s="213"/>
      <c r="S143" s="213"/>
      <c r="T143" s="214"/>
      <c r="AT143" s="215" t="s">
        <v>141</v>
      </c>
      <c r="AU143" s="215" t="s">
        <v>87</v>
      </c>
      <c r="AV143" s="11" t="s">
        <v>24</v>
      </c>
      <c r="AW143" s="11" t="s">
        <v>41</v>
      </c>
      <c r="AX143" s="11" t="s">
        <v>78</v>
      </c>
      <c r="AY143" s="215" t="s">
        <v>128</v>
      </c>
    </row>
    <row r="144" spans="2:65" s="12" customFormat="1" ht="13.5">
      <c r="B144" s="216"/>
      <c r="C144" s="217"/>
      <c r="D144" s="202" t="s">
        <v>141</v>
      </c>
      <c r="E144" s="218" t="s">
        <v>22</v>
      </c>
      <c r="F144" s="219" t="s">
        <v>194</v>
      </c>
      <c r="G144" s="217"/>
      <c r="H144" s="220">
        <v>1.2</v>
      </c>
      <c r="I144" s="221"/>
      <c r="J144" s="217"/>
      <c r="K144" s="217"/>
      <c r="L144" s="222"/>
      <c r="M144" s="223"/>
      <c r="N144" s="224"/>
      <c r="O144" s="224"/>
      <c r="P144" s="224"/>
      <c r="Q144" s="224"/>
      <c r="R144" s="224"/>
      <c r="S144" s="224"/>
      <c r="T144" s="225"/>
      <c r="AT144" s="226" t="s">
        <v>141</v>
      </c>
      <c r="AU144" s="226" t="s">
        <v>87</v>
      </c>
      <c r="AV144" s="12" t="s">
        <v>87</v>
      </c>
      <c r="AW144" s="12" t="s">
        <v>41</v>
      </c>
      <c r="AX144" s="12" t="s">
        <v>78</v>
      </c>
      <c r="AY144" s="226" t="s">
        <v>128</v>
      </c>
    </row>
    <row r="145" spans="2:65" s="13" customFormat="1" ht="13.5">
      <c r="B145" s="227"/>
      <c r="C145" s="228"/>
      <c r="D145" s="202" t="s">
        <v>141</v>
      </c>
      <c r="E145" s="229" t="s">
        <v>22</v>
      </c>
      <c r="F145" s="230" t="s">
        <v>143</v>
      </c>
      <c r="G145" s="228"/>
      <c r="H145" s="231">
        <v>1.2</v>
      </c>
      <c r="I145" s="232"/>
      <c r="J145" s="228"/>
      <c r="K145" s="228"/>
      <c r="L145" s="233"/>
      <c r="M145" s="234"/>
      <c r="N145" s="235"/>
      <c r="O145" s="235"/>
      <c r="P145" s="235"/>
      <c r="Q145" s="235"/>
      <c r="R145" s="235"/>
      <c r="S145" s="235"/>
      <c r="T145" s="236"/>
      <c r="AT145" s="237" t="s">
        <v>141</v>
      </c>
      <c r="AU145" s="237" t="s">
        <v>87</v>
      </c>
      <c r="AV145" s="13" t="s">
        <v>136</v>
      </c>
      <c r="AW145" s="13" t="s">
        <v>41</v>
      </c>
      <c r="AX145" s="13" t="s">
        <v>24</v>
      </c>
      <c r="AY145" s="237" t="s">
        <v>128</v>
      </c>
    </row>
    <row r="146" spans="2:65" s="1" customFormat="1" ht="16.5" customHeight="1">
      <c r="B146" s="39"/>
      <c r="C146" s="238" t="s">
        <v>9</v>
      </c>
      <c r="D146" s="238" t="s">
        <v>176</v>
      </c>
      <c r="E146" s="239" t="s">
        <v>195</v>
      </c>
      <c r="F146" s="240" t="s">
        <v>196</v>
      </c>
      <c r="G146" s="241" t="s">
        <v>197</v>
      </c>
      <c r="H146" s="242">
        <v>11</v>
      </c>
      <c r="I146" s="243"/>
      <c r="J146" s="244">
        <f>ROUND(I146*H146,2)</f>
        <v>0</v>
      </c>
      <c r="K146" s="240" t="s">
        <v>22</v>
      </c>
      <c r="L146" s="245"/>
      <c r="M146" s="246" t="s">
        <v>22</v>
      </c>
      <c r="N146" s="247" t="s">
        <v>49</v>
      </c>
      <c r="O146" s="40"/>
      <c r="P146" s="199">
        <f>O146*H146</f>
        <v>0</v>
      </c>
      <c r="Q146" s="199">
        <v>0</v>
      </c>
      <c r="R146" s="199">
        <f>Q146*H146</f>
        <v>0</v>
      </c>
      <c r="S146" s="199">
        <v>0</v>
      </c>
      <c r="T146" s="200">
        <f>S146*H146</f>
        <v>0</v>
      </c>
      <c r="AR146" s="23" t="s">
        <v>173</v>
      </c>
      <c r="AT146" s="23" t="s">
        <v>176</v>
      </c>
      <c r="AU146" s="23" t="s">
        <v>87</v>
      </c>
      <c r="AY146" s="23" t="s">
        <v>128</v>
      </c>
      <c r="BE146" s="201">
        <f>IF(N146="základní",J146,0)</f>
        <v>0</v>
      </c>
      <c r="BF146" s="201">
        <f>IF(N146="snížená",J146,0)</f>
        <v>0</v>
      </c>
      <c r="BG146" s="201">
        <f>IF(N146="zákl. přenesená",J146,0)</f>
        <v>0</v>
      </c>
      <c r="BH146" s="201">
        <f>IF(N146="sníž. přenesená",J146,0)</f>
        <v>0</v>
      </c>
      <c r="BI146" s="201">
        <f>IF(N146="nulová",J146,0)</f>
        <v>0</v>
      </c>
      <c r="BJ146" s="23" t="s">
        <v>24</v>
      </c>
      <c r="BK146" s="201">
        <f>ROUND(I146*H146,2)</f>
        <v>0</v>
      </c>
      <c r="BL146" s="23" t="s">
        <v>136</v>
      </c>
      <c r="BM146" s="23" t="s">
        <v>198</v>
      </c>
    </row>
    <row r="147" spans="2:65" s="1" customFormat="1" ht="13.5">
      <c r="B147" s="39"/>
      <c r="C147" s="61"/>
      <c r="D147" s="202" t="s">
        <v>138</v>
      </c>
      <c r="E147" s="61"/>
      <c r="F147" s="203" t="s">
        <v>196</v>
      </c>
      <c r="G147" s="61"/>
      <c r="H147" s="61"/>
      <c r="I147" s="161"/>
      <c r="J147" s="61"/>
      <c r="K147" s="61"/>
      <c r="L147" s="59"/>
      <c r="M147" s="204"/>
      <c r="N147" s="40"/>
      <c r="O147" s="40"/>
      <c r="P147" s="40"/>
      <c r="Q147" s="40"/>
      <c r="R147" s="40"/>
      <c r="S147" s="40"/>
      <c r="T147" s="76"/>
      <c r="AT147" s="23" t="s">
        <v>138</v>
      </c>
      <c r="AU147" s="23" t="s">
        <v>87</v>
      </c>
    </row>
    <row r="148" spans="2:65" s="11" customFormat="1" ht="13.5">
      <c r="B148" s="206"/>
      <c r="C148" s="207"/>
      <c r="D148" s="202" t="s">
        <v>141</v>
      </c>
      <c r="E148" s="208" t="s">
        <v>22</v>
      </c>
      <c r="F148" s="209" t="s">
        <v>199</v>
      </c>
      <c r="G148" s="207"/>
      <c r="H148" s="208" t="s">
        <v>22</v>
      </c>
      <c r="I148" s="210"/>
      <c r="J148" s="207"/>
      <c r="K148" s="207"/>
      <c r="L148" s="211"/>
      <c r="M148" s="212"/>
      <c r="N148" s="213"/>
      <c r="O148" s="213"/>
      <c r="P148" s="213"/>
      <c r="Q148" s="213"/>
      <c r="R148" s="213"/>
      <c r="S148" s="213"/>
      <c r="T148" s="214"/>
      <c r="AT148" s="215" t="s">
        <v>141</v>
      </c>
      <c r="AU148" s="215" t="s">
        <v>87</v>
      </c>
      <c r="AV148" s="11" t="s">
        <v>24</v>
      </c>
      <c r="AW148" s="11" t="s">
        <v>41</v>
      </c>
      <c r="AX148" s="11" t="s">
        <v>78</v>
      </c>
      <c r="AY148" s="215" t="s">
        <v>128</v>
      </c>
    </row>
    <row r="149" spans="2:65" s="11" customFormat="1" ht="13.5">
      <c r="B149" s="206"/>
      <c r="C149" s="207"/>
      <c r="D149" s="202" t="s">
        <v>141</v>
      </c>
      <c r="E149" s="208" t="s">
        <v>22</v>
      </c>
      <c r="F149" s="209" t="s">
        <v>200</v>
      </c>
      <c r="G149" s="207"/>
      <c r="H149" s="208" t="s">
        <v>22</v>
      </c>
      <c r="I149" s="210"/>
      <c r="J149" s="207"/>
      <c r="K149" s="207"/>
      <c r="L149" s="211"/>
      <c r="M149" s="212"/>
      <c r="N149" s="213"/>
      <c r="O149" s="213"/>
      <c r="P149" s="213"/>
      <c r="Q149" s="213"/>
      <c r="R149" s="213"/>
      <c r="S149" s="213"/>
      <c r="T149" s="214"/>
      <c r="AT149" s="215" t="s">
        <v>141</v>
      </c>
      <c r="AU149" s="215" t="s">
        <v>87</v>
      </c>
      <c r="AV149" s="11" t="s">
        <v>24</v>
      </c>
      <c r="AW149" s="11" t="s">
        <v>41</v>
      </c>
      <c r="AX149" s="11" t="s">
        <v>78</v>
      </c>
      <c r="AY149" s="215" t="s">
        <v>128</v>
      </c>
    </row>
    <row r="150" spans="2:65" s="12" customFormat="1" ht="13.5">
      <c r="B150" s="216"/>
      <c r="C150" s="217"/>
      <c r="D150" s="202" t="s">
        <v>141</v>
      </c>
      <c r="E150" s="218" t="s">
        <v>22</v>
      </c>
      <c r="F150" s="219" t="s">
        <v>201</v>
      </c>
      <c r="G150" s="217"/>
      <c r="H150" s="220">
        <v>11</v>
      </c>
      <c r="I150" s="221"/>
      <c r="J150" s="217"/>
      <c r="K150" s="217"/>
      <c r="L150" s="222"/>
      <c r="M150" s="223"/>
      <c r="N150" s="224"/>
      <c r="O150" s="224"/>
      <c r="P150" s="224"/>
      <c r="Q150" s="224"/>
      <c r="R150" s="224"/>
      <c r="S150" s="224"/>
      <c r="T150" s="225"/>
      <c r="AT150" s="226" t="s">
        <v>141</v>
      </c>
      <c r="AU150" s="226" t="s">
        <v>87</v>
      </c>
      <c r="AV150" s="12" t="s">
        <v>87</v>
      </c>
      <c r="AW150" s="12" t="s">
        <v>41</v>
      </c>
      <c r="AX150" s="12" t="s">
        <v>78</v>
      </c>
      <c r="AY150" s="226" t="s">
        <v>128</v>
      </c>
    </row>
    <row r="151" spans="2:65" s="13" customFormat="1" ht="13.5">
      <c r="B151" s="227"/>
      <c r="C151" s="228"/>
      <c r="D151" s="202" t="s">
        <v>141</v>
      </c>
      <c r="E151" s="229" t="s">
        <v>22</v>
      </c>
      <c r="F151" s="230" t="s">
        <v>143</v>
      </c>
      <c r="G151" s="228"/>
      <c r="H151" s="231">
        <v>11</v>
      </c>
      <c r="I151" s="232"/>
      <c r="J151" s="228"/>
      <c r="K151" s="228"/>
      <c r="L151" s="233"/>
      <c r="M151" s="234"/>
      <c r="N151" s="235"/>
      <c r="O151" s="235"/>
      <c r="P151" s="235"/>
      <c r="Q151" s="235"/>
      <c r="R151" s="235"/>
      <c r="S151" s="235"/>
      <c r="T151" s="236"/>
      <c r="AT151" s="237" t="s">
        <v>141</v>
      </c>
      <c r="AU151" s="237" t="s">
        <v>87</v>
      </c>
      <c r="AV151" s="13" t="s">
        <v>136</v>
      </c>
      <c r="AW151" s="13" t="s">
        <v>41</v>
      </c>
      <c r="AX151" s="13" t="s">
        <v>24</v>
      </c>
      <c r="AY151" s="237" t="s">
        <v>128</v>
      </c>
    </row>
    <row r="152" spans="2:65" s="1" customFormat="1" ht="16.5" customHeight="1">
      <c r="B152" s="39"/>
      <c r="C152" s="238" t="s">
        <v>202</v>
      </c>
      <c r="D152" s="238" t="s">
        <v>176</v>
      </c>
      <c r="E152" s="239" t="s">
        <v>203</v>
      </c>
      <c r="F152" s="240" t="s">
        <v>204</v>
      </c>
      <c r="G152" s="241" t="s">
        <v>197</v>
      </c>
      <c r="H152" s="242">
        <v>1</v>
      </c>
      <c r="I152" s="243"/>
      <c r="J152" s="244">
        <f>ROUND(I152*H152,2)</f>
        <v>0</v>
      </c>
      <c r="K152" s="240" t="s">
        <v>22</v>
      </c>
      <c r="L152" s="245"/>
      <c r="M152" s="246" t="s">
        <v>22</v>
      </c>
      <c r="N152" s="247" t="s">
        <v>49</v>
      </c>
      <c r="O152" s="40"/>
      <c r="P152" s="199">
        <f>O152*H152</f>
        <v>0</v>
      </c>
      <c r="Q152" s="199">
        <v>0</v>
      </c>
      <c r="R152" s="199">
        <f>Q152*H152</f>
        <v>0</v>
      </c>
      <c r="S152" s="199">
        <v>0</v>
      </c>
      <c r="T152" s="200">
        <f>S152*H152</f>
        <v>0</v>
      </c>
      <c r="AR152" s="23" t="s">
        <v>173</v>
      </c>
      <c r="AT152" s="23" t="s">
        <v>176</v>
      </c>
      <c r="AU152" s="23" t="s">
        <v>87</v>
      </c>
      <c r="AY152" s="23" t="s">
        <v>128</v>
      </c>
      <c r="BE152" s="201">
        <f>IF(N152="základní",J152,0)</f>
        <v>0</v>
      </c>
      <c r="BF152" s="201">
        <f>IF(N152="snížená",J152,0)</f>
        <v>0</v>
      </c>
      <c r="BG152" s="201">
        <f>IF(N152="zákl. přenesená",J152,0)</f>
        <v>0</v>
      </c>
      <c r="BH152" s="201">
        <f>IF(N152="sníž. přenesená",J152,0)</f>
        <v>0</v>
      </c>
      <c r="BI152" s="201">
        <f>IF(N152="nulová",J152,0)</f>
        <v>0</v>
      </c>
      <c r="BJ152" s="23" t="s">
        <v>24</v>
      </c>
      <c r="BK152" s="201">
        <f>ROUND(I152*H152,2)</f>
        <v>0</v>
      </c>
      <c r="BL152" s="23" t="s">
        <v>136</v>
      </c>
      <c r="BM152" s="23" t="s">
        <v>205</v>
      </c>
    </row>
    <row r="153" spans="2:65" s="1" customFormat="1" ht="13.5">
      <c r="B153" s="39"/>
      <c r="C153" s="61"/>
      <c r="D153" s="202" t="s">
        <v>138</v>
      </c>
      <c r="E153" s="61"/>
      <c r="F153" s="203" t="s">
        <v>204</v>
      </c>
      <c r="G153" s="61"/>
      <c r="H153" s="61"/>
      <c r="I153" s="161"/>
      <c r="J153" s="61"/>
      <c r="K153" s="61"/>
      <c r="L153" s="59"/>
      <c r="M153" s="204"/>
      <c r="N153" s="40"/>
      <c r="O153" s="40"/>
      <c r="P153" s="40"/>
      <c r="Q153" s="40"/>
      <c r="R153" s="40"/>
      <c r="S153" s="40"/>
      <c r="T153" s="76"/>
      <c r="AT153" s="23" t="s">
        <v>138</v>
      </c>
      <c r="AU153" s="23" t="s">
        <v>87</v>
      </c>
    </row>
    <row r="154" spans="2:65" s="11" customFormat="1" ht="13.5">
      <c r="B154" s="206"/>
      <c r="C154" s="207"/>
      <c r="D154" s="202" t="s">
        <v>141</v>
      </c>
      <c r="E154" s="208" t="s">
        <v>22</v>
      </c>
      <c r="F154" s="209" t="s">
        <v>200</v>
      </c>
      <c r="G154" s="207"/>
      <c r="H154" s="208" t="s">
        <v>22</v>
      </c>
      <c r="I154" s="210"/>
      <c r="J154" s="207"/>
      <c r="K154" s="207"/>
      <c r="L154" s="211"/>
      <c r="M154" s="212"/>
      <c r="N154" s="213"/>
      <c r="O154" s="213"/>
      <c r="P154" s="213"/>
      <c r="Q154" s="213"/>
      <c r="R154" s="213"/>
      <c r="S154" s="213"/>
      <c r="T154" s="214"/>
      <c r="AT154" s="215" t="s">
        <v>141</v>
      </c>
      <c r="AU154" s="215" t="s">
        <v>87</v>
      </c>
      <c r="AV154" s="11" t="s">
        <v>24</v>
      </c>
      <c r="AW154" s="11" t="s">
        <v>41</v>
      </c>
      <c r="AX154" s="11" t="s">
        <v>78</v>
      </c>
      <c r="AY154" s="215" t="s">
        <v>128</v>
      </c>
    </row>
    <row r="155" spans="2:65" s="12" customFormat="1" ht="13.5">
      <c r="B155" s="216"/>
      <c r="C155" s="217"/>
      <c r="D155" s="202" t="s">
        <v>141</v>
      </c>
      <c r="E155" s="218" t="s">
        <v>22</v>
      </c>
      <c r="F155" s="219" t="s">
        <v>24</v>
      </c>
      <c r="G155" s="217"/>
      <c r="H155" s="220">
        <v>1</v>
      </c>
      <c r="I155" s="221"/>
      <c r="J155" s="217"/>
      <c r="K155" s="217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141</v>
      </c>
      <c r="AU155" s="226" t="s">
        <v>87</v>
      </c>
      <c r="AV155" s="12" t="s">
        <v>87</v>
      </c>
      <c r="AW155" s="12" t="s">
        <v>41</v>
      </c>
      <c r="AX155" s="12" t="s">
        <v>78</v>
      </c>
      <c r="AY155" s="226" t="s">
        <v>128</v>
      </c>
    </row>
    <row r="156" spans="2:65" s="13" customFormat="1" ht="13.5">
      <c r="B156" s="227"/>
      <c r="C156" s="228"/>
      <c r="D156" s="202" t="s">
        <v>141</v>
      </c>
      <c r="E156" s="229" t="s">
        <v>22</v>
      </c>
      <c r="F156" s="230" t="s">
        <v>143</v>
      </c>
      <c r="G156" s="228"/>
      <c r="H156" s="231">
        <v>1</v>
      </c>
      <c r="I156" s="232"/>
      <c r="J156" s="228"/>
      <c r="K156" s="228"/>
      <c r="L156" s="233"/>
      <c r="M156" s="234"/>
      <c r="N156" s="235"/>
      <c r="O156" s="235"/>
      <c r="P156" s="235"/>
      <c r="Q156" s="235"/>
      <c r="R156" s="235"/>
      <c r="S156" s="235"/>
      <c r="T156" s="236"/>
      <c r="AT156" s="237" t="s">
        <v>141</v>
      </c>
      <c r="AU156" s="237" t="s">
        <v>87</v>
      </c>
      <c r="AV156" s="13" t="s">
        <v>136</v>
      </c>
      <c r="AW156" s="13" t="s">
        <v>41</v>
      </c>
      <c r="AX156" s="13" t="s">
        <v>24</v>
      </c>
      <c r="AY156" s="237" t="s">
        <v>128</v>
      </c>
    </row>
    <row r="157" spans="2:65" s="1" customFormat="1" ht="16.5" customHeight="1">
      <c r="B157" s="39"/>
      <c r="C157" s="190" t="s">
        <v>206</v>
      </c>
      <c r="D157" s="190" t="s">
        <v>131</v>
      </c>
      <c r="E157" s="191" t="s">
        <v>207</v>
      </c>
      <c r="F157" s="192" t="s">
        <v>208</v>
      </c>
      <c r="G157" s="193" t="s">
        <v>209</v>
      </c>
      <c r="H157" s="194">
        <v>10.5</v>
      </c>
      <c r="I157" s="195"/>
      <c r="J157" s="196">
        <f>ROUND(I157*H157,2)</f>
        <v>0</v>
      </c>
      <c r="K157" s="192" t="s">
        <v>22</v>
      </c>
      <c r="L157" s="59"/>
      <c r="M157" s="197" t="s">
        <v>22</v>
      </c>
      <c r="N157" s="198" t="s">
        <v>49</v>
      </c>
      <c r="O157" s="40"/>
      <c r="P157" s="199">
        <f>O157*H157</f>
        <v>0</v>
      </c>
      <c r="Q157" s="199">
        <v>0</v>
      </c>
      <c r="R157" s="199">
        <f>Q157*H157</f>
        <v>0</v>
      </c>
      <c r="S157" s="199">
        <v>0</v>
      </c>
      <c r="T157" s="200">
        <f>S157*H157</f>
        <v>0</v>
      </c>
      <c r="AR157" s="23" t="s">
        <v>136</v>
      </c>
      <c r="AT157" s="23" t="s">
        <v>131</v>
      </c>
      <c r="AU157" s="23" t="s">
        <v>87</v>
      </c>
      <c r="AY157" s="23" t="s">
        <v>128</v>
      </c>
      <c r="BE157" s="201">
        <f>IF(N157="základní",J157,0)</f>
        <v>0</v>
      </c>
      <c r="BF157" s="201">
        <f>IF(N157="snížená",J157,0)</f>
        <v>0</v>
      </c>
      <c r="BG157" s="201">
        <f>IF(N157="zákl. přenesená",J157,0)</f>
        <v>0</v>
      </c>
      <c r="BH157" s="201">
        <f>IF(N157="sníž. přenesená",J157,0)</f>
        <v>0</v>
      </c>
      <c r="BI157" s="201">
        <f>IF(N157="nulová",J157,0)</f>
        <v>0</v>
      </c>
      <c r="BJ157" s="23" t="s">
        <v>24</v>
      </c>
      <c r="BK157" s="201">
        <f>ROUND(I157*H157,2)</f>
        <v>0</v>
      </c>
      <c r="BL157" s="23" t="s">
        <v>136</v>
      </c>
      <c r="BM157" s="23" t="s">
        <v>210</v>
      </c>
    </row>
    <row r="158" spans="2:65" s="1" customFormat="1" ht="13.5">
      <c r="B158" s="39"/>
      <c r="C158" s="61"/>
      <c r="D158" s="202" t="s">
        <v>138</v>
      </c>
      <c r="E158" s="61"/>
      <c r="F158" s="203" t="s">
        <v>211</v>
      </c>
      <c r="G158" s="61"/>
      <c r="H158" s="61"/>
      <c r="I158" s="161"/>
      <c r="J158" s="61"/>
      <c r="K158" s="61"/>
      <c r="L158" s="59"/>
      <c r="M158" s="204"/>
      <c r="N158" s="40"/>
      <c r="O158" s="40"/>
      <c r="P158" s="40"/>
      <c r="Q158" s="40"/>
      <c r="R158" s="40"/>
      <c r="S158" s="40"/>
      <c r="T158" s="76"/>
      <c r="AT158" s="23" t="s">
        <v>138</v>
      </c>
      <c r="AU158" s="23" t="s">
        <v>87</v>
      </c>
    </row>
    <row r="159" spans="2:65" s="11" customFormat="1" ht="13.5">
      <c r="B159" s="206"/>
      <c r="C159" s="207"/>
      <c r="D159" s="202" t="s">
        <v>141</v>
      </c>
      <c r="E159" s="208" t="s">
        <v>22</v>
      </c>
      <c r="F159" s="209" t="s">
        <v>212</v>
      </c>
      <c r="G159" s="207"/>
      <c r="H159" s="208" t="s">
        <v>22</v>
      </c>
      <c r="I159" s="210"/>
      <c r="J159" s="207"/>
      <c r="K159" s="207"/>
      <c r="L159" s="211"/>
      <c r="M159" s="212"/>
      <c r="N159" s="213"/>
      <c r="O159" s="213"/>
      <c r="P159" s="213"/>
      <c r="Q159" s="213"/>
      <c r="R159" s="213"/>
      <c r="S159" s="213"/>
      <c r="T159" s="214"/>
      <c r="AT159" s="215" t="s">
        <v>141</v>
      </c>
      <c r="AU159" s="215" t="s">
        <v>87</v>
      </c>
      <c r="AV159" s="11" t="s">
        <v>24</v>
      </c>
      <c r="AW159" s="11" t="s">
        <v>41</v>
      </c>
      <c r="AX159" s="11" t="s">
        <v>78</v>
      </c>
      <c r="AY159" s="215" t="s">
        <v>128</v>
      </c>
    </row>
    <row r="160" spans="2:65" s="12" customFormat="1" ht="13.5">
      <c r="B160" s="216"/>
      <c r="C160" s="217"/>
      <c r="D160" s="202" t="s">
        <v>141</v>
      </c>
      <c r="E160" s="218" t="s">
        <v>22</v>
      </c>
      <c r="F160" s="219" t="s">
        <v>213</v>
      </c>
      <c r="G160" s="217"/>
      <c r="H160" s="220">
        <v>10.5</v>
      </c>
      <c r="I160" s="221"/>
      <c r="J160" s="217"/>
      <c r="K160" s="217"/>
      <c r="L160" s="222"/>
      <c r="M160" s="223"/>
      <c r="N160" s="224"/>
      <c r="O160" s="224"/>
      <c r="P160" s="224"/>
      <c r="Q160" s="224"/>
      <c r="R160" s="224"/>
      <c r="S160" s="224"/>
      <c r="T160" s="225"/>
      <c r="AT160" s="226" t="s">
        <v>141</v>
      </c>
      <c r="AU160" s="226" t="s">
        <v>87</v>
      </c>
      <c r="AV160" s="12" t="s">
        <v>87</v>
      </c>
      <c r="AW160" s="12" t="s">
        <v>41</v>
      </c>
      <c r="AX160" s="12" t="s">
        <v>78</v>
      </c>
      <c r="AY160" s="226" t="s">
        <v>128</v>
      </c>
    </row>
    <row r="161" spans="2:65" s="13" customFormat="1" ht="13.5">
      <c r="B161" s="227"/>
      <c r="C161" s="228"/>
      <c r="D161" s="202" t="s">
        <v>141</v>
      </c>
      <c r="E161" s="229" t="s">
        <v>22</v>
      </c>
      <c r="F161" s="230" t="s">
        <v>143</v>
      </c>
      <c r="G161" s="228"/>
      <c r="H161" s="231">
        <v>10.5</v>
      </c>
      <c r="I161" s="232"/>
      <c r="J161" s="228"/>
      <c r="K161" s="228"/>
      <c r="L161" s="233"/>
      <c r="M161" s="234"/>
      <c r="N161" s="235"/>
      <c r="O161" s="235"/>
      <c r="P161" s="235"/>
      <c r="Q161" s="235"/>
      <c r="R161" s="235"/>
      <c r="S161" s="235"/>
      <c r="T161" s="236"/>
      <c r="AT161" s="237" t="s">
        <v>141</v>
      </c>
      <c r="AU161" s="237" t="s">
        <v>87</v>
      </c>
      <c r="AV161" s="13" t="s">
        <v>136</v>
      </c>
      <c r="AW161" s="13" t="s">
        <v>41</v>
      </c>
      <c r="AX161" s="13" t="s">
        <v>24</v>
      </c>
      <c r="AY161" s="237" t="s">
        <v>128</v>
      </c>
    </row>
    <row r="162" spans="2:65" s="1" customFormat="1" ht="16.5" customHeight="1">
      <c r="B162" s="39"/>
      <c r="C162" s="190" t="s">
        <v>214</v>
      </c>
      <c r="D162" s="190" t="s">
        <v>131</v>
      </c>
      <c r="E162" s="191" t="s">
        <v>215</v>
      </c>
      <c r="F162" s="192" t="s">
        <v>216</v>
      </c>
      <c r="G162" s="193" t="s">
        <v>156</v>
      </c>
      <c r="H162" s="194">
        <v>1.2</v>
      </c>
      <c r="I162" s="195"/>
      <c r="J162" s="196">
        <f>ROUND(I162*H162,2)</f>
        <v>0</v>
      </c>
      <c r="K162" s="192" t="s">
        <v>135</v>
      </c>
      <c r="L162" s="59"/>
      <c r="M162" s="197" t="s">
        <v>22</v>
      </c>
      <c r="N162" s="198" t="s">
        <v>49</v>
      </c>
      <c r="O162" s="40"/>
      <c r="P162" s="199">
        <f>O162*H162</f>
        <v>0</v>
      </c>
      <c r="Q162" s="199">
        <v>0</v>
      </c>
      <c r="R162" s="199">
        <f>Q162*H162</f>
        <v>0</v>
      </c>
      <c r="S162" s="199">
        <v>0</v>
      </c>
      <c r="T162" s="200">
        <f>S162*H162</f>
        <v>0</v>
      </c>
      <c r="AR162" s="23" t="s">
        <v>136</v>
      </c>
      <c r="AT162" s="23" t="s">
        <v>131</v>
      </c>
      <c r="AU162" s="23" t="s">
        <v>87</v>
      </c>
      <c r="AY162" s="23" t="s">
        <v>128</v>
      </c>
      <c r="BE162" s="201">
        <f>IF(N162="základní",J162,0)</f>
        <v>0</v>
      </c>
      <c r="BF162" s="201">
        <f>IF(N162="snížená",J162,0)</f>
        <v>0</v>
      </c>
      <c r="BG162" s="201">
        <f>IF(N162="zákl. přenesená",J162,0)</f>
        <v>0</v>
      </c>
      <c r="BH162" s="201">
        <f>IF(N162="sníž. přenesená",J162,0)</f>
        <v>0</v>
      </c>
      <c r="BI162" s="201">
        <f>IF(N162="nulová",J162,0)</f>
        <v>0</v>
      </c>
      <c r="BJ162" s="23" t="s">
        <v>24</v>
      </c>
      <c r="BK162" s="201">
        <f>ROUND(I162*H162,2)</f>
        <v>0</v>
      </c>
      <c r="BL162" s="23" t="s">
        <v>136</v>
      </c>
      <c r="BM162" s="23" t="s">
        <v>217</v>
      </c>
    </row>
    <row r="163" spans="2:65" s="1" customFormat="1" ht="13.5">
      <c r="B163" s="39"/>
      <c r="C163" s="61"/>
      <c r="D163" s="202" t="s">
        <v>138</v>
      </c>
      <c r="E163" s="61"/>
      <c r="F163" s="203" t="s">
        <v>216</v>
      </c>
      <c r="G163" s="61"/>
      <c r="H163" s="61"/>
      <c r="I163" s="161"/>
      <c r="J163" s="61"/>
      <c r="K163" s="61"/>
      <c r="L163" s="59"/>
      <c r="M163" s="204"/>
      <c r="N163" s="40"/>
      <c r="O163" s="40"/>
      <c r="P163" s="40"/>
      <c r="Q163" s="40"/>
      <c r="R163" s="40"/>
      <c r="S163" s="40"/>
      <c r="T163" s="76"/>
      <c r="AT163" s="23" t="s">
        <v>138</v>
      </c>
      <c r="AU163" s="23" t="s">
        <v>87</v>
      </c>
    </row>
    <row r="164" spans="2:65" s="1" customFormat="1" ht="175.5">
      <c r="B164" s="39"/>
      <c r="C164" s="61"/>
      <c r="D164" s="202" t="s">
        <v>139</v>
      </c>
      <c r="E164" s="61"/>
      <c r="F164" s="205" t="s">
        <v>218</v>
      </c>
      <c r="G164" s="61"/>
      <c r="H164" s="61"/>
      <c r="I164" s="161"/>
      <c r="J164" s="61"/>
      <c r="K164" s="61"/>
      <c r="L164" s="59"/>
      <c r="M164" s="204"/>
      <c r="N164" s="40"/>
      <c r="O164" s="40"/>
      <c r="P164" s="40"/>
      <c r="Q164" s="40"/>
      <c r="R164" s="40"/>
      <c r="S164" s="40"/>
      <c r="T164" s="76"/>
      <c r="AT164" s="23" t="s">
        <v>139</v>
      </c>
      <c r="AU164" s="23" t="s">
        <v>87</v>
      </c>
    </row>
    <row r="165" spans="2:65" s="11" customFormat="1" ht="13.5">
      <c r="B165" s="206"/>
      <c r="C165" s="207"/>
      <c r="D165" s="202" t="s">
        <v>141</v>
      </c>
      <c r="E165" s="208" t="s">
        <v>22</v>
      </c>
      <c r="F165" s="209" t="s">
        <v>191</v>
      </c>
      <c r="G165" s="207"/>
      <c r="H165" s="208" t="s">
        <v>22</v>
      </c>
      <c r="I165" s="210"/>
      <c r="J165" s="207"/>
      <c r="K165" s="207"/>
      <c r="L165" s="211"/>
      <c r="M165" s="212"/>
      <c r="N165" s="213"/>
      <c r="O165" s="213"/>
      <c r="P165" s="213"/>
      <c r="Q165" s="213"/>
      <c r="R165" s="213"/>
      <c r="S165" s="213"/>
      <c r="T165" s="214"/>
      <c r="AT165" s="215" t="s">
        <v>141</v>
      </c>
      <c r="AU165" s="215" t="s">
        <v>87</v>
      </c>
      <c r="AV165" s="11" t="s">
        <v>24</v>
      </c>
      <c r="AW165" s="11" t="s">
        <v>41</v>
      </c>
      <c r="AX165" s="11" t="s">
        <v>78</v>
      </c>
      <c r="AY165" s="215" t="s">
        <v>128</v>
      </c>
    </row>
    <row r="166" spans="2:65" s="11" customFormat="1" ht="13.5">
      <c r="B166" s="206"/>
      <c r="C166" s="207"/>
      <c r="D166" s="202" t="s">
        <v>141</v>
      </c>
      <c r="E166" s="208" t="s">
        <v>22</v>
      </c>
      <c r="F166" s="209" t="s">
        <v>192</v>
      </c>
      <c r="G166" s="207"/>
      <c r="H166" s="208" t="s">
        <v>22</v>
      </c>
      <c r="I166" s="210"/>
      <c r="J166" s="207"/>
      <c r="K166" s="207"/>
      <c r="L166" s="211"/>
      <c r="M166" s="212"/>
      <c r="N166" s="213"/>
      <c r="O166" s="213"/>
      <c r="P166" s="213"/>
      <c r="Q166" s="213"/>
      <c r="R166" s="213"/>
      <c r="S166" s="213"/>
      <c r="T166" s="214"/>
      <c r="AT166" s="215" t="s">
        <v>141</v>
      </c>
      <c r="AU166" s="215" t="s">
        <v>87</v>
      </c>
      <c r="AV166" s="11" t="s">
        <v>24</v>
      </c>
      <c r="AW166" s="11" t="s">
        <v>41</v>
      </c>
      <c r="AX166" s="11" t="s">
        <v>78</v>
      </c>
      <c r="AY166" s="215" t="s">
        <v>128</v>
      </c>
    </row>
    <row r="167" spans="2:65" s="11" customFormat="1" ht="13.5">
      <c r="B167" s="206"/>
      <c r="C167" s="207"/>
      <c r="D167" s="202" t="s">
        <v>141</v>
      </c>
      <c r="E167" s="208" t="s">
        <v>22</v>
      </c>
      <c r="F167" s="209" t="s">
        <v>193</v>
      </c>
      <c r="G167" s="207"/>
      <c r="H167" s="208" t="s">
        <v>22</v>
      </c>
      <c r="I167" s="210"/>
      <c r="J167" s="207"/>
      <c r="K167" s="207"/>
      <c r="L167" s="211"/>
      <c r="M167" s="212"/>
      <c r="N167" s="213"/>
      <c r="O167" s="213"/>
      <c r="P167" s="213"/>
      <c r="Q167" s="213"/>
      <c r="R167" s="213"/>
      <c r="S167" s="213"/>
      <c r="T167" s="214"/>
      <c r="AT167" s="215" t="s">
        <v>141</v>
      </c>
      <c r="AU167" s="215" t="s">
        <v>87</v>
      </c>
      <c r="AV167" s="11" t="s">
        <v>24</v>
      </c>
      <c r="AW167" s="11" t="s">
        <v>41</v>
      </c>
      <c r="AX167" s="11" t="s">
        <v>78</v>
      </c>
      <c r="AY167" s="215" t="s">
        <v>128</v>
      </c>
    </row>
    <row r="168" spans="2:65" s="12" customFormat="1" ht="13.5">
      <c r="B168" s="216"/>
      <c r="C168" s="217"/>
      <c r="D168" s="202" t="s">
        <v>141</v>
      </c>
      <c r="E168" s="218" t="s">
        <v>22</v>
      </c>
      <c r="F168" s="219" t="s">
        <v>194</v>
      </c>
      <c r="G168" s="217"/>
      <c r="H168" s="220">
        <v>1.2</v>
      </c>
      <c r="I168" s="221"/>
      <c r="J168" s="217"/>
      <c r="K168" s="217"/>
      <c r="L168" s="222"/>
      <c r="M168" s="223"/>
      <c r="N168" s="224"/>
      <c r="O168" s="224"/>
      <c r="P168" s="224"/>
      <c r="Q168" s="224"/>
      <c r="R168" s="224"/>
      <c r="S168" s="224"/>
      <c r="T168" s="225"/>
      <c r="AT168" s="226" t="s">
        <v>141</v>
      </c>
      <c r="AU168" s="226" t="s">
        <v>87</v>
      </c>
      <c r="AV168" s="12" t="s">
        <v>87</v>
      </c>
      <c r="AW168" s="12" t="s">
        <v>41</v>
      </c>
      <c r="AX168" s="12" t="s">
        <v>78</v>
      </c>
      <c r="AY168" s="226" t="s">
        <v>128</v>
      </c>
    </row>
    <row r="169" spans="2:65" s="13" customFormat="1" ht="13.5">
      <c r="B169" s="227"/>
      <c r="C169" s="228"/>
      <c r="D169" s="202" t="s">
        <v>141</v>
      </c>
      <c r="E169" s="229" t="s">
        <v>22</v>
      </c>
      <c r="F169" s="230" t="s">
        <v>143</v>
      </c>
      <c r="G169" s="228"/>
      <c r="H169" s="231">
        <v>1.2</v>
      </c>
      <c r="I169" s="232"/>
      <c r="J169" s="228"/>
      <c r="K169" s="228"/>
      <c r="L169" s="233"/>
      <c r="M169" s="234"/>
      <c r="N169" s="235"/>
      <c r="O169" s="235"/>
      <c r="P169" s="235"/>
      <c r="Q169" s="235"/>
      <c r="R169" s="235"/>
      <c r="S169" s="235"/>
      <c r="T169" s="236"/>
      <c r="AT169" s="237" t="s">
        <v>141</v>
      </c>
      <c r="AU169" s="237" t="s">
        <v>87</v>
      </c>
      <c r="AV169" s="13" t="s">
        <v>136</v>
      </c>
      <c r="AW169" s="13" t="s">
        <v>41</v>
      </c>
      <c r="AX169" s="13" t="s">
        <v>24</v>
      </c>
      <c r="AY169" s="237" t="s">
        <v>128</v>
      </c>
    </row>
    <row r="170" spans="2:65" s="1" customFormat="1" ht="16.5" customHeight="1">
      <c r="B170" s="39"/>
      <c r="C170" s="190" t="s">
        <v>219</v>
      </c>
      <c r="D170" s="190" t="s">
        <v>131</v>
      </c>
      <c r="E170" s="191" t="s">
        <v>220</v>
      </c>
      <c r="F170" s="192" t="s">
        <v>221</v>
      </c>
      <c r="G170" s="193" t="s">
        <v>222</v>
      </c>
      <c r="H170" s="194">
        <v>212.5</v>
      </c>
      <c r="I170" s="195"/>
      <c r="J170" s="196">
        <f>ROUND(I170*H170,2)</f>
        <v>0</v>
      </c>
      <c r="K170" s="192" t="s">
        <v>135</v>
      </c>
      <c r="L170" s="59"/>
      <c r="M170" s="197" t="s">
        <v>22</v>
      </c>
      <c r="N170" s="198" t="s">
        <v>49</v>
      </c>
      <c r="O170" s="40"/>
      <c r="P170" s="199">
        <f>O170*H170</f>
        <v>0</v>
      </c>
      <c r="Q170" s="199">
        <v>0</v>
      </c>
      <c r="R170" s="199">
        <f>Q170*H170</f>
        <v>0</v>
      </c>
      <c r="S170" s="199">
        <v>0</v>
      </c>
      <c r="T170" s="200">
        <f>S170*H170</f>
        <v>0</v>
      </c>
      <c r="AR170" s="23" t="s">
        <v>136</v>
      </c>
      <c r="AT170" s="23" t="s">
        <v>131</v>
      </c>
      <c r="AU170" s="23" t="s">
        <v>87</v>
      </c>
      <c r="AY170" s="23" t="s">
        <v>128</v>
      </c>
      <c r="BE170" s="201">
        <f>IF(N170="základní",J170,0)</f>
        <v>0</v>
      </c>
      <c r="BF170" s="201">
        <f>IF(N170="snížená",J170,0)</f>
        <v>0</v>
      </c>
      <c r="BG170" s="201">
        <f>IF(N170="zákl. přenesená",J170,0)</f>
        <v>0</v>
      </c>
      <c r="BH170" s="201">
        <f>IF(N170="sníž. přenesená",J170,0)</f>
        <v>0</v>
      </c>
      <c r="BI170" s="201">
        <f>IF(N170="nulová",J170,0)</f>
        <v>0</v>
      </c>
      <c r="BJ170" s="23" t="s">
        <v>24</v>
      </c>
      <c r="BK170" s="201">
        <f>ROUND(I170*H170,2)</f>
        <v>0</v>
      </c>
      <c r="BL170" s="23" t="s">
        <v>136</v>
      </c>
      <c r="BM170" s="23" t="s">
        <v>223</v>
      </c>
    </row>
    <row r="171" spans="2:65" s="1" customFormat="1" ht="13.5">
      <c r="B171" s="39"/>
      <c r="C171" s="61"/>
      <c r="D171" s="202" t="s">
        <v>138</v>
      </c>
      <c r="E171" s="61"/>
      <c r="F171" s="203" t="s">
        <v>221</v>
      </c>
      <c r="G171" s="61"/>
      <c r="H171" s="61"/>
      <c r="I171" s="161"/>
      <c r="J171" s="61"/>
      <c r="K171" s="61"/>
      <c r="L171" s="59"/>
      <c r="M171" s="204"/>
      <c r="N171" s="40"/>
      <c r="O171" s="40"/>
      <c r="P171" s="40"/>
      <c r="Q171" s="40"/>
      <c r="R171" s="40"/>
      <c r="S171" s="40"/>
      <c r="T171" s="76"/>
      <c r="AT171" s="23" t="s">
        <v>138</v>
      </c>
      <c r="AU171" s="23" t="s">
        <v>87</v>
      </c>
    </row>
    <row r="172" spans="2:65" s="1" customFormat="1" ht="27">
      <c r="B172" s="39"/>
      <c r="C172" s="61"/>
      <c r="D172" s="202" t="s">
        <v>139</v>
      </c>
      <c r="E172" s="61"/>
      <c r="F172" s="205" t="s">
        <v>224</v>
      </c>
      <c r="G172" s="61"/>
      <c r="H172" s="61"/>
      <c r="I172" s="161"/>
      <c r="J172" s="61"/>
      <c r="K172" s="61"/>
      <c r="L172" s="59"/>
      <c r="M172" s="204"/>
      <c r="N172" s="40"/>
      <c r="O172" s="40"/>
      <c r="P172" s="40"/>
      <c r="Q172" s="40"/>
      <c r="R172" s="40"/>
      <c r="S172" s="40"/>
      <c r="T172" s="76"/>
      <c r="AT172" s="23" t="s">
        <v>139</v>
      </c>
      <c r="AU172" s="23" t="s">
        <v>87</v>
      </c>
    </row>
    <row r="173" spans="2:65" s="11" customFormat="1" ht="13.5">
      <c r="B173" s="206"/>
      <c r="C173" s="207"/>
      <c r="D173" s="202" t="s">
        <v>141</v>
      </c>
      <c r="E173" s="208" t="s">
        <v>22</v>
      </c>
      <c r="F173" s="209" t="s">
        <v>225</v>
      </c>
      <c r="G173" s="207"/>
      <c r="H173" s="208" t="s">
        <v>22</v>
      </c>
      <c r="I173" s="210"/>
      <c r="J173" s="207"/>
      <c r="K173" s="207"/>
      <c r="L173" s="211"/>
      <c r="M173" s="212"/>
      <c r="N173" s="213"/>
      <c r="O173" s="213"/>
      <c r="P173" s="213"/>
      <c r="Q173" s="213"/>
      <c r="R173" s="213"/>
      <c r="S173" s="213"/>
      <c r="T173" s="214"/>
      <c r="AT173" s="215" t="s">
        <v>141</v>
      </c>
      <c r="AU173" s="215" t="s">
        <v>87</v>
      </c>
      <c r="AV173" s="11" t="s">
        <v>24</v>
      </c>
      <c r="AW173" s="11" t="s">
        <v>41</v>
      </c>
      <c r="AX173" s="11" t="s">
        <v>78</v>
      </c>
      <c r="AY173" s="215" t="s">
        <v>128</v>
      </c>
    </row>
    <row r="174" spans="2:65" s="11" customFormat="1" ht="13.5">
      <c r="B174" s="206"/>
      <c r="C174" s="207"/>
      <c r="D174" s="202" t="s">
        <v>141</v>
      </c>
      <c r="E174" s="208" t="s">
        <v>22</v>
      </c>
      <c r="F174" s="209" t="s">
        <v>226</v>
      </c>
      <c r="G174" s="207"/>
      <c r="H174" s="208" t="s">
        <v>22</v>
      </c>
      <c r="I174" s="210"/>
      <c r="J174" s="207"/>
      <c r="K174" s="207"/>
      <c r="L174" s="211"/>
      <c r="M174" s="212"/>
      <c r="N174" s="213"/>
      <c r="O174" s="213"/>
      <c r="P174" s="213"/>
      <c r="Q174" s="213"/>
      <c r="R174" s="213"/>
      <c r="S174" s="213"/>
      <c r="T174" s="214"/>
      <c r="AT174" s="215" t="s">
        <v>141</v>
      </c>
      <c r="AU174" s="215" t="s">
        <v>87</v>
      </c>
      <c r="AV174" s="11" t="s">
        <v>24</v>
      </c>
      <c r="AW174" s="11" t="s">
        <v>41</v>
      </c>
      <c r="AX174" s="11" t="s">
        <v>78</v>
      </c>
      <c r="AY174" s="215" t="s">
        <v>128</v>
      </c>
    </row>
    <row r="175" spans="2:65" s="11" customFormat="1" ht="13.5">
      <c r="B175" s="206"/>
      <c r="C175" s="207"/>
      <c r="D175" s="202" t="s">
        <v>141</v>
      </c>
      <c r="E175" s="208" t="s">
        <v>22</v>
      </c>
      <c r="F175" s="209" t="s">
        <v>161</v>
      </c>
      <c r="G175" s="207"/>
      <c r="H175" s="208" t="s">
        <v>22</v>
      </c>
      <c r="I175" s="210"/>
      <c r="J175" s="207"/>
      <c r="K175" s="207"/>
      <c r="L175" s="211"/>
      <c r="M175" s="212"/>
      <c r="N175" s="213"/>
      <c r="O175" s="213"/>
      <c r="P175" s="213"/>
      <c r="Q175" s="213"/>
      <c r="R175" s="213"/>
      <c r="S175" s="213"/>
      <c r="T175" s="214"/>
      <c r="AT175" s="215" t="s">
        <v>141</v>
      </c>
      <c r="AU175" s="215" t="s">
        <v>87</v>
      </c>
      <c r="AV175" s="11" t="s">
        <v>24</v>
      </c>
      <c r="AW175" s="11" t="s">
        <v>41</v>
      </c>
      <c r="AX175" s="11" t="s">
        <v>78</v>
      </c>
      <c r="AY175" s="215" t="s">
        <v>128</v>
      </c>
    </row>
    <row r="176" spans="2:65" s="11" customFormat="1" ht="13.5">
      <c r="B176" s="206"/>
      <c r="C176" s="207"/>
      <c r="D176" s="202" t="s">
        <v>141</v>
      </c>
      <c r="E176" s="208" t="s">
        <v>22</v>
      </c>
      <c r="F176" s="209" t="s">
        <v>163</v>
      </c>
      <c r="G176" s="207"/>
      <c r="H176" s="208" t="s">
        <v>22</v>
      </c>
      <c r="I176" s="210"/>
      <c r="J176" s="207"/>
      <c r="K176" s="207"/>
      <c r="L176" s="211"/>
      <c r="M176" s="212"/>
      <c r="N176" s="213"/>
      <c r="O176" s="213"/>
      <c r="P176" s="213"/>
      <c r="Q176" s="213"/>
      <c r="R176" s="213"/>
      <c r="S176" s="213"/>
      <c r="T176" s="214"/>
      <c r="AT176" s="215" t="s">
        <v>141</v>
      </c>
      <c r="AU176" s="215" t="s">
        <v>87</v>
      </c>
      <c r="AV176" s="11" t="s">
        <v>24</v>
      </c>
      <c r="AW176" s="11" t="s">
        <v>41</v>
      </c>
      <c r="AX176" s="11" t="s">
        <v>78</v>
      </c>
      <c r="AY176" s="215" t="s">
        <v>128</v>
      </c>
    </row>
    <row r="177" spans="2:65" s="12" customFormat="1" ht="13.5">
      <c r="B177" s="216"/>
      <c r="C177" s="217"/>
      <c r="D177" s="202" t="s">
        <v>141</v>
      </c>
      <c r="E177" s="218" t="s">
        <v>22</v>
      </c>
      <c r="F177" s="219" t="s">
        <v>227</v>
      </c>
      <c r="G177" s="217"/>
      <c r="H177" s="220">
        <v>212.5</v>
      </c>
      <c r="I177" s="221"/>
      <c r="J177" s="217"/>
      <c r="K177" s="217"/>
      <c r="L177" s="222"/>
      <c r="M177" s="223"/>
      <c r="N177" s="224"/>
      <c r="O177" s="224"/>
      <c r="P177" s="224"/>
      <c r="Q177" s="224"/>
      <c r="R177" s="224"/>
      <c r="S177" s="224"/>
      <c r="T177" s="225"/>
      <c r="AT177" s="226" t="s">
        <v>141</v>
      </c>
      <c r="AU177" s="226" t="s">
        <v>87</v>
      </c>
      <c r="AV177" s="12" t="s">
        <v>87</v>
      </c>
      <c r="AW177" s="12" t="s">
        <v>41</v>
      </c>
      <c r="AX177" s="12" t="s">
        <v>78</v>
      </c>
      <c r="AY177" s="226" t="s">
        <v>128</v>
      </c>
    </row>
    <row r="178" spans="2:65" s="13" customFormat="1" ht="13.5">
      <c r="B178" s="227"/>
      <c r="C178" s="228"/>
      <c r="D178" s="202" t="s">
        <v>141</v>
      </c>
      <c r="E178" s="229" t="s">
        <v>22</v>
      </c>
      <c r="F178" s="230" t="s">
        <v>143</v>
      </c>
      <c r="G178" s="228"/>
      <c r="H178" s="231">
        <v>212.5</v>
      </c>
      <c r="I178" s="232"/>
      <c r="J178" s="228"/>
      <c r="K178" s="228"/>
      <c r="L178" s="233"/>
      <c r="M178" s="234"/>
      <c r="N178" s="235"/>
      <c r="O178" s="235"/>
      <c r="P178" s="235"/>
      <c r="Q178" s="235"/>
      <c r="R178" s="235"/>
      <c r="S178" s="235"/>
      <c r="T178" s="236"/>
      <c r="AT178" s="237" t="s">
        <v>141</v>
      </c>
      <c r="AU178" s="237" t="s">
        <v>87</v>
      </c>
      <c r="AV178" s="13" t="s">
        <v>136</v>
      </c>
      <c r="AW178" s="13" t="s">
        <v>41</v>
      </c>
      <c r="AX178" s="13" t="s">
        <v>24</v>
      </c>
      <c r="AY178" s="237" t="s">
        <v>128</v>
      </c>
    </row>
    <row r="179" spans="2:65" s="1" customFormat="1" ht="16.5" customHeight="1">
      <c r="B179" s="39"/>
      <c r="C179" s="190" t="s">
        <v>228</v>
      </c>
      <c r="D179" s="190" t="s">
        <v>131</v>
      </c>
      <c r="E179" s="191" t="s">
        <v>229</v>
      </c>
      <c r="F179" s="192" t="s">
        <v>230</v>
      </c>
      <c r="G179" s="193" t="s">
        <v>222</v>
      </c>
      <c r="H179" s="194">
        <v>263</v>
      </c>
      <c r="I179" s="195"/>
      <c r="J179" s="196">
        <f>ROUND(I179*H179,2)</f>
        <v>0</v>
      </c>
      <c r="K179" s="192" t="s">
        <v>135</v>
      </c>
      <c r="L179" s="59"/>
      <c r="M179" s="197" t="s">
        <v>22</v>
      </c>
      <c r="N179" s="198" t="s">
        <v>49</v>
      </c>
      <c r="O179" s="40"/>
      <c r="P179" s="199">
        <f>O179*H179</f>
        <v>0</v>
      </c>
      <c r="Q179" s="199">
        <v>0</v>
      </c>
      <c r="R179" s="199">
        <f>Q179*H179</f>
        <v>0</v>
      </c>
      <c r="S179" s="199">
        <v>0</v>
      </c>
      <c r="T179" s="200">
        <f>S179*H179</f>
        <v>0</v>
      </c>
      <c r="AR179" s="23" t="s">
        <v>136</v>
      </c>
      <c r="AT179" s="23" t="s">
        <v>131</v>
      </c>
      <c r="AU179" s="23" t="s">
        <v>87</v>
      </c>
      <c r="AY179" s="23" t="s">
        <v>128</v>
      </c>
      <c r="BE179" s="201">
        <f>IF(N179="základní",J179,0)</f>
        <v>0</v>
      </c>
      <c r="BF179" s="201">
        <f>IF(N179="snížená",J179,0)</f>
        <v>0</v>
      </c>
      <c r="BG179" s="201">
        <f>IF(N179="zákl. přenesená",J179,0)</f>
        <v>0</v>
      </c>
      <c r="BH179" s="201">
        <f>IF(N179="sníž. přenesená",J179,0)</f>
        <v>0</v>
      </c>
      <c r="BI179" s="201">
        <f>IF(N179="nulová",J179,0)</f>
        <v>0</v>
      </c>
      <c r="BJ179" s="23" t="s">
        <v>24</v>
      </c>
      <c r="BK179" s="201">
        <f>ROUND(I179*H179,2)</f>
        <v>0</v>
      </c>
      <c r="BL179" s="23" t="s">
        <v>136</v>
      </c>
      <c r="BM179" s="23" t="s">
        <v>231</v>
      </c>
    </row>
    <row r="180" spans="2:65" s="1" customFormat="1" ht="13.5">
      <c r="B180" s="39"/>
      <c r="C180" s="61"/>
      <c r="D180" s="202" t="s">
        <v>138</v>
      </c>
      <c r="E180" s="61"/>
      <c r="F180" s="203" t="s">
        <v>230</v>
      </c>
      <c r="G180" s="61"/>
      <c r="H180" s="61"/>
      <c r="I180" s="161"/>
      <c r="J180" s="61"/>
      <c r="K180" s="61"/>
      <c r="L180" s="59"/>
      <c r="M180" s="204"/>
      <c r="N180" s="40"/>
      <c r="O180" s="40"/>
      <c r="P180" s="40"/>
      <c r="Q180" s="40"/>
      <c r="R180" s="40"/>
      <c r="S180" s="40"/>
      <c r="T180" s="76"/>
      <c r="AT180" s="23" t="s">
        <v>138</v>
      </c>
      <c r="AU180" s="23" t="s">
        <v>87</v>
      </c>
    </row>
    <row r="181" spans="2:65" s="1" customFormat="1" ht="40.5">
      <c r="B181" s="39"/>
      <c r="C181" s="61"/>
      <c r="D181" s="202" t="s">
        <v>139</v>
      </c>
      <c r="E181" s="61"/>
      <c r="F181" s="205" t="s">
        <v>232</v>
      </c>
      <c r="G181" s="61"/>
      <c r="H181" s="61"/>
      <c r="I181" s="161"/>
      <c r="J181" s="61"/>
      <c r="K181" s="61"/>
      <c r="L181" s="59"/>
      <c r="M181" s="204"/>
      <c r="N181" s="40"/>
      <c r="O181" s="40"/>
      <c r="P181" s="40"/>
      <c r="Q181" s="40"/>
      <c r="R181" s="40"/>
      <c r="S181" s="40"/>
      <c r="T181" s="76"/>
      <c r="AT181" s="23" t="s">
        <v>139</v>
      </c>
      <c r="AU181" s="23" t="s">
        <v>87</v>
      </c>
    </row>
    <row r="182" spans="2:65" s="11" customFormat="1" ht="13.5">
      <c r="B182" s="206"/>
      <c r="C182" s="207"/>
      <c r="D182" s="202" t="s">
        <v>141</v>
      </c>
      <c r="E182" s="208" t="s">
        <v>22</v>
      </c>
      <c r="F182" s="209" t="s">
        <v>233</v>
      </c>
      <c r="G182" s="207"/>
      <c r="H182" s="208" t="s">
        <v>22</v>
      </c>
      <c r="I182" s="210"/>
      <c r="J182" s="207"/>
      <c r="K182" s="207"/>
      <c r="L182" s="211"/>
      <c r="M182" s="212"/>
      <c r="N182" s="213"/>
      <c r="O182" s="213"/>
      <c r="P182" s="213"/>
      <c r="Q182" s="213"/>
      <c r="R182" s="213"/>
      <c r="S182" s="213"/>
      <c r="T182" s="214"/>
      <c r="AT182" s="215" t="s">
        <v>141</v>
      </c>
      <c r="AU182" s="215" t="s">
        <v>87</v>
      </c>
      <c r="AV182" s="11" t="s">
        <v>24</v>
      </c>
      <c r="AW182" s="11" t="s">
        <v>41</v>
      </c>
      <c r="AX182" s="11" t="s">
        <v>78</v>
      </c>
      <c r="AY182" s="215" t="s">
        <v>128</v>
      </c>
    </row>
    <row r="183" spans="2:65" s="11" customFormat="1" ht="13.5">
      <c r="B183" s="206"/>
      <c r="C183" s="207"/>
      <c r="D183" s="202" t="s">
        <v>141</v>
      </c>
      <c r="E183" s="208" t="s">
        <v>22</v>
      </c>
      <c r="F183" s="209" t="s">
        <v>234</v>
      </c>
      <c r="G183" s="207"/>
      <c r="H183" s="208" t="s">
        <v>22</v>
      </c>
      <c r="I183" s="210"/>
      <c r="J183" s="207"/>
      <c r="K183" s="207"/>
      <c r="L183" s="211"/>
      <c r="M183" s="212"/>
      <c r="N183" s="213"/>
      <c r="O183" s="213"/>
      <c r="P183" s="213"/>
      <c r="Q183" s="213"/>
      <c r="R183" s="213"/>
      <c r="S183" s="213"/>
      <c r="T183" s="214"/>
      <c r="AT183" s="215" t="s">
        <v>141</v>
      </c>
      <c r="AU183" s="215" t="s">
        <v>87</v>
      </c>
      <c r="AV183" s="11" t="s">
        <v>24</v>
      </c>
      <c r="AW183" s="11" t="s">
        <v>41</v>
      </c>
      <c r="AX183" s="11" t="s">
        <v>78</v>
      </c>
      <c r="AY183" s="215" t="s">
        <v>128</v>
      </c>
    </row>
    <row r="184" spans="2:65" s="12" customFormat="1" ht="13.5">
      <c r="B184" s="216"/>
      <c r="C184" s="217"/>
      <c r="D184" s="202" t="s">
        <v>141</v>
      </c>
      <c r="E184" s="218" t="s">
        <v>22</v>
      </c>
      <c r="F184" s="219" t="s">
        <v>235</v>
      </c>
      <c r="G184" s="217"/>
      <c r="H184" s="220">
        <v>263</v>
      </c>
      <c r="I184" s="221"/>
      <c r="J184" s="217"/>
      <c r="K184" s="217"/>
      <c r="L184" s="222"/>
      <c r="M184" s="223"/>
      <c r="N184" s="224"/>
      <c r="O184" s="224"/>
      <c r="P184" s="224"/>
      <c r="Q184" s="224"/>
      <c r="R184" s="224"/>
      <c r="S184" s="224"/>
      <c r="T184" s="225"/>
      <c r="AT184" s="226" t="s">
        <v>141</v>
      </c>
      <c r="AU184" s="226" t="s">
        <v>87</v>
      </c>
      <c r="AV184" s="12" t="s">
        <v>87</v>
      </c>
      <c r="AW184" s="12" t="s">
        <v>41</v>
      </c>
      <c r="AX184" s="12" t="s">
        <v>78</v>
      </c>
      <c r="AY184" s="226" t="s">
        <v>128</v>
      </c>
    </row>
    <row r="185" spans="2:65" s="13" customFormat="1" ht="13.5">
      <c r="B185" s="227"/>
      <c r="C185" s="228"/>
      <c r="D185" s="202" t="s">
        <v>141</v>
      </c>
      <c r="E185" s="229" t="s">
        <v>22</v>
      </c>
      <c r="F185" s="230" t="s">
        <v>143</v>
      </c>
      <c r="G185" s="228"/>
      <c r="H185" s="231">
        <v>263</v>
      </c>
      <c r="I185" s="232"/>
      <c r="J185" s="228"/>
      <c r="K185" s="228"/>
      <c r="L185" s="233"/>
      <c r="M185" s="234"/>
      <c r="N185" s="235"/>
      <c r="O185" s="235"/>
      <c r="P185" s="235"/>
      <c r="Q185" s="235"/>
      <c r="R185" s="235"/>
      <c r="S185" s="235"/>
      <c r="T185" s="236"/>
      <c r="AT185" s="237" t="s">
        <v>141</v>
      </c>
      <c r="AU185" s="237" t="s">
        <v>87</v>
      </c>
      <c r="AV185" s="13" t="s">
        <v>136</v>
      </c>
      <c r="AW185" s="13" t="s">
        <v>41</v>
      </c>
      <c r="AX185" s="13" t="s">
        <v>24</v>
      </c>
      <c r="AY185" s="237" t="s">
        <v>128</v>
      </c>
    </row>
    <row r="186" spans="2:65" s="1" customFormat="1" ht="16.5" customHeight="1">
      <c r="B186" s="39"/>
      <c r="C186" s="190" t="s">
        <v>236</v>
      </c>
      <c r="D186" s="190" t="s">
        <v>131</v>
      </c>
      <c r="E186" s="191" t="s">
        <v>237</v>
      </c>
      <c r="F186" s="192" t="s">
        <v>238</v>
      </c>
      <c r="G186" s="193" t="s">
        <v>222</v>
      </c>
      <c r="H186" s="194">
        <v>263</v>
      </c>
      <c r="I186" s="195"/>
      <c r="J186" s="196">
        <f>ROUND(I186*H186,2)</f>
        <v>0</v>
      </c>
      <c r="K186" s="192" t="s">
        <v>135</v>
      </c>
      <c r="L186" s="59"/>
      <c r="M186" s="197" t="s">
        <v>22</v>
      </c>
      <c r="N186" s="198" t="s">
        <v>49</v>
      </c>
      <c r="O186" s="40"/>
      <c r="P186" s="199">
        <f>O186*H186</f>
        <v>0</v>
      </c>
      <c r="Q186" s="199">
        <v>0</v>
      </c>
      <c r="R186" s="199">
        <f>Q186*H186</f>
        <v>0</v>
      </c>
      <c r="S186" s="199">
        <v>0</v>
      </c>
      <c r="T186" s="200">
        <f>S186*H186</f>
        <v>0</v>
      </c>
      <c r="AR186" s="23" t="s">
        <v>136</v>
      </c>
      <c r="AT186" s="23" t="s">
        <v>131</v>
      </c>
      <c r="AU186" s="23" t="s">
        <v>87</v>
      </c>
      <c r="AY186" s="23" t="s">
        <v>128</v>
      </c>
      <c r="BE186" s="201">
        <f>IF(N186="základní",J186,0)</f>
        <v>0</v>
      </c>
      <c r="BF186" s="201">
        <f>IF(N186="snížená",J186,0)</f>
        <v>0</v>
      </c>
      <c r="BG186" s="201">
        <f>IF(N186="zákl. přenesená",J186,0)</f>
        <v>0</v>
      </c>
      <c r="BH186" s="201">
        <f>IF(N186="sníž. přenesená",J186,0)</f>
        <v>0</v>
      </c>
      <c r="BI186" s="201">
        <f>IF(N186="nulová",J186,0)</f>
        <v>0</v>
      </c>
      <c r="BJ186" s="23" t="s">
        <v>24</v>
      </c>
      <c r="BK186" s="201">
        <f>ROUND(I186*H186,2)</f>
        <v>0</v>
      </c>
      <c r="BL186" s="23" t="s">
        <v>136</v>
      </c>
      <c r="BM186" s="23" t="s">
        <v>239</v>
      </c>
    </row>
    <row r="187" spans="2:65" s="1" customFormat="1" ht="13.5">
      <c r="B187" s="39"/>
      <c r="C187" s="61"/>
      <c r="D187" s="202" t="s">
        <v>138</v>
      </c>
      <c r="E187" s="61"/>
      <c r="F187" s="203" t="s">
        <v>238</v>
      </c>
      <c r="G187" s="61"/>
      <c r="H187" s="61"/>
      <c r="I187" s="161"/>
      <c r="J187" s="61"/>
      <c r="K187" s="61"/>
      <c r="L187" s="59"/>
      <c r="M187" s="204"/>
      <c r="N187" s="40"/>
      <c r="O187" s="40"/>
      <c r="P187" s="40"/>
      <c r="Q187" s="40"/>
      <c r="R187" s="40"/>
      <c r="S187" s="40"/>
      <c r="T187" s="76"/>
      <c r="AT187" s="23" t="s">
        <v>138</v>
      </c>
      <c r="AU187" s="23" t="s">
        <v>87</v>
      </c>
    </row>
    <row r="188" spans="2:65" s="1" customFormat="1" ht="40.5">
      <c r="B188" s="39"/>
      <c r="C188" s="61"/>
      <c r="D188" s="202" t="s">
        <v>139</v>
      </c>
      <c r="E188" s="61"/>
      <c r="F188" s="205" t="s">
        <v>240</v>
      </c>
      <c r="G188" s="61"/>
      <c r="H188" s="61"/>
      <c r="I188" s="161"/>
      <c r="J188" s="61"/>
      <c r="K188" s="61"/>
      <c r="L188" s="59"/>
      <c r="M188" s="204"/>
      <c r="N188" s="40"/>
      <c r="O188" s="40"/>
      <c r="P188" s="40"/>
      <c r="Q188" s="40"/>
      <c r="R188" s="40"/>
      <c r="S188" s="40"/>
      <c r="T188" s="76"/>
      <c r="AT188" s="23" t="s">
        <v>139</v>
      </c>
      <c r="AU188" s="23" t="s">
        <v>87</v>
      </c>
    </row>
    <row r="189" spans="2:65" s="11" customFormat="1" ht="13.5">
      <c r="B189" s="206"/>
      <c r="C189" s="207"/>
      <c r="D189" s="202" t="s">
        <v>141</v>
      </c>
      <c r="E189" s="208" t="s">
        <v>22</v>
      </c>
      <c r="F189" s="209" t="s">
        <v>233</v>
      </c>
      <c r="G189" s="207"/>
      <c r="H189" s="208" t="s">
        <v>22</v>
      </c>
      <c r="I189" s="210"/>
      <c r="J189" s="207"/>
      <c r="K189" s="207"/>
      <c r="L189" s="211"/>
      <c r="M189" s="212"/>
      <c r="N189" s="213"/>
      <c r="O189" s="213"/>
      <c r="P189" s="213"/>
      <c r="Q189" s="213"/>
      <c r="R189" s="213"/>
      <c r="S189" s="213"/>
      <c r="T189" s="214"/>
      <c r="AT189" s="215" t="s">
        <v>141</v>
      </c>
      <c r="AU189" s="215" t="s">
        <v>87</v>
      </c>
      <c r="AV189" s="11" t="s">
        <v>24</v>
      </c>
      <c r="AW189" s="11" t="s">
        <v>41</v>
      </c>
      <c r="AX189" s="11" t="s">
        <v>78</v>
      </c>
      <c r="AY189" s="215" t="s">
        <v>128</v>
      </c>
    </row>
    <row r="190" spans="2:65" s="12" customFormat="1" ht="13.5">
      <c r="B190" s="216"/>
      <c r="C190" s="217"/>
      <c r="D190" s="202" t="s">
        <v>141</v>
      </c>
      <c r="E190" s="218" t="s">
        <v>22</v>
      </c>
      <c r="F190" s="219" t="s">
        <v>235</v>
      </c>
      <c r="G190" s="217"/>
      <c r="H190" s="220">
        <v>263</v>
      </c>
      <c r="I190" s="221"/>
      <c r="J190" s="217"/>
      <c r="K190" s="217"/>
      <c r="L190" s="222"/>
      <c r="M190" s="223"/>
      <c r="N190" s="224"/>
      <c r="O190" s="224"/>
      <c r="P190" s="224"/>
      <c r="Q190" s="224"/>
      <c r="R190" s="224"/>
      <c r="S190" s="224"/>
      <c r="T190" s="225"/>
      <c r="AT190" s="226" t="s">
        <v>141</v>
      </c>
      <c r="AU190" s="226" t="s">
        <v>87</v>
      </c>
      <c r="AV190" s="12" t="s">
        <v>87</v>
      </c>
      <c r="AW190" s="12" t="s">
        <v>41</v>
      </c>
      <c r="AX190" s="12" t="s">
        <v>78</v>
      </c>
      <c r="AY190" s="226" t="s">
        <v>128</v>
      </c>
    </row>
    <row r="191" spans="2:65" s="13" customFormat="1" ht="13.5">
      <c r="B191" s="227"/>
      <c r="C191" s="228"/>
      <c r="D191" s="202" t="s">
        <v>141</v>
      </c>
      <c r="E191" s="229" t="s">
        <v>22</v>
      </c>
      <c r="F191" s="230" t="s">
        <v>143</v>
      </c>
      <c r="G191" s="228"/>
      <c r="H191" s="231">
        <v>263</v>
      </c>
      <c r="I191" s="232"/>
      <c r="J191" s="228"/>
      <c r="K191" s="228"/>
      <c r="L191" s="233"/>
      <c r="M191" s="234"/>
      <c r="N191" s="235"/>
      <c r="O191" s="235"/>
      <c r="P191" s="235"/>
      <c r="Q191" s="235"/>
      <c r="R191" s="235"/>
      <c r="S191" s="235"/>
      <c r="T191" s="236"/>
      <c r="AT191" s="237" t="s">
        <v>141</v>
      </c>
      <c r="AU191" s="237" t="s">
        <v>87</v>
      </c>
      <c r="AV191" s="13" t="s">
        <v>136</v>
      </c>
      <c r="AW191" s="13" t="s">
        <v>41</v>
      </c>
      <c r="AX191" s="13" t="s">
        <v>24</v>
      </c>
      <c r="AY191" s="237" t="s">
        <v>128</v>
      </c>
    </row>
    <row r="192" spans="2:65" s="1" customFormat="1" ht="25.5" customHeight="1">
      <c r="B192" s="39"/>
      <c r="C192" s="190" t="s">
        <v>241</v>
      </c>
      <c r="D192" s="190" t="s">
        <v>131</v>
      </c>
      <c r="E192" s="191" t="s">
        <v>242</v>
      </c>
      <c r="F192" s="192" t="s">
        <v>243</v>
      </c>
      <c r="G192" s="193" t="s">
        <v>134</v>
      </c>
      <c r="H192" s="194">
        <v>8</v>
      </c>
      <c r="I192" s="195"/>
      <c r="J192" s="196">
        <f>ROUND(I192*H192,2)</f>
        <v>0</v>
      </c>
      <c r="K192" s="192" t="s">
        <v>135</v>
      </c>
      <c r="L192" s="59"/>
      <c r="M192" s="197" t="s">
        <v>22</v>
      </c>
      <c r="N192" s="198" t="s">
        <v>49</v>
      </c>
      <c r="O192" s="40"/>
      <c r="P192" s="199">
        <f>O192*H192</f>
        <v>0</v>
      </c>
      <c r="Q192" s="199">
        <v>0</v>
      </c>
      <c r="R192" s="199">
        <f>Q192*H192</f>
        <v>0</v>
      </c>
      <c r="S192" s="199">
        <v>0</v>
      </c>
      <c r="T192" s="200">
        <f>S192*H192</f>
        <v>0</v>
      </c>
      <c r="AR192" s="23" t="s">
        <v>136</v>
      </c>
      <c r="AT192" s="23" t="s">
        <v>131</v>
      </c>
      <c r="AU192" s="23" t="s">
        <v>87</v>
      </c>
      <c r="AY192" s="23" t="s">
        <v>128</v>
      </c>
      <c r="BE192" s="201">
        <f>IF(N192="základní",J192,0)</f>
        <v>0</v>
      </c>
      <c r="BF192" s="201">
        <f>IF(N192="snížená",J192,0)</f>
        <v>0</v>
      </c>
      <c r="BG192" s="201">
        <f>IF(N192="zákl. přenesená",J192,0)</f>
        <v>0</v>
      </c>
      <c r="BH192" s="201">
        <f>IF(N192="sníž. přenesená",J192,0)</f>
        <v>0</v>
      </c>
      <c r="BI192" s="201">
        <f>IF(N192="nulová",J192,0)</f>
        <v>0</v>
      </c>
      <c r="BJ192" s="23" t="s">
        <v>24</v>
      </c>
      <c r="BK192" s="201">
        <f>ROUND(I192*H192,2)</f>
        <v>0</v>
      </c>
      <c r="BL192" s="23" t="s">
        <v>136</v>
      </c>
      <c r="BM192" s="23" t="s">
        <v>244</v>
      </c>
    </row>
    <row r="193" spans="2:65" s="1" customFormat="1" ht="13.5">
      <c r="B193" s="39"/>
      <c r="C193" s="61"/>
      <c r="D193" s="202" t="s">
        <v>138</v>
      </c>
      <c r="E193" s="61"/>
      <c r="F193" s="203" t="s">
        <v>243</v>
      </c>
      <c r="G193" s="61"/>
      <c r="H193" s="61"/>
      <c r="I193" s="161"/>
      <c r="J193" s="61"/>
      <c r="K193" s="61"/>
      <c r="L193" s="59"/>
      <c r="M193" s="204"/>
      <c r="N193" s="40"/>
      <c r="O193" s="40"/>
      <c r="P193" s="40"/>
      <c r="Q193" s="40"/>
      <c r="R193" s="40"/>
      <c r="S193" s="40"/>
      <c r="T193" s="76"/>
      <c r="AT193" s="23" t="s">
        <v>138</v>
      </c>
      <c r="AU193" s="23" t="s">
        <v>87</v>
      </c>
    </row>
    <row r="194" spans="2:65" s="1" customFormat="1" ht="94.5">
      <c r="B194" s="39"/>
      <c r="C194" s="61"/>
      <c r="D194" s="202" t="s">
        <v>139</v>
      </c>
      <c r="E194" s="61"/>
      <c r="F194" s="205" t="s">
        <v>245</v>
      </c>
      <c r="G194" s="61"/>
      <c r="H194" s="61"/>
      <c r="I194" s="161"/>
      <c r="J194" s="61"/>
      <c r="K194" s="61"/>
      <c r="L194" s="59"/>
      <c r="M194" s="204"/>
      <c r="N194" s="40"/>
      <c r="O194" s="40"/>
      <c r="P194" s="40"/>
      <c r="Q194" s="40"/>
      <c r="R194" s="40"/>
      <c r="S194" s="40"/>
      <c r="T194" s="76"/>
      <c r="AT194" s="23" t="s">
        <v>139</v>
      </c>
      <c r="AU194" s="23" t="s">
        <v>87</v>
      </c>
    </row>
    <row r="195" spans="2:65" s="11" customFormat="1" ht="13.5">
      <c r="B195" s="206"/>
      <c r="C195" s="207"/>
      <c r="D195" s="202" t="s">
        <v>141</v>
      </c>
      <c r="E195" s="208" t="s">
        <v>22</v>
      </c>
      <c r="F195" s="209" t="s">
        <v>246</v>
      </c>
      <c r="G195" s="207"/>
      <c r="H195" s="208" t="s">
        <v>22</v>
      </c>
      <c r="I195" s="210"/>
      <c r="J195" s="207"/>
      <c r="K195" s="207"/>
      <c r="L195" s="211"/>
      <c r="M195" s="212"/>
      <c r="N195" s="213"/>
      <c r="O195" s="213"/>
      <c r="P195" s="213"/>
      <c r="Q195" s="213"/>
      <c r="R195" s="213"/>
      <c r="S195" s="213"/>
      <c r="T195" s="214"/>
      <c r="AT195" s="215" t="s">
        <v>141</v>
      </c>
      <c r="AU195" s="215" t="s">
        <v>87</v>
      </c>
      <c r="AV195" s="11" t="s">
        <v>24</v>
      </c>
      <c r="AW195" s="11" t="s">
        <v>41</v>
      </c>
      <c r="AX195" s="11" t="s">
        <v>78</v>
      </c>
      <c r="AY195" s="215" t="s">
        <v>128</v>
      </c>
    </row>
    <row r="196" spans="2:65" s="12" customFormat="1" ht="13.5">
      <c r="B196" s="216"/>
      <c r="C196" s="217"/>
      <c r="D196" s="202" t="s">
        <v>141</v>
      </c>
      <c r="E196" s="218" t="s">
        <v>22</v>
      </c>
      <c r="F196" s="219" t="s">
        <v>173</v>
      </c>
      <c r="G196" s="217"/>
      <c r="H196" s="220">
        <v>8</v>
      </c>
      <c r="I196" s="221"/>
      <c r="J196" s="217"/>
      <c r="K196" s="217"/>
      <c r="L196" s="222"/>
      <c r="M196" s="223"/>
      <c r="N196" s="224"/>
      <c r="O196" s="224"/>
      <c r="P196" s="224"/>
      <c r="Q196" s="224"/>
      <c r="R196" s="224"/>
      <c r="S196" s="224"/>
      <c r="T196" s="225"/>
      <c r="AT196" s="226" t="s">
        <v>141</v>
      </c>
      <c r="AU196" s="226" t="s">
        <v>87</v>
      </c>
      <c r="AV196" s="12" t="s">
        <v>87</v>
      </c>
      <c r="AW196" s="12" t="s">
        <v>41</v>
      </c>
      <c r="AX196" s="12" t="s">
        <v>78</v>
      </c>
      <c r="AY196" s="226" t="s">
        <v>128</v>
      </c>
    </row>
    <row r="197" spans="2:65" s="13" customFormat="1" ht="13.5">
      <c r="B197" s="227"/>
      <c r="C197" s="228"/>
      <c r="D197" s="202" t="s">
        <v>141</v>
      </c>
      <c r="E197" s="229" t="s">
        <v>22</v>
      </c>
      <c r="F197" s="230" t="s">
        <v>143</v>
      </c>
      <c r="G197" s="228"/>
      <c r="H197" s="231">
        <v>8</v>
      </c>
      <c r="I197" s="232"/>
      <c r="J197" s="228"/>
      <c r="K197" s="228"/>
      <c r="L197" s="233"/>
      <c r="M197" s="234"/>
      <c r="N197" s="235"/>
      <c r="O197" s="235"/>
      <c r="P197" s="235"/>
      <c r="Q197" s="235"/>
      <c r="R197" s="235"/>
      <c r="S197" s="235"/>
      <c r="T197" s="236"/>
      <c r="AT197" s="237" t="s">
        <v>141</v>
      </c>
      <c r="AU197" s="237" t="s">
        <v>87</v>
      </c>
      <c r="AV197" s="13" t="s">
        <v>136</v>
      </c>
      <c r="AW197" s="13" t="s">
        <v>41</v>
      </c>
      <c r="AX197" s="13" t="s">
        <v>24</v>
      </c>
      <c r="AY197" s="237" t="s">
        <v>128</v>
      </c>
    </row>
    <row r="198" spans="2:65" s="10" customFormat="1" ht="29.85" customHeight="1">
      <c r="B198" s="174"/>
      <c r="C198" s="175"/>
      <c r="D198" s="176" t="s">
        <v>77</v>
      </c>
      <c r="E198" s="188" t="s">
        <v>136</v>
      </c>
      <c r="F198" s="188" t="s">
        <v>247</v>
      </c>
      <c r="G198" s="175"/>
      <c r="H198" s="175"/>
      <c r="I198" s="178"/>
      <c r="J198" s="189">
        <f>BK198</f>
        <v>0</v>
      </c>
      <c r="K198" s="175"/>
      <c r="L198" s="180"/>
      <c r="M198" s="181"/>
      <c r="N198" s="182"/>
      <c r="O198" s="182"/>
      <c r="P198" s="183">
        <f>SUM(P199:P224)</f>
        <v>0</v>
      </c>
      <c r="Q198" s="182"/>
      <c r="R198" s="183">
        <f>SUM(R199:R224)</f>
        <v>0</v>
      </c>
      <c r="S198" s="182"/>
      <c r="T198" s="184">
        <f>SUM(T199:T224)</f>
        <v>0</v>
      </c>
      <c r="AR198" s="185" t="s">
        <v>24</v>
      </c>
      <c r="AT198" s="186" t="s">
        <v>77</v>
      </c>
      <c r="AU198" s="186" t="s">
        <v>24</v>
      </c>
      <c r="AY198" s="185" t="s">
        <v>128</v>
      </c>
      <c r="BK198" s="187">
        <f>SUM(BK199:BK224)</f>
        <v>0</v>
      </c>
    </row>
    <row r="199" spans="2:65" s="1" customFormat="1" ht="16.5" customHeight="1">
      <c r="B199" s="39"/>
      <c r="C199" s="190" t="s">
        <v>248</v>
      </c>
      <c r="D199" s="190" t="s">
        <v>131</v>
      </c>
      <c r="E199" s="191" t="s">
        <v>249</v>
      </c>
      <c r="F199" s="192" t="s">
        <v>250</v>
      </c>
      <c r="G199" s="193" t="s">
        <v>156</v>
      </c>
      <c r="H199" s="194">
        <v>8.84</v>
      </c>
      <c r="I199" s="195"/>
      <c r="J199" s="196">
        <f>ROUND(I199*H199,2)</f>
        <v>0</v>
      </c>
      <c r="K199" s="192" t="s">
        <v>135</v>
      </c>
      <c r="L199" s="59"/>
      <c r="M199" s="197" t="s">
        <v>22</v>
      </c>
      <c r="N199" s="198" t="s">
        <v>49</v>
      </c>
      <c r="O199" s="40"/>
      <c r="P199" s="199">
        <f>O199*H199</f>
        <v>0</v>
      </c>
      <c r="Q199" s="199">
        <v>0</v>
      </c>
      <c r="R199" s="199">
        <f>Q199*H199</f>
        <v>0</v>
      </c>
      <c r="S199" s="199">
        <v>0</v>
      </c>
      <c r="T199" s="200">
        <f>S199*H199</f>
        <v>0</v>
      </c>
      <c r="AR199" s="23" t="s">
        <v>136</v>
      </c>
      <c r="AT199" s="23" t="s">
        <v>131</v>
      </c>
      <c r="AU199" s="23" t="s">
        <v>87</v>
      </c>
      <c r="AY199" s="23" t="s">
        <v>128</v>
      </c>
      <c r="BE199" s="201">
        <f>IF(N199="základní",J199,0)</f>
        <v>0</v>
      </c>
      <c r="BF199" s="201">
        <f>IF(N199="snížená",J199,0)</f>
        <v>0</v>
      </c>
      <c r="BG199" s="201">
        <f>IF(N199="zákl. přenesená",J199,0)</f>
        <v>0</v>
      </c>
      <c r="BH199" s="201">
        <f>IF(N199="sníž. přenesená",J199,0)</f>
        <v>0</v>
      </c>
      <c r="BI199" s="201">
        <f>IF(N199="nulová",J199,0)</f>
        <v>0</v>
      </c>
      <c r="BJ199" s="23" t="s">
        <v>24</v>
      </c>
      <c r="BK199" s="201">
        <f>ROUND(I199*H199,2)</f>
        <v>0</v>
      </c>
      <c r="BL199" s="23" t="s">
        <v>136</v>
      </c>
      <c r="BM199" s="23" t="s">
        <v>251</v>
      </c>
    </row>
    <row r="200" spans="2:65" s="1" customFormat="1" ht="13.5">
      <c r="B200" s="39"/>
      <c r="C200" s="61"/>
      <c r="D200" s="202" t="s">
        <v>138</v>
      </c>
      <c r="E200" s="61"/>
      <c r="F200" s="203" t="s">
        <v>250</v>
      </c>
      <c r="G200" s="61"/>
      <c r="H200" s="61"/>
      <c r="I200" s="161"/>
      <c r="J200" s="61"/>
      <c r="K200" s="61"/>
      <c r="L200" s="59"/>
      <c r="M200" s="204"/>
      <c r="N200" s="40"/>
      <c r="O200" s="40"/>
      <c r="P200" s="40"/>
      <c r="Q200" s="40"/>
      <c r="R200" s="40"/>
      <c r="S200" s="40"/>
      <c r="T200" s="76"/>
      <c r="AT200" s="23" t="s">
        <v>138</v>
      </c>
      <c r="AU200" s="23" t="s">
        <v>87</v>
      </c>
    </row>
    <row r="201" spans="2:65" s="1" customFormat="1" ht="40.5">
      <c r="B201" s="39"/>
      <c r="C201" s="61"/>
      <c r="D201" s="202" t="s">
        <v>139</v>
      </c>
      <c r="E201" s="61"/>
      <c r="F201" s="205" t="s">
        <v>252</v>
      </c>
      <c r="G201" s="61"/>
      <c r="H201" s="61"/>
      <c r="I201" s="161"/>
      <c r="J201" s="61"/>
      <c r="K201" s="61"/>
      <c r="L201" s="59"/>
      <c r="M201" s="204"/>
      <c r="N201" s="40"/>
      <c r="O201" s="40"/>
      <c r="P201" s="40"/>
      <c r="Q201" s="40"/>
      <c r="R201" s="40"/>
      <c r="S201" s="40"/>
      <c r="T201" s="76"/>
      <c r="AT201" s="23" t="s">
        <v>139</v>
      </c>
      <c r="AU201" s="23" t="s">
        <v>87</v>
      </c>
    </row>
    <row r="202" spans="2:65" s="11" customFormat="1" ht="13.5">
      <c r="B202" s="206"/>
      <c r="C202" s="207"/>
      <c r="D202" s="202" t="s">
        <v>141</v>
      </c>
      <c r="E202" s="208" t="s">
        <v>22</v>
      </c>
      <c r="F202" s="209" t="s">
        <v>253</v>
      </c>
      <c r="G202" s="207"/>
      <c r="H202" s="208" t="s">
        <v>22</v>
      </c>
      <c r="I202" s="210"/>
      <c r="J202" s="207"/>
      <c r="K202" s="207"/>
      <c r="L202" s="211"/>
      <c r="M202" s="212"/>
      <c r="N202" s="213"/>
      <c r="O202" s="213"/>
      <c r="P202" s="213"/>
      <c r="Q202" s="213"/>
      <c r="R202" s="213"/>
      <c r="S202" s="213"/>
      <c r="T202" s="214"/>
      <c r="AT202" s="215" t="s">
        <v>141</v>
      </c>
      <c r="AU202" s="215" t="s">
        <v>87</v>
      </c>
      <c r="AV202" s="11" t="s">
        <v>24</v>
      </c>
      <c r="AW202" s="11" t="s">
        <v>41</v>
      </c>
      <c r="AX202" s="11" t="s">
        <v>78</v>
      </c>
      <c r="AY202" s="215" t="s">
        <v>128</v>
      </c>
    </row>
    <row r="203" spans="2:65" s="11" customFormat="1" ht="13.5">
      <c r="B203" s="206"/>
      <c r="C203" s="207"/>
      <c r="D203" s="202" t="s">
        <v>141</v>
      </c>
      <c r="E203" s="208" t="s">
        <v>22</v>
      </c>
      <c r="F203" s="209" t="s">
        <v>160</v>
      </c>
      <c r="G203" s="207"/>
      <c r="H203" s="208" t="s">
        <v>22</v>
      </c>
      <c r="I203" s="210"/>
      <c r="J203" s="207"/>
      <c r="K203" s="207"/>
      <c r="L203" s="211"/>
      <c r="M203" s="212"/>
      <c r="N203" s="213"/>
      <c r="O203" s="213"/>
      <c r="P203" s="213"/>
      <c r="Q203" s="213"/>
      <c r="R203" s="213"/>
      <c r="S203" s="213"/>
      <c r="T203" s="214"/>
      <c r="AT203" s="215" t="s">
        <v>141</v>
      </c>
      <c r="AU203" s="215" t="s">
        <v>87</v>
      </c>
      <c r="AV203" s="11" t="s">
        <v>24</v>
      </c>
      <c r="AW203" s="11" t="s">
        <v>41</v>
      </c>
      <c r="AX203" s="11" t="s">
        <v>78</v>
      </c>
      <c r="AY203" s="215" t="s">
        <v>128</v>
      </c>
    </row>
    <row r="204" spans="2:65" s="11" customFormat="1" ht="13.5">
      <c r="B204" s="206"/>
      <c r="C204" s="207"/>
      <c r="D204" s="202" t="s">
        <v>141</v>
      </c>
      <c r="E204" s="208" t="s">
        <v>22</v>
      </c>
      <c r="F204" s="209" t="s">
        <v>161</v>
      </c>
      <c r="G204" s="207"/>
      <c r="H204" s="208" t="s">
        <v>22</v>
      </c>
      <c r="I204" s="210"/>
      <c r="J204" s="207"/>
      <c r="K204" s="207"/>
      <c r="L204" s="211"/>
      <c r="M204" s="212"/>
      <c r="N204" s="213"/>
      <c r="O204" s="213"/>
      <c r="P204" s="213"/>
      <c r="Q204" s="213"/>
      <c r="R204" s="213"/>
      <c r="S204" s="213"/>
      <c r="T204" s="214"/>
      <c r="AT204" s="215" t="s">
        <v>141</v>
      </c>
      <c r="AU204" s="215" t="s">
        <v>87</v>
      </c>
      <c r="AV204" s="11" t="s">
        <v>24</v>
      </c>
      <c r="AW204" s="11" t="s">
        <v>41</v>
      </c>
      <c r="AX204" s="11" t="s">
        <v>78</v>
      </c>
      <c r="AY204" s="215" t="s">
        <v>128</v>
      </c>
    </row>
    <row r="205" spans="2:65" s="11" customFormat="1" ht="13.5">
      <c r="B205" s="206"/>
      <c r="C205" s="207"/>
      <c r="D205" s="202" t="s">
        <v>141</v>
      </c>
      <c r="E205" s="208" t="s">
        <v>22</v>
      </c>
      <c r="F205" s="209" t="s">
        <v>163</v>
      </c>
      <c r="G205" s="207"/>
      <c r="H205" s="208" t="s">
        <v>22</v>
      </c>
      <c r="I205" s="210"/>
      <c r="J205" s="207"/>
      <c r="K205" s="207"/>
      <c r="L205" s="211"/>
      <c r="M205" s="212"/>
      <c r="N205" s="213"/>
      <c r="O205" s="213"/>
      <c r="P205" s="213"/>
      <c r="Q205" s="213"/>
      <c r="R205" s="213"/>
      <c r="S205" s="213"/>
      <c r="T205" s="214"/>
      <c r="AT205" s="215" t="s">
        <v>141</v>
      </c>
      <c r="AU205" s="215" t="s">
        <v>87</v>
      </c>
      <c r="AV205" s="11" t="s">
        <v>24</v>
      </c>
      <c r="AW205" s="11" t="s">
        <v>41</v>
      </c>
      <c r="AX205" s="11" t="s">
        <v>78</v>
      </c>
      <c r="AY205" s="215" t="s">
        <v>128</v>
      </c>
    </row>
    <row r="206" spans="2:65" s="11" customFormat="1" ht="13.5">
      <c r="B206" s="206"/>
      <c r="C206" s="207"/>
      <c r="D206" s="202" t="s">
        <v>141</v>
      </c>
      <c r="E206" s="208" t="s">
        <v>22</v>
      </c>
      <c r="F206" s="209" t="s">
        <v>254</v>
      </c>
      <c r="G206" s="207"/>
      <c r="H206" s="208" t="s">
        <v>22</v>
      </c>
      <c r="I206" s="210"/>
      <c r="J206" s="207"/>
      <c r="K206" s="207"/>
      <c r="L206" s="211"/>
      <c r="M206" s="212"/>
      <c r="N206" s="213"/>
      <c r="O206" s="213"/>
      <c r="P206" s="213"/>
      <c r="Q206" s="213"/>
      <c r="R206" s="213"/>
      <c r="S206" s="213"/>
      <c r="T206" s="214"/>
      <c r="AT206" s="215" t="s">
        <v>141</v>
      </c>
      <c r="AU206" s="215" t="s">
        <v>87</v>
      </c>
      <c r="AV206" s="11" t="s">
        <v>24</v>
      </c>
      <c r="AW206" s="11" t="s">
        <v>41</v>
      </c>
      <c r="AX206" s="11" t="s">
        <v>78</v>
      </c>
      <c r="AY206" s="215" t="s">
        <v>128</v>
      </c>
    </row>
    <row r="207" spans="2:65" s="12" customFormat="1" ht="13.5">
      <c r="B207" s="216"/>
      <c r="C207" s="217"/>
      <c r="D207" s="202" t="s">
        <v>141</v>
      </c>
      <c r="E207" s="218" t="s">
        <v>22</v>
      </c>
      <c r="F207" s="219" t="s">
        <v>255</v>
      </c>
      <c r="G207" s="217"/>
      <c r="H207" s="220">
        <v>8.84</v>
      </c>
      <c r="I207" s="221"/>
      <c r="J207" s="217"/>
      <c r="K207" s="217"/>
      <c r="L207" s="222"/>
      <c r="M207" s="223"/>
      <c r="N207" s="224"/>
      <c r="O207" s="224"/>
      <c r="P207" s="224"/>
      <c r="Q207" s="224"/>
      <c r="R207" s="224"/>
      <c r="S207" s="224"/>
      <c r="T207" s="225"/>
      <c r="AT207" s="226" t="s">
        <v>141</v>
      </c>
      <c r="AU207" s="226" t="s">
        <v>87</v>
      </c>
      <c r="AV207" s="12" t="s">
        <v>87</v>
      </c>
      <c r="AW207" s="12" t="s">
        <v>41</v>
      </c>
      <c r="AX207" s="12" t="s">
        <v>78</v>
      </c>
      <c r="AY207" s="226" t="s">
        <v>128</v>
      </c>
    </row>
    <row r="208" spans="2:65" s="13" customFormat="1" ht="13.5">
      <c r="B208" s="227"/>
      <c r="C208" s="228"/>
      <c r="D208" s="202" t="s">
        <v>141</v>
      </c>
      <c r="E208" s="229" t="s">
        <v>22</v>
      </c>
      <c r="F208" s="230" t="s">
        <v>143</v>
      </c>
      <c r="G208" s="228"/>
      <c r="H208" s="231">
        <v>8.84</v>
      </c>
      <c r="I208" s="232"/>
      <c r="J208" s="228"/>
      <c r="K208" s="228"/>
      <c r="L208" s="233"/>
      <c r="M208" s="234"/>
      <c r="N208" s="235"/>
      <c r="O208" s="235"/>
      <c r="P208" s="235"/>
      <c r="Q208" s="235"/>
      <c r="R208" s="235"/>
      <c r="S208" s="235"/>
      <c r="T208" s="236"/>
      <c r="AT208" s="237" t="s">
        <v>141</v>
      </c>
      <c r="AU208" s="237" t="s">
        <v>87</v>
      </c>
      <c r="AV208" s="13" t="s">
        <v>136</v>
      </c>
      <c r="AW208" s="13" t="s">
        <v>41</v>
      </c>
      <c r="AX208" s="13" t="s">
        <v>24</v>
      </c>
      <c r="AY208" s="237" t="s">
        <v>128</v>
      </c>
    </row>
    <row r="209" spans="2:65" s="1" customFormat="1" ht="16.5" customHeight="1">
      <c r="B209" s="39"/>
      <c r="C209" s="238" t="s">
        <v>256</v>
      </c>
      <c r="D209" s="238" t="s">
        <v>176</v>
      </c>
      <c r="E209" s="239" t="s">
        <v>257</v>
      </c>
      <c r="F209" s="240" t="s">
        <v>258</v>
      </c>
      <c r="G209" s="241" t="s">
        <v>197</v>
      </c>
      <c r="H209" s="242">
        <v>8</v>
      </c>
      <c r="I209" s="243"/>
      <c r="J209" s="244">
        <f>ROUND(I209*H209,2)</f>
        <v>0</v>
      </c>
      <c r="K209" s="240" t="s">
        <v>22</v>
      </c>
      <c r="L209" s="245"/>
      <c r="M209" s="246" t="s">
        <v>22</v>
      </c>
      <c r="N209" s="247" t="s">
        <v>49</v>
      </c>
      <c r="O209" s="40"/>
      <c r="P209" s="199">
        <f>O209*H209</f>
        <v>0</v>
      </c>
      <c r="Q209" s="199">
        <v>0</v>
      </c>
      <c r="R209" s="199">
        <f>Q209*H209</f>
        <v>0</v>
      </c>
      <c r="S209" s="199">
        <v>0</v>
      </c>
      <c r="T209" s="200">
        <f>S209*H209</f>
        <v>0</v>
      </c>
      <c r="AR209" s="23" t="s">
        <v>173</v>
      </c>
      <c r="AT209" s="23" t="s">
        <v>176</v>
      </c>
      <c r="AU209" s="23" t="s">
        <v>87</v>
      </c>
      <c r="AY209" s="23" t="s">
        <v>128</v>
      </c>
      <c r="BE209" s="201">
        <f>IF(N209="základní",J209,0)</f>
        <v>0</v>
      </c>
      <c r="BF209" s="201">
        <f>IF(N209="snížená",J209,0)</f>
        <v>0</v>
      </c>
      <c r="BG209" s="201">
        <f>IF(N209="zákl. přenesená",J209,0)</f>
        <v>0</v>
      </c>
      <c r="BH209" s="201">
        <f>IF(N209="sníž. přenesená",J209,0)</f>
        <v>0</v>
      </c>
      <c r="BI209" s="201">
        <f>IF(N209="nulová",J209,0)</f>
        <v>0</v>
      </c>
      <c r="BJ209" s="23" t="s">
        <v>24</v>
      </c>
      <c r="BK209" s="201">
        <f>ROUND(I209*H209,2)</f>
        <v>0</v>
      </c>
      <c r="BL209" s="23" t="s">
        <v>136</v>
      </c>
      <c r="BM209" s="23" t="s">
        <v>259</v>
      </c>
    </row>
    <row r="210" spans="2:65" s="1" customFormat="1" ht="13.5">
      <c r="B210" s="39"/>
      <c r="C210" s="61"/>
      <c r="D210" s="202" t="s">
        <v>138</v>
      </c>
      <c r="E210" s="61"/>
      <c r="F210" s="203" t="s">
        <v>260</v>
      </c>
      <c r="G210" s="61"/>
      <c r="H210" s="61"/>
      <c r="I210" s="161"/>
      <c r="J210" s="61"/>
      <c r="K210" s="61"/>
      <c r="L210" s="59"/>
      <c r="M210" s="204"/>
      <c r="N210" s="40"/>
      <c r="O210" s="40"/>
      <c r="P210" s="40"/>
      <c r="Q210" s="40"/>
      <c r="R210" s="40"/>
      <c r="S210" s="40"/>
      <c r="T210" s="76"/>
      <c r="AT210" s="23" t="s">
        <v>138</v>
      </c>
      <c r="AU210" s="23" t="s">
        <v>87</v>
      </c>
    </row>
    <row r="211" spans="2:65" s="11" customFormat="1" ht="13.5">
      <c r="B211" s="206"/>
      <c r="C211" s="207"/>
      <c r="D211" s="202" t="s">
        <v>141</v>
      </c>
      <c r="E211" s="208" t="s">
        <v>22</v>
      </c>
      <c r="F211" s="209" t="s">
        <v>261</v>
      </c>
      <c r="G211" s="207"/>
      <c r="H211" s="208" t="s">
        <v>22</v>
      </c>
      <c r="I211" s="210"/>
      <c r="J211" s="207"/>
      <c r="K211" s="207"/>
      <c r="L211" s="211"/>
      <c r="M211" s="212"/>
      <c r="N211" s="213"/>
      <c r="O211" s="213"/>
      <c r="P211" s="213"/>
      <c r="Q211" s="213"/>
      <c r="R211" s="213"/>
      <c r="S211" s="213"/>
      <c r="T211" s="214"/>
      <c r="AT211" s="215" t="s">
        <v>141</v>
      </c>
      <c r="AU211" s="215" t="s">
        <v>87</v>
      </c>
      <c r="AV211" s="11" t="s">
        <v>24</v>
      </c>
      <c r="AW211" s="11" t="s">
        <v>41</v>
      </c>
      <c r="AX211" s="11" t="s">
        <v>78</v>
      </c>
      <c r="AY211" s="215" t="s">
        <v>128</v>
      </c>
    </row>
    <row r="212" spans="2:65" s="11" customFormat="1" ht="13.5">
      <c r="B212" s="206"/>
      <c r="C212" s="207"/>
      <c r="D212" s="202" t="s">
        <v>141</v>
      </c>
      <c r="E212" s="208" t="s">
        <v>22</v>
      </c>
      <c r="F212" s="209" t="s">
        <v>262</v>
      </c>
      <c r="G212" s="207"/>
      <c r="H212" s="208" t="s">
        <v>22</v>
      </c>
      <c r="I212" s="210"/>
      <c r="J212" s="207"/>
      <c r="K212" s="207"/>
      <c r="L212" s="211"/>
      <c r="M212" s="212"/>
      <c r="N212" s="213"/>
      <c r="O212" s="213"/>
      <c r="P212" s="213"/>
      <c r="Q212" s="213"/>
      <c r="R212" s="213"/>
      <c r="S212" s="213"/>
      <c r="T212" s="214"/>
      <c r="AT212" s="215" t="s">
        <v>141</v>
      </c>
      <c r="AU212" s="215" t="s">
        <v>87</v>
      </c>
      <c r="AV212" s="11" t="s">
        <v>24</v>
      </c>
      <c r="AW212" s="11" t="s">
        <v>41</v>
      </c>
      <c r="AX212" s="11" t="s">
        <v>78</v>
      </c>
      <c r="AY212" s="215" t="s">
        <v>128</v>
      </c>
    </row>
    <row r="213" spans="2:65" s="12" customFormat="1" ht="13.5">
      <c r="B213" s="216"/>
      <c r="C213" s="217"/>
      <c r="D213" s="202" t="s">
        <v>141</v>
      </c>
      <c r="E213" s="218" t="s">
        <v>22</v>
      </c>
      <c r="F213" s="219" t="s">
        <v>173</v>
      </c>
      <c r="G213" s="217"/>
      <c r="H213" s="220">
        <v>8</v>
      </c>
      <c r="I213" s="221"/>
      <c r="J213" s="217"/>
      <c r="K213" s="217"/>
      <c r="L213" s="222"/>
      <c r="M213" s="223"/>
      <c r="N213" s="224"/>
      <c r="O213" s="224"/>
      <c r="P213" s="224"/>
      <c r="Q213" s="224"/>
      <c r="R213" s="224"/>
      <c r="S213" s="224"/>
      <c r="T213" s="225"/>
      <c r="AT213" s="226" t="s">
        <v>141</v>
      </c>
      <c r="AU213" s="226" t="s">
        <v>87</v>
      </c>
      <c r="AV213" s="12" t="s">
        <v>87</v>
      </c>
      <c r="AW213" s="12" t="s">
        <v>41</v>
      </c>
      <c r="AX213" s="12" t="s">
        <v>78</v>
      </c>
      <c r="AY213" s="226" t="s">
        <v>128</v>
      </c>
    </row>
    <row r="214" spans="2:65" s="13" customFormat="1" ht="13.5">
      <c r="B214" s="227"/>
      <c r="C214" s="228"/>
      <c r="D214" s="202" t="s">
        <v>141</v>
      </c>
      <c r="E214" s="229" t="s">
        <v>22</v>
      </c>
      <c r="F214" s="230" t="s">
        <v>143</v>
      </c>
      <c r="G214" s="228"/>
      <c r="H214" s="231">
        <v>8</v>
      </c>
      <c r="I214" s="232"/>
      <c r="J214" s="228"/>
      <c r="K214" s="228"/>
      <c r="L214" s="233"/>
      <c r="M214" s="234"/>
      <c r="N214" s="235"/>
      <c r="O214" s="235"/>
      <c r="P214" s="235"/>
      <c r="Q214" s="235"/>
      <c r="R214" s="235"/>
      <c r="S214" s="235"/>
      <c r="T214" s="236"/>
      <c r="AT214" s="237" t="s">
        <v>141</v>
      </c>
      <c r="AU214" s="237" t="s">
        <v>87</v>
      </c>
      <c r="AV214" s="13" t="s">
        <v>136</v>
      </c>
      <c r="AW214" s="13" t="s">
        <v>41</v>
      </c>
      <c r="AX214" s="13" t="s">
        <v>24</v>
      </c>
      <c r="AY214" s="237" t="s">
        <v>128</v>
      </c>
    </row>
    <row r="215" spans="2:65" s="1" customFormat="1" ht="16.5" customHeight="1">
      <c r="B215" s="39"/>
      <c r="C215" s="190" t="s">
        <v>263</v>
      </c>
      <c r="D215" s="190" t="s">
        <v>131</v>
      </c>
      <c r="E215" s="191" t="s">
        <v>264</v>
      </c>
      <c r="F215" s="192" t="s">
        <v>265</v>
      </c>
      <c r="G215" s="193" t="s">
        <v>222</v>
      </c>
      <c r="H215" s="194">
        <v>212.5</v>
      </c>
      <c r="I215" s="195"/>
      <c r="J215" s="196">
        <f>ROUND(I215*H215,2)</f>
        <v>0</v>
      </c>
      <c r="K215" s="192" t="s">
        <v>135</v>
      </c>
      <c r="L215" s="59"/>
      <c r="M215" s="197" t="s">
        <v>22</v>
      </c>
      <c r="N215" s="198" t="s">
        <v>49</v>
      </c>
      <c r="O215" s="40"/>
      <c r="P215" s="199">
        <f>O215*H215</f>
        <v>0</v>
      </c>
      <c r="Q215" s="199">
        <v>0</v>
      </c>
      <c r="R215" s="199">
        <f>Q215*H215</f>
        <v>0</v>
      </c>
      <c r="S215" s="199">
        <v>0</v>
      </c>
      <c r="T215" s="200">
        <f>S215*H215</f>
        <v>0</v>
      </c>
      <c r="AR215" s="23" t="s">
        <v>136</v>
      </c>
      <c r="AT215" s="23" t="s">
        <v>131</v>
      </c>
      <c r="AU215" s="23" t="s">
        <v>87</v>
      </c>
      <c r="AY215" s="23" t="s">
        <v>128</v>
      </c>
      <c r="BE215" s="201">
        <f>IF(N215="základní",J215,0)</f>
        <v>0</v>
      </c>
      <c r="BF215" s="201">
        <f>IF(N215="snížená",J215,0)</f>
        <v>0</v>
      </c>
      <c r="BG215" s="201">
        <f>IF(N215="zákl. přenesená",J215,0)</f>
        <v>0</v>
      </c>
      <c r="BH215" s="201">
        <f>IF(N215="sníž. přenesená",J215,0)</f>
        <v>0</v>
      </c>
      <c r="BI215" s="201">
        <f>IF(N215="nulová",J215,0)</f>
        <v>0</v>
      </c>
      <c r="BJ215" s="23" t="s">
        <v>24</v>
      </c>
      <c r="BK215" s="201">
        <f>ROUND(I215*H215,2)</f>
        <v>0</v>
      </c>
      <c r="BL215" s="23" t="s">
        <v>136</v>
      </c>
      <c r="BM215" s="23" t="s">
        <v>266</v>
      </c>
    </row>
    <row r="216" spans="2:65" s="1" customFormat="1" ht="13.5">
      <c r="B216" s="39"/>
      <c r="C216" s="61"/>
      <c r="D216" s="202" t="s">
        <v>138</v>
      </c>
      <c r="E216" s="61"/>
      <c r="F216" s="203" t="s">
        <v>265</v>
      </c>
      <c r="G216" s="61"/>
      <c r="H216" s="61"/>
      <c r="I216" s="161"/>
      <c r="J216" s="61"/>
      <c r="K216" s="61"/>
      <c r="L216" s="59"/>
      <c r="M216" s="204"/>
      <c r="N216" s="40"/>
      <c r="O216" s="40"/>
      <c r="P216" s="40"/>
      <c r="Q216" s="40"/>
      <c r="R216" s="40"/>
      <c r="S216" s="40"/>
      <c r="T216" s="76"/>
      <c r="AT216" s="23" t="s">
        <v>138</v>
      </c>
      <c r="AU216" s="23" t="s">
        <v>87</v>
      </c>
    </row>
    <row r="217" spans="2:65" s="1" customFormat="1" ht="67.5">
      <c r="B217" s="39"/>
      <c r="C217" s="61"/>
      <c r="D217" s="202" t="s">
        <v>139</v>
      </c>
      <c r="E217" s="61"/>
      <c r="F217" s="205" t="s">
        <v>267</v>
      </c>
      <c r="G217" s="61"/>
      <c r="H217" s="61"/>
      <c r="I217" s="161"/>
      <c r="J217" s="61"/>
      <c r="K217" s="61"/>
      <c r="L217" s="59"/>
      <c r="M217" s="204"/>
      <c r="N217" s="40"/>
      <c r="O217" s="40"/>
      <c r="P217" s="40"/>
      <c r="Q217" s="40"/>
      <c r="R217" s="40"/>
      <c r="S217" s="40"/>
      <c r="T217" s="76"/>
      <c r="AT217" s="23" t="s">
        <v>139</v>
      </c>
      <c r="AU217" s="23" t="s">
        <v>87</v>
      </c>
    </row>
    <row r="218" spans="2:65" s="11" customFormat="1" ht="13.5">
      <c r="B218" s="206"/>
      <c r="C218" s="207"/>
      <c r="D218" s="202" t="s">
        <v>141</v>
      </c>
      <c r="E218" s="208" t="s">
        <v>22</v>
      </c>
      <c r="F218" s="209" t="s">
        <v>268</v>
      </c>
      <c r="G218" s="207"/>
      <c r="H218" s="208" t="s">
        <v>22</v>
      </c>
      <c r="I218" s="210"/>
      <c r="J218" s="207"/>
      <c r="K218" s="207"/>
      <c r="L218" s="211"/>
      <c r="M218" s="212"/>
      <c r="N218" s="213"/>
      <c r="O218" s="213"/>
      <c r="P218" s="213"/>
      <c r="Q218" s="213"/>
      <c r="R218" s="213"/>
      <c r="S218" s="213"/>
      <c r="T218" s="214"/>
      <c r="AT218" s="215" t="s">
        <v>141</v>
      </c>
      <c r="AU218" s="215" t="s">
        <v>87</v>
      </c>
      <c r="AV218" s="11" t="s">
        <v>24</v>
      </c>
      <c r="AW218" s="11" t="s">
        <v>41</v>
      </c>
      <c r="AX218" s="11" t="s">
        <v>78</v>
      </c>
      <c r="AY218" s="215" t="s">
        <v>128</v>
      </c>
    </row>
    <row r="219" spans="2:65" s="11" customFormat="1" ht="13.5">
      <c r="B219" s="206"/>
      <c r="C219" s="207"/>
      <c r="D219" s="202" t="s">
        <v>141</v>
      </c>
      <c r="E219" s="208" t="s">
        <v>22</v>
      </c>
      <c r="F219" s="209" t="s">
        <v>269</v>
      </c>
      <c r="G219" s="207"/>
      <c r="H219" s="208" t="s">
        <v>22</v>
      </c>
      <c r="I219" s="210"/>
      <c r="J219" s="207"/>
      <c r="K219" s="207"/>
      <c r="L219" s="211"/>
      <c r="M219" s="212"/>
      <c r="N219" s="213"/>
      <c r="O219" s="213"/>
      <c r="P219" s="213"/>
      <c r="Q219" s="213"/>
      <c r="R219" s="213"/>
      <c r="S219" s="213"/>
      <c r="T219" s="214"/>
      <c r="AT219" s="215" t="s">
        <v>141</v>
      </c>
      <c r="AU219" s="215" t="s">
        <v>87</v>
      </c>
      <c r="AV219" s="11" t="s">
        <v>24</v>
      </c>
      <c r="AW219" s="11" t="s">
        <v>41</v>
      </c>
      <c r="AX219" s="11" t="s">
        <v>78</v>
      </c>
      <c r="AY219" s="215" t="s">
        <v>128</v>
      </c>
    </row>
    <row r="220" spans="2:65" s="11" customFormat="1" ht="13.5">
      <c r="B220" s="206"/>
      <c r="C220" s="207"/>
      <c r="D220" s="202" t="s">
        <v>141</v>
      </c>
      <c r="E220" s="208" t="s">
        <v>22</v>
      </c>
      <c r="F220" s="209" t="s">
        <v>226</v>
      </c>
      <c r="G220" s="207"/>
      <c r="H220" s="208" t="s">
        <v>22</v>
      </c>
      <c r="I220" s="210"/>
      <c r="J220" s="207"/>
      <c r="K220" s="207"/>
      <c r="L220" s="211"/>
      <c r="M220" s="212"/>
      <c r="N220" s="213"/>
      <c r="O220" s="213"/>
      <c r="P220" s="213"/>
      <c r="Q220" s="213"/>
      <c r="R220" s="213"/>
      <c r="S220" s="213"/>
      <c r="T220" s="214"/>
      <c r="AT220" s="215" t="s">
        <v>141</v>
      </c>
      <c r="AU220" s="215" t="s">
        <v>87</v>
      </c>
      <c r="AV220" s="11" t="s">
        <v>24</v>
      </c>
      <c r="AW220" s="11" t="s">
        <v>41</v>
      </c>
      <c r="AX220" s="11" t="s">
        <v>78</v>
      </c>
      <c r="AY220" s="215" t="s">
        <v>128</v>
      </c>
    </row>
    <row r="221" spans="2:65" s="11" customFormat="1" ht="13.5">
      <c r="B221" s="206"/>
      <c r="C221" s="207"/>
      <c r="D221" s="202" t="s">
        <v>141</v>
      </c>
      <c r="E221" s="208" t="s">
        <v>22</v>
      </c>
      <c r="F221" s="209" t="s">
        <v>161</v>
      </c>
      <c r="G221" s="207"/>
      <c r="H221" s="208" t="s">
        <v>22</v>
      </c>
      <c r="I221" s="210"/>
      <c r="J221" s="207"/>
      <c r="K221" s="207"/>
      <c r="L221" s="211"/>
      <c r="M221" s="212"/>
      <c r="N221" s="213"/>
      <c r="O221" s="213"/>
      <c r="P221" s="213"/>
      <c r="Q221" s="213"/>
      <c r="R221" s="213"/>
      <c r="S221" s="213"/>
      <c r="T221" s="214"/>
      <c r="AT221" s="215" t="s">
        <v>141</v>
      </c>
      <c r="AU221" s="215" t="s">
        <v>87</v>
      </c>
      <c r="AV221" s="11" t="s">
        <v>24</v>
      </c>
      <c r="AW221" s="11" t="s">
        <v>41</v>
      </c>
      <c r="AX221" s="11" t="s">
        <v>78</v>
      </c>
      <c r="AY221" s="215" t="s">
        <v>128</v>
      </c>
    </row>
    <row r="222" spans="2:65" s="11" customFormat="1" ht="13.5">
      <c r="B222" s="206"/>
      <c r="C222" s="207"/>
      <c r="D222" s="202" t="s">
        <v>141</v>
      </c>
      <c r="E222" s="208" t="s">
        <v>22</v>
      </c>
      <c r="F222" s="209" t="s">
        <v>163</v>
      </c>
      <c r="G222" s="207"/>
      <c r="H222" s="208" t="s">
        <v>22</v>
      </c>
      <c r="I222" s="210"/>
      <c r="J222" s="207"/>
      <c r="K222" s="207"/>
      <c r="L222" s="211"/>
      <c r="M222" s="212"/>
      <c r="N222" s="213"/>
      <c r="O222" s="213"/>
      <c r="P222" s="213"/>
      <c r="Q222" s="213"/>
      <c r="R222" s="213"/>
      <c r="S222" s="213"/>
      <c r="T222" s="214"/>
      <c r="AT222" s="215" t="s">
        <v>141</v>
      </c>
      <c r="AU222" s="215" t="s">
        <v>87</v>
      </c>
      <c r="AV222" s="11" t="s">
        <v>24</v>
      </c>
      <c r="AW222" s="11" t="s">
        <v>41</v>
      </c>
      <c r="AX222" s="11" t="s">
        <v>78</v>
      </c>
      <c r="AY222" s="215" t="s">
        <v>128</v>
      </c>
    </row>
    <row r="223" spans="2:65" s="12" customFormat="1" ht="13.5">
      <c r="B223" s="216"/>
      <c r="C223" s="217"/>
      <c r="D223" s="202" t="s">
        <v>141</v>
      </c>
      <c r="E223" s="218" t="s">
        <v>22</v>
      </c>
      <c r="F223" s="219" t="s">
        <v>227</v>
      </c>
      <c r="G223" s="217"/>
      <c r="H223" s="220">
        <v>212.5</v>
      </c>
      <c r="I223" s="221"/>
      <c r="J223" s="217"/>
      <c r="K223" s="217"/>
      <c r="L223" s="222"/>
      <c r="M223" s="223"/>
      <c r="N223" s="224"/>
      <c r="O223" s="224"/>
      <c r="P223" s="224"/>
      <c r="Q223" s="224"/>
      <c r="R223" s="224"/>
      <c r="S223" s="224"/>
      <c r="T223" s="225"/>
      <c r="AT223" s="226" t="s">
        <v>141</v>
      </c>
      <c r="AU223" s="226" t="s">
        <v>87</v>
      </c>
      <c r="AV223" s="12" t="s">
        <v>87</v>
      </c>
      <c r="AW223" s="12" t="s">
        <v>41</v>
      </c>
      <c r="AX223" s="12" t="s">
        <v>78</v>
      </c>
      <c r="AY223" s="226" t="s">
        <v>128</v>
      </c>
    </row>
    <row r="224" spans="2:65" s="13" customFormat="1" ht="13.5">
      <c r="B224" s="227"/>
      <c r="C224" s="228"/>
      <c r="D224" s="202" t="s">
        <v>141</v>
      </c>
      <c r="E224" s="229" t="s">
        <v>22</v>
      </c>
      <c r="F224" s="230" t="s">
        <v>143</v>
      </c>
      <c r="G224" s="228"/>
      <c r="H224" s="231">
        <v>212.5</v>
      </c>
      <c r="I224" s="232"/>
      <c r="J224" s="228"/>
      <c r="K224" s="228"/>
      <c r="L224" s="233"/>
      <c r="M224" s="234"/>
      <c r="N224" s="235"/>
      <c r="O224" s="235"/>
      <c r="P224" s="235"/>
      <c r="Q224" s="235"/>
      <c r="R224" s="235"/>
      <c r="S224" s="235"/>
      <c r="T224" s="236"/>
      <c r="AT224" s="237" t="s">
        <v>141</v>
      </c>
      <c r="AU224" s="237" t="s">
        <v>87</v>
      </c>
      <c r="AV224" s="13" t="s">
        <v>136</v>
      </c>
      <c r="AW224" s="13" t="s">
        <v>41</v>
      </c>
      <c r="AX224" s="13" t="s">
        <v>24</v>
      </c>
      <c r="AY224" s="237" t="s">
        <v>128</v>
      </c>
    </row>
    <row r="225" spans="2:65" s="10" customFormat="1" ht="29.85" customHeight="1">
      <c r="B225" s="174"/>
      <c r="C225" s="175"/>
      <c r="D225" s="176" t="s">
        <v>77</v>
      </c>
      <c r="E225" s="188" t="s">
        <v>149</v>
      </c>
      <c r="F225" s="188" t="s">
        <v>270</v>
      </c>
      <c r="G225" s="175"/>
      <c r="H225" s="175"/>
      <c r="I225" s="178"/>
      <c r="J225" s="189">
        <f>BK225</f>
        <v>0</v>
      </c>
      <c r="K225" s="175"/>
      <c r="L225" s="180"/>
      <c r="M225" s="181"/>
      <c r="N225" s="182"/>
      <c r="O225" s="182"/>
      <c r="P225" s="183">
        <f>SUM(P226:P245)</f>
        <v>0</v>
      </c>
      <c r="Q225" s="182"/>
      <c r="R225" s="183">
        <f>SUM(R226:R245)</f>
        <v>0</v>
      </c>
      <c r="S225" s="182"/>
      <c r="T225" s="184">
        <f>SUM(T226:T245)</f>
        <v>0</v>
      </c>
      <c r="AR225" s="185" t="s">
        <v>24</v>
      </c>
      <c r="AT225" s="186" t="s">
        <v>77</v>
      </c>
      <c r="AU225" s="186" t="s">
        <v>24</v>
      </c>
      <c r="AY225" s="185" t="s">
        <v>128</v>
      </c>
      <c r="BK225" s="187">
        <f>SUM(BK226:BK245)</f>
        <v>0</v>
      </c>
    </row>
    <row r="226" spans="2:65" s="1" customFormat="1" ht="16.5" customHeight="1">
      <c r="B226" s="39"/>
      <c r="C226" s="190" t="s">
        <v>271</v>
      </c>
      <c r="D226" s="190" t="s">
        <v>131</v>
      </c>
      <c r="E226" s="191" t="s">
        <v>272</v>
      </c>
      <c r="F226" s="192" t="s">
        <v>273</v>
      </c>
      <c r="G226" s="193" t="s">
        <v>222</v>
      </c>
      <c r="H226" s="194">
        <v>212.5</v>
      </c>
      <c r="I226" s="195"/>
      <c r="J226" s="196">
        <f>ROUND(I226*H226,2)</f>
        <v>0</v>
      </c>
      <c r="K226" s="192" t="s">
        <v>135</v>
      </c>
      <c r="L226" s="59"/>
      <c r="M226" s="197" t="s">
        <v>22</v>
      </c>
      <c r="N226" s="198" t="s">
        <v>49</v>
      </c>
      <c r="O226" s="40"/>
      <c r="P226" s="199">
        <f>O226*H226</f>
        <v>0</v>
      </c>
      <c r="Q226" s="199">
        <v>0</v>
      </c>
      <c r="R226" s="199">
        <f>Q226*H226</f>
        <v>0</v>
      </c>
      <c r="S226" s="199">
        <v>0</v>
      </c>
      <c r="T226" s="200">
        <f>S226*H226</f>
        <v>0</v>
      </c>
      <c r="AR226" s="23" t="s">
        <v>136</v>
      </c>
      <c r="AT226" s="23" t="s">
        <v>131</v>
      </c>
      <c r="AU226" s="23" t="s">
        <v>87</v>
      </c>
      <c r="AY226" s="23" t="s">
        <v>128</v>
      </c>
      <c r="BE226" s="201">
        <f>IF(N226="základní",J226,0)</f>
        <v>0</v>
      </c>
      <c r="BF226" s="201">
        <f>IF(N226="snížená",J226,0)</f>
        <v>0</v>
      </c>
      <c r="BG226" s="201">
        <f>IF(N226="zákl. přenesená",J226,0)</f>
        <v>0</v>
      </c>
      <c r="BH226" s="201">
        <f>IF(N226="sníž. přenesená",J226,0)</f>
        <v>0</v>
      </c>
      <c r="BI226" s="201">
        <f>IF(N226="nulová",J226,0)</f>
        <v>0</v>
      </c>
      <c r="BJ226" s="23" t="s">
        <v>24</v>
      </c>
      <c r="BK226" s="201">
        <f>ROUND(I226*H226,2)</f>
        <v>0</v>
      </c>
      <c r="BL226" s="23" t="s">
        <v>136</v>
      </c>
      <c r="BM226" s="23" t="s">
        <v>274</v>
      </c>
    </row>
    <row r="227" spans="2:65" s="1" customFormat="1" ht="13.5">
      <c r="B227" s="39"/>
      <c r="C227" s="61"/>
      <c r="D227" s="202" t="s">
        <v>138</v>
      </c>
      <c r="E227" s="61"/>
      <c r="F227" s="203" t="s">
        <v>273</v>
      </c>
      <c r="G227" s="61"/>
      <c r="H227" s="61"/>
      <c r="I227" s="161"/>
      <c r="J227" s="61"/>
      <c r="K227" s="61"/>
      <c r="L227" s="59"/>
      <c r="M227" s="204"/>
      <c r="N227" s="40"/>
      <c r="O227" s="40"/>
      <c r="P227" s="40"/>
      <c r="Q227" s="40"/>
      <c r="R227" s="40"/>
      <c r="S227" s="40"/>
      <c r="T227" s="76"/>
      <c r="AT227" s="23" t="s">
        <v>138</v>
      </c>
      <c r="AU227" s="23" t="s">
        <v>87</v>
      </c>
    </row>
    <row r="228" spans="2:65" s="1" customFormat="1" ht="54">
      <c r="B228" s="39"/>
      <c r="C228" s="61"/>
      <c r="D228" s="202" t="s">
        <v>139</v>
      </c>
      <c r="E228" s="61"/>
      <c r="F228" s="205" t="s">
        <v>275</v>
      </c>
      <c r="G228" s="61"/>
      <c r="H228" s="61"/>
      <c r="I228" s="161"/>
      <c r="J228" s="61"/>
      <c r="K228" s="61"/>
      <c r="L228" s="59"/>
      <c r="M228" s="204"/>
      <c r="N228" s="40"/>
      <c r="O228" s="40"/>
      <c r="P228" s="40"/>
      <c r="Q228" s="40"/>
      <c r="R228" s="40"/>
      <c r="S228" s="40"/>
      <c r="T228" s="76"/>
      <c r="AT228" s="23" t="s">
        <v>139</v>
      </c>
      <c r="AU228" s="23" t="s">
        <v>87</v>
      </c>
    </row>
    <row r="229" spans="2:65" s="11" customFormat="1" ht="13.5">
      <c r="B229" s="206"/>
      <c r="C229" s="207"/>
      <c r="D229" s="202" t="s">
        <v>141</v>
      </c>
      <c r="E229" s="208" t="s">
        <v>22</v>
      </c>
      <c r="F229" s="209" t="s">
        <v>276</v>
      </c>
      <c r="G229" s="207"/>
      <c r="H229" s="208" t="s">
        <v>22</v>
      </c>
      <c r="I229" s="210"/>
      <c r="J229" s="207"/>
      <c r="K229" s="207"/>
      <c r="L229" s="211"/>
      <c r="M229" s="212"/>
      <c r="N229" s="213"/>
      <c r="O229" s="213"/>
      <c r="P229" s="213"/>
      <c r="Q229" s="213"/>
      <c r="R229" s="213"/>
      <c r="S229" s="213"/>
      <c r="T229" s="214"/>
      <c r="AT229" s="215" t="s">
        <v>141</v>
      </c>
      <c r="AU229" s="215" t="s">
        <v>87</v>
      </c>
      <c r="AV229" s="11" t="s">
        <v>24</v>
      </c>
      <c r="AW229" s="11" t="s">
        <v>41</v>
      </c>
      <c r="AX229" s="11" t="s">
        <v>78</v>
      </c>
      <c r="AY229" s="215" t="s">
        <v>128</v>
      </c>
    </row>
    <row r="230" spans="2:65" s="11" customFormat="1" ht="13.5">
      <c r="B230" s="206"/>
      <c r="C230" s="207"/>
      <c r="D230" s="202" t="s">
        <v>141</v>
      </c>
      <c r="E230" s="208" t="s">
        <v>22</v>
      </c>
      <c r="F230" s="209" t="s">
        <v>226</v>
      </c>
      <c r="G230" s="207"/>
      <c r="H230" s="208" t="s">
        <v>22</v>
      </c>
      <c r="I230" s="210"/>
      <c r="J230" s="207"/>
      <c r="K230" s="207"/>
      <c r="L230" s="211"/>
      <c r="M230" s="212"/>
      <c r="N230" s="213"/>
      <c r="O230" s="213"/>
      <c r="P230" s="213"/>
      <c r="Q230" s="213"/>
      <c r="R230" s="213"/>
      <c r="S230" s="213"/>
      <c r="T230" s="214"/>
      <c r="AT230" s="215" t="s">
        <v>141</v>
      </c>
      <c r="AU230" s="215" t="s">
        <v>87</v>
      </c>
      <c r="AV230" s="11" t="s">
        <v>24</v>
      </c>
      <c r="AW230" s="11" t="s">
        <v>41</v>
      </c>
      <c r="AX230" s="11" t="s">
        <v>78</v>
      </c>
      <c r="AY230" s="215" t="s">
        <v>128</v>
      </c>
    </row>
    <row r="231" spans="2:65" s="11" customFormat="1" ht="13.5">
      <c r="B231" s="206"/>
      <c r="C231" s="207"/>
      <c r="D231" s="202" t="s">
        <v>141</v>
      </c>
      <c r="E231" s="208" t="s">
        <v>22</v>
      </c>
      <c r="F231" s="209" t="s">
        <v>161</v>
      </c>
      <c r="G231" s="207"/>
      <c r="H231" s="208" t="s">
        <v>22</v>
      </c>
      <c r="I231" s="210"/>
      <c r="J231" s="207"/>
      <c r="K231" s="207"/>
      <c r="L231" s="211"/>
      <c r="M231" s="212"/>
      <c r="N231" s="213"/>
      <c r="O231" s="213"/>
      <c r="P231" s="213"/>
      <c r="Q231" s="213"/>
      <c r="R231" s="213"/>
      <c r="S231" s="213"/>
      <c r="T231" s="214"/>
      <c r="AT231" s="215" t="s">
        <v>141</v>
      </c>
      <c r="AU231" s="215" t="s">
        <v>87</v>
      </c>
      <c r="AV231" s="11" t="s">
        <v>24</v>
      </c>
      <c r="AW231" s="11" t="s">
        <v>41</v>
      </c>
      <c r="AX231" s="11" t="s">
        <v>78</v>
      </c>
      <c r="AY231" s="215" t="s">
        <v>128</v>
      </c>
    </row>
    <row r="232" spans="2:65" s="11" customFormat="1" ht="13.5">
      <c r="B232" s="206"/>
      <c r="C232" s="207"/>
      <c r="D232" s="202" t="s">
        <v>141</v>
      </c>
      <c r="E232" s="208" t="s">
        <v>22</v>
      </c>
      <c r="F232" s="209" t="s">
        <v>163</v>
      </c>
      <c r="G232" s="207"/>
      <c r="H232" s="208" t="s">
        <v>22</v>
      </c>
      <c r="I232" s="210"/>
      <c r="J232" s="207"/>
      <c r="K232" s="207"/>
      <c r="L232" s="211"/>
      <c r="M232" s="212"/>
      <c r="N232" s="213"/>
      <c r="O232" s="213"/>
      <c r="P232" s="213"/>
      <c r="Q232" s="213"/>
      <c r="R232" s="213"/>
      <c r="S232" s="213"/>
      <c r="T232" s="214"/>
      <c r="AT232" s="215" t="s">
        <v>141</v>
      </c>
      <c r="AU232" s="215" t="s">
        <v>87</v>
      </c>
      <c r="AV232" s="11" t="s">
        <v>24</v>
      </c>
      <c r="AW232" s="11" t="s">
        <v>41</v>
      </c>
      <c r="AX232" s="11" t="s">
        <v>78</v>
      </c>
      <c r="AY232" s="215" t="s">
        <v>128</v>
      </c>
    </row>
    <row r="233" spans="2:65" s="11" customFormat="1" ht="13.5">
      <c r="B233" s="206"/>
      <c r="C233" s="207"/>
      <c r="D233" s="202" t="s">
        <v>141</v>
      </c>
      <c r="E233" s="208" t="s">
        <v>22</v>
      </c>
      <c r="F233" s="209" t="s">
        <v>277</v>
      </c>
      <c r="G233" s="207"/>
      <c r="H233" s="208" t="s">
        <v>22</v>
      </c>
      <c r="I233" s="210"/>
      <c r="J233" s="207"/>
      <c r="K233" s="207"/>
      <c r="L233" s="211"/>
      <c r="M233" s="212"/>
      <c r="N233" s="213"/>
      <c r="O233" s="213"/>
      <c r="P233" s="213"/>
      <c r="Q233" s="213"/>
      <c r="R233" s="213"/>
      <c r="S233" s="213"/>
      <c r="T233" s="214"/>
      <c r="AT233" s="215" t="s">
        <v>141</v>
      </c>
      <c r="AU233" s="215" t="s">
        <v>87</v>
      </c>
      <c r="AV233" s="11" t="s">
        <v>24</v>
      </c>
      <c r="AW233" s="11" t="s">
        <v>41</v>
      </c>
      <c r="AX233" s="11" t="s">
        <v>78</v>
      </c>
      <c r="AY233" s="215" t="s">
        <v>128</v>
      </c>
    </row>
    <row r="234" spans="2:65" s="12" customFormat="1" ht="13.5">
      <c r="B234" s="216"/>
      <c r="C234" s="217"/>
      <c r="D234" s="202" t="s">
        <v>141</v>
      </c>
      <c r="E234" s="218" t="s">
        <v>22</v>
      </c>
      <c r="F234" s="219" t="s">
        <v>227</v>
      </c>
      <c r="G234" s="217"/>
      <c r="H234" s="220">
        <v>212.5</v>
      </c>
      <c r="I234" s="221"/>
      <c r="J234" s="217"/>
      <c r="K234" s="217"/>
      <c r="L234" s="222"/>
      <c r="M234" s="223"/>
      <c r="N234" s="224"/>
      <c r="O234" s="224"/>
      <c r="P234" s="224"/>
      <c r="Q234" s="224"/>
      <c r="R234" s="224"/>
      <c r="S234" s="224"/>
      <c r="T234" s="225"/>
      <c r="AT234" s="226" t="s">
        <v>141</v>
      </c>
      <c r="AU234" s="226" t="s">
        <v>87</v>
      </c>
      <c r="AV234" s="12" t="s">
        <v>87</v>
      </c>
      <c r="AW234" s="12" t="s">
        <v>41</v>
      </c>
      <c r="AX234" s="12" t="s">
        <v>78</v>
      </c>
      <c r="AY234" s="226" t="s">
        <v>128</v>
      </c>
    </row>
    <row r="235" spans="2:65" s="13" customFormat="1" ht="13.5">
      <c r="B235" s="227"/>
      <c r="C235" s="228"/>
      <c r="D235" s="202" t="s">
        <v>141</v>
      </c>
      <c r="E235" s="229" t="s">
        <v>22</v>
      </c>
      <c r="F235" s="230" t="s">
        <v>143</v>
      </c>
      <c r="G235" s="228"/>
      <c r="H235" s="231">
        <v>212.5</v>
      </c>
      <c r="I235" s="232"/>
      <c r="J235" s="228"/>
      <c r="K235" s="228"/>
      <c r="L235" s="233"/>
      <c r="M235" s="234"/>
      <c r="N235" s="235"/>
      <c r="O235" s="235"/>
      <c r="P235" s="235"/>
      <c r="Q235" s="235"/>
      <c r="R235" s="235"/>
      <c r="S235" s="235"/>
      <c r="T235" s="236"/>
      <c r="AT235" s="237" t="s">
        <v>141</v>
      </c>
      <c r="AU235" s="237" t="s">
        <v>87</v>
      </c>
      <c r="AV235" s="13" t="s">
        <v>136</v>
      </c>
      <c r="AW235" s="13" t="s">
        <v>41</v>
      </c>
      <c r="AX235" s="13" t="s">
        <v>24</v>
      </c>
      <c r="AY235" s="237" t="s">
        <v>128</v>
      </c>
    </row>
    <row r="236" spans="2:65" s="1" customFormat="1" ht="16.5" customHeight="1">
      <c r="B236" s="39"/>
      <c r="C236" s="190" t="s">
        <v>278</v>
      </c>
      <c r="D236" s="190" t="s">
        <v>131</v>
      </c>
      <c r="E236" s="191" t="s">
        <v>279</v>
      </c>
      <c r="F236" s="192" t="s">
        <v>280</v>
      </c>
      <c r="G236" s="193" t="s">
        <v>156</v>
      </c>
      <c r="H236" s="194">
        <v>0.78</v>
      </c>
      <c r="I236" s="195"/>
      <c r="J236" s="196">
        <f>ROUND(I236*H236,2)</f>
        <v>0</v>
      </c>
      <c r="K236" s="192" t="s">
        <v>135</v>
      </c>
      <c r="L236" s="59"/>
      <c r="M236" s="197" t="s">
        <v>22</v>
      </c>
      <c r="N236" s="198" t="s">
        <v>49</v>
      </c>
      <c r="O236" s="40"/>
      <c r="P236" s="199">
        <f>O236*H236</f>
        <v>0</v>
      </c>
      <c r="Q236" s="199">
        <v>0</v>
      </c>
      <c r="R236" s="199">
        <f>Q236*H236</f>
        <v>0</v>
      </c>
      <c r="S236" s="199">
        <v>0</v>
      </c>
      <c r="T236" s="200">
        <f>S236*H236</f>
        <v>0</v>
      </c>
      <c r="AR236" s="23" t="s">
        <v>136</v>
      </c>
      <c r="AT236" s="23" t="s">
        <v>131</v>
      </c>
      <c r="AU236" s="23" t="s">
        <v>87</v>
      </c>
      <c r="AY236" s="23" t="s">
        <v>128</v>
      </c>
      <c r="BE236" s="201">
        <f>IF(N236="základní",J236,0)</f>
        <v>0</v>
      </c>
      <c r="BF236" s="201">
        <f>IF(N236="snížená",J236,0)</f>
        <v>0</v>
      </c>
      <c r="BG236" s="201">
        <f>IF(N236="zákl. přenesená",J236,0)</f>
        <v>0</v>
      </c>
      <c r="BH236" s="201">
        <f>IF(N236="sníž. přenesená",J236,0)</f>
        <v>0</v>
      </c>
      <c r="BI236" s="201">
        <f>IF(N236="nulová",J236,0)</f>
        <v>0</v>
      </c>
      <c r="BJ236" s="23" t="s">
        <v>24</v>
      </c>
      <c r="BK236" s="201">
        <f>ROUND(I236*H236,2)</f>
        <v>0</v>
      </c>
      <c r="BL236" s="23" t="s">
        <v>136</v>
      </c>
      <c r="BM236" s="23" t="s">
        <v>281</v>
      </c>
    </row>
    <row r="237" spans="2:65" s="1" customFormat="1" ht="13.5">
      <c r="B237" s="39"/>
      <c r="C237" s="61"/>
      <c r="D237" s="202" t="s">
        <v>138</v>
      </c>
      <c r="E237" s="61"/>
      <c r="F237" s="203" t="s">
        <v>280</v>
      </c>
      <c r="G237" s="61"/>
      <c r="H237" s="61"/>
      <c r="I237" s="161"/>
      <c r="J237" s="61"/>
      <c r="K237" s="61"/>
      <c r="L237" s="59"/>
      <c r="M237" s="204"/>
      <c r="N237" s="40"/>
      <c r="O237" s="40"/>
      <c r="P237" s="40"/>
      <c r="Q237" s="40"/>
      <c r="R237" s="40"/>
      <c r="S237" s="40"/>
      <c r="T237" s="76"/>
      <c r="AT237" s="23" t="s">
        <v>138</v>
      </c>
      <c r="AU237" s="23" t="s">
        <v>87</v>
      </c>
    </row>
    <row r="238" spans="2:65" s="1" customFormat="1" ht="94.5">
      <c r="B238" s="39"/>
      <c r="C238" s="61"/>
      <c r="D238" s="202" t="s">
        <v>139</v>
      </c>
      <c r="E238" s="61"/>
      <c r="F238" s="205" t="s">
        <v>282</v>
      </c>
      <c r="G238" s="61"/>
      <c r="H238" s="61"/>
      <c r="I238" s="161"/>
      <c r="J238" s="61"/>
      <c r="K238" s="61"/>
      <c r="L238" s="59"/>
      <c r="M238" s="204"/>
      <c r="N238" s="40"/>
      <c r="O238" s="40"/>
      <c r="P238" s="40"/>
      <c r="Q238" s="40"/>
      <c r="R238" s="40"/>
      <c r="S238" s="40"/>
      <c r="T238" s="76"/>
      <c r="AT238" s="23" t="s">
        <v>139</v>
      </c>
      <c r="AU238" s="23" t="s">
        <v>87</v>
      </c>
    </row>
    <row r="239" spans="2:65" s="11" customFormat="1" ht="13.5">
      <c r="B239" s="206"/>
      <c r="C239" s="207"/>
      <c r="D239" s="202" t="s">
        <v>141</v>
      </c>
      <c r="E239" s="208" t="s">
        <v>22</v>
      </c>
      <c r="F239" s="209" t="s">
        <v>283</v>
      </c>
      <c r="G239" s="207"/>
      <c r="H239" s="208" t="s">
        <v>22</v>
      </c>
      <c r="I239" s="210"/>
      <c r="J239" s="207"/>
      <c r="K239" s="207"/>
      <c r="L239" s="211"/>
      <c r="M239" s="212"/>
      <c r="N239" s="213"/>
      <c r="O239" s="213"/>
      <c r="P239" s="213"/>
      <c r="Q239" s="213"/>
      <c r="R239" s="213"/>
      <c r="S239" s="213"/>
      <c r="T239" s="214"/>
      <c r="AT239" s="215" t="s">
        <v>141</v>
      </c>
      <c r="AU239" s="215" t="s">
        <v>87</v>
      </c>
      <c r="AV239" s="11" t="s">
        <v>24</v>
      </c>
      <c r="AW239" s="11" t="s">
        <v>41</v>
      </c>
      <c r="AX239" s="11" t="s">
        <v>78</v>
      </c>
      <c r="AY239" s="215" t="s">
        <v>128</v>
      </c>
    </row>
    <row r="240" spans="2:65" s="11" customFormat="1" ht="13.5">
      <c r="B240" s="206"/>
      <c r="C240" s="207"/>
      <c r="D240" s="202" t="s">
        <v>141</v>
      </c>
      <c r="E240" s="208" t="s">
        <v>22</v>
      </c>
      <c r="F240" s="209" t="s">
        <v>284</v>
      </c>
      <c r="G240" s="207"/>
      <c r="H240" s="208" t="s">
        <v>22</v>
      </c>
      <c r="I240" s="210"/>
      <c r="J240" s="207"/>
      <c r="K240" s="207"/>
      <c r="L240" s="211"/>
      <c r="M240" s="212"/>
      <c r="N240" s="213"/>
      <c r="O240" s="213"/>
      <c r="P240" s="213"/>
      <c r="Q240" s="213"/>
      <c r="R240" s="213"/>
      <c r="S240" s="213"/>
      <c r="T240" s="214"/>
      <c r="AT240" s="215" t="s">
        <v>141</v>
      </c>
      <c r="AU240" s="215" t="s">
        <v>87</v>
      </c>
      <c r="AV240" s="11" t="s">
        <v>24</v>
      </c>
      <c r="AW240" s="11" t="s">
        <v>41</v>
      </c>
      <c r="AX240" s="11" t="s">
        <v>78</v>
      </c>
      <c r="AY240" s="215" t="s">
        <v>128</v>
      </c>
    </row>
    <row r="241" spans="2:65" s="11" customFormat="1" ht="13.5">
      <c r="B241" s="206"/>
      <c r="C241" s="207"/>
      <c r="D241" s="202" t="s">
        <v>141</v>
      </c>
      <c r="E241" s="208" t="s">
        <v>22</v>
      </c>
      <c r="F241" s="209" t="s">
        <v>185</v>
      </c>
      <c r="G241" s="207"/>
      <c r="H241" s="208" t="s">
        <v>22</v>
      </c>
      <c r="I241" s="210"/>
      <c r="J241" s="207"/>
      <c r="K241" s="207"/>
      <c r="L241" s="211"/>
      <c r="M241" s="212"/>
      <c r="N241" s="213"/>
      <c r="O241" s="213"/>
      <c r="P241" s="213"/>
      <c r="Q241" s="213"/>
      <c r="R241" s="213"/>
      <c r="S241" s="213"/>
      <c r="T241" s="214"/>
      <c r="AT241" s="215" t="s">
        <v>141</v>
      </c>
      <c r="AU241" s="215" t="s">
        <v>87</v>
      </c>
      <c r="AV241" s="11" t="s">
        <v>24</v>
      </c>
      <c r="AW241" s="11" t="s">
        <v>41</v>
      </c>
      <c r="AX241" s="11" t="s">
        <v>78</v>
      </c>
      <c r="AY241" s="215" t="s">
        <v>128</v>
      </c>
    </row>
    <row r="242" spans="2:65" s="11" customFormat="1" ht="13.5">
      <c r="B242" s="206"/>
      <c r="C242" s="207"/>
      <c r="D242" s="202" t="s">
        <v>141</v>
      </c>
      <c r="E242" s="208" t="s">
        <v>22</v>
      </c>
      <c r="F242" s="209" t="s">
        <v>285</v>
      </c>
      <c r="G242" s="207"/>
      <c r="H242" s="208" t="s">
        <v>22</v>
      </c>
      <c r="I242" s="210"/>
      <c r="J242" s="207"/>
      <c r="K242" s="207"/>
      <c r="L242" s="211"/>
      <c r="M242" s="212"/>
      <c r="N242" s="213"/>
      <c r="O242" s="213"/>
      <c r="P242" s="213"/>
      <c r="Q242" s="213"/>
      <c r="R242" s="213"/>
      <c r="S242" s="213"/>
      <c r="T242" s="214"/>
      <c r="AT242" s="215" t="s">
        <v>141</v>
      </c>
      <c r="AU242" s="215" t="s">
        <v>87</v>
      </c>
      <c r="AV242" s="11" t="s">
        <v>24</v>
      </c>
      <c r="AW242" s="11" t="s">
        <v>41</v>
      </c>
      <c r="AX242" s="11" t="s">
        <v>78</v>
      </c>
      <c r="AY242" s="215" t="s">
        <v>128</v>
      </c>
    </row>
    <row r="243" spans="2:65" s="11" customFormat="1" ht="13.5">
      <c r="B243" s="206"/>
      <c r="C243" s="207"/>
      <c r="D243" s="202" t="s">
        <v>141</v>
      </c>
      <c r="E243" s="208" t="s">
        <v>22</v>
      </c>
      <c r="F243" s="209" t="s">
        <v>286</v>
      </c>
      <c r="G243" s="207"/>
      <c r="H243" s="208" t="s">
        <v>22</v>
      </c>
      <c r="I243" s="210"/>
      <c r="J243" s="207"/>
      <c r="K243" s="207"/>
      <c r="L243" s="211"/>
      <c r="M243" s="212"/>
      <c r="N243" s="213"/>
      <c r="O243" s="213"/>
      <c r="P243" s="213"/>
      <c r="Q243" s="213"/>
      <c r="R243" s="213"/>
      <c r="S243" s="213"/>
      <c r="T243" s="214"/>
      <c r="AT243" s="215" t="s">
        <v>141</v>
      </c>
      <c r="AU243" s="215" t="s">
        <v>87</v>
      </c>
      <c r="AV243" s="11" t="s">
        <v>24</v>
      </c>
      <c r="AW243" s="11" t="s">
        <v>41</v>
      </c>
      <c r="AX243" s="11" t="s">
        <v>78</v>
      </c>
      <c r="AY243" s="215" t="s">
        <v>128</v>
      </c>
    </row>
    <row r="244" spans="2:65" s="12" customFormat="1" ht="13.5">
      <c r="B244" s="216"/>
      <c r="C244" s="217"/>
      <c r="D244" s="202" t="s">
        <v>141</v>
      </c>
      <c r="E244" s="218" t="s">
        <v>22</v>
      </c>
      <c r="F244" s="219" t="s">
        <v>287</v>
      </c>
      <c r="G244" s="217"/>
      <c r="H244" s="220">
        <v>0.78</v>
      </c>
      <c r="I244" s="221"/>
      <c r="J244" s="217"/>
      <c r="K244" s="217"/>
      <c r="L244" s="222"/>
      <c r="M244" s="223"/>
      <c r="N244" s="224"/>
      <c r="O244" s="224"/>
      <c r="P244" s="224"/>
      <c r="Q244" s="224"/>
      <c r="R244" s="224"/>
      <c r="S244" s="224"/>
      <c r="T244" s="225"/>
      <c r="AT244" s="226" t="s">
        <v>141</v>
      </c>
      <c r="AU244" s="226" t="s">
        <v>87</v>
      </c>
      <c r="AV244" s="12" t="s">
        <v>87</v>
      </c>
      <c r="AW244" s="12" t="s">
        <v>41</v>
      </c>
      <c r="AX244" s="12" t="s">
        <v>78</v>
      </c>
      <c r="AY244" s="226" t="s">
        <v>128</v>
      </c>
    </row>
    <row r="245" spans="2:65" s="13" customFormat="1" ht="13.5">
      <c r="B245" s="227"/>
      <c r="C245" s="228"/>
      <c r="D245" s="202" t="s">
        <v>141</v>
      </c>
      <c r="E245" s="229" t="s">
        <v>22</v>
      </c>
      <c r="F245" s="230" t="s">
        <v>143</v>
      </c>
      <c r="G245" s="228"/>
      <c r="H245" s="231">
        <v>0.78</v>
      </c>
      <c r="I245" s="232"/>
      <c r="J245" s="228"/>
      <c r="K245" s="228"/>
      <c r="L245" s="233"/>
      <c r="M245" s="234"/>
      <c r="N245" s="235"/>
      <c r="O245" s="235"/>
      <c r="P245" s="235"/>
      <c r="Q245" s="235"/>
      <c r="R245" s="235"/>
      <c r="S245" s="235"/>
      <c r="T245" s="236"/>
      <c r="AT245" s="237" t="s">
        <v>141</v>
      </c>
      <c r="AU245" s="237" t="s">
        <v>87</v>
      </c>
      <c r="AV245" s="13" t="s">
        <v>136</v>
      </c>
      <c r="AW245" s="13" t="s">
        <v>41</v>
      </c>
      <c r="AX245" s="13" t="s">
        <v>24</v>
      </c>
      <c r="AY245" s="237" t="s">
        <v>128</v>
      </c>
    </row>
    <row r="246" spans="2:65" s="10" customFormat="1" ht="29.85" customHeight="1">
      <c r="B246" s="174"/>
      <c r="C246" s="175"/>
      <c r="D246" s="176" t="s">
        <v>77</v>
      </c>
      <c r="E246" s="188" t="s">
        <v>173</v>
      </c>
      <c r="F246" s="188" t="s">
        <v>288</v>
      </c>
      <c r="G246" s="175"/>
      <c r="H246" s="175"/>
      <c r="I246" s="178"/>
      <c r="J246" s="189">
        <f>BK246</f>
        <v>0</v>
      </c>
      <c r="K246" s="175"/>
      <c r="L246" s="180"/>
      <c r="M246" s="181"/>
      <c r="N246" s="182"/>
      <c r="O246" s="182"/>
      <c r="P246" s="183">
        <f>SUM(P247:P252)</f>
        <v>0</v>
      </c>
      <c r="Q246" s="182"/>
      <c r="R246" s="183">
        <f>SUM(R247:R252)</f>
        <v>0</v>
      </c>
      <c r="S246" s="182"/>
      <c r="T246" s="184">
        <f>SUM(T247:T252)</f>
        <v>0</v>
      </c>
      <c r="AR246" s="185" t="s">
        <v>24</v>
      </c>
      <c r="AT246" s="186" t="s">
        <v>77</v>
      </c>
      <c r="AU246" s="186" t="s">
        <v>24</v>
      </c>
      <c r="AY246" s="185" t="s">
        <v>128</v>
      </c>
      <c r="BK246" s="187">
        <f>SUM(BK247:BK252)</f>
        <v>0</v>
      </c>
    </row>
    <row r="247" spans="2:65" s="1" customFormat="1" ht="16.5" customHeight="1">
      <c r="B247" s="39"/>
      <c r="C247" s="190" t="s">
        <v>179</v>
      </c>
      <c r="D247" s="190" t="s">
        <v>131</v>
      </c>
      <c r="E247" s="191" t="s">
        <v>289</v>
      </c>
      <c r="F247" s="192" t="s">
        <v>290</v>
      </c>
      <c r="G247" s="193" t="s">
        <v>176</v>
      </c>
      <c r="H247" s="194">
        <v>6</v>
      </c>
      <c r="I247" s="195"/>
      <c r="J247" s="196">
        <f>ROUND(I247*H247,2)</f>
        <v>0</v>
      </c>
      <c r="K247" s="192" t="s">
        <v>135</v>
      </c>
      <c r="L247" s="59"/>
      <c r="M247" s="197" t="s">
        <v>22</v>
      </c>
      <c r="N247" s="198" t="s">
        <v>49</v>
      </c>
      <c r="O247" s="40"/>
      <c r="P247" s="199">
        <f>O247*H247</f>
        <v>0</v>
      </c>
      <c r="Q247" s="199">
        <v>0</v>
      </c>
      <c r="R247" s="199">
        <f>Q247*H247</f>
        <v>0</v>
      </c>
      <c r="S247" s="199">
        <v>0</v>
      </c>
      <c r="T247" s="200">
        <f>S247*H247</f>
        <v>0</v>
      </c>
      <c r="AR247" s="23" t="s">
        <v>136</v>
      </c>
      <c r="AT247" s="23" t="s">
        <v>131</v>
      </c>
      <c r="AU247" s="23" t="s">
        <v>87</v>
      </c>
      <c r="AY247" s="23" t="s">
        <v>128</v>
      </c>
      <c r="BE247" s="201">
        <f>IF(N247="základní",J247,0)</f>
        <v>0</v>
      </c>
      <c r="BF247" s="201">
        <f>IF(N247="snížená",J247,0)</f>
        <v>0</v>
      </c>
      <c r="BG247" s="201">
        <f>IF(N247="zákl. přenesená",J247,0)</f>
        <v>0</v>
      </c>
      <c r="BH247" s="201">
        <f>IF(N247="sníž. přenesená",J247,0)</f>
        <v>0</v>
      </c>
      <c r="BI247" s="201">
        <f>IF(N247="nulová",J247,0)</f>
        <v>0</v>
      </c>
      <c r="BJ247" s="23" t="s">
        <v>24</v>
      </c>
      <c r="BK247" s="201">
        <f>ROUND(I247*H247,2)</f>
        <v>0</v>
      </c>
      <c r="BL247" s="23" t="s">
        <v>136</v>
      </c>
      <c r="BM247" s="23" t="s">
        <v>291</v>
      </c>
    </row>
    <row r="248" spans="2:65" s="1" customFormat="1" ht="13.5">
      <c r="B248" s="39"/>
      <c r="C248" s="61"/>
      <c r="D248" s="202" t="s">
        <v>138</v>
      </c>
      <c r="E248" s="61"/>
      <c r="F248" s="203" t="s">
        <v>290</v>
      </c>
      <c r="G248" s="61"/>
      <c r="H248" s="61"/>
      <c r="I248" s="161"/>
      <c r="J248" s="61"/>
      <c r="K248" s="61"/>
      <c r="L248" s="59"/>
      <c r="M248" s="204"/>
      <c r="N248" s="40"/>
      <c r="O248" s="40"/>
      <c r="P248" s="40"/>
      <c r="Q248" s="40"/>
      <c r="R248" s="40"/>
      <c r="S248" s="40"/>
      <c r="T248" s="76"/>
      <c r="AT248" s="23" t="s">
        <v>138</v>
      </c>
      <c r="AU248" s="23" t="s">
        <v>87</v>
      </c>
    </row>
    <row r="249" spans="2:65" s="1" customFormat="1" ht="175.5">
      <c r="B249" s="39"/>
      <c r="C249" s="61"/>
      <c r="D249" s="202" t="s">
        <v>139</v>
      </c>
      <c r="E249" s="61"/>
      <c r="F249" s="205" t="s">
        <v>292</v>
      </c>
      <c r="G249" s="61"/>
      <c r="H249" s="61"/>
      <c r="I249" s="161"/>
      <c r="J249" s="61"/>
      <c r="K249" s="61"/>
      <c r="L249" s="59"/>
      <c r="M249" s="204"/>
      <c r="N249" s="40"/>
      <c r="O249" s="40"/>
      <c r="P249" s="40"/>
      <c r="Q249" s="40"/>
      <c r="R249" s="40"/>
      <c r="S249" s="40"/>
      <c r="T249" s="76"/>
      <c r="AT249" s="23" t="s">
        <v>139</v>
      </c>
      <c r="AU249" s="23" t="s">
        <v>87</v>
      </c>
    </row>
    <row r="250" spans="2:65" s="11" customFormat="1" ht="13.5">
      <c r="B250" s="206"/>
      <c r="C250" s="207"/>
      <c r="D250" s="202" t="s">
        <v>141</v>
      </c>
      <c r="E250" s="208" t="s">
        <v>22</v>
      </c>
      <c r="F250" s="209" t="s">
        <v>191</v>
      </c>
      <c r="G250" s="207"/>
      <c r="H250" s="208" t="s">
        <v>22</v>
      </c>
      <c r="I250" s="210"/>
      <c r="J250" s="207"/>
      <c r="K250" s="207"/>
      <c r="L250" s="211"/>
      <c r="M250" s="212"/>
      <c r="N250" s="213"/>
      <c r="O250" s="213"/>
      <c r="P250" s="213"/>
      <c r="Q250" s="213"/>
      <c r="R250" s="213"/>
      <c r="S250" s="213"/>
      <c r="T250" s="214"/>
      <c r="AT250" s="215" t="s">
        <v>141</v>
      </c>
      <c r="AU250" s="215" t="s">
        <v>87</v>
      </c>
      <c r="AV250" s="11" t="s">
        <v>24</v>
      </c>
      <c r="AW250" s="11" t="s">
        <v>41</v>
      </c>
      <c r="AX250" s="11" t="s">
        <v>78</v>
      </c>
      <c r="AY250" s="215" t="s">
        <v>128</v>
      </c>
    </row>
    <row r="251" spans="2:65" s="12" customFormat="1" ht="13.5">
      <c r="B251" s="216"/>
      <c r="C251" s="217"/>
      <c r="D251" s="202" t="s">
        <v>141</v>
      </c>
      <c r="E251" s="218" t="s">
        <v>22</v>
      </c>
      <c r="F251" s="219" t="s">
        <v>144</v>
      </c>
      <c r="G251" s="217"/>
      <c r="H251" s="220">
        <v>6</v>
      </c>
      <c r="I251" s="221"/>
      <c r="J251" s="217"/>
      <c r="K251" s="217"/>
      <c r="L251" s="222"/>
      <c r="M251" s="223"/>
      <c r="N251" s="224"/>
      <c r="O251" s="224"/>
      <c r="P251" s="224"/>
      <c r="Q251" s="224"/>
      <c r="R251" s="224"/>
      <c r="S251" s="224"/>
      <c r="T251" s="225"/>
      <c r="AT251" s="226" t="s">
        <v>141</v>
      </c>
      <c r="AU251" s="226" t="s">
        <v>87</v>
      </c>
      <c r="AV251" s="12" t="s">
        <v>87</v>
      </c>
      <c r="AW251" s="12" t="s">
        <v>41</v>
      </c>
      <c r="AX251" s="12" t="s">
        <v>78</v>
      </c>
      <c r="AY251" s="226" t="s">
        <v>128</v>
      </c>
    </row>
    <row r="252" spans="2:65" s="13" customFormat="1" ht="13.5">
      <c r="B252" s="227"/>
      <c r="C252" s="228"/>
      <c r="D252" s="202" t="s">
        <v>141</v>
      </c>
      <c r="E252" s="229" t="s">
        <v>22</v>
      </c>
      <c r="F252" s="230" t="s">
        <v>143</v>
      </c>
      <c r="G252" s="228"/>
      <c r="H252" s="231">
        <v>6</v>
      </c>
      <c r="I252" s="232"/>
      <c r="J252" s="228"/>
      <c r="K252" s="228"/>
      <c r="L252" s="233"/>
      <c r="M252" s="234"/>
      <c r="N252" s="235"/>
      <c r="O252" s="235"/>
      <c r="P252" s="235"/>
      <c r="Q252" s="235"/>
      <c r="R252" s="235"/>
      <c r="S252" s="235"/>
      <c r="T252" s="236"/>
      <c r="AT252" s="237" t="s">
        <v>141</v>
      </c>
      <c r="AU252" s="237" t="s">
        <v>87</v>
      </c>
      <c r="AV252" s="13" t="s">
        <v>136</v>
      </c>
      <c r="AW252" s="13" t="s">
        <v>41</v>
      </c>
      <c r="AX252" s="13" t="s">
        <v>24</v>
      </c>
      <c r="AY252" s="237" t="s">
        <v>128</v>
      </c>
    </row>
    <row r="253" spans="2:65" s="10" customFormat="1" ht="29.85" customHeight="1">
      <c r="B253" s="174"/>
      <c r="C253" s="175"/>
      <c r="D253" s="176" t="s">
        <v>77</v>
      </c>
      <c r="E253" s="188" t="s">
        <v>165</v>
      </c>
      <c r="F253" s="188" t="s">
        <v>293</v>
      </c>
      <c r="G253" s="175"/>
      <c r="H253" s="175"/>
      <c r="I253" s="178"/>
      <c r="J253" s="189">
        <f>BK253</f>
        <v>0</v>
      </c>
      <c r="K253" s="175"/>
      <c r="L253" s="180"/>
      <c r="M253" s="181"/>
      <c r="N253" s="182"/>
      <c r="O253" s="182"/>
      <c r="P253" s="183">
        <f>SUM(P254:P326)</f>
        <v>0</v>
      </c>
      <c r="Q253" s="182"/>
      <c r="R253" s="183">
        <f>SUM(R254:R326)</f>
        <v>0</v>
      </c>
      <c r="S253" s="182"/>
      <c r="T253" s="184">
        <f>SUM(T254:T326)</f>
        <v>0</v>
      </c>
      <c r="AR253" s="185" t="s">
        <v>24</v>
      </c>
      <c r="AT253" s="186" t="s">
        <v>77</v>
      </c>
      <c r="AU253" s="186" t="s">
        <v>24</v>
      </c>
      <c r="AY253" s="185" t="s">
        <v>128</v>
      </c>
      <c r="BK253" s="187">
        <f>SUM(BK254:BK326)</f>
        <v>0</v>
      </c>
    </row>
    <row r="254" spans="2:65" s="1" customFormat="1" ht="16.5" customHeight="1">
      <c r="B254" s="39"/>
      <c r="C254" s="190" t="s">
        <v>201</v>
      </c>
      <c r="D254" s="190" t="s">
        <v>131</v>
      </c>
      <c r="E254" s="191" t="s">
        <v>294</v>
      </c>
      <c r="F254" s="192" t="s">
        <v>295</v>
      </c>
      <c r="G254" s="193" t="s">
        <v>134</v>
      </c>
      <c r="H254" s="194">
        <v>3</v>
      </c>
      <c r="I254" s="195"/>
      <c r="J254" s="196">
        <f>ROUND(I254*H254,2)</f>
        <v>0</v>
      </c>
      <c r="K254" s="192" t="s">
        <v>135</v>
      </c>
      <c r="L254" s="59"/>
      <c r="M254" s="197" t="s">
        <v>22</v>
      </c>
      <c r="N254" s="198" t="s">
        <v>49</v>
      </c>
      <c r="O254" s="40"/>
      <c r="P254" s="199">
        <f>O254*H254</f>
        <v>0</v>
      </c>
      <c r="Q254" s="199">
        <v>0</v>
      </c>
      <c r="R254" s="199">
        <f>Q254*H254</f>
        <v>0</v>
      </c>
      <c r="S254" s="199">
        <v>0</v>
      </c>
      <c r="T254" s="200">
        <f>S254*H254</f>
        <v>0</v>
      </c>
      <c r="AR254" s="23" t="s">
        <v>136</v>
      </c>
      <c r="AT254" s="23" t="s">
        <v>131</v>
      </c>
      <c r="AU254" s="23" t="s">
        <v>87</v>
      </c>
      <c r="AY254" s="23" t="s">
        <v>128</v>
      </c>
      <c r="BE254" s="201">
        <f>IF(N254="základní",J254,0)</f>
        <v>0</v>
      </c>
      <c r="BF254" s="201">
        <f>IF(N254="snížená",J254,0)</f>
        <v>0</v>
      </c>
      <c r="BG254" s="201">
        <f>IF(N254="zákl. přenesená",J254,0)</f>
        <v>0</v>
      </c>
      <c r="BH254" s="201">
        <f>IF(N254="sníž. přenesená",J254,0)</f>
        <v>0</v>
      </c>
      <c r="BI254" s="201">
        <f>IF(N254="nulová",J254,0)</f>
        <v>0</v>
      </c>
      <c r="BJ254" s="23" t="s">
        <v>24</v>
      </c>
      <c r="BK254" s="201">
        <f>ROUND(I254*H254,2)</f>
        <v>0</v>
      </c>
      <c r="BL254" s="23" t="s">
        <v>136</v>
      </c>
      <c r="BM254" s="23" t="s">
        <v>296</v>
      </c>
    </row>
    <row r="255" spans="2:65" s="1" customFormat="1" ht="13.5">
      <c r="B255" s="39"/>
      <c r="C255" s="61"/>
      <c r="D255" s="202" t="s">
        <v>138</v>
      </c>
      <c r="E255" s="61"/>
      <c r="F255" s="203" t="s">
        <v>295</v>
      </c>
      <c r="G255" s="61"/>
      <c r="H255" s="61"/>
      <c r="I255" s="161"/>
      <c r="J255" s="61"/>
      <c r="K255" s="61"/>
      <c r="L255" s="59"/>
      <c r="M255" s="204"/>
      <c r="N255" s="40"/>
      <c r="O255" s="40"/>
      <c r="P255" s="40"/>
      <c r="Q255" s="40"/>
      <c r="R255" s="40"/>
      <c r="S255" s="40"/>
      <c r="T255" s="76"/>
      <c r="AT255" s="23" t="s">
        <v>138</v>
      </c>
      <c r="AU255" s="23" t="s">
        <v>87</v>
      </c>
    </row>
    <row r="256" spans="2:65" s="1" customFormat="1" ht="27">
      <c r="B256" s="39"/>
      <c r="C256" s="61"/>
      <c r="D256" s="202" t="s">
        <v>139</v>
      </c>
      <c r="E256" s="61"/>
      <c r="F256" s="205" t="s">
        <v>297</v>
      </c>
      <c r="G256" s="61"/>
      <c r="H256" s="61"/>
      <c r="I256" s="161"/>
      <c r="J256" s="61"/>
      <c r="K256" s="61"/>
      <c r="L256" s="59"/>
      <c r="M256" s="204"/>
      <c r="N256" s="40"/>
      <c r="O256" s="40"/>
      <c r="P256" s="40"/>
      <c r="Q256" s="40"/>
      <c r="R256" s="40"/>
      <c r="S256" s="40"/>
      <c r="T256" s="76"/>
      <c r="AT256" s="23" t="s">
        <v>139</v>
      </c>
      <c r="AU256" s="23" t="s">
        <v>87</v>
      </c>
    </row>
    <row r="257" spans="2:65" s="11" customFormat="1" ht="13.5">
      <c r="B257" s="206"/>
      <c r="C257" s="207"/>
      <c r="D257" s="202" t="s">
        <v>141</v>
      </c>
      <c r="E257" s="208" t="s">
        <v>22</v>
      </c>
      <c r="F257" s="209" t="s">
        <v>298</v>
      </c>
      <c r="G257" s="207"/>
      <c r="H257" s="208" t="s">
        <v>22</v>
      </c>
      <c r="I257" s="210"/>
      <c r="J257" s="207"/>
      <c r="K257" s="207"/>
      <c r="L257" s="211"/>
      <c r="M257" s="212"/>
      <c r="N257" s="213"/>
      <c r="O257" s="213"/>
      <c r="P257" s="213"/>
      <c r="Q257" s="213"/>
      <c r="R257" s="213"/>
      <c r="S257" s="213"/>
      <c r="T257" s="214"/>
      <c r="AT257" s="215" t="s">
        <v>141</v>
      </c>
      <c r="AU257" s="215" t="s">
        <v>87</v>
      </c>
      <c r="AV257" s="11" t="s">
        <v>24</v>
      </c>
      <c r="AW257" s="11" t="s">
        <v>41</v>
      </c>
      <c r="AX257" s="11" t="s">
        <v>78</v>
      </c>
      <c r="AY257" s="215" t="s">
        <v>128</v>
      </c>
    </row>
    <row r="258" spans="2:65" s="12" customFormat="1" ht="13.5">
      <c r="B258" s="216"/>
      <c r="C258" s="217"/>
      <c r="D258" s="202" t="s">
        <v>141</v>
      </c>
      <c r="E258" s="218" t="s">
        <v>22</v>
      </c>
      <c r="F258" s="219" t="s">
        <v>219</v>
      </c>
      <c r="G258" s="217"/>
      <c r="H258" s="220">
        <v>3</v>
      </c>
      <c r="I258" s="221"/>
      <c r="J258" s="217"/>
      <c r="K258" s="217"/>
      <c r="L258" s="222"/>
      <c r="M258" s="223"/>
      <c r="N258" s="224"/>
      <c r="O258" s="224"/>
      <c r="P258" s="224"/>
      <c r="Q258" s="224"/>
      <c r="R258" s="224"/>
      <c r="S258" s="224"/>
      <c r="T258" s="225"/>
      <c r="AT258" s="226" t="s">
        <v>141</v>
      </c>
      <c r="AU258" s="226" t="s">
        <v>87</v>
      </c>
      <c r="AV258" s="12" t="s">
        <v>87</v>
      </c>
      <c r="AW258" s="12" t="s">
        <v>41</v>
      </c>
      <c r="AX258" s="12" t="s">
        <v>78</v>
      </c>
      <c r="AY258" s="226" t="s">
        <v>128</v>
      </c>
    </row>
    <row r="259" spans="2:65" s="13" customFormat="1" ht="13.5">
      <c r="B259" s="227"/>
      <c r="C259" s="228"/>
      <c r="D259" s="202" t="s">
        <v>141</v>
      </c>
      <c r="E259" s="229" t="s">
        <v>22</v>
      </c>
      <c r="F259" s="230" t="s">
        <v>143</v>
      </c>
      <c r="G259" s="228"/>
      <c r="H259" s="231">
        <v>3</v>
      </c>
      <c r="I259" s="232"/>
      <c r="J259" s="228"/>
      <c r="K259" s="228"/>
      <c r="L259" s="233"/>
      <c r="M259" s="234"/>
      <c r="N259" s="235"/>
      <c r="O259" s="235"/>
      <c r="P259" s="235"/>
      <c r="Q259" s="235"/>
      <c r="R259" s="235"/>
      <c r="S259" s="235"/>
      <c r="T259" s="236"/>
      <c r="AT259" s="237" t="s">
        <v>141</v>
      </c>
      <c r="AU259" s="237" t="s">
        <v>87</v>
      </c>
      <c r="AV259" s="13" t="s">
        <v>136</v>
      </c>
      <c r="AW259" s="13" t="s">
        <v>41</v>
      </c>
      <c r="AX259" s="13" t="s">
        <v>24</v>
      </c>
      <c r="AY259" s="237" t="s">
        <v>128</v>
      </c>
    </row>
    <row r="260" spans="2:65" s="1" customFormat="1" ht="25.5" customHeight="1">
      <c r="B260" s="39"/>
      <c r="C260" s="190" t="s">
        <v>299</v>
      </c>
      <c r="D260" s="190" t="s">
        <v>131</v>
      </c>
      <c r="E260" s="191" t="s">
        <v>300</v>
      </c>
      <c r="F260" s="192" t="s">
        <v>301</v>
      </c>
      <c r="G260" s="193" t="s">
        <v>134</v>
      </c>
      <c r="H260" s="194">
        <v>4</v>
      </c>
      <c r="I260" s="195"/>
      <c r="J260" s="196">
        <f>ROUND(I260*H260,2)</f>
        <v>0</v>
      </c>
      <c r="K260" s="192" t="s">
        <v>135</v>
      </c>
      <c r="L260" s="59"/>
      <c r="M260" s="197" t="s">
        <v>22</v>
      </c>
      <c r="N260" s="198" t="s">
        <v>49</v>
      </c>
      <c r="O260" s="40"/>
      <c r="P260" s="199">
        <f>O260*H260</f>
        <v>0</v>
      </c>
      <c r="Q260" s="199">
        <v>0</v>
      </c>
      <c r="R260" s="199">
        <f>Q260*H260</f>
        <v>0</v>
      </c>
      <c r="S260" s="199">
        <v>0</v>
      </c>
      <c r="T260" s="200">
        <f>S260*H260</f>
        <v>0</v>
      </c>
      <c r="AR260" s="23" t="s">
        <v>136</v>
      </c>
      <c r="AT260" s="23" t="s">
        <v>131</v>
      </c>
      <c r="AU260" s="23" t="s">
        <v>87</v>
      </c>
      <c r="AY260" s="23" t="s">
        <v>128</v>
      </c>
      <c r="BE260" s="201">
        <f>IF(N260="základní",J260,0)</f>
        <v>0</v>
      </c>
      <c r="BF260" s="201">
        <f>IF(N260="snížená",J260,0)</f>
        <v>0</v>
      </c>
      <c r="BG260" s="201">
        <f>IF(N260="zákl. přenesená",J260,0)</f>
        <v>0</v>
      </c>
      <c r="BH260" s="201">
        <f>IF(N260="sníž. přenesená",J260,0)</f>
        <v>0</v>
      </c>
      <c r="BI260" s="201">
        <f>IF(N260="nulová",J260,0)</f>
        <v>0</v>
      </c>
      <c r="BJ260" s="23" t="s">
        <v>24</v>
      </c>
      <c r="BK260" s="201">
        <f>ROUND(I260*H260,2)</f>
        <v>0</v>
      </c>
      <c r="BL260" s="23" t="s">
        <v>136</v>
      </c>
      <c r="BM260" s="23" t="s">
        <v>302</v>
      </c>
    </row>
    <row r="261" spans="2:65" s="1" customFormat="1" ht="13.5">
      <c r="B261" s="39"/>
      <c r="C261" s="61"/>
      <c r="D261" s="202" t="s">
        <v>138</v>
      </c>
      <c r="E261" s="61"/>
      <c r="F261" s="203" t="s">
        <v>301</v>
      </c>
      <c r="G261" s="61"/>
      <c r="H261" s="61"/>
      <c r="I261" s="161"/>
      <c r="J261" s="61"/>
      <c r="K261" s="61"/>
      <c r="L261" s="59"/>
      <c r="M261" s="204"/>
      <c r="N261" s="40"/>
      <c r="O261" s="40"/>
      <c r="P261" s="40"/>
      <c r="Q261" s="40"/>
      <c r="R261" s="40"/>
      <c r="S261" s="40"/>
      <c r="T261" s="76"/>
      <c r="AT261" s="23" t="s">
        <v>138</v>
      </c>
      <c r="AU261" s="23" t="s">
        <v>87</v>
      </c>
    </row>
    <row r="262" spans="2:65" s="1" customFormat="1" ht="40.5">
      <c r="B262" s="39"/>
      <c r="C262" s="61"/>
      <c r="D262" s="202" t="s">
        <v>139</v>
      </c>
      <c r="E262" s="61"/>
      <c r="F262" s="205" t="s">
        <v>303</v>
      </c>
      <c r="G262" s="61"/>
      <c r="H262" s="61"/>
      <c r="I262" s="161"/>
      <c r="J262" s="61"/>
      <c r="K262" s="61"/>
      <c r="L262" s="59"/>
      <c r="M262" s="204"/>
      <c r="N262" s="40"/>
      <c r="O262" s="40"/>
      <c r="P262" s="40"/>
      <c r="Q262" s="40"/>
      <c r="R262" s="40"/>
      <c r="S262" s="40"/>
      <c r="T262" s="76"/>
      <c r="AT262" s="23" t="s">
        <v>139</v>
      </c>
      <c r="AU262" s="23" t="s">
        <v>87</v>
      </c>
    </row>
    <row r="263" spans="2:65" s="11" customFormat="1" ht="13.5">
      <c r="B263" s="206"/>
      <c r="C263" s="207"/>
      <c r="D263" s="202" t="s">
        <v>141</v>
      </c>
      <c r="E263" s="208" t="s">
        <v>22</v>
      </c>
      <c r="F263" s="209" t="s">
        <v>142</v>
      </c>
      <c r="G263" s="207"/>
      <c r="H263" s="208" t="s">
        <v>22</v>
      </c>
      <c r="I263" s="210"/>
      <c r="J263" s="207"/>
      <c r="K263" s="207"/>
      <c r="L263" s="211"/>
      <c r="M263" s="212"/>
      <c r="N263" s="213"/>
      <c r="O263" s="213"/>
      <c r="P263" s="213"/>
      <c r="Q263" s="213"/>
      <c r="R263" s="213"/>
      <c r="S263" s="213"/>
      <c r="T263" s="214"/>
      <c r="AT263" s="215" t="s">
        <v>141</v>
      </c>
      <c r="AU263" s="215" t="s">
        <v>87</v>
      </c>
      <c r="AV263" s="11" t="s">
        <v>24</v>
      </c>
      <c r="AW263" s="11" t="s">
        <v>41</v>
      </c>
      <c r="AX263" s="11" t="s">
        <v>78</v>
      </c>
      <c r="AY263" s="215" t="s">
        <v>128</v>
      </c>
    </row>
    <row r="264" spans="2:65" s="12" customFormat="1" ht="13.5">
      <c r="B264" s="216"/>
      <c r="C264" s="217"/>
      <c r="D264" s="202" t="s">
        <v>141</v>
      </c>
      <c r="E264" s="218" t="s">
        <v>22</v>
      </c>
      <c r="F264" s="219" t="s">
        <v>136</v>
      </c>
      <c r="G264" s="217"/>
      <c r="H264" s="220">
        <v>4</v>
      </c>
      <c r="I264" s="221"/>
      <c r="J264" s="217"/>
      <c r="K264" s="217"/>
      <c r="L264" s="222"/>
      <c r="M264" s="223"/>
      <c r="N264" s="224"/>
      <c r="O264" s="224"/>
      <c r="P264" s="224"/>
      <c r="Q264" s="224"/>
      <c r="R264" s="224"/>
      <c r="S264" s="224"/>
      <c r="T264" s="225"/>
      <c r="AT264" s="226" t="s">
        <v>141</v>
      </c>
      <c r="AU264" s="226" t="s">
        <v>87</v>
      </c>
      <c r="AV264" s="12" t="s">
        <v>87</v>
      </c>
      <c r="AW264" s="12" t="s">
        <v>41</v>
      </c>
      <c r="AX264" s="12" t="s">
        <v>78</v>
      </c>
      <c r="AY264" s="226" t="s">
        <v>128</v>
      </c>
    </row>
    <row r="265" spans="2:65" s="13" customFormat="1" ht="13.5">
      <c r="B265" s="227"/>
      <c r="C265" s="228"/>
      <c r="D265" s="202" t="s">
        <v>141</v>
      </c>
      <c r="E265" s="229" t="s">
        <v>22</v>
      </c>
      <c r="F265" s="230" t="s">
        <v>143</v>
      </c>
      <c r="G265" s="228"/>
      <c r="H265" s="231">
        <v>4</v>
      </c>
      <c r="I265" s="232"/>
      <c r="J265" s="228"/>
      <c r="K265" s="228"/>
      <c r="L265" s="233"/>
      <c r="M265" s="234"/>
      <c r="N265" s="235"/>
      <c r="O265" s="235"/>
      <c r="P265" s="235"/>
      <c r="Q265" s="235"/>
      <c r="R265" s="235"/>
      <c r="S265" s="235"/>
      <c r="T265" s="236"/>
      <c r="AT265" s="237" t="s">
        <v>141</v>
      </c>
      <c r="AU265" s="237" t="s">
        <v>87</v>
      </c>
      <c r="AV265" s="13" t="s">
        <v>136</v>
      </c>
      <c r="AW265" s="13" t="s">
        <v>41</v>
      </c>
      <c r="AX265" s="13" t="s">
        <v>24</v>
      </c>
      <c r="AY265" s="237" t="s">
        <v>128</v>
      </c>
    </row>
    <row r="266" spans="2:65" s="1" customFormat="1" ht="25.5" customHeight="1">
      <c r="B266" s="39"/>
      <c r="C266" s="190" t="s">
        <v>304</v>
      </c>
      <c r="D266" s="190" t="s">
        <v>131</v>
      </c>
      <c r="E266" s="191" t="s">
        <v>305</v>
      </c>
      <c r="F266" s="192" t="s">
        <v>306</v>
      </c>
      <c r="G266" s="193" t="s">
        <v>134</v>
      </c>
      <c r="H266" s="194">
        <v>4</v>
      </c>
      <c r="I266" s="195"/>
      <c r="J266" s="196">
        <f>ROUND(I266*H266,2)</f>
        <v>0</v>
      </c>
      <c r="K266" s="192" t="s">
        <v>135</v>
      </c>
      <c r="L266" s="59"/>
      <c r="M266" s="197" t="s">
        <v>22</v>
      </c>
      <c r="N266" s="198" t="s">
        <v>49</v>
      </c>
      <c r="O266" s="40"/>
      <c r="P266" s="199">
        <f>O266*H266</f>
        <v>0</v>
      </c>
      <c r="Q266" s="199">
        <v>0</v>
      </c>
      <c r="R266" s="199">
        <f>Q266*H266</f>
        <v>0</v>
      </c>
      <c r="S266" s="199">
        <v>0</v>
      </c>
      <c r="T266" s="200">
        <f>S266*H266</f>
        <v>0</v>
      </c>
      <c r="AR266" s="23" t="s">
        <v>136</v>
      </c>
      <c r="AT266" s="23" t="s">
        <v>131</v>
      </c>
      <c r="AU266" s="23" t="s">
        <v>87</v>
      </c>
      <c r="AY266" s="23" t="s">
        <v>128</v>
      </c>
      <c r="BE266" s="201">
        <f>IF(N266="základní",J266,0)</f>
        <v>0</v>
      </c>
      <c r="BF266" s="201">
        <f>IF(N266="snížená",J266,0)</f>
        <v>0</v>
      </c>
      <c r="BG266" s="201">
        <f>IF(N266="zákl. přenesená",J266,0)</f>
        <v>0</v>
      </c>
      <c r="BH266" s="201">
        <f>IF(N266="sníž. přenesená",J266,0)</f>
        <v>0</v>
      </c>
      <c r="BI266" s="201">
        <f>IF(N266="nulová",J266,0)</f>
        <v>0</v>
      </c>
      <c r="BJ266" s="23" t="s">
        <v>24</v>
      </c>
      <c r="BK266" s="201">
        <f>ROUND(I266*H266,2)</f>
        <v>0</v>
      </c>
      <c r="BL266" s="23" t="s">
        <v>136</v>
      </c>
      <c r="BM266" s="23" t="s">
        <v>307</v>
      </c>
    </row>
    <row r="267" spans="2:65" s="1" customFormat="1" ht="13.5">
      <c r="B267" s="39"/>
      <c r="C267" s="61"/>
      <c r="D267" s="202" t="s">
        <v>138</v>
      </c>
      <c r="E267" s="61"/>
      <c r="F267" s="203" t="s">
        <v>306</v>
      </c>
      <c r="G267" s="61"/>
      <c r="H267" s="61"/>
      <c r="I267" s="161"/>
      <c r="J267" s="61"/>
      <c r="K267" s="61"/>
      <c r="L267" s="59"/>
      <c r="M267" s="204"/>
      <c r="N267" s="40"/>
      <c r="O267" s="40"/>
      <c r="P267" s="40"/>
      <c r="Q267" s="40"/>
      <c r="R267" s="40"/>
      <c r="S267" s="40"/>
      <c r="T267" s="76"/>
      <c r="AT267" s="23" t="s">
        <v>138</v>
      </c>
      <c r="AU267" s="23" t="s">
        <v>87</v>
      </c>
    </row>
    <row r="268" spans="2:65" s="1" customFormat="1" ht="40.5">
      <c r="B268" s="39"/>
      <c r="C268" s="61"/>
      <c r="D268" s="202" t="s">
        <v>139</v>
      </c>
      <c r="E268" s="61"/>
      <c r="F268" s="205" t="s">
        <v>308</v>
      </c>
      <c r="G268" s="61"/>
      <c r="H268" s="61"/>
      <c r="I268" s="161"/>
      <c r="J268" s="61"/>
      <c r="K268" s="61"/>
      <c r="L268" s="59"/>
      <c r="M268" s="204"/>
      <c r="N268" s="40"/>
      <c r="O268" s="40"/>
      <c r="P268" s="40"/>
      <c r="Q268" s="40"/>
      <c r="R268" s="40"/>
      <c r="S268" s="40"/>
      <c r="T268" s="76"/>
      <c r="AT268" s="23" t="s">
        <v>139</v>
      </c>
      <c r="AU268" s="23" t="s">
        <v>87</v>
      </c>
    </row>
    <row r="269" spans="2:65" s="11" customFormat="1" ht="13.5">
      <c r="B269" s="206"/>
      <c r="C269" s="207"/>
      <c r="D269" s="202" t="s">
        <v>141</v>
      </c>
      <c r="E269" s="208" t="s">
        <v>22</v>
      </c>
      <c r="F269" s="209" t="s">
        <v>142</v>
      </c>
      <c r="G269" s="207"/>
      <c r="H269" s="208" t="s">
        <v>22</v>
      </c>
      <c r="I269" s="210"/>
      <c r="J269" s="207"/>
      <c r="K269" s="207"/>
      <c r="L269" s="211"/>
      <c r="M269" s="212"/>
      <c r="N269" s="213"/>
      <c r="O269" s="213"/>
      <c r="P269" s="213"/>
      <c r="Q269" s="213"/>
      <c r="R269" s="213"/>
      <c r="S269" s="213"/>
      <c r="T269" s="214"/>
      <c r="AT269" s="215" t="s">
        <v>141</v>
      </c>
      <c r="AU269" s="215" t="s">
        <v>87</v>
      </c>
      <c r="AV269" s="11" t="s">
        <v>24</v>
      </c>
      <c r="AW269" s="11" t="s">
        <v>41</v>
      </c>
      <c r="AX269" s="11" t="s">
        <v>78</v>
      </c>
      <c r="AY269" s="215" t="s">
        <v>128</v>
      </c>
    </row>
    <row r="270" spans="2:65" s="12" customFormat="1" ht="13.5">
      <c r="B270" s="216"/>
      <c r="C270" s="217"/>
      <c r="D270" s="202" t="s">
        <v>141</v>
      </c>
      <c r="E270" s="218" t="s">
        <v>22</v>
      </c>
      <c r="F270" s="219" t="s">
        <v>136</v>
      </c>
      <c r="G270" s="217"/>
      <c r="H270" s="220">
        <v>4</v>
      </c>
      <c r="I270" s="221"/>
      <c r="J270" s="217"/>
      <c r="K270" s="217"/>
      <c r="L270" s="222"/>
      <c r="M270" s="223"/>
      <c r="N270" s="224"/>
      <c r="O270" s="224"/>
      <c r="P270" s="224"/>
      <c r="Q270" s="224"/>
      <c r="R270" s="224"/>
      <c r="S270" s="224"/>
      <c r="T270" s="225"/>
      <c r="AT270" s="226" t="s">
        <v>141</v>
      </c>
      <c r="AU270" s="226" t="s">
        <v>87</v>
      </c>
      <c r="AV270" s="12" t="s">
        <v>87</v>
      </c>
      <c r="AW270" s="12" t="s">
        <v>41</v>
      </c>
      <c r="AX270" s="12" t="s">
        <v>78</v>
      </c>
      <c r="AY270" s="226" t="s">
        <v>128</v>
      </c>
    </row>
    <row r="271" spans="2:65" s="13" customFormat="1" ht="13.5">
      <c r="B271" s="227"/>
      <c r="C271" s="228"/>
      <c r="D271" s="202" t="s">
        <v>141</v>
      </c>
      <c r="E271" s="229" t="s">
        <v>22</v>
      </c>
      <c r="F271" s="230" t="s">
        <v>143</v>
      </c>
      <c r="G271" s="228"/>
      <c r="H271" s="231">
        <v>4</v>
      </c>
      <c r="I271" s="232"/>
      <c r="J271" s="228"/>
      <c r="K271" s="228"/>
      <c r="L271" s="233"/>
      <c r="M271" s="234"/>
      <c r="N271" s="235"/>
      <c r="O271" s="235"/>
      <c r="P271" s="235"/>
      <c r="Q271" s="235"/>
      <c r="R271" s="235"/>
      <c r="S271" s="235"/>
      <c r="T271" s="236"/>
      <c r="AT271" s="237" t="s">
        <v>141</v>
      </c>
      <c r="AU271" s="237" t="s">
        <v>87</v>
      </c>
      <c r="AV271" s="13" t="s">
        <v>136</v>
      </c>
      <c r="AW271" s="13" t="s">
        <v>41</v>
      </c>
      <c r="AX271" s="13" t="s">
        <v>24</v>
      </c>
      <c r="AY271" s="237" t="s">
        <v>128</v>
      </c>
    </row>
    <row r="272" spans="2:65" s="1" customFormat="1" ht="16.5" customHeight="1">
      <c r="B272" s="39"/>
      <c r="C272" s="190" t="s">
        <v>309</v>
      </c>
      <c r="D272" s="190" t="s">
        <v>131</v>
      </c>
      <c r="E272" s="191" t="s">
        <v>310</v>
      </c>
      <c r="F272" s="192" t="s">
        <v>311</v>
      </c>
      <c r="G272" s="193" t="s">
        <v>222</v>
      </c>
      <c r="H272" s="194">
        <v>16.25</v>
      </c>
      <c r="I272" s="195"/>
      <c r="J272" s="196">
        <f>ROUND(I272*H272,2)</f>
        <v>0</v>
      </c>
      <c r="K272" s="192" t="s">
        <v>135</v>
      </c>
      <c r="L272" s="59"/>
      <c r="M272" s="197" t="s">
        <v>22</v>
      </c>
      <c r="N272" s="198" t="s">
        <v>49</v>
      </c>
      <c r="O272" s="40"/>
      <c r="P272" s="199">
        <f>O272*H272</f>
        <v>0</v>
      </c>
      <c r="Q272" s="199">
        <v>0</v>
      </c>
      <c r="R272" s="199">
        <f>Q272*H272</f>
        <v>0</v>
      </c>
      <c r="S272" s="199">
        <v>0</v>
      </c>
      <c r="T272" s="200">
        <f>S272*H272</f>
        <v>0</v>
      </c>
      <c r="AR272" s="23" t="s">
        <v>136</v>
      </c>
      <c r="AT272" s="23" t="s">
        <v>131</v>
      </c>
      <c r="AU272" s="23" t="s">
        <v>87</v>
      </c>
      <c r="AY272" s="23" t="s">
        <v>128</v>
      </c>
      <c r="BE272" s="201">
        <f>IF(N272="základní",J272,0)</f>
        <v>0</v>
      </c>
      <c r="BF272" s="201">
        <f>IF(N272="snížená",J272,0)</f>
        <v>0</v>
      </c>
      <c r="BG272" s="201">
        <f>IF(N272="zákl. přenesená",J272,0)</f>
        <v>0</v>
      </c>
      <c r="BH272" s="201">
        <f>IF(N272="sníž. přenesená",J272,0)</f>
        <v>0</v>
      </c>
      <c r="BI272" s="201">
        <f>IF(N272="nulová",J272,0)</f>
        <v>0</v>
      </c>
      <c r="BJ272" s="23" t="s">
        <v>24</v>
      </c>
      <c r="BK272" s="201">
        <f>ROUND(I272*H272,2)</f>
        <v>0</v>
      </c>
      <c r="BL272" s="23" t="s">
        <v>136</v>
      </c>
      <c r="BM272" s="23" t="s">
        <v>312</v>
      </c>
    </row>
    <row r="273" spans="2:65" s="1" customFormat="1" ht="13.5">
      <c r="B273" s="39"/>
      <c r="C273" s="61"/>
      <c r="D273" s="202" t="s">
        <v>138</v>
      </c>
      <c r="E273" s="61"/>
      <c r="F273" s="203" t="s">
        <v>311</v>
      </c>
      <c r="G273" s="61"/>
      <c r="H273" s="61"/>
      <c r="I273" s="161"/>
      <c r="J273" s="61"/>
      <c r="K273" s="61"/>
      <c r="L273" s="59"/>
      <c r="M273" s="204"/>
      <c r="N273" s="40"/>
      <c r="O273" s="40"/>
      <c r="P273" s="40"/>
      <c r="Q273" s="40"/>
      <c r="R273" s="40"/>
      <c r="S273" s="40"/>
      <c r="T273" s="76"/>
      <c r="AT273" s="23" t="s">
        <v>138</v>
      </c>
      <c r="AU273" s="23" t="s">
        <v>87</v>
      </c>
    </row>
    <row r="274" spans="2:65" s="1" customFormat="1" ht="40.5">
      <c r="B274" s="39"/>
      <c r="C274" s="61"/>
      <c r="D274" s="202" t="s">
        <v>139</v>
      </c>
      <c r="E274" s="61"/>
      <c r="F274" s="205" t="s">
        <v>313</v>
      </c>
      <c r="G274" s="61"/>
      <c r="H274" s="61"/>
      <c r="I274" s="161"/>
      <c r="J274" s="61"/>
      <c r="K274" s="61"/>
      <c r="L274" s="59"/>
      <c r="M274" s="204"/>
      <c r="N274" s="40"/>
      <c r="O274" s="40"/>
      <c r="P274" s="40"/>
      <c r="Q274" s="40"/>
      <c r="R274" s="40"/>
      <c r="S274" s="40"/>
      <c r="T274" s="76"/>
      <c r="AT274" s="23" t="s">
        <v>139</v>
      </c>
      <c r="AU274" s="23" t="s">
        <v>87</v>
      </c>
    </row>
    <row r="275" spans="2:65" s="11" customFormat="1" ht="13.5">
      <c r="B275" s="206"/>
      <c r="C275" s="207"/>
      <c r="D275" s="202" t="s">
        <v>141</v>
      </c>
      <c r="E275" s="208" t="s">
        <v>22</v>
      </c>
      <c r="F275" s="209" t="s">
        <v>185</v>
      </c>
      <c r="G275" s="207"/>
      <c r="H275" s="208" t="s">
        <v>22</v>
      </c>
      <c r="I275" s="210"/>
      <c r="J275" s="207"/>
      <c r="K275" s="207"/>
      <c r="L275" s="211"/>
      <c r="M275" s="212"/>
      <c r="N275" s="213"/>
      <c r="O275" s="213"/>
      <c r="P275" s="213"/>
      <c r="Q275" s="213"/>
      <c r="R275" s="213"/>
      <c r="S275" s="213"/>
      <c r="T275" s="214"/>
      <c r="AT275" s="215" t="s">
        <v>141</v>
      </c>
      <c r="AU275" s="215" t="s">
        <v>87</v>
      </c>
      <c r="AV275" s="11" t="s">
        <v>24</v>
      </c>
      <c r="AW275" s="11" t="s">
        <v>41</v>
      </c>
      <c r="AX275" s="11" t="s">
        <v>78</v>
      </c>
      <c r="AY275" s="215" t="s">
        <v>128</v>
      </c>
    </row>
    <row r="276" spans="2:65" s="11" customFormat="1" ht="13.5">
      <c r="B276" s="206"/>
      <c r="C276" s="207"/>
      <c r="D276" s="202" t="s">
        <v>141</v>
      </c>
      <c r="E276" s="208" t="s">
        <v>22</v>
      </c>
      <c r="F276" s="209" t="s">
        <v>314</v>
      </c>
      <c r="G276" s="207"/>
      <c r="H276" s="208" t="s">
        <v>22</v>
      </c>
      <c r="I276" s="210"/>
      <c r="J276" s="207"/>
      <c r="K276" s="207"/>
      <c r="L276" s="211"/>
      <c r="M276" s="212"/>
      <c r="N276" s="213"/>
      <c r="O276" s="213"/>
      <c r="P276" s="213"/>
      <c r="Q276" s="213"/>
      <c r="R276" s="213"/>
      <c r="S276" s="213"/>
      <c r="T276" s="214"/>
      <c r="AT276" s="215" t="s">
        <v>141</v>
      </c>
      <c r="AU276" s="215" t="s">
        <v>87</v>
      </c>
      <c r="AV276" s="11" t="s">
        <v>24</v>
      </c>
      <c r="AW276" s="11" t="s">
        <v>41</v>
      </c>
      <c r="AX276" s="11" t="s">
        <v>78</v>
      </c>
      <c r="AY276" s="215" t="s">
        <v>128</v>
      </c>
    </row>
    <row r="277" spans="2:65" s="12" customFormat="1" ht="13.5">
      <c r="B277" s="216"/>
      <c r="C277" s="217"/>
      <c r="D277" s="202" t="s">
        <v>141</v>
      </c>
      <c r="E277" s="218" t="s">
        <v>22</v>
      </c>
      <c r="F277" s="219" t="s">
        <v>315</v>
      </c>
      <c r="G277" s="217"/>
      <c r="H277" s="220">
        <v>16.25</v>
      </c>
      <c r="I277" s="221"/>
      <c r="J277" s="217"/>
      <c r="K277" s="217"/>
      <c r="L277" s="222"/>
      <c r="M277" s="223"/>
      <c r="N277" s="224"/>
      <c r="O277" s="224"/>
      <c r="P277" s="224"/>
      <c r="Q277" s="224"/>
      <c r="R277" s="224"/>
      <c r="S277" s="224"/>
      <c r="T277" s="225"/>
      <c r="AT277" s="226" t="s">
        <v>141</v>
      </c>
      <c r="AU277" s="226" t="s">
        <v>87</v>
      </c>
      <c r="AV277" s="12" t="s">
        <v>87</v>
      </c>
      <c r="AW277" s="12" t="s">
        <v>41</v>
      </c>
      <c r="AX277" s="12" t="s">
        <v>78</v>
      </c>
      <c r="AY277" s="226" t="s">
        <v>128</v>
      </c>
    </row>
    <row r="278" spans="2:65" s="13" customFormat="1" ht="13.5">
      <c r="B278" s="227"/>
      <c r="C278" s="228"/>
      <c r="D278" s="202" t="s">
        <v>141</v>
      </c>
      <c r="E278" s="229" t="s">
        <v>22</v>
      </c>
      <c r="F278" s="230" t="s">
        <v>143</v>
      </c>
      <c r="G278" s="228"/>
      <c r="H278" s="231">
        <v>16.25</v>
      </c>
      <c r="I278" s="232"/>
      <c r="J278" s="228"/>
      <c r="K278" s="228"/>
      <c r="L278" s="233"/>
      <c r="M278" s="234"/>
      <c r="N278" s="235"/>
      <c r="O278" s="235"/>
      <c r="P278" s="235"/>
      <c r="Q278" s="235"/>
      <c r="R278" s="235"/>
      <c r="S278" s="235"/>
      <c r="T278" s="236"/>
      <c r="AT278" s="237" t="s">
        <v>141</v>
      </c>
      <c r="AU278" s="237" t="s">
        <v>87</v>
      </c>
      <c r="AV278" s="13" t="s">
        <v>136</v>
      </c>
      <c r="AW278" s="13" t="s">
        <v>41</v>
      </c>
      <c r="AX278" s="13" t="s">
        <v>24</v>
      </c>
      <c r="AY278" s="237" t="s">
        <v>128</v>
      </c>
    </row>
    <row r="279" spans="2:65" s="1" customFormat="1" ht="16.5" customHeight="1">
      <c r="B279" s="39"/>
      <c r="C279" s="190" t="s">
        <v>316</v>
      </c>
      <c r="D279" s="190" t="s">
        <v>131</v>
      </c>
      <c r="E279" s="191" t="s">
        <v>317</v>
      </c>
      <c r="F279" s="192" t="s">
        <v>318</v>
      </c>
      <c r="G279" s="193" t="s">
        <v>176</v>
      </c>
      <c r="H279" s="194">
        <v>120</v>
      </c>
      <c r="I279" s="195"/>
      <c r="J279" s="196">
        <f>ROUND(I279*H279,2)</f>
        <v>0</v>
      </c>
      <c r="K279" s="192" t="s">
        <v>135</v>
      </c>
      <c r="L279" s="59"/>
      <c r="M279" s="197" t="s">
        <v>22</v>
      </c>
      <c r="N279" s="198" t="s">
        <v>49</v>
      </c>
      <c r="O279" s="40"/>
      <c r="P279" s="199">
        <f>O279*H279</f>
        <v>0</v>
      </c>
      <c r="Q279" s="199">
        <v>0</v>
      </c>
      <c r="R279" s="199">
        <f>Q279*H279</f>
        <v>0</v>
      </c>
      <c r="S279" s="199">
        <v>0</v>
      </c>
      <c r="T279" s="200">
        <f>S279*H279</f>
        <v>0</v>
      </c>
      <c r="AR279" s="23" t="s">
        <v>136</v>
      </c>
      <c r="AT279" s="23" t="s">
        <v>131</v>
      </c>
      <c r="AU279" s="23" t="s">
        <v>87</v>
      </c>
      <c r="AY279" s="23" t="s">
        <v>128</v>
      </c>
      <c r="BE279" s="201">
        <f>IF(N279="základní",J279,0)</f>
        <v>0</v>
      </c>
      <c r="BF279" s="201">
        <f>IF(N279="snížená",J279,0)</f>
        <v>0</v>
      </c>
      <c r="BG279" s="201">
        <f>IF(N279="zákl. přenesená",J279,0)</f>
        <v>0</v>
      </c>
      <c r="BH279" s="201">
        <f>IF(N279="sníž. přenesená",J279,0)</f>
        <v>0</v>
      </c>
      <c r="BI279" s="201">
        <f>IF(N279="nulová",J279,0)</f>
        <v>0</v>
      </c>
      <c r="BJ279" s="23" t="s">
        <v>24</v>
      </c>
      <c r="BK279" s="201">
        <f>ROUND(I279*H279,2)</f>
        <v>0</v>
      </c>
      <c r="BL279" s="23" t="s">
        <v>136</v>
      </c>
      <c r="BM279" s="23" t="s">
        <v>319</v>
      </c>
    </row>
    <row r="280" spans="2:65" s="1" customFormat="1" ht="13.5">
      <c r="B280" s="39"/>
      <c r="C280" s="61"/>
      <c r="D280" s="202" t="s">
        <v>138</v>
      </c>
      <c r="E280" s="61"/>
      <c r="F280" s="203" t="s">
        <v>318</v>
      </c>
      <c r="G280" s="61"/>
      <c r="H280" s="61"/>
      <c r="I280" s="161"/>
      <c r="J280" s="61"/>
      <c r="K280" s="61"/>
      <c r="L280" s="59"/>
      <c r="M280" s="204"/>
      <c r="N280" s="40"/>
      <c r="O280" s="40"/>
      <c r="P280" s="40"/>
      <c r="Q280" s="40"/>
      <c r="R280" s="40"/>
      <c r="S280" s="40"/>
      <c r="T280" s="76"/>
      <c r="AT280" s="23" t="s">
        <v>138</v>
      </c>
      <c r="AU280" s="23" t="s">
        <v>87</v>
      </c>
    </row>
    <row r="281" spans="2:65" s="1" customFormat="1" ht="40.5">
      <c r="B281" s="39"/>
      <c r="C281" s="61"/>
      <c r="D281" s="202" t="s">
        <v>139</v>
      </c>
      <c r="E281" s="61"/>
      <c r="F281" s="205" t="s">
        <v>320</v>
      </c>
      <c r="G281" s="61"/>
      <c r="H281" s="61"/>
      <c r="I281" s="161"/>
      <c r="J281" s="61"/>
      <c r="K281" s="61"/>
      <c r="L281" s="59"/>
      <c r="M281" s="204"/>
      <c r="N281" s="40"/>
      <c r="O281" s="40"/>
      <c r="P281" s="40"/>
      <c r="Q281" s="40"/>
      <c r="R281" s="40"/>
      <c r="S281" s="40"/>
      <c r="T281" s="76"/>
      <c r="AT281" s="23" t="s">
        <v>139</v>
      </c>
      <c r="AU281" s="23" t="s">
        <v>87</v>
      </c>
    </row>
    <row r="282" spans="2:65" s="11" customFormat="1" ht="13.5">
      <c r="B282" s="206"/>
      <c r="C282" s="207"/>
      <c r="D282" s="202" t="s">
        <v>141</v>
      </c>
      <c r="E282" s="208" t="s">
        <v>22</v>
      </c>
      <c r="F282" s="209" t="s">
        <v>321</v>
      </c>
      <c r="G282" s="207"/>
      <c r="H282" s="208" t="s">
        <v>22</v>
      </c>
      <c r="I282" s="210"/>
      <c r="J282" s="207"/>
      <c r="K282" s="207"/>
      <c r="L282" s="211"/>
      <c r="M282" s="212"/>
      <c r="N282" s="213"/>
      <c r="O282" s="213"/>
      <c r="P282" s="213"/>
      <c r="Q282" s="213"/>
      <c r="R282" s="213"/>
      <c r="S282" s="213"/>
      <c r="T282" s="214"/>
      <c r="AT282" s="215" t="s">
        <v>141</v>
      </c>
      <c r="AU282" s="215" t="s">
        <v>87</v>
      </c>
      <c r="AV282" s="11" t="s">
        <v>24</v>
      </c>
      <c r="AW282" s="11" t="s">
        <v>41</v>
      </c>
      <c r="AX282" s="11" t="s">
        <v>78</v>
      </c>
      <c r="AY282" s="215" t="s">
        <v>128</v>
      </c>
    </row>
    <row r="283" spans="2:65" s="11" customFormat="1" ht="13.5">
      <c r="B283" s="206"/>
      <c r="C283" s="207"/>
      <c r="D283" s="202" t="s">
        <v>141</v>
      </c>
      <c r="E283" s="208" t="s">
        <v>22</v>
      </c>
      <c r="F283" s="209" t="s">
        <v>322</v>
      </c>
      <c r="G283" s="207"/>
      <c r="H283" s="208" t="s">
        <v>22</v>
      </c>
      <c r="I283" s="210"/>
      <c r="J283" s="207"/>
      <c r="K283" s="207"/>
      <c r="L283" s="211"/>
      <c r="M283" s="212"/>
      <c r="N283" s="213"/>
      <c r="O283" s="213"/>
      <c r="P283" s="213"/>
      <c r="Q283" s="213"/>
      <c r="R283" s="213"/>
      <c r="S283" s="213"/>
      <c r="T283" s="214"/>
      <c r="AT283" s="215" t="s">
        <v>141</v>
      </c>
      <c r="AU283" s="215" t="s">
        <v>87</v>
      </c>
      <c r="AV283" s="11" t="s">
        <v>24</v>
      </c>
      <c r="AW283" s="11" t="s">
        <v>41</v>
      </c>
      <c r="AX283" s="11" t="s">
        <v>78</v>
      </c>
      <c r="AY283" s="215" t="s">
        <v>128</v>
      </c>
    </row>
    <row r="284" spans="2:65" s="12" customFormat="1" ht="13.5">
      <c r="B284" s="216"/>
      <c r="C284" s="217"/>
      <c r="D284" s="202" t="s">
        <v>141</v>
      </c>
      <c r="E284" s="218" t="s">
        <v>22</v>
      </c>
      <c r="F284" s="219" t="s">
        <v>323</v>
      </c>
      <c r="G284" s="217"/>
      <c r="H284" s="220">
        <v>120</v>
      </c>
      <c r="I284" s="221"/>
      <c r="J284" s="217"/>
      <c r="K284" s="217"/>
      <c r="L284" s="222"/>
      <c r="M284" s="223"/>
      <c r="N284" s="224"/>
      <c r="O284" s="224"/>
      <c r="P284" s="224"/>
      <c r="Q284" s="224"/>
      <c r="R284" s="224"/>
      <c r="S284" s="224"/>
      <c r="T284" s="225"/>
      <c r="AT284" s="226" t="s">
        <v>141</v>
      </c>
      <c r="AU284" s="226" t="s">
        <v>87</v>
      </c>
      <c r="AV284" s="12" t="s">
        <v>87</v>
      </c>
      <c r="AW284" s="12" t="s">
        <v>41</v>
      </c>
      <c r="AX284" s="12" t="s">
        <v>78</v>
      </c>
      <c r="AY284" s="226" t="s">
        <v>128</v>
      </c>
    </row>
    <row r="285" spans="2:65" s="13" customFormat="1" ht="13.5">
      <c r="B285" s="227"/>
      <c r="C285" s="228"/>
      <c r="D285" s="202" t="s">
        <v>141</v>
      </c>
      <c r="E285" s="229" t="s">
        <v>22</v>
      </c>
      <c r="F285" s="230" t="s">
        <v>143</v>
      </c>
      <c r="G285" s="228"/>
      <c r="H285" s="231">
        <v>120</v>
      </c>
      <c r="I285" s="232"/>
      <c r="J285" s="228"/>
      <c r="K285" s="228"/>
      <c r="L285" s="233"/>
      <c r="M285" s="234"/>
      <c r="N285" s="235"/>
      <c r="O285" s="235"/>
      <c r="P285" s="235"/>
      <c r="Q285" s="235"/>
      <c r="R285" s="235"/>
      <c r="S285" s="235"/>
      <c r="T285" s="236"/>
      <c r="AT285" s="237" t="s">
        <v>141</v>
      </c>
      <c r="AU285" s="237" t="s">
        <v>87</v>
      </c>
      <c r="AV285" s="13" t="s">
        <v>136</v>
      </c>
      <c r="AW285" s="13" t="s">
        <v>41</v>
      </c>
      <c r="AX285" s="13" t="s">
        <v>24</v>
      </c>
      <c r="AY285" s="237" t="s">
        <v>128</v>
      </c>
    </row>
    <row r="286" spans="2:65" s="1" customFormat="1" ht="16.5" customHeight="1">
      <c r="B286" s="39"/>
      <c r="C286" s="190" t="s">
        <v>324</v>
      </c>
      <c r="D286" s="190" t="s">
        <v>131</v>
      </c>
      <c r="E286" s="191" t="s">
        <v>325</v>
      </c>
      <c r="F286" s="192" t="s">
        <v>326</v>
      </c>
      <c r="G286" s="193" t="s">
        <v>176</v>
      </c>
      <c r="H286" s="194">
        <v>124</v>
      </c>
      <c r="I286" s="195"/>
      <c r="J286" s="196">
        <f>ROUND(I286*H286,2)</f>
        <v>0</v>
      </c>
      <c r="K286" s="192" t="s">
        <v>135</v>
      </c>
      <c r="L286" s="59"/>
      <c r="M286" s="197" t="s">
        <v>22</v>
      </c>
      <c r="N286" s="198" t="s">
        <v>49</v>
      </c>
      <c r="O286" s="40"/>
      <c r="P286" s="199">
        <f>O286*H286</f>
        <v>0</v>
      </c>
      <c r="Q286" s="199">
        <v>0</v>
      </c>
      <c r="R286" s="199">
        <f>Q286*H286</f>
        <v>0</v>
      </c>
      <c r="S286" s="199">
        <v>0</v>
      </c>
      <c r="T286" s="200">
        <f>S286*H286</f>
        <v>0</v>
      </c>
      <c r="AR286" s="23" t="s">
        <v>136</v>
      </c>
      <c r="AT286" s="23" t="s">
        <v>131</v>
      </c>
      <c r="AU286" s="23" t="s">
        <v>87</v>
      </c>
      <c r="AY286" s="23" t="s">
        <v>128</v>
      </c>
      <c r="BE286" s="201">
        <f>IF(N286="základní",J286,0)</f>
        <v>0</v>
      </c>
      <c r="BF286" s="201">
        <f>IF(N286="snížená",J286,0)</f>
        <v>0</v>
      </c>
      <c r="BG286" s="201">
        <f>IF(N286="zákl. přenesená",J286,0)</f>
        <v>0</v>
      </c>
      <c r="BH286" s="201">
        <f>IF(N286="sníž. přenesená",J286,0)</f>
        <v>0</v>
      </c>
      <c r="BI286" s="201">
        <f>IF(N286="nulová",J286,0)</f>
        <v>0</v>
      </c>
      <c r="BJ286" s="23" t="s">
        <v>24</v>
      </c>
      <c r="BK286" s="201">
        <f>ROUND(I286*H286,2)</f>
        <v>0</v>
      </c>
      <c r="BL286" s="23" t="s">
        <v>136</v>
      </c>
      <c r="BM286" s="23" t="s">
        <v>327</v>
      </c>
    </row>
    <row r="287" spans="2:65" s="1" customFormat="1" ht="13.5">
      <c r="B287" s="39"/>
      <c r="C287" s="61"/>
      <c r="D287" s="202" t="s">
        <v>138</v>
      </c>
      <c r="E287" s="61"/>
      <c r="F287" s="203" t="s">
        <v>326</v>
      </c>
      <c r="G287" s="61"/>
      <c r="H287" s="61"/>
      <c r="I287" s="161"/>
      <c r="J287" s="61"/>
      <c r="K287" s="61"/>
      <c r="L287" s="59"/>
      <c r="M287" s="204"/>
      <c r="N287" s="40"/>
      <c r="O287" s="40"/>
      <c r="P287" s="40"/>
      <c r="Q287" s="40"/>
      <c r="R287" s="40"/>
      <c r="S287" s="40"/>
      <c r="T287" s="76"/>
      <c r="AT287" s="23" t="s">
        <v>138</v>
      </c>
      <c r="AU287" s="23" t="s">
        <v>87</v>
      </c>
    </row>
    <row r="288" spans="2:65" s="1" customFormat="1" ht="40.5">
      <c r="B288" s="39"/>
      <c r="C288" s="61"/>
      <c r="D288" s="202" t="s">
        <v>139</v>
      </c>
      <c r="E288" s="61"/>
      <c r="F288" s="205" t="s">
        <v>320</v>
      </c>
      <c r="G288" s="61"/>
      <c r="H288" s="61"/>
      <c r="I288" s="161"/>
      <c r="J288" s="61"/>
      <c r="K288" s="61"/>
      <c r="L288" s="59"/>
      <c r="M288" s="204"/>
      <c r="N288" s="40"/>
      <c r="O288" s="40"/>
      <c r="P288" s="40"/>
      <c r="Q288" s="40"/>
      <c r="R288" s="40"/>
      <c r="S288" s="40"/>
      <c r="T288" s="76"/>
      <c r="AT288" s="23" t="s">
        <v>139</v>
      </c>
      <c r="AU288" s="23" t="s">
        <v>87</v>
      </c>
    </row>
    <row r="289" spans="2:65" s="11" customFormat="1" ht="13.5">
      <c r="B289" s="206"/>
      <c r="C289" s="207"/>
      <c r="D289" s="202" t="s">
        <v>141</v>
      </c>
      <c r="E289" s="208" t="s">
        <v>22</v>
      </c>
      <c r="F289" s="209" t="s">
        <v>328</v>
      </c>
      <c r="G289" s="207"/>
      <c r="H289" s="208" t="s">
        <v>22</v>
      </c>
      <c r="I289" s="210"/>
      <c r="J289" s="207"/>
      <c r="K289" s="207"/>
      <c r="L289" s="211"/>
      <c r="M289" s="212"/>
      <c r="N289" s="213"/>
      <c r="O289" s="213"/>
      <c r="P289" s="213"/>
      <c r="Q289" s="213"/>
      <c r="R289" s="213"/>
      <c r="S289" s="213"/>
      <c r="T289" s="214"/>
      <c r="AT289" s="215" t="s">
        <v>141</v>
      </c>
      <c r="AU289" s="215" t="s">
        <v>87</v>
      </c>
      <c r="AV289" s="11" t="s">
        <v>24</v>
      </c>
      <c r="AW289" s="11" t="s">
        <v>41</v>
      </c>
      <c r="AX289" s="11" t="s">
        <v>78</v>
      </c>
      <c r="AY289" s="215" t="s">
        <v>128</v>
      </c>
    </row>
    <row r="290" spans="2:65" s="11" customFormat="1" ht="13.5">
      <c r="B290" s="206"/>
      <c r="C290" s="207"/>
      <c r="D290" s="202" t="s">
        <v>141</v>
      </c>
      <c r="E290" s="208" t="s">
        <v>22</v>
      </c>
      <c r="F290" s="209" t="s">
        <v>329</v>
      </c>
      <c r="G290" s="207"/>
      <c r="H290" s="208" t="s">
        <v>22</v>
      </c>
      <c r="I290" s="210"/>
      <c r="J290" s="207"/>
      <c r="K290" s="207"/>
      <c r="L290" s="211"/>
      <c r="M290" s="212"/>
      <c r="N290" s="213"/>
      <c r="O290" s="213"/>
      <c r="P290" s="213"/>
      <c r="Q290" s="213"/>
      <c r="R290" s="213"/>
      <c r="S290" s="213"/>
      <c r="T290" s="214"/>
      <c r="AT290" s="215" t="s">
        <v>141</v>
      </c>
      <c r="AU290" s="215" t="s">
        <v>87</v>
      </c>
      <c r="AV290" s="11" t="s">
        <v>24</v>
      </c>
      <c r="AW290" s="11" t="s">
        <v>41</v>
      </c>
      <c r="AX290" s="11" t="s">
        <v>78</v>
      </c>
      <c r="AY290" s="215" t="s">
        <v>128</v>
      </c>
    </row>
    <row r="291" spans="2:65" s="12" customFormat="1" ht="13.5">
      <c r="B291" s="216"/>
      <c r="C291" s="217"/>
      <c r="D291" s="202" t="s">
        <v>141</v>
      </c>
      <c r="E291" s="218" t="s">
        <v>22</v>
      </c>
      <c r="F291" s="219" t="s">
        <v>330</v>
      </c>
      <c r="G291" s="217"/>
      <c r="H291" s="220">
        <v>124</v>
      </c>
      <c r="I291" s="221"/>
      <c r="J291" s="217"/>
      <c r="K291" s="217"/>
      <c r="L291" s="222"/>
      <c r="M291" s="223"/>
      <c r="N291" s="224"/>
      <c r="O291" s="224"/>
      <c r="P291" s="224"/>
      <c r="Q291" s="224"/>
      <c r="R291" s="224"/>
      <c r="S291" s="224"/>
      <c r="T291" s="225"/>
      <c r="AT291" s="226" t="s">
        <v>141</v>
      </c>
      <c r="AU291" s="226" t="s">
        <v>87</v>
      </c>
      <c r="AV291" s="12" t="s">
        <v>87</v>
      </c>
      <c r="AW291" s="12" t="s">
        <v>41</v>
      </c>
      <c r="AX291" s="12" t="s">
        <v>78</v>
      </c>
      <c r="AY291" s="226" t="s">
        <v>128</v>
      </c>
    </row>
    <row r="292" spans="2:65" s="13" customFormat="1" ht="13.5">
      <c r="B292" s="227"/>
      <c r="C292" s="228"/>
      <c r="D292" s="202" t="s">
        <v>141</v>
      </c>
      <c r="E292" s="229" t="s">
        <v>22</v>
      </c>
      <c r="F292" s="230" t="s">
        <v>143</v>
      </c>
      <c r="G292" s="228"/>
      <c r="H292" s="231">
        <v>124</v>
      </c>
      <c r="I292" s="232"/>
      <c r="J292" s="228"/>
      <c r="K292" s="228"/>
      <c r="L292" s="233"/>
      <c r="M292" s="234"/>
      <c r="N292" s="235"/>
      <c r="O292" s="235"/>
      <c r="P292" s="235"/>
      <c r="Q292" s="235"/>
      <c r="R292" s="235"/>
      <c r="S292" s="235"/>
      <c r="T292" s="236"/>
      <c r="AT292" s="237" t="s">
        <v>141</v>
      </c>
      <c r="AU292" s="237" t="s">
        <v>87</v>
      </c>
      <c r="AV292" s="13" t="s">
        <v>136</v>
      </c>
      <c r="AW292" s="13" t="s">
        <v>41</v>
      </c>
      <c r="AX292" s="13" t="s">
        <v>24</v>
      </c>
      <c r="AY292" s="237" t="s">
        <v>128</v>
      </c>
    </row>
    <row r="293" spans="2:65" s="1" customFormat="1" ht="16.5" customHeight="1">
      <c r="B293" s="39"/>
      <c r="C293" s="190" t="s">
        <v>24</v>
      </c>
      <c r="D293" s="190" t="s">
        <v>131</v>
      </c>
      <c r="E293" s="191" t="s">
        <v>331</v>
      </c>
      <c r="F293" s="192" t="s">
        <v>332</v>
      </c>
      <c r="G293" s="193" t="s">
        <v>176</v>
      </c>
      <c r="H293" s="194">
        <v>122</v>
      </c>
      <c r="I293" s="195"/>
      <c r="J293" s="196">
        <f>ROUND(I293*H293,2)</f>
        <v>0</v>
      </c>
      <c r="K293" s="192" t="s">
        <v>135</v>
      </c>
      <c r="L293" s="59"/>
      <c r="M293" s="197" t="s">
        <v>22</v>
      </c>
      <c r="N293" s="198" t="s">
        <v>49</v>
      </c>
      <c r="O293" s="40"/>
      <c r="P293" s="199">
        <f>O293*H293</f>
        <v>0</v>
      </c>
      <c r="Q293" s="199">
        <v>0</v>
      </c>
      <c r="R293" s="199">
        <f>Q293*H293</f>
        <v>0</v>
      </c>
      <c r="S293" s="199">
        <v>0</v>
      </c>
      <c r="T293" s="200">
        <f>S293*H293</f>
        <v>0</v>
      </c>
      <c r="AR293" s="23" t="s">
        <v>136</v>
      </c>
      <c r="AT293" s="23" t="s">
        <v>131</v>
      </c>
      <c r="AU293" s="23" t="s">
        <v>87</v>
      </c>
      <c r="AY293" s="23" t="s">
        <v>128</v>
      </c>
      <c r="BE293" s="201">
        <f>IF(N293="základní",J293,0)</f>
        <v>0</v>
      </c>
      <c r="BF293" s="201">
        <f>IF(N293="snížená",J293,0)</f>
        <v>0</v>
      </c>
      <c r="BG293" s="201">
        <f>IF(N293="zákl. přenesená",J293,0)</f>
        <v>0</v>
      </c>
      <c r="BH293" s="201">
        <f>IF(N293="sníž. přenesená",J293,0)</f>
        <v>0</v>
      </c>
      <c r="BI293" s="201">
        <f>IF(N293="nulová",J293,0)</f>
        <v>0</v>
      </c>
      <c r="BJ293" s="23" t="s">
        <v>24</v>
      </c>
      <c r="BK293" s="201">
        <f>ROUND(I293*H293,2)</f>
        <v>0</v>
      </c>
      <c r="BL293" s="23" t="s">
        <v>136</v>
      </c>
      <c r="BM293" s="23" t="s">
        <v>333</v>
      </c>
    </row>
    <row r="294" spans="2:65" s="1" customFormat="1" ht="13.5">
      <c r="B294" s="39"/>
      <c r="C294" s="61"/>
      <c r="D294" s="202" t="s">
        <v>138</v>
      </c>
      <c r="E294" s="61"/>
      <c r="F294" s="203" t="s">
        <v>332</v>
      </c>
      <c r="G294" s="61"/>
      <c r="H294" s="61"/>
      <c r="I294" s="161"/>
      <c r="J294" s="61"/>
      <c r="K294" s="61"/>
      <c r="L294" s="59"/>
      <c r="M294" s="204"/>
      <c r="N294" s="40"/>
      <c r="O294" s="40"/>
      <c r="P294" s="40"/>
      <c r="Q294" s="40"/>
      <c r="R294" s="40"/>
      <c r="S294" s="40"/>
      <c r="T294" s="76"/>
      <c r="AT294" s="23" t="s">
        <v>138</v>
      </c>
      <c r="AU294" s="23" t="s">
        <v>87</v>
      </c>
    </row>
    <row r="295" spans="2:65" s="1" customFormat="1" ht="27">
      <c r="B295" s="39"/>
      <c r="C295" s="61"/>
      <c r="D295" s="202" t="s">
        <v>139</v>
      </c>
      <c r="E295" s="61"/>
      <c r="F295" s="205" t="s">
        <v>334</v>
      </c>
      <c r="G295" s="61"/>
      <c r="H295" s="61"/>
      <c r="I295" s="161"/>
      <c r="J295" s="61"/>
      <c r="K295" s="61"/>
      <c r="L295" s="59"/>
      <c r="M295" s="204"/>
      <c r="N295" s="40"/>
      <c r="O295" s="40"/>
      <c r="P295" s="40"/>
      <c r="Q295" s="40"/>
      <c r="R295" s="40"/>
      <c r="S295" s="40"/>
      <c r="T295" s="76"/>
      <c r="AT295" s="23" t="s">
        <v>139</v>
      </c>
      <c r="AU295" s="23" t="s">
        <v>87</v>
      </c>
    </row>
    <row r="296" spans="2:65" s="11" customFormat="1" ht="13.5">
      <c r="B296" s="206"/>
      <c r="C296" s="207"/>
      <c r="D296" s="202" t="s">
        <v>141</v>
      </c>
      <c r="E296" s="208" t="s">
        <v>22</v>
      </c>
      <c r="F296" s="209" t="s">
        <v>335</v>
      </c>
      <c r="G296" s="207"/>
      <c r="H296" s="208" t="s">
        <v>22</v>
      </c>
      <c r="I296" s="210"/>
      <c r="J296" s="207"/>
      <c r="K296" s="207"/>
      <c r="L296" s="211"/>
      <c r="M296" s="212"/>
      <c r="N296" s="213"/>
      <c r="O296" s="213"/>
      <c r="P296" s="213"/>
      <c r="Q296" s="213"/>
      <c r="R296" s="213"/>
      <c r="S296" s="213"/>
      <c r="T296" s="214"/>
      <c r="AT296" s="215" t="s">
        <v>141</v>
      </c>
      <c r="AU296" s="215" t="s">
        <v>87</v>
      </c>
      <c r="AV296" s="11" t="s">
        <v>24</v>
      </c>
      <c r="AW296" s="11" t="s">
        <v>41</v>
      </c>
      <c r="AX296" s="11" t="s">
        <v>78</v>
      </c>
      <c r="AY296" s="215" t="s">
        <v>128</v>
      </c>
    </row>
    <row r="297" spans="2:65" s="12" customFormat="1" ht="13.5">
      <c r="B297" s="216"/>
      <c r="C297" s="217"/>
      <c r="D297" s="202" t="s">
        <v>141</v>
      </c>
      <c r="E297" s="218" t="s">
        <v>22</v>
      </c>
      <c r="F297" s="219" t="s">
        <v>336</v>
      </c>
      <c r="G297" s="217"/>
      <c r="H297" s="220">
        <v>122</v>
      </c>
      <c r="I297" s="221"/>
      <c r="J297" s="217"/>
      <c r="K297" s="217"/>
      <c r="L297" s="222"/>
      <c r="M297" s="223"/>
      <c r="N297" s="224"/>
      <c r="O297" s="224"/>
      <c r="P297" s="224"/>
      <c r="Q297" s="224"/>
      <c r="R297" s="224"/>
      <c r="S297" s="224"/>
      <c r="T297" s="225"/>
      <c r="AT297" s="226" t="s">
        <v>141</v>
      </c>
      <c r="AU297" s="226" t="s">
        <v>87</v>
      </c>
      <c r="AV297" s="12" t="s">
        <v>87</v>
      </c>
      <c r="AW297" s="12" t="s">
        <v>41</v>
      </c>
      <c r="AX297" s="12" t="s">
        <v>78</v>
      </c>
      <c r="AY297" s="226" t="s">
        <v>128</v>
      </c>
    </row>
    <row r="298" spans="2:65" s="13" customFormat="1" ht="13.5">
      <c r="B298" s="227"/>
      <c r="C298" s="228"/>
      <c r="D298" s="202" t="s">
        <v>141</v>
      </c>
      <c r="E298" s="229" t="s">
        <v>22</v>
      </c>
      <c r="F298" s="230" t="s">
        <v>143</v>
      </c>
      <c r="G298" s="228"/>
      <c r="H298" s="231">
        <v>122</v>
      </c>
      <c r="I298" s="232"/>
      <c r="J298" s="228"/>
      <c r="K298" s="228"/>
      <c r="L298" s="233"/>
      <c r="M298" s="234"/>
      <c r="N298" s="235"/>
      <c r="O298" s="235"/>
      <c r="P298" s="235"/>
      <c r="Q298" s="235"/>
      <c r="R298" s="235"/>
      <c r="S298" s="235"/>
      <c r="T298" s="236"/>
      <c r="AT298" s="237" t="s">
        <v>141</v>
      </c>
      <c r="AU298" s="237" t="s">
        <v>87</v>
      </c>
      <c r="AV298" s="13" t="s">
        <v>136</v>
      </c>
      <c r="AW298" s="13" t="s">
        <v>41</v>
      </c>
      <c r="AX298" s="13" t="s">
        <v>24</v>
      </c>
      <c r="AY298" s="237" t="s">
        <v>128</v>
      </c>
    </row>
    <row r="299" spans="2:65" s="1" customFormat="1" ht="16.5" customHeight="1">
      <c r="B299" s="39"/>
      <c r="C299" s="190" t="s">
        <v>337</v>
      </c>
      <c r="D299" s="190" t="s">
        <v>131</v>
      </c>
      <c r="E299" s="191" t="s">
        <v>338</v>
      </c>
      <c r="F299" s="192" t="s">
        <v>339</v>
      </c>
      <c r="G299" s="193" t="s">
        <v>134</v>
      </c>
      <c r="H299" s="194">
        <v>1</v>
      </c>
      <c r="I299" s="195"/>
      <c r="J299" s="196">
        <f>ROUND(I299*H299,2)</f>
        <v>0</v>
      </c>
      <c r="K299" s="192" t="s">
        <v>135</v>
      </c>
      <c r="L299" s="59"/>
      <c r="M299" s="197" t="s">
        <v>22</v>
      </c>
      <c r="N299" s="198" t="s">
        <v>49</v>
      </c>
      <c r="O299" s="40"/>
      <c r="P299" s="199">
        <f>O299*H299</f>
        <v>0</v>
      </c>
      <c r="Q299" s="199">
        <v>0</v>
      </c>
      <c r="R299" s="199">
        <f>Q299*H299</f>
        <v>0</v>
      </c>
      <c r="S299" s="199">
        <v>0</v>
      </c>
      <c r="T299" s="200">
        <f>S299*H299</f>
        <v>0</v>
      </c>
      <c r="AR299" s="23" t="s">
        <v>136</v>
      </c>
      <c r="AT299" s="23" t="s">
        <v>131</v>
      </c>
      <c r="AU299" s="23" t="s">
        <v>87</v>
      </c>
      <c r="AY299" s="23" t="s">
        <v>128</v>
      </c>
      <c r="BE299" s="201">
        <f>IF(N299="základní",J299,0)</f>
        <v>0</v>
      </c>
      <c r="BF299" s="201">
        <f>IF(N299="snížená",J299,0)</f>
        <v>0</v>
      </c>
      <c r="BG299" s="201">
        <f>IF(N299="zákl. přenesená",J299,0)</f>
        <v>0</v>
      </c>
      <c r="BH299" s="201">
        <f>IF(N299="sníž. přenesená",J299,0)</f>
        <v>0</v>
      </c>
      <c r="BI299" s="201">
        <f>IF(N299="nulová",J299,0)</f>
        <v>0</v>
      </c>
      <c r="BJ299" s="23" t="s">
        <v>24</v>
      </c>
      <c r="BK299" s="201">
        <f>ROUND(I299*H299,2)</f>
        <v>0</v>
      </c>
      <c r="BL299" s="23" t="s">
        <v>136</v>
      </c>
      <c r="BM299" s="23" t="s">
        <v>340</v>
      </c>
    </row>
    <row r="300" spans="2:65" s="1" customFormat="1" ht="13.5">
      <c r="B300" s="39"/>
      <c r="C300" s="61"/>
      <c r="D300" s="202" t="s">
        <v>138</v>
      </c>
      <c r="E300" s="61"/>
      <c r="F300" s="203" t="s">
        <v>339</v>
      </c>
      <c r="G300" s="61"/>
      <c r="H300" s="61"/>
      <c r="I300" s="161"/>
      <c r="J300" s="61"/>
      <c r="K300" s="61"/>
      <c r="L300" s="59"/>
      <c r="M300" s="204"/>
      <c r="N300" s="40"/>
      <c r="O300" s="40"/>
      <c r="P300" s="40"/>
      <c r="Q300" s="40"/>
      <c r="R300" s="40"/>
      <c r="S300" s="40"/>
      <c r="T300" s="76"/>
      <c r="AT300" s="23" t="s">
        <v>138</v>
      </c>
      <c r="AU300" s="23" t="s">
        <v>87</v>
      </c>
    </row>
    <row r="301" spans="2:65" s="1" customFormat="1" ht="67.5">
      <c r="B301" s="39"/>
      <c r="C301" s="61"/>
      <c r="D301" s="202" t="s">
        <v>139</v>
      </c>
      <c r="E301" s="61"/>
      <c r="F301" s="205" t="s">
        <v>341</v>
      </c>
      <c r="G301" s="61"/>
      <c r="H301" s="61"/>
      <c r="I301" s="161"/>
      <c r="J301" s="61"/>
      <c r="K301" s="61"/>
      <c r="L301" s="59"/>
      <c r="M301" s="204"/>
      <c r="N301" s="40"/>
      <c r="O301" s="40"/>
      <c r="P301" s="40"/>
      <c r="Q301" s="40"/>
      <c r="R301" s="40"/>
      <c r="S301" s="40"/>
      <c r="T301" s="76"/>
      <c r="AT301" s="23" t="s">
        <v>139</v>
      </c>
      <c r="AU301" s="23" t="s">
        <v>87</v>
      </c>
    </row>
    <row r="302" spans="2:65" s="11" customFormat="1" ht="13.5">
      <c r="B302" s="206"/>
      <c r="C302" s="207"/>
      <c r="D302" s="202" t="s">
        <v>141</v>
      </c>
      <c r="E302" s="208" t="s">
        <v>22</v>
      </c>
      <c r="F302" s="209" t="s">
        <v>342</v>
      </c>
      <c r="G302" s="207"/>
      <c r="H302" s="208" t="s">
        <v>22</v>
      </c>
      <c r="I302" s="210"/>
      <c r="J302" s="207"/>
      <c r="K302" s="207"/>
      <c r="L302" s="211"/>
      <c r="M302" s="212"/>
      <c r="N302" s="213"/>
      <c r="O302" s="213"/>
      <c r="P302" s="213"/>
      <c r="Q302" s="213"/>
      <c r="R302" s="213"/>
      <c r="S302" s="213"/>
      <c r="T302" s="214"/>
      <c r="AT302" s="215" t="s">
        <v>141</v>
      </c>
      <c r="AU302" s="215" t="s">
        <v>87</v>
      </c>
      <c r="AV302" s="11" t="s">
        <v>24</v>
      </c>
      <c r="AW302" s="11" t="s">
        <v>41</v>
      </c>
      <c r="AX302" s="11" t="s">
        <v>78</v>
      </c>
      <c r="AY302" s="215" t="s">
        <v>128</v>
      </c>
    </row>
    <row r="303" spans="2:65" s="11" customFormat="1" ht="13.5">
      <c r="B303" s="206"/>
      <c r="C303" s="207"/>
      <c r="D303" s="202" t="s">
        <v>141</v>
      </c>
      <c r="E303" s="208" t="s">
        <v>22</v>
      </c>
      <c r="F303" s="209" t="s">
        <v>343</v>
      </c>
      <c r="G303" s="207"/>
      <c r="H303" s="208" t="s">
        <v>22</v>
      </c>
      <c r="I303" s="210"/>
      <c r="J303" s="207"/>
      <c r="K303" s="207"/>
      <c r="L303" s="211"/>
      <c r="M303" s="212"/>
      <c r="N303" s="213"/>
      <c r="O303" s="213"/>
      <c r="P303" s="213"/>
      <c r="Q303" s="213"/>
      <c r="R303" s="213"/>
      <c r="S303" s="213"/>
      <c r="T303" s="214"/>
      <c r="AT303" s="215" t="s">
        <v>141</v>
      </c>
      <c r="AU303" s="215" t="s">
        <v>87</v>
      </c>
      <c r="AV303" s="11" t="s">
        <v>24</v>
      </c>
      <c r="AW303" s="11" t="s">
        <v>41</v>
      </c>
      <c r="AX303" s="11" t="s">
        <v>78</v>
      </c>
      <c r="AY303" s="215" t="s">
        <v>128</v>
      </c>
    </row>
    <row r="304" spans="2:65" s="11" customFormat="1" ht="13.5">
      <c r="B304" s="206"/>
      <c r="C304" s="207"/>
      <c r="D304" s="202" t="s">
        <v>141</v>
      </c>
      <c r="E304" s="208" t="s">
        <v>22</v>
      </c>
      <c r="F304" s="209" t="s">
        <v>344</v>
      </c>
      <c r="G304" s="207"/>
      <c r="H304" s="208" t="s">
        <v>22</v>
      </c>
      <c r="I304" s="210"/>
      <c r="J304" s="207"/>
      <c r="K304" s="207"/>
      <c r="L304" s="211"/>
      <c r="M304" s="212"/>
      <c r="N304" s="213"/>
      <c r="O304" s="213"/>
      <c r="P304" s="213"/>
      <c r="Q304" s="213"/>
      <c r="R304" s="213"/>
      <c r="S304" s="213"/>
      <c r="T304" s="214"/>
      <c r="AT304" s="215" t="s">
        <v>141</v>
      </c>
      <c r="AU304" s="215" t="s">
        <v>87</v>
      </c>
      <c r="AV304" s="11" t="s">
        <v>24</v>
      </c>
      <c r="AW304" s="11" t="s">
        <v>41</v>
      </c>
      <c r="AX304" s="11" t="s">
        <v>78</v>
      </c>
      <c r="AY304" s="215" t="s">
        <v>128</v>
      </c>
    </row>
    <row r="305" spans="2:65" s="11" customFormat="1" ht="13.5">
      <c r="B305" s="206"/>
      <c r="C305" s="207"/>
      <c r="D305" s="202" t="s">
        <v>141</v>
      </c>
      <c r="E305" s="208" t="s">
        <v>22</v>
      </c>
      <c r="F305" s="209" t="s">
        <v>345</v>
      </c>
      <c r="G305" s="207"/>
      <c r="H305" s="208" t="s">
        <v>22</v>
      </c>
      <c r="I305" s="210"/>
      <c r="J305" s="207"/>
      <c r="K305" s="207"/>
      <c r="L305" s="211"/>
      <c r="M305" s="212"/>
      <c r="N305" s="213"/>
      <c r="O305" s="213"/>
      <c r="P305" s="213"/>
      <c r="Q305" s="213"/>
      <c r="R305" s="213"/>
      <c r="S305" s="213"/>
      <c r="T305" s="214"/>
      <c r="AT305" s="215" t="s">
        <v>141</v>
      </c>
      <c r="AU305" s="215" t="s">
        <v>87</v>
      </c>
      <c r="AV305" s="11" t="s">
        <v>24</v>
      </c>
      <c r="AW305" s="11" t="s">
        <v>41</v>
      </c>
      <c r="AX305" s="11" t="s">
        <v>78</v>
      </c>
      <c r="AY305" s="215" t="s">
        <v>128</v>
      </c>
    </row>
    <row r="306" spans="2:65" s="12" customFormat="1" ht="13.5">
      <c r="B306" s="216"/>
      <c r="C306" s="217"/>
      <c r="D306" s="202" t="s">
        <v>141</v>
      </c>
      <c r="E306" s="218" t="s">
        <v>22</v>
      </c>
      <c r="F306" s="219" t="s">
        <v>24</v>
      </c>
      <c r="G306" s="217"/>
      <c r="H306" s="220">
        <v>1</v>
      </c>
      <c r="I306" s="221"/>
      <c r="J306" s="217"/>
      <c r="K306" s="217"/>
      <c r="L306" s="222"/>
      <c r="M306" s="223"/>
      <c r="N306" s="224"/>
      <c r="O306" s="224"/>
      <c r="P306" s="224"/>
      <c r="Q306" s="224"/>
      <c r="R306" s="224"/>
      <c r="S306" s="224"/>
      <c r="T306" s="225"/>
      <c r="AT306" s="226" t="s">
        <v>141</v>
      </c>
      <c r="AU306" s="226" t="s">
        <v>87</v>
      </c>
      <c r="AV306" s="12" t="s">
        <v>87</v>
      </c>
      <c r="AW306" s="12" t="s">
        <v>41</v>
      </c>
      <c r="AX306" s="12" t="s">
        <v>78</v>
      </c>
      <c r="AY306" s="226" t="s">
        <v>128</v>
      </c>
    </row>
    <row r="307" spans="2:65" s="13" customFormat="1" ht="13.5">
      <c r="B307" s="227"/>
      <c r="C307" s="228"/>
      <c r="D307" s="202" t="s">
        <v>141</v>
      </c>
      <c r="E307" s="229" t="s">
        <v>22</v>
      </c>
      <c r="F307" s="230" t="s">
        <v>143</v>
      </c>
      <c r="G307" s="228"/>
      <c r="H307" s="231">
        <v>1</v>
      </c>
      <c r="I307" s="232"/>
      <c r="J307" s="228"/>
      <c r="K307" s="228"/>
      <c r="L307" s="233"/>
      <c r="M307" s="234"/>
      <c r="N307" s="235"/>
      <c r="O307" s="235"/>
      <c r="P307" s="235"/>
      <c r="Q307" s="235"/>
      <c r="R307" s="235"/>
      <c r="S307" s="235"/>
      <c r="T307" s="236"/>
      <c r="AT307" s="237" t="s">
        <v>141</v>
      </c>
      <c r="AU307" s="237" t="s">
        <v>87</v>
      </c>
      <c r="AV307" s="13" t="s">
        <v>136</v>
      </c>
      <c r="AW307" s="13" t="s">
        <v>41</v>
      </c>
      <c r="AX307" s="13" t="s">
        <v>24</v>
      </c>
      <c r="AY307" s="237" t="s">
        <v>128</v>
      </c>
    </row>
    <row r="308" spans="2:65" s="1" customFormat="1" ht="16.5" customHeight="1">
      <c r="B308" s="39"/>
      <c r="C308" s="190" t="s">
        <v>346</v>
      </c>
      <c r="D308" s="190" t="s">
        <v>131</v>
      </c>
      <c r="E308" s="191" t="s">
        <v>347</v>
      </c>
      <c r="F308" s="192" t="s">
        <v>348</v>
      </c>
      <c r="G308" s="193" t="s">
        <v>134</v>
      </c>
      <c r="H308" s="194">
        <v>1</v>
      </c>
      <c r="I308" s="195"/>
      <c r="J308" s="196">
        <f>ROUND(I308*H308,2)</f>
        <v>0</v>
      </c>
      <c r="K308" s="192" t="s">
        <v>135</v>
      </c>
      <c r="L308" s="59"/>
      <c r="M308" s="197" t="s">
        <v>22</v>
      </c>
      <c r="N308" s="198" t="s">
        <v>49</v>
      </c>
      <c r="O308" s="40"/>
      <c r="P308" s="199">
        <f>O308*H308</f>
        <v>0</v>
      </c>
      <c r="Q308" s="199">
        <v>0</v>
      </c>
      <c r="R308" s="199">
        <f>Q308*H308</f>
        <v>0</v>
      </c>
      <c r="S308" s="199">
        <v>0</v>
      </c>
      <c r="T308" s="200">
        <f>S308*H308</f>
        <v>0</v>
      </c>
      <c r="AR308" s="23" t="s">
        <v>136</v>
      </c>
      <c r="AT308" s="23" t="s">
        <v>131</v>
      </c>
      <c r="AU308" s="23" t="s">
        <v>87</v>
      </c>
      <c r="AY308" s="23" t="s">
        <v>128</v>
      </c>
      <c r="BE308" s="201">
        <f>IF(N308="základní",J308,0)</f>
        <v>0</v>
      </c>
      <c r="BF308" s="201">
        <f>IF(N308="snížená",J308,0)</f>
        <v>0</v>
      </c>
      <c r="BG308" s="201">
        <f>IF(N308="zákl. přenesená",J308,0)</f>
        <v>0</v>
      </c>
      <c r="BH308" s="201">
        <f>IF(N308="sníž. přenesená",J308,0)</f>
        <v>0</v>
      </c>
      <c r="BI308" s="201">
        <f>IF(N308="nulová",J308,0)</f>
        <v>0</v>
      </c>
      <c r="BJ308" s="23" t="s">
        <v>24</v>
      </c>
      <c r="BK308" s="201">
        <f>ROUND(I308*H308,2)</f>
        <v>0</v>
      </c>
      <c r="BL308" s="23" t="s">
        <v>136</v>
      </c>
      <c r="BM308" s="23" t="s">
        <v>349</v>
      </c>
    </row>
    <row r="309" spans="2:65" s="1" customFormat="1" ht="13.5">
      <c r="B309" s="39"/>
      <c r="C309" s="61"/>
      <c r="D309" s="202" t="s">
        <v>138</v>
      </c>
      <c r="E309" s="61"/>
      <c r="F309" s="203" t="s">
        <v>348</v>
      </c>
      <c r="G309" s="61"/>
      <c r="H309" s="61"/>
      <c r="I309" s="161"/>
      <c r="J309" s="61"/>
      <c r="K309" s="61"/>
      <c r="L309" s="59"/>
      <c r="M309" s="204"/>
      <c r="N309" s="40"/>
      <c r="O309" s="40"/>
      <c r="P309" s="40"/>
      <c r="Q309" s="40"/>
      <c r="R309" s="40"/>
      <c r="S309" s="40"/>
      <c r="T309" s="76"/>
      <c r="AT309" s="23" t="s">
        <v>138</v>
      </c>
      <c r="AU309" s="23" t="s">
        <v>87</v>
      </c>
    </row>
    <row r="310" spans="2:65" s="1" customFormat="1" ht="67.5">
      <c r="B310" s="39"/>
      <c r="C310" s="61"/>
      <c r="D310" s="202" t="s">
        <v>139</v>
      </c>
      <c r="E310" s="61"/>
      <c r="F310" s="205" t="s">
        <v>341</v>
      </c>
      <c r="G310" s="61"/>
      <c r="H310" s="61"/>
      <c r="I310" s="161"/>
      <c r="J310" s="61"/>
      <c r="K310" s="61"/>
      <c r="L310" s="59"/>
      <c r="M310" s="204"/>
      <c r="N310" s="40"/>
      <c r="O310" s="40"/>
      <c r="P310" s="40"/>
      <c r="Q310" s="40"/>
      <c r="R310" s="40"/>
      <c r="S310" s="40"/>
      <c r="T310" s="76"/>
      <c r="AT310" s="23" t="s">
        <v>139</v>
      </c>
      <c r="AU310" s="23" t="s">
        <v>87</v>
      </c>
    </row>
    <row r="311" spans="2:65" s="11" customFormat="1" ht="13.5">
      <c r="B311" s="206"/>
      <c r="C311" s="207"/>
      <c r="D311" s="202" t="s">
        <v>141</v>
      </c>
      <c r="E311" s="208" t="s">
        <v>22</v>
      </c>
      <c r="F311" s="209" t="s">
        <v>350</v>
      </c>
      <c r="G311" s="207"/>
      <c r="H311" s="208" t="s">
        <v>22</v>
      </c>
      <c r="I311" s="210"/>
      <c r="J311" s="207"/>
      <c r="K311" s="207"/>
      <c r="L311" s="211"/>
      <c r="M311" s="212"/>
      <c r="N311" s="213"/>
      <c r="O311" s="213"/>
      <c r="P311" s="213"/>
      <c r="Q311" s="213"/>
      <c r="R311" s="213"/>
      <c r="S311" s="213"/>
      <c r="T311" s="214"/>
      <c r="AT311" s="215" t="s">
        <v>141</v>
      </c>
      <c r="AU311" s="215" t="s">
        <v>87</v>
      </c>
      <c r="AV311" s="11" t="s">
        <v>24</v>
      </c>
      <c r="AW311" s="11" t="s">
        <v>41</v>
      </c>
      <c r="AX311" s="11" t="s">
        <v>78</v>
      </c>
      <c r="AY311" s="215" t="s">
        <v>128</v>
      </c>
    </row>
    <row r="312" spans="2:65" s="11" customFormat="1" ht="13.5">
      <c r="B312" s="206"/>
      <c r="C312" s="207"/>
      <c r="D312" s="202" t="s">
        <v>141</v>
      </c>
      <c r="E312" s="208" t="s">
        <v>22</v>
      </c>
      <c r="F312" s="209" t="s">
        <v>345</v>
      </c>
      <c r="G312" s="207"/>
      <c r="H312" s="208" t="s">
        <v>22</v>
      </c>
      <c r="I312" s="210"/>
      <c r="J312" s="207"/>
      <c r="K312" s="207"/>
      <c r="L312" s="211"/>
      <c r="M312" s="212"/>
      <c r="N312" s="213"/>
      <c r="O312" s="213"/>
      <c r="P312" s="213"/>
      <c r="Q312" s="213"/>
      <c r="R312" s="213"/>
      <c r="S312" s="213"/>
      <c r="T312" s="214"/>
      <c r="AT312" s="215" t="s">
        <v>141</v>
      </c>
      <c r="AU312" s="215" t="s">
        <v>87</v>
      </c>
      <c r="AV312" s="11" t="s">
        <v>24</v>
      </c>
      <c r="AW312" s="11" t="s">
        <v>41</v>
      </c>
      <c r="AX312" s="11" t="s">
        <v>78</v>
      </c>
      <c r="AY312" s="215" t="s">
        <v>128</v>
      </c>
    </row>
    <row r="313" spans="2:65" s="12" customFormat="1" ht="13.5">
      <c r="B313" s="216"/>
      <c r="C313" s="217"/>
      <c r="D313" s="202" t="s">
        <v>141</v>
      </c>
      <c r="E313" s="218" t="s">
        <v>22</v>
      </c>
      <c r="F313" s="219" t="s">
        <v>24</v>
      </c>
      <c r="G313" s="217"/>
      <c r="H313" s="220">
        <v>1</v>
      </c>
      <c r="I313" s="221"/>
      <c r="J313" s="217"/>
      <c r="K313" s="217"/>
      <c r="L313" s="222"/>
      <c r="M313" s="223"/>
      <c r="N313" s="224"/>
      <c r="O313" s="224"/>
      <c r="P313" s="224"/>
      <c r="Q313" s="224"/>
      <c r="R313" s="224"/>
      <c r="S313" s="224"/>
      <c r="T313" s="225"/>
      <c r="AT313" s="226" t="s">
        <v>141</v>
      </c>
      <c r="AU313" s="226" t="s">
        <v>87</v>
      </c>
      <c r="AV313" s="12" t="s">
        <v>87</v>
      </c>
      <c r="AW313" s="12" t="s">
        <v>41</v>
      </c>
      <c r="AX313" s="12" t="s">
        <v>78</v>
      </c>
      <c r="AY313" s="226" t="s">
        <v>128</v>
      </c>
    </row>
    <row r="314" spans="2:65" s="13" customFormat="1" ht="13.5">
      <c r="B314" s="227"/>
      <c r="C314" s="228"/>
      <c r="D314" s="202" t="s">
        <v>141</v>
      </c>
      <c r="E314" s="229" t="s">
        <v>22</v>
      </c>
      <c r="F314" s="230" t="s">
        <v>143</v>
      </c>
      <c r="G314" s="228"/>
      <c r="H314" s="231">
        <v>1</v>
      </c>
      <c r="I314" s="232"/>
      <c r="J314" s="228"/>
      <c r="K314" s="228"/>
      <c r="L314" s="233"/>
      <c r="M314" s="234"/>
      <c r="N314" s="235"/>
      <c r="O314" s="235"/>
      <c r="P314" s="235"/>
      <c r="Q314" s="235"/>
      <c r="R314" s="235"/>
      <c r="S314" s="235"/>
      <c r="T314" s="236"/>
      <c r="AT314" s="237" t="s">
        <v>141</v>
      </c>
      <c r="AU314" s="237" t="s">
        <v>87</v>
      </c>
      <c r="AV314" s="13" t="s">
        <v>136</v>
      </c>
      <c r="AW314" s="13" t="s">
        <v>41</v>
      </c>
      <c r="AX314" s="13" t="s">
        <v>24</v>
      </c>
      <c r="AY314" s="237" t="s">
        <v>128</v>
      </c>
    </row>
    <row r="315" spans="2:65" s="1" customFormat="1" ht="16.5" customHeight="1">
      <c r="B315" s="39"/>
      <c r="C315" s="190" t="s">
        <v>351</v>
      </c>
      <c r="D315" s="190" t="s">
        <v>131</v>
      </c>
      <c r="E315" s="191" t="s">
        <v>352</v>
      </c>
      <c r="F315" s="192" t="s">
        <v>353</v>
      </c>
      <c r="G315" s="193" t="s">
        <v>134</v>
      </c>
      <c r="H315" s="194">
        <v>1</v>
      </c>
      <c r="I315" s="195"/>
      <c r="J315" s="196">
        <f>ROUND(I315*H315,2)</f>
        <v>0</v>
      </c>
      <c r="K315" s="192" t="s">
        <v>135</v>
      </c>
      <c r="L315" s="59"/>
      <c r="M315" s="197" t="s">
        <v>22</v>
      </c>
      <c r="N315" s="198" t="s">
        <v>49</v>
      </c>
      <c r="O315" s="40"/>
      <c r="P315" s="199">
        <f>O315*H315</f>
        <v>0</v>
      </c>
      <c r="Q315" s="199">
        <v>0</v>
      </c>
      <c r="R315" s="199">
        <f>Q315*H315</f>
        <v>0</v>
      </c>
      <c r="S315" s="199">
        <v>0</v>
      </c>
      <c r="T315" s="200">
        <f>S315*H315</f>
        <v>0</v>
      </c>
      <c r="AR315" s="23" t="s">
        <v>136</v>
      </c>
      <c r="AT315" s="23" t="s">
        <v>131</v>
      </c>
      <c r="AU315" s="23" t="s">
        <v>87</v>
      </c>
      <c r="AY315" s="23" t="s">
        <v>128</v>
      </c>
      <c r="BE315" s="201">
        <f>IF(N315="základní",J315,0)</f>
        <v>0</v>
      </c>
      <c r="BF315" s="201">
        <f>IF(N315="snížená",J315,0)</f>
        <v>0</v>
      </c>
      <c r="BG315" s="201">
        <f>IF(N315="zákl. přenesená",J315,0)</f>
        <v>0</v>
      </c>
      <c r="BH315" s="201">
        <f>IF(N315="sníž. přenesená",J315,0)</f>
        <v>0</v>
      </c>
      <c r="BI315" s="201">
        <f>IF(N315="nulová",J315,0)</f>
        <v>0</v>
      </c>
      <c r="BJ315" s="23" t="s">
        <v>24</v>
      </c>
      <c r="BK315" s="201">
        <f>ROUND(I315*H315,2)</f>
        <v>0</v>
      </c>
      <c r="BL315" s="23" t="s">
        <v>136</v>
      </c>
      <c r="BM315" s="23" t="s">
        <v>354</v>
      </c>
    </row>
    <row r="316" spans="2:65" s="1" customFormat="1" ht="13.5">
      <c r="B316" s="39"/>
      <c r="C316" s="61"/>
      <c r="D316" s="202" t="s">
        <v>138</v>
      </c>
      <c r="E316" s="61"/>
      <c r="F316" s="203" t="s">
        <v>353</v>
      </c>
      <c r="G316" s="61"/>
      <c r="H316" s="61"/>
      <c r="I316" s="161"/>
      <c r="J316" s="61"/>
      <c r="K316" s="61"/>
      <c r="L316" s="59"/>
      <c r="M316" s="204"/>
      <c r="N316" s="40"/>
      <c r="O316" s="40"/>
      <c r="P316" s="40"/>
      <c r="Q316" s="40"/>
      <c r="R316" s="40"/>
      <c r="S316" s="40"/>
      <c r="T316" s="76"/>
      <c r="AT316" s="23" t="s">
        <v>138</v>
      </c>
      <c r="AU316" s="23" t="s">
        <v>87</v>
      </c>
    </row>
    <row r="317" spans="2:65" s="1" customFormat="1" ht="94.5">
      <c r="B317" s="39"/>
      <c r="C317" s="61"/>
      <c r="D317" s="202" t="s">
        <v>139</v>
      </c>
      <c r="E317" s="61"/>
      <c r="F317" s="205" t="s">
        <v>355</v>
      </c>
      <c r="G317" s="61"/>
      <c r="H317" s="61"/>
      <c r="I317" s="161"/>
      <c r="J317" s="61"/>
      <c r="K317" s="61"/>
      <c r="L317" s="59"/>
      <c r="M317" s="204"/>
      <c r="N317" s="40"/>
      <c r="O317" s="40"/>
      <c r="P317" s="40"/>
      <c r="Q317" s="40"/>
      <c r="R317" s="40"/>
      <c r="S317" s="40"/>
      <c r="T317" s="76"/>
      <c r="AT317" s="23" t="s">
        <v>139</v>
      </c>
      <c r="AU317" s="23" t="s">
        <v>87</v>
      </c>
    </row>
    <row r="318" spans="2:65" s="11" customFormat="1" ht="13.5">
      <c r="B318" s="206"/>
      <c r="C318" s="207"/>
      <c r="D318" s="202" t="s">
        <v>141</v>
      </c>
      <c r="E318" s="208" t="s">
        <v>22</v>
      </c>
      <c r="F318" s="209" t="s">
        <v>356</v>
      </c>
      <c r="G318" s="207"/>
      <c r="H318" s="208" t="s">
        <v>22</v>
      </c>
      <c r="I318" s="210"/>
      <c r="J318" s="207"/>
      <c r="K318" s="207"/>
      <c r="L318" s="211"/>
      <c r="M318" s="212"/>
      <c r="N318" s="213"/>
      <c r="O318" s="213"/>
      <c r="P318" s="213"/>
      <c r="Q318" s="213"/>
      <c r="R318" s="213"/>
      <c r="S318" s="213"/>
      <c r="T318" s="214"/>
      <c r="AT318" s="215" t="s">
        <v>141</v>
      </c>
      <c r="AU318" s="215" t="s">
        <v>87</v>
      </c>
      <c r="AV318" s="11" t="s">
        <v>24</v>
      </c>
      <c r="AW318" s="11" t="s">
        <v>41</v>
      </c>
      <c r="AX318" s="11" t="s">
        <v>78</v>
      </c>
      <c r="AY318" s="215" t="s">
        <v>128</v>
      </c>
    </row>
    <row r="319" spans="2:65" s="12" customFormat="1" ht="13.5">
      <c r="B319" s="216"/>
      <c r="C319" s="217"/>
      <c r="D319" s="202" t="s">
        <v>141</v>
      </c>
      <c r="E319" s="218" t="s">
        <v>22</v>
      </c>
      <c r="F319" s="219" t="s">
        <v>24</v>
      </c>
      <c r="G319" s="217"/>
      <c r="H319" s="220">
        <v>1</v>
      </c>
      <c r="I319" s="221"/>
      <c r="J319" s="217"/>
      <c r="K319" s="217"/>
      <c r="L319" s="222"/>
      <c r="M319" s="223"/>
      <c r="N319" s="224"/>
      <c r="O319" s="224"/>
      <c r="P319" s="224"/>
      <c r="Q319" s="224"/>
      <c r="R319" s="224"/>
      <c r="S319" s="224"/>
      <c r="T319" s="225"/>
      <c r="AT319" s="226" t="s">
        <v>141</v>
      </c>
      <c r="AU319" s="226" t="s">
        <v>87</v>
      </c>
      <c r="AV319" s="12" t="s">
        <v>87</v>
      </c>
      <c r="AW319" s="12" t="s">
        <v>41</v>
      </c>
      <c r="AX319" s="12" t="s">
        <v>78</v>
      </c>
      <c r="AY319" s="226" t="s">
        <v>128</v>
      </c>
    </row>
    <row r="320" spans="2:65" s="13" customFormat="1" ht="13.5">
      <c r="B320" s="227"/>
      <c r="C320" s="228"/>
      <c r="D320" s="202" t="s">
        <v>141</v>
      </c>
      <c r="E320" s="229" t="s">
        <v>22</v>
      </c>
      <c r="F320" s="230" t="s">
        <v>143</v>
      </c>
      <c r="G320" s="228"/>
      <c r="H320" s="231">
        <v>1</v>
      </c>
      <c r="I320" s="232"/>
      <c r="J320" s="228"/>
      <c r="K320" s="228"/>
      <c r="L320" s="233"/>
      <c r="M320" s="234"/>
      <c r="N320" s="235"/>
      <c r="O320" s="235"/>
      <c r="P320" s="235"/>
      <c r="Q320" s="235"/>
      <c r="R320" s="235"/>
      <c r="S320" s="235"/>
      <c r="T320" s="236"/>
      <c r="AT320" s="237" t="s">
        <v>141</v>
      </c>
      <c r="AU320" s="237" t="s">
        <v>87</v>
      </c>
      <c r="AV320" s="13" t="s">
        <v>136</v>
      </c>
      <c r="AW320" s="13" t="s">
        <v>41</v>
      </c>
      <c r="AX320" s="13" t="s">
        <v>24</v>
      </c>
      <c r="AY320" s="237" t="s">
        <v>128</v>
      </c>
    </row>
    <row r="321" spans="2:65" s="1" customFormat="1" ht="16.5" customHeight="1">
      <c r="B321" s="39"/>
      <c r="C321" s="190" t="s">
        <v>357</v>
      </c>
      <c r="D321" s="190" t="s">
        <v>131</v>
      </c>
      <c r="E321" s="191" t="s">
        <v>358</v>
      </c>
      <c r="F321" s="192" t="s">
        <v>359</v>
      </c>
      <c r="G321" s="193" t="s">
        <v>176</v>
      </c>
      <c r="H321" s="194">
        <v>8</v>
      </c>
      <c r="I321" s="195"/>
      <c r="J321" s="196">
        <f>ROUND(I321*H321,2)</f>
        <v>0</v>
      </c>
      <c r="K321" s="192" t="s">
        <v>135</v>
      </c>
      <c r="L321" s="59"/>
      <c r="M321" s="197" t="s">
        <v>22</v>
      </c>
      <c r="N321" s="198" t="s">
        <v>49</v>
      </c>
      <c r="O321" s="40"/>
      <c r="P321" s="199">
        <f>O321*H321</f>
        <v>0</v>
      </c>
      <c r="Q321" s="199">
        <v>0</v>
      </c>
      <c r="R321" s="199">
        <f>Q321*H321</f>
        <v>0</v>
      </c>
      <c r="S321" s="199">
        <v>0</v>
      </c>
      <c r="T321" s="200">
        <f>S321*H321</f>
        <v>0</v>
      </c>
      <c r="AR321" s="23" t="s">
        <v>136</v>
      </c>
      <c r="AT321" s="23" t="s">
        <v>131</v>
      </c>
      <c r="AU321" s="23" t="s">
        <v>87</v>
      </c>
      <c r="AY321" s="23" t="s">
        <v>128</v>
      </c>
      <c r="BE321" s="201">
        <f>IF(N321="základní",J321,0)</f>
        <v>0</v>
      </c>
      <c r="BF321" s="201">
        <f>IF(N321="snížená",J321,0)</f>
        <v>0</v>
      </c>
      <c r="BG321" s="201">
        <f>IF(N321="zákl. přenesená",J321,0)</f>
        <v>0</v>
      </c>
      <c r="BH321" s="201">
        <f>IF(N321="sníž. přenesená",J321,0)</f>
        <v>0</v>
      </c>
      <c r="BI321" s="201">
        <f>IF(N321="nulová",J321,0)</f>
        <v>0</v>
      </c>
      <c r="BJ321" s="23" t="s">
        <v>24</v>
      </c>
      <c r="BK321" s="201">
        <f>ROUND(I321*H321,2)</f>
        <v>0</v>
      </c>
      <c r="BL321" s="23" t="s">
        <v>136</v>
      </c>
      <c r="BM321" s="23" t="s">
        <v>360</v>
      </c>
    </row>
    <row r="322" spans="2:65" s="1" customFormat="1" ht="13.5">
      <c r="B322" s="39"/>
      <c r="C322" s="61"/>
      <c r="D322" s="202" t="s">
        <v>138</v>
      </c>
      <c r="E322" s="61"/>
      <c r="F322" s="203" t="s">
        <v>359</v>
      </c>
      <c r="G322" s="61"/>
      <c r="H322" s="61"/>
      <c r="I322" s="161"/>
      <c r="J322" s="61"/>
      <c r="K322" s="61"/>
      <c r="L322" s="59"/>
      <c r="M322" s="204"/>
      <c r="N322" s="40"/>
      <c r="O322" s="40"/>
      <c r="P322" s="40"/>
      <c r="Q322" s="40"/>
      <c r="R322" s="40"/>
      <c r="S322" s="40"/>
      <c r="T322" s="76"/>
      <c r="AT322" s="23" t="s">
        <v>138</v>
      </c>
      <c r="AU322" s="23" t="s">
        <v>87</v>
      </c>
    </row>
    <row r="323" spans="2:65" s="1" customFormat="1" ht="81">
      <c r="B323" s="39"/>
      <c r="C323" s="61"/>
      <c r="D323" s="202" t="s">
        <v>139</v>
      </c>
      <c r="E323" s="61"/>
      <c r="F323" s="205" t="s">
        <v>361</v>
      </c>
      <c r="G323" s="61"/>
      <c r="H323" s="61"/>
      <c r="I323" s="161"/>
      <c r="J323" s="61"/>
      <c r="K323" s="61"/>
      <c r="L323" s="59"/>
      <c r="M323" s="204"/>
      <c r="N323" s="40"/>
      <c r="O323" s="40"/>
      <c r="P323" s="40"/>
      <c r="Q323" s="40"/>
      <c r="R323" s="40"/>
      <c r="S323" s="40"/>
      <c r="T323" s="76"/>
      <c r="AT323" s="23" t="s">
        <v>139</v>
      </c>
      <c r="AU323" s="23" t="s">
        <v>87</v>
      </c>
    </row>
    <row r="324" spans="2:65" s="11" customFormat="1" ht="13.5">
      <c r="B324" s="206"/>
      <c r="C324" s="207"/>
      <c r="D324" s="202" t="s">
        <v>141</v>
      </c>
      <c r="E324" s="208" t="s">
        <v>22</v>
      </c>
      <c r="F324" s="209" t="s">
        <v>169</v>
      </c>
      <c r="G324" s="207"/>
      <c r="H324" s="208" t="s">
        <v>22</v>
      </c>
      <c r="I324" s="210"/>
      <c r="J324" s="207"/>
      <c r="K324" s="207"/>
      <c r="L324" s="211"/>
      <c r="M324" s="212"/>
      <c r="N324" s="213"/>
      <c r="O324" s="213"/>
      <c r="P324" s="213"/>
      <c r="Q324" s="213"/>
      <c r="R324" s="213"/>
      <c r="S324" s="213"/>
      <c r="T324" s="214"/>
      <c r="AT324" s="215" t="s">
        <v>141</v>
      </c>
      <c r="AU324" s="215" t="s">
        <v>87</v>
      </c>
      <c r="AV324" s="11" t="s">
        <v>24</v>
      </c>
      <c r="AW324" s="11" t="s">
        <v>41</v>
      </c>
      <c r="AX324" s="11" t="s">
        <v>78</v>
      </c>
      <c r="AY324" s="215" t="s">
        <v>128</v>
      </c>
    </row>
    <row r="325" spans="2:65" s="12" customFormat="1" ht="13.5">
      <c r="B325" s="216"/>
      <c r="C325" s="217"/>
      <c r="D325" s="202" t="s">
        <v>141</v>
      </c>
      <c r="E325" s="218" t="s">
        <v>22</v>
      </c>
      <c r="F325" s="219" t="s">
        <v>173</v>
      </c>
      <c r="G325" s="217"/>
      <c r="H325" s="220">
        <v>8</v>
      </c>
      <c r="I325" s="221"/>
      <c r="J325" s="217"/>
      <c r="K325" s="217"/>
      <c r="L325" s="222"/>
      <c r="M325" s="223"/>
      <c r="N325" s="224"/>
      <c r="O325" s="224"/>
      <c r="P325" s="224"/>
      <c r="Q325" s="224"/>
      <c r="R325" s="224"/>
      <c r="S325" s="224"/>
      <c r="T325" s="225"/>
      <c r="AT325" s="226" t="s">
        <v>141</v>
      </c>
      <c r="AU325" s="226" t="s">
        <v>87</v>
      </c>
      <c r="AV325" s="12" t="s">
        <v>87</v>
      </c>
      <c r="AW325" s="12" t="s">
        <v>41</v>
      </c>
      <c r="AX325" s="12" t="s">
        <v>78</v>
      </c>
      <c r="AY325" s="226" t="s">
        <v>128</v>
      </c>
    </row>
    <row r="326" spans="2:65" s="13" customFormat="1" ht="13.5">
      <c r="B326" s="227"/>
      <c r="C326" s="228"/>
      <c r="D326" s="202" t="s">
        <v>141</v>
      </c>
      <c r="E326" s="229" t="s">
        <v>22</v>
      </c>
      <c r="F326" s="230" t="s">
        <v>143</v>
      </c>
      <c r="G326" s="228"/>
      <c r="H326" s="231">
        <v>8</v>
      </c>
      <c r="I326" s="232"/>
      <c r="J326" s="228"/>
      <c r="K326" s="228"/>
      <c r="L326" s="233"/>
      <c r="M326" s="234"/>
      <c r="N326" s="235"/>
      <c r="O326" s="235"/>
      <c r="P326" s="235"/>
      <c r="Q326" s="235"/>
      <c r="R326" s="235"/>
      <c r="S326" s="235"/>
      <c r="T326" s="236"/>
      <c r="AT326" s="237" t="s">
        <v>141</v>
      </c>
      <c r="AU326" s="237" t="s">
        <v>87</v>
      </c>
      <c r="AV326" s="13" t="s">
        <v>136</v>
      </c>
      <c r="AW326" s="13" t="s">
        <v>41</v>
      </c>
      <c r="AX326" s="13" t="s">
        <v>24</v>
      </c>
      <c r="AY326" s="237" t="s">
        <v>128</v>
      </c>
    </row>
    <row r="327" spans="2:65" s="10" customFormat="1" ht="37.35" customHeight="1">
      <c r="B327" s="174"/>
      <c r="C327" s="175"/>
      <c r="D327" s="176" t="s">
        <v>77</v>
      </c>
      <c r="E327" s="177" t="s">
        <v>362</v>
      </c>
      <c r="F327" s="177" t="s">
        <v>363</v>
      </c>
      <c r="G327" s="175"/>
      <c r="H327" s="175"/>
      <c r="I327" s="178"/>
      <c r="J327" s="179">
        <f>BK327</f>
        <v>0</v>
      </c>
      <c r="K327" s="175"/>
      <c r="L327" s="180"/>
      <c r="M327" s="181"/>
      <c r="N327" s="182"/>
      <c r="O327" s="182"/>
      <c r="P327" s="183">
        <f>P328</f>
        <v>0</v>
      </c>
      <c r="Q327" s="182"/>
      <c r="R327" s="183">
        <f>R328</f>
        <v>0</v>
      </c>
      <c r="S327" s="182"/>
      <c r="T327" s="184">
        <f>T328</f>
        <v>0</v>
      </c>
      <c r="AR327" s="185" t="s">
        <v>87</v>
      </c>
      <c r="AT327" s="186" t="s">
        <v>77</v>
      </c>
      <c r="AU327" s="186" t="s">
        <v>78</v>
      </c>
      <c r="AY327" s="185" t="s">
        <v>128</v>
      </c>
      <c r="BK327" s="187">
        <f>BK328</f>
        <v>0</v>
      </c>
    </row>
    <row r="328" spans="2:65" s="10" customFormat="1" ht="19.899999999999999" customHeight="1">
      <c r="B328" s="174"/>
      <c r="C328" s="175"/>
      <c r="D328" s="176" t="s">
        <v>77</v>
      </c>
      <c r="E328" s="188" t="s">
        <v>364</v>
      </c>
      <c r="F328" s="188" t="s">
        <v>365</v>
      </c>
      <c r="G328" s="175"/>
      <c r="H328" s="175"/>
      <c r="I328" s="178"/>
      <c r="J328" s="189">
        <f>BK328</f>
        <v>0</v>
      </c>
      <c r="K328" s="175"/>
      <c r="L328" s="180"/>
      <c r="M328" s="181"/>
      <c r="N328" s="182"/>
      <c r="O328" s="182"/>
      <c r="P328" s="183">
        <f>SUM(P329:P348)</f>
        <v>0</v>
      </c>
      <c r="Q328" s="182"/>
      <c r="R328" s="183">
        <f>SUM(R329:R348)</f>
        <v>0</v>
      </c>
      <c r="S328" s="182"/>
      <c r="T328" s="184">
        <f>SUM(T329:T348)</f>
        <v>0</v>
      </c>
      <c r="AR328" s="185" t="s">
        <v>87</v>
      </c>
      <c r="AT328" s="186" t="s">
        <v>77</v>
      </c>
      <c r="AU328" s="186" t="s">
        <v>24</v>
      </c>
      <c r="AY328" s="185" t="s">
        <v>128</v>
      </c>
      <c r="BK328" s="187">
        <f>SUM(BK329:BK348)</f>
        <v>0</v>
      </c>
    </row>
    <row r="329" spans="2:65" s="1" customFormat="1" ht="16.5" customHeight="1">
      <c r="B329" s="39"/>
      <c r="C329" s="238" t="s">
        <v>366</v>
      </c>
      <c r="D329" s="238" t="s">
        <v>176</v>
      </c>
      <c r="E329" s="239" t="s">
        <v>367</v>
      </c>
      <c r="F329" s="240" t="s">
        <v>368</v>
      </c>
      <c r="G329" s="241" t="s">
        <v>197</v>
      </c>
      <c r="H329" s="242">
        <v>1</v>
      </c>
      <c r="I329" s="243"/>
      <c r="J329" s="244">
        <f>ROUND(I329*H329,2)</f>
        <v>0</v>
      </c>
      <c r="K329" s="240" t="s">
        <v>22</v>
      </c>
      <c r="L329" s="245"/>
      <c r="M329" s="246" t="s">
        <v>22</v>
      </c>
      <c r="N329" s="247" t="s">
        <v>49</v>
      </c>
      <c r="O329" s="40"/>
      <c r="P329" s="199">
        <f>O329*H329</f>
        <v>0</v>
      </c>
      <c r="Q329" s="199">
        <v>0</v>
      </c>
      <c r="R329" s="199">
        <f>Q329*H329</f>
        <v>0</v>
      </c>
      <c r="S329" s="199">
        <v>0</v>
      </c>
      <c r="T329" s="200">
        <f>S329*H329</f>
        <v>0</v>
      </c>
      <c r="AR329" s="23" t="s">
        <v>173</v>
      </c>
      <c r="AT329" s="23" t="s">
        <v>176</v>
      </c>
      <c r="AU329" s="23" t="s">
        <v>87</v>
      </c>
      <c r="AY329" s="23" t="s">
        <v>128</v>
      </c>
      <c r="BE329" s="201">
        <f>IF(N329="základní",J329,0)</f>
        <v>0</v>
      </c>
      <c r="BF329" s="201">
        <f>IF(N329="snížená",J329,0)</f>
        <v>0</v>
      </c>
      <c r="BG329" s="201">
        <f>IF(N329="zákl. přenesená",J329,0)</f>
        <v>0</v>
      </c>
      <c r="BH329" s="201">
        <f>IF(N329="sníž. přenesená",J329,0)</f>
        <v>0</v>
      </c>
      <c r="BI329" s="201">
        <f>IF(N329="nulová",J329,0)</f>
        <v>0</v>
      </c>
      <c r="BJ329" s="23" t="s">
        <v>24</v>
      </c>
      <c r="BK329" s="201">
        <f>ROUND(I329*H329,2)</f>
        <v>0</v>
      </c>
      <c r="BL329" s="23" t="s">
        <v>136</v>
      </c>
      <c r="BM329" s="23" t="s">
        <v>369</v>
      </c>
    </row>
    <row r="330" spans="2:65" s="1" customFormat="1" ht="13.5">
      <c r="B330" s="39"/>
      <c r="C330" s="61"/>
      <c r="D330" s="202" t="s">
        <v>138</v>
      </c>
      <c r="E330" s="61"/>
      <c r="F330" s="203" t="s">
        <v>368</v>
      </c>
      <c r="G330" s="61"/>
      <c r="H330" s="61"/>
      <c r="I330" s="161"/>
      <c r="J330" s="61"/>
      <c r="K330" s="61"/>
      <c r="L330" s="59"/>
      <c r="M330" s="204"/>
      <c r="N330" s="40"/>
      <c r="O330" s="40"/>
      <c r="P330" s="40"/>
      <c r="Q330" s="40"/>
      <c r="R330" s="40"/>
      <c r="S330" s="40"/>
      <c r="T330" s="76"/>
      <c r="AT330" s="23" t="s">
        <v>138</v>
      </c>
      <c r="AU330" s="23" t="s">
        <v>87</v>
      </c>
    </row>
    <row r="331" spans="2:65" s="11" customFormat="1" ht="13.5">
      <c r="B331" s="206"/>
      <c r="C331" s="207"/>
      <c r="D331" s="202" t="s">
        <v>141</v>
      </c>
      <c r="E331" s="208" t="s">
        <v>22</v>
      </c>
      <c r="F331" s="209" t="s">
        <v>200</v>
      </c>
      <c r="G331" s="207"/>
      <c r="H331" s="208" t="s">
        <v>22</v>
      </c>
      <c r="I331" s="210"/>
      <c r="J331" s="207"/>
      <c r="K331" s="207"/>
      <c r="L331" s="211"/>
      <c r="M331" s="212"/>
      <c r="N331" s="213"/>
      <c r="O331" s="213"/>
      <c r="P331" s="213"/>
      <c r="Q331" s="213"/>
      <c r="R331" s="213"/>
      <c r="S331" s="213"/>
      <c r="T331" s="214"/>
      <c r="AT331" s="215" t="s">
        <v>141</v>
      </c>
      <c r="AU331" s="215" t="s">
        <v>87</v>
      </c>
      <c r="AV331" s="11" t="s">
        <v>24</v>
      </c>
      <c r="AW331" s="11" t="s">
        <v>41</v>
      </c>
      <c r="AX331" s="11" t="s">
        <v>78</v>
      </c>
      <c r="AY331" s="215" t="s">
        <v>128</v>
      </c>
    </row>
    <row r="332" spans="2:65" s="12" customFormat="1" ht="13.5">
      <c r="B332" s="216"/>
      <c r="C332" s="217"/>
      <c r="D332" s="202" t="s">
        <v>141</v>
      </c>
      <c r="E332" s="218" t="s">
        <v>22</v>
      </c>
      <c r="F332" s="219" t="s">
        <v>24</v>
      </c>
      <c r="G332" s="217"/>
      <c r="H332" s="220">
        <v>1</v>
      </c>
      <c r="I332" s="221"/>
      <c r="J332" s="217"/>
      <c r="K332" s="217"/>
      <c r="L332" s="222"/>
      <c r="M332" s="223"/>
      <c r="N332" s="224"/>
      <c r="O332" s="224"/>
      <c r="P332" s="224"/>
      <c r="Q332" s="224"/>
      <c r="R332" s="224"/>
      <c r="S332" s="224"/>
      <c r="T332" s="225"/>
      <c r="AT332" s="226" t="s">
        <v>141</v>
      </c>
      <c r="AU332" s="226" t="s">
        <v>87</v>
      </c>
      <c r="AV332" s="12" t="s">
        <v>87</v>
      </c>
      <c r="AW332" s="12" t="s">
        <v>41</v>
      </c>
      <c r="AX332" s="12" t="s">
        <v>78</v>
      </c>
      <c r="AY332" s="226" t="s">
        <v>128</v>
      </c>
    </row>
    <row r="333" spans="2:65" s="13" customFormat="1" ht="13.5">
      <c r="B333" s="227"/>
      <c r="C333" s="228"/>
      <c r="D333" s="202" t="s">
        <v>141</v>
      </c>
      <c r="E333" s="229" t="s">
        <v>22</v>
      </c>
      <c r="F333" s="230" t="s">
        <v>143</v>
      </c>
      <c r="G333" s="228"/>
      <c r="H333" s="231">
        <v>1</v>
      </c>
      <c r="I333" s="232"/>
      <c r="J333" s="228"/>
      <c r="K333" s="228"/>
      <c r="L333" s="233"/>
      <c r="M333" s="234"/>
      <c r="N333" s="235"/>
      <c r="O333" s="235"/>
      <c r="P333" s="235"/>
      <c r="Q333" s="235"/>
      <c r="R333" s="235"/>
      <c r="S333" s="235"/>
      <c r="T333" s="236"/>
      <c r="AT333" s="237" t="s">
        <v>141</v>
      </c>
      <c r="AU333" s="237" t="s">
        <v>87</v>
      </c>
      <c r="AV333" s="13" t="s">
        <v>136</v>
      </c>
      <c r="AW333" s="13" t="s">
        <v>41</v>
      </c>
      <c r="AX333" s="13" t="s">
        <v>24</v>
      </c>
      <c r="AY333" s="237" t="s">
        <v>128</v>
      </c>
    </row>
    <row r="334" spans="2:65" s="1" customFormat="1" ht="16.5" customHeight="1">
      <c r="B334" s="39"/>
      <c r="C334" s="238" t="s">
        <v>370</v>
      </c>
      <c r="D334" s="238" t="s">
        <v>176</v>
      </c>
      <c r="E334" s="239" t="s">
        <v>371</v>
      </c>
      <c r="F334" s="240" t="s">
        <v>372</v>
      </c>
      <c r="G334" s="241" t="s">
        <v>197</v>
      </c>
      <c r="H334" s="242">
        <v>1</v>
      </c>
      <c r="I334" s="243"/>
      <c r="J334" s="244">
        <f>ROUND(I334*H334,2)</f>
        <v>0</v>
      </c>
      <c r="K334" s="240" t="s">
        <v>22</v>
      </c>
      <c r="L334" s="245"/>
      <c r="M334" s="246" t="s">
        <v>22</v>
      </c>
      <c r="N334" s="247" t="s">
        <v>49</v>
      </c>
      <c r="O334" s="40"/>
      <c r="P334" s="199">
        <f>O334*H334</f>
        <v>0</v>
      </c>
      <c r="Q334" s="199">
        <v>0</v>
      </c>
      <c r="R334" s="199">
        <f>Q334*H334</f>
        <v>0</v>
      </c>
      <c r="S334" s="199">
        <v>0</v>
      </c>
      <c r="T334" s="200">
        <f>S334*H334</f>
        <v>0</v>
      </c>
      <c r="AR334" s="23" t="s">
        <v>173</v>
      </c>
      <c r="AT334" s="23" t="s">
        <v>176</v>
      </c>
      <c r="AU334" s="23" t="s">
        <v>87</v>
      </c>
      <c r="AY334" s="23" t="s">
        <v>128</v>
      </c>
      <c r="BE334" s="201">
        <f>IF(N334="základní",J334,0)</f>
        <v>0</v>
      </c>
      <c r="BF334" s="201">
        <f>IF(N334="snížená",J334,0)</f>
        <v>0</v>
      </c>
      <c r="BG334" s="201">
        <f>IF(N334="zákl. přenesená",J334,0)</f>
        <v>0</v>
      </c>
      <c r="BH334" s="201">
        <f>IF(N334="sníž. přenesená",J334,0)</f>
        <v>0</v>
      </c>
      <c r="BI334" s="201">
        <f>IF(N334="nulová",J334,0)</f>
        <v>0</v>
      </c>
      <c r="BJ334" s="23" t="s">
        <v>24</v>
      </c>
      <c r="BK334" s="201">
        <f>ROUND(I334*H334,2)</f>
        <v>0</v>
      </c>
      <c r="BL334" s="23" t="s">
        <v>136</v>
      </c>
      <c r="BM334" s="23" t="s">
        <v>373</v>
      </c>
    </row>
    <row r="335" spans="2:65" s="1" customFormat="1" ht="13.5">
      <c r="B335" s="39"/>
      <c r="C335" s="61"/>
      <c r="D335" s="202" t="s">
        <v>138</v>
      </c>
      <c r="E335" s="61"/>
      <c r="F335" s="203" t="s">
        <v>372</v>
      </c>
      <c r="G335" s="61"/>
      <c r="H335" s="61"/>
      <c r="I335" s="161"/>
      <c r="J335" s="61"/>
      <c r="K335" s="61"/>
      <c r="L335" s="59"/>
      <c r="M335" s="204"/>
      <c r="N335" s="40"/>
      <c r="O335" s="40"/>
      <c r="P335" s="40"/>
      <c r="Q335" s="40"/>
      <c r="R335" s="40"/>
      <c r="S335" s="40"/>
      <c r="T335" s="76"/>
      <c r="AT335" s="23" t="s">
        <v>138</v>
      </c>
      <c r="AU335" s="23" t="s">
        <v>87</v>
      </c>
    </row>
    <row r="336" spans="2:65" s="11" customFormat="1" ht="13.5">
      <c r="B336" s="206"/>
      <c r="C336" s="207"/>
      <c r="D336" s="202" t="s">
        <v>141</v>
      </c>
      <c r="E336" s="208" t="s">
        <v>22</v>
      </c>
      <c r="F336" s="209" t="s">
        <v>200</v>
      </c>
      <c r="G336" s="207"/>
      <c r="H336" s="208" t="s">
        <v>22</v>
      </c>
      <c r="I336" s="210"/>
      <c r="J336" s="207"/>
      <c r="K336" s="207"/>
      <c r="L336" s="211"/>
      <c r="M336" s="212"/>
      <c r="N336" s="213"/>
      <c r="O336" s="213"/>
      <c r="P336" s="213"/>
      <c r="Q336" s="213"/>
      <c r="R336" s="213"/>
      <c r="S336" s="213"/>
      <c r="T336" s="214"/>
      <c r="AT336" s="215" t="s">
        <v>141</v>
      </c>
      <c r="AU336" s="215" t="s">
        <v>87</v>
      </c>
      <c r="AV336" s="11" t="s">
        <v>24</v>
      </c>
      <c r="AW336" s="11" t="s">
        <v>41</v>
      </c>
      <c r="AX336" s="11" t="s">
        <v>78</v>
      </c>
      <c r="AY336" s="215" t="s">
        <v>128</v>
      </c>
    </row>
    <row r="337" spans="2:65" s="12" customFormat="1" ht="13.5">
      <c r="B337" s="216"/>
      <c r="C337" s="217"/>
      <c r="D337" s="202" t="s">
        <v>141</v>
      </c>
      <c r="E337" s="218" t="s">
        <v>22</v>
      </c>
      <c r="F337" s="219" t="s">
        <v>24</v>
      </c>
      <c r="G337" s="217"/>
      <c r="H337" s="220">
        <v>1</v>
      </c>
      <c r="I337" s="221"/>
      <c r="J337" s="217"/>
      <c r="K337" s="217"/>
      <c r="L337" s="222"/>
      <c r="M337" s="223"/>
      <c r="N337" s="224"/>
      <c r="O337" s="224"/>
      <c r="P337" s="224"/>
      <c r="Q337" s="224"/>
      <c r="R337" s="224"/>
      <c r="S337" s="224"/>
      <c r="T337" s="225"/>
      <c r="AT337" s="226" t="s">
        <v>141</v>
      </c>
      <c r="AU337" s="226" t="s">
        <v>87</v>
      </c>
      <c r="AV337" s="12" t="s">
        <v>87</v>
      </c>
      <c r="AW337" s="12" t="s">
        <v>41</v>
      </c>
      <c r="AX337" s="12" t="s">
        <v>78</v>
      </c>
      <c r="AY337" s="226" t="s">
        <v>128</v>
      </c>
    </row>
    <row r="338" spans="2:65" s="13" customFormat="1" ht="13.5">
      <c r="B338" s="227"/>
      <c r="C338" s="228"/>
      <c r="D338" s="202" t="s">
        <v>141</v>
      </c>
      <c r="E338" s="229" t="s">
        <v>22</v>
      </c>
      <c r="F338" s="230" t="s">
        <v>143</v>
      </c>
      <c r="G338" s="228"/>
      <c r="H338" s="231">
        <v>1</v>
      </c>
      <c r="I338" s="232"/>
      <c r="J338" s="228"/>
      <c r="K338" s="228"/>
      <c r="L338" s="233"/>
      <c r="M338" s="234"/>
      <c r="N338" s="235"/>
      <c r="O338" s="235"/>
      <c r="P338" s="235"/>
      <c r="Q338" s="235"/>
      <c r="R338" s="235"/>
      <c r="S338" s="235"/>
      <c r="T338" s="236"/>
      <c r="AT338" s="237" t="s">
        <v>141</v>
      </c>
      <c r="AU338" s="237" t="s">
        <v>87</v>
      </c>
      <c r="AV338" s="13" t="s">
        <v>136</v>
      </c>
      <c r="AW338" s="13" t="s">
        <v>41</v>
      </c>
      <c r="AX338" s="13" t="s">
        <v>24</v>
      </c>
      <c r="AY338" s="237" t="s">
        <v>128</v>
      </c>
    </row>
    <row r="339" spans="2:65" s="1" customFormat="1" ht="16.5" customHeight="1">
      <c r="B339" s="39"/>
      <c r="C339" s="238" t="s">
        <v>374</v>
      </c>
      <c r="D339" s="238" t="s">
        <v>176</v>
      </c>
      <c r="E339" s="239" t="s">
        <v>375</v>
      </c>
      <c r="F339" s="240" t="s">
        <v>376</v>
      </c>
      <c r="G339" s="241" t="s">
        <v>197</v>
      </c>
      <c r="H339" s="242">
        <v>1</v>
      </c>
      <c r="I339" s="243"/>
      <c r="J339" s="244">
        <f>ROUND(I339*H339,2)</f>
        <v>0</v>
      </c>
      <c r="K339" s="240" t="s">
        <v>22</v>
      </c>
      <c r="L339" s="245"/>
      <c r="M339" s="246" t="s">
        <v>22</v>
      </c>
      <c r="N339" s="247" t="s">
        <v>49</v>
      </c>
      <c r="O339" s="40"/>
      <c r="P339" s="199">
        <f>O339*H339</f>
        <v>0</v>
      </c>
      <c r="Q339" s="199">
        <v>0</v>
      </c>
      <c r="R339" s="199">
        <f>Q339*H339</f>
        <v>0</v>
      </c>
      <c r="S339" s="199">
        <v>0</v>
      </c>
      <c r="T339" s="200">
        <f>S339*H339</f>
        <v>0</v>
      </c>
      <c r="AR339" s="23" t="s">
        <v>173</v>
      </c>
      <c r="AT339" s="23" t="s">
        <v>176</v>
      </c>
      <c r="AU339" s="23" t="s">
        <v>87</v>
      </c>
      <c r="AY339" s="23" t="s">
        <v>128</v>
      </c>
      <c r="BE339" s="201">
        <f>IF(N339="základní",J339,0)</f>
        <v>0</v>
      </c>
      <c r="BF339" s="201">
        <f>IF(N339="snížená",J339,0)</f>
        <v>0</v>
      </c>
      <c r="BG339" s="201">
        <f>IF(N339="zákl. přenesená",J339,0)</f>
        <v>0</v>
      </c>
      <c r="BH339" s="201">
        <f>IF(N339="sníž. přenesená",J339,0)</f>
        <v>0</v>
      </c>
      <c r="BI339" s="201">
        <f>IF(N339="nulová",J339,0)</f>
        <v>0</v>
      </c>
      <c r="BJ339" s="23" t="s">
        <v>24</v>
      </c>
      <c r="BK339" s="201">
        <f>ROUND(I339*H339,2)</f>
        <v>0</v>
      </c>
      <c r="BL339" s="23" t="s">
        <v>136</v>
      </c>
      <c r="BM339" s="23" t="s">
        <v>377</v>
      </c>
    </row>
    <row r="340" spans="2:65" s="1" customFormat="1" ht="13.5">
      <c r="B340" s="39"/>
      <c r="C340" s="61"/>
      <c r="D340" s="202" t="s">
        <v>138</v>
      </c>
      <c r="E340" s="61"/>
      <c r="F340" s="203" t="s">
        <v>376</v>
      </c>
      <c r="G340" s="61"/>
      <c r="H340" s="61"/>
      <c r="I340" s="161"/>
      <c r="J340" s="61"/>
      <c r="K340" s="61"/>
      <c r="L340" s="59"/>
      <c r="M340" s="204"/>
      <c r="N340" s="40"/>
      <c r="O340" s="40"/>
      <c r="P340" s="40"/>
      <c r="Q340" s="40"/>
      <c r="R340" s="40"/>
      <c r="S340" s="40"/>
      <c r="T340" s="76"/>
      <c r="AT340" s="23" t="s">
        <v>138</v>
      </c>
      <c r="AU340" s="23" t="s">
        <v>87</v>
      </c>
    </row>
    <row r="341" spans="2:65" s="11" customFormat="1" ht="13.5">
      <c r="B341" s="206"/>
      <c r="C341" s="207"/>
      <c r="D341" s="202" t="s">
        <v>141</v>
      </c>
      <c r="E341" s="208" t="s">
        <v>22</v>
      </c>
      <c r="F341" s="209" t="s">
        <v>200</v>
      </c>
      <c r="G341" s="207"/>
      <c r="H341" s="208" t="s">
        <v>22</v>
      </c>
      <c r="I341" s="210"/>
      <c r="J341" s="207"/>
      <c r="K341" s="207"/>
      <c r="L341" s="211"/>
      <c r="M341" s="212"/>
      <c r="N341" s="213"/>
      <c r="O341" s="213"/>
      <c r="P341" s="213"/>
      <c r="Q341" s="213"/>
      <c r="R341" s="213"/>
      <c r="S341" s="213"/>
      <c r="T341" s="214"/>
      <c r="AT341" s="215" t="s">
        <v>141</v>
      </c>
      <c r="AU341" s="215" t="s">
        <v>87</v>
      </c>
      <c r="AV341" s="11" t="s">
        <v>24</v>
      </c>
      <c r="AW341" s="11" t="s">
        <v>41</v>
      </c>
      <c r="AX341" s="11" t="s">
        <v>78</v>
      </c>
      <c r="AY341" s="215" t="s">
        <v>128</v>
      </c>
    </row>
    <row r="342" spans="2:65" s="12" customFormat="1" ht="13.5">
      <c r="B342" s="216"/>
      <c r="C342" s="217"/>
      <c r="D342" s="202" t="s">
        <v>141</v>
      </c>
      <c r="E342" s="218" t="s">
        <v>22</v>
      </c>
      <c r="F342" s="219" t="s">
        <v>24</v>
      </c>
      <c r="G342" s="217"/>
      <c r="H342" s="220">
        <v>1</v>
      </c>
      <c r="I342" s="221"/>
      <c r="J342" s="217"/>
      <c r="K342" s="217"/>
      <c r="L342" s="222"/>
      <c r="M342" s="223"/>
      <c r="N342" s="224"/>
      <c r="O342" s="224"/>
      <c r="P342" s="224"/>
      <c r="Q342" s="224"/>
      <c r="R342" s="224"/>
      <c r="S342" s="224"/>
      <c r="T342" s="225"/>
      <c r="AT342" s="226" t="s">
        <v>141</v>
      </c>
      <c r="AU342" s="226" t="s">
        <v>87</v>
      </c>
      <c r="AV342" s="12" t="s">
        <v>87</v>
      </c>
      <c r="AW342" s="12" t="s">
        <v>41</v>
      </c>
      <c r="AX342" s="12" t="s">
        <v>78</v>
      </c>
      <c r="AY342" s="226" t="s">
        <v>128</v>
      </c>
    </row>
    <row r="343" spans="2:65" s="13" customFormat="1" ht="13.5">
      <c r="B343" s="227"/>
      <c r="C343" s="228"/>
      <c r="D343" s="202" t="s">
        <v>141</v>
      </c>
      <c r="E343" s="229" t="s">
        <v>22</v>
      </c>
      <c r="F343" s="230" t="s">
        <v>143</v>
      </c>
      <c r="G343" s="228"/>
      <c r="H343" s="231">
        <v>1</v>
      </c>
      <c r="I343" s="232"/>
      <c r="J343" s="228"/>
      <c r="K343" s="228"/>
      <c r="L343" s="233"/>
      <c r="M343" s="234"/>
      <c r="N343" s="235"/>
      <c r="O343" s="235"/>
      <c r="P343" s="235"/>
      <c r="Q343" s="235"/>
      <c r="R343" s="235"/>
      <c r="S343" s="235"/>
      <c r="T343" s="236"/>
      <c r="AT343" s="237" t="s">
        <v>141</v>
      </c>
      <c r="AU343" s="237" t="s">
        <v>87</v>
      </c>
      <c r="AV343" s="13" t="s">
        <v>136</v>
      </c>
      <c r="AW343" s="13" t="s">
        <v>41</v>
      </c>
      <c r="AX343" s="13" t="s">
        <v>24</v>
      </c>
      <c r="AY343" s="237" t="s">
        <v>128</v>
      </c>
    </row>
    <row r="344" spans="2:65" s="1" customFormat="1" ht="16.5" customHeight="1">
      <c r="B344" s="39"/>
      <c r="C344" s="190" t="s">
        <v>378</v>
      </c>
      <c r="D344" s="190" t="s">
        <v>131</v>
      </c>
      <c r="E344" s="191" t="s">
        <v>379</v>
      </c>
      <c r="F344" s="192" t="s">
        <v>380</v>
      </c>
      <c r="G344" s="193" t="s">
        <v>197</v>
      </c>
      <c r="H344" s="194">
        <v>1</v>
      </c>
      <c r="I344" s="195"/>
      <c r="J344" s="196">
        <f>ROUND(I344*H344,2)</f>
        <v>0</v>
      </c>
      <c r="K344" s="192" t="s">
        <v>22</v>
      </c>
      <c r="L344" s="59"/>
      <c r="M344" s="197" t="s">
        <v>22</v>
      </c>
      <c r="N344" s="198" t="s">
        <v>49</v>
      </c>
      <c r="O344" s="40"/>
      <c r="P344" s="199">
        <f>O344*H344</f>
        <v>0</v>
      </c>
      <c r="Q344" s="199">
        <v>0</v>
      </c>
      <c r="R344" s="199">
        <f>Q344*H344</f>
        <v>0</v>
      </c>
      <c r="S344" s="199">
        <v>0</v>
      </c>
      <c r="T344" s="200">
        <f>S344*H344</f>
        <v>0</v>
      </c>
      <c r="AR344" s="23" t="s">
        <v>136</v>
      </c>
      <c r="AT344" s="23" t="s">
        <v>131</v>
      </c>
      <c r="AU344" s="23" t="s">
        <v>87</v>
      </c>
      <c r="AY344" s="23" t="s">
        <v>128</v>
      </c>
      <c r="BE344" s="201">
        <f>IF(N344="základní",J344,0)</f>
        <v>0</v>
      </c>
      <c r="BF344" s="201">
        <f>IF(N344="snížená",J344,0)</f>
        <v>0</v>
      </c>
      <c r="BG344" s="201">
        <f>IF(N344="zákl. přenesená",J344,0)</f>
        <v>0</v>
      </c>
      <c r="BH344" s="201">
        <f>IF(N344="sníž. přenesená",J344,0)</f>
        <v>0</v>
      </c>
      <c r="BI344" s="201">
        <f>IF(N344="nulová",J344,0)</f>
        <v>0</v>
      </c>
      <c r="BJ344" s="23" t="s">
        <v>24</v>
      </c>
      <c r="BK344" s="201">
        <f>ROUND(I344*H344,2)</f>
        <v>0</v>
      </c>
      <c r="BL344" s="23" t="s">
        <v>136</v>
      </c>
      <c r="BM344" s="23" t="s">
        <v>381</v>
      </c>
    </row>
    <row r="345" spans="2:65" s="1" customFormat="1" ht="13.5">
      <c r="B345" s="39"/>
      <c r="C345" s="61"/>
      <c r="D345" s="202" t="s">
        <v>138</v>
      </c>
      <c r="E345" s="61"/>
      <c r="F345" s="203" t="s">
        <v>382</v>
      </c>
      <c r="G345" s="61"/>
      <c r="H345" s="61"/>
      <c r="I345" s="161"/>
      <c r="J345" s="61"/>
      <c r="K345" s="61"/>
      <c r="L345" s="59"/>
      <c r="M345" s="204"/>
      <c r="N345" s="40"/>
      <c r="O345" s="40"/>
      <c r="P345" s="40"/>
      <c r="Q345" s="40"/>
      <c r="R345" s="40"/>
      <c r="S345" s="40"/>
      <c r="T345" s="76"/>
      <c r="AT345" s="23" t="s">
        <v>138</v>
      </c>
      <c r="AU345" s="23" t="s">
        <v>87</v>
      </c>
    </row>
    <row r="346" spans="2:65" s="11" customFormat="1" ht="13.5">
      <c r="B346" s="206"/>
      <c r="C346" s="207"/>
      <c r="D346" s="202" t="s">
        <v>141</v>
      </c>
      <c r="E346" s="208" t="s">
        <v>22</v>
      </c>
      <c r="F346" s="209" t="s">
        <v>148</v>
      </c>
      <c r="G346" s="207"/>
      <c r="H346" s="208" t="s">
        <v>22</v>
      </c>
      <c r="I346" s="210"/>
      <c r="J346" s="207"/>
      <c r="K346" s="207"/>
      <c r="L346" s="211"/>
      <c r="M346" s="212"/>
      <c r="N346" s="213"/>
      <c r="O346" s="213"/>
      <c r="P346" s="213"/>
      <c r="Q346" s="213"/>
      <c r="R346" s="213"/>
      <c r="S346" s="213"/>
      <c r="T346" s="214"/>
      <c r="AT346" s="215" t="s">
        <v>141</v>
      </c>
      <c r="AU346" s="215" t="s">
        <v>87</v>
      </c>
      <c r="AV346" s="11" t="s">
        <v>24</v>
      </c>
      <c r="AW346" s="11" t="s">
        <v>41</v>
      </c>
      <c r="AX346" s="11" t="s">
        <v>78</v>
      </c>
      <c r="AY346" s="215" t="s">
        <v>128</v>
      </c>
    </row>
    <row r="347" spans="2:65" s="12" customFormat="1" ht="13.5">
      <c r="B347" s="216"/>
      <c r="C347" s="217"/>
      <c r="D347" s="202" t="s">
        <v>141</v>
      </c>
      <c r="E347" s="218" t="s">
        <v>22</v>
      </c>
      <c r="F347" s="219" t="s">
        <v>24</v>
      </c>
      <c r="G347" s="217"/>
      <c r="H347" s="220">
        <v>1</v>
      </c>
      <c r="I347" s="221"/>
      <c r="J347" s="217"/>
      <c r="K347" s="217"/>
      <c r="L347" s="222"/>
      <c r="M347" s="223"/>
      <c r="N347" s="224"/>
      <c r="O347" s="224"/>
      <c r="P347" s="224"/>
      <c r="Q347" s="224"/>
      <c r="R347" s="224"/>
      <c r="S347" s="224"/>
      <c r="T347" s="225"/>
      <c r="AT347" s="226" t="s">
        <v>141</v>
      </c>
      <c r="AU347" s="226" t="s">
        <v>87</v>
      </c>
      <c r="AV347" s="12" t="s">
        <v>87</v>
      </c>
      <c r="AW347" s="12" t="s">
        <v>41</v>
      </c>
      <c r="AX347" s="12" t="s">
        <v>78</v>
      </c>
      <c r="AY347" s="226" t="s">
        <v>128</v>
      </c>
    </row>
    <row r="348" spans="2:65" s="13" customFormat="1" ht="13.5">
      <c r="B348" s="227"/>
      <c r="C348" s="228"/>
      <c r="D348" s="202" t="s">
        <v>141</v>
      </c>
      <c r="E348" s="229" t="s">
        <v>22</v>
      </c>
      <c r="F348" s="230" t="s">
        <v>143</v>
      </c>
      <c r="G348" s="228"/>
      <c r="H348" s="231">
        <v>1</v>
      </c>
      <c r="I348" s="232"/>
      <c r="J348" s="228"/>
      <c r="K348" s="228"/>
      <c r="L348" s="233"/>
      <c r="M348" s="248"/>
      <c r="N348" s="249"/>
      <c r="O348" s="249"/>
      <c r="P348" s="249"/>
      <c r="Q348" s="249"/>
      <c r="R348" s="249"/>
      <c r="S348" s="249"/>
      <c r="T348" s="250"/>
      <c r="AT348" s="237" t="s">
        <v>141</v>
      </c>
      <c r="AU348" s="237" t="s">
        <v>87</v>
      </c>
      <c r="AV348" s="13" t="s">
        <v>136</v>
      </c>
      <c r="AW348" s="13" t="s">
        <v>41</v>
      </c>
      <c r="AX348" s="13" t="s">
        <v>24</v>
      </c>
      <c r="AY348" s="237" t="s">
        <v>128</v>
      </c>
    </row>
    <row r="349" spans="2:65" s="1" customFormat="1" ht="6.95" customHeight="1">
      <c r="B349" s="54"/>
      <c r="C349" s="55"/>
      <c r="D349" s="55"/>
      <c r="E349" s="55"/>
      <c r="F349" s="55"/>
      <c r="G349" s="55"/>
      <c r="H349" s="55"/>
      <c r="I349" s="137"/>
      <c r="J349" s="55"/>
      <c r="K349" s="55"/>
      <c r="L349" s="59"/>
    </row>
  </sheetData>
  <sheetProtection algorithmName="SHA-512" hashValue="dd4qcgahLzZElQ/IteIjGU67ZxgBqckXadRMM6JrJ1x+FfOZSNnqqn2EH2UX/9/o469ED130HiCIvNDObvFPzQ==" saltValue="H+ybowbV8uJgUtjcyw60/ti4cUx8tnKl/bFhXLD8kQd3kHUkiioaRDVP4twZLsdt0ubYX6j/n73MlR89IT7+qw==" spinCount="100000" sheet="1" objects="1" scenarios="1" formatColumns="0" formatRows="0" autoFilter="0"/>
  <autoFilter ref="C83:K348"/>
  <mergeCells count="10">
    <mergeCell ref="J51:J52"/>
    <mergeCell ref="E74:H74"/>
    <mergeCell ref="E76:H76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9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0"/>
      <c r="C1" s="110"/>
      <c r="D1" s="111" t="s">
        <v>1</v>
      </c>
      <c r="E1" s="110"/>
      <c r="F1" s="112" t="s">
        <v>91</v>
      </c>
      <c r="G1" s="375" t="s">
        <v>92</v>
      </c>
      <c r="H1" s="375"/>
      <c r="I1" s="113"/>
      <c r="J1" s="112" t="s">
        <v>93</v>
      </c>
      <c r="K1" s="111" t="s">
        <v>94</v>
      </c>
      <c r="L1" s="112" t="s">
        <v>95</v>
      </c>
      <c r="M1" s="112"/>
      <c r="N1" s="112"/>
      <c r="O1" s="112"/>
      <c r="P1" s="112"/>
      <c r="Q1" s="112"/>
      <c r="R1" s="112"/>
      <c r="S1" s="112"/>
      <c r="T1" s="112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23" t="s">
        <v>90</v>
      </c>
    </row>
    <row r="3" spans="1:70" ht="6.95" customHeight="1">
      <c r="B3" s="24"/>
      <c r="C3" s="25"/>
      <c r="D3" s="25"/>
      <c r="E3" s="25"/>
      <c r="F3" s="25"/>
      <c r="G3" s="25"/>
      <c r="H3" s="25"/>
      <c r="I3" s="114"/>
      <c r="J3" s="25"/>
      <c r="K3" s="26"/>
      <c r="AT3" s="23" t="s">
        <v>87</v>
      </c>
    </row>
    <row r="4" spans="1:70" ht="36.950000000000003" customHeight="1">
      <c r="B4" s="27"/>
      <c r="C4" s="28"/>
      <c r="D4" s="29" t="s">
        <v>96</v>
      </c>
      <c r="E4" s="28"/>
      <c r="F4" s="28"/>
      <c r="G4" s="28"/>
      <c r="H4" s="28"/>
      <c r="I4" s="115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5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5"/>
      <c r="J6" s="28"/>
      <c r="K6" s="30"/>
    </row>
    <row r="7" spans="1:70" ht="16.5" customHeight="1">
      <c r="B7" s="27"/>
      <c r="C7" s="28"/>
      <c r="D7" s="28"/>
      <c r="E7" s="367" t="str">
        <f>'Rekapitulace stavby'!K6</f>
        <v>chodnik</v>
      </c>
      <c r="F7" s="368"/>
      <c r="G7" s="368"/>
      <c r="H7" s="368"/>
      <c r="I7" s="115"/>
      <c r="J7" s="28"/>
      <c r="K7" s="30"/>
    </row>
    <row r="8" spans="1:70" s="1" customFormat="1">
      <c r="B8" s="39"/>
      <c r="C8" s="40"/>
      <c r="D8" s="36" t="s">
        <v>97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9" t="s">
        <v>383</v>
      </c>
      <c r="F9" s="370"/>
      <c r="G9" s="370"/>
      <c r="H9" s="370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6" t="s">
        <v>21</v>
      </c>
      <c r="E11" s="40"/>
      <c r="F11" s="34" t="s">
        <v>22</v>
      </c>
      <c r="G11" s="40"/>
      <c r="H11" s="40"/>
      <c r="I11" s="117" t="s">
        <v>23</v>
      </c>
      <c r="J11" s="34" t="s">
        <v>22</v>
      </c>
      <c r="K11" s="43"/>
    </row>
    <row r="12" spans="1:70" s="1" customFormat="1" ht="14.45" customHeight="1">
      <c r="B12" s="39"/>
      <c r="C12" s="40"/>
      <c r="D12" s="36" t="s">
        <v>25</v>
      </c>
      <c r="E12" s="40"/>
      <c r="F12" s="34" t="s">
        <v>26</v>
      </c>
      <c r="G12" s="40"/>
      <c r="H12" s="40"/>
      <c r="I12" s="117" t="s">
        <v>27</v>
      </c>
      <c r="J12" s="118">
        <f>'Rekapitulace stavby'!AN8</f>
        <v>43507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6" t="s">
        <v>30</v>
      </c>
      <c r="E14" s="40"/>
      <c r="F14" s="40"/>
      <c r="G14" s="40"/>
      <c r="H14" s="40"/>
      <c r="I14" s="117" t="s">
        <v>31</v>
      </c>
      <c r="J14" s="34" t="s">
        <v>32</v>
      </c>
      <c r="K14" s="43"/>
    </row>
    <row r="15" spans="1:70" s="1" customFormat="1" ht="18" customHeight="1">
      <c r="B15" s="39"/>
      <c r="C15" s="40"/>
      <c r="D15" s="40"/>
      <c r="E15" s="34" t="s">
        <v>33</v>
      </c>
      <c r="F15" s="40"/>
      <c r="G15" s="40"/>
      <c r="H15" s="40"/>
      <c r="I15" s="117" t="s">
        <v>34</v>
      </c>
      <c r="J15" s="34" t="s">
        <v>22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6" t="s">
        <v>35</v>
      </c>
      <c r="E17" s="40"/>
      <c r="F17" s="40"/>
      <c r="G17" s="40"/>
      <c r="H17" s="40"/>
      <c r="I17" s="117" t="s">
        <v>31</v>
      </c>
      <c r="J17" s="34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4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34</v>
      </c>
      <c r="J18" s="34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6" t="s">
        <v>37</v>
      </c>
      <c r="E20" s="40"/>
      <c r="F20" s="40"/>
      <c r="G20" s="40"/>
      <c r="H20" s="40"/>
      <c r="I20" s="117" t="s">
        <v>31</v>
      </c>
      <c r="J20" s="34" t="s">
        <v>38</v>
      </c>
      <c r="K20" s="43"/>
    </row>
    <row r="21" spans="2:11" s="1" customFormat="1" ht="18" customHeight="1">
      <c r="B21" s="39"/>
      <c r="C21" s="40"/>
      <c r="D21" s="40"/>
      <c r="E21" s="34" t="s">
        <v>39</v>
      </c>
      <c r="F21" s="40"/>
      <c r="G21" s="40"/>
      <c r="H21" s="40"/>
      <c r="I21" s="117" t="s">
        <v>34</v>
      </c>
      <c r="J21" s="34" t="s">
        <v>40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6" t="s">
        <v>42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56" t="s">
        <v>43</v>
      </c>
      <c r="F24" s="356"/>
      <c r="G24" s="356"/>
      <c r="H24" s="356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44</v>
      </c>
      <c r="E27" s="40"/>
      <c r="F27" s="40"/>
      <c r="G27" s="40"/>
      <c r="H27" s="40"/>
      <c r="I27" s="116"/>
      <c r="J27" s="126">
        <f>ROUND(J77,2)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46</v>
      </c>
      <c r="G29" s="40"/>
      <c r="H29" s="40"/>
      <c r="I29" s="127" t="s">
        <v>45</v>
      </c>
      <c r="J29" s="44" t="s">
        <v>47</v>
      </c>
      <c r="K29" s="43"/>
    </row>
    <row r="30" spans="2:11" s="1" customFormat="1" ht="14.45" customHeight="1">
      <c r="B30" s="39"/>
      <c r="C30" s="40"/>
      <c r="D30" s="47" t="s">
        <v>48</v>
      </c>
      <c r="E30" s="47" t="s">
        <v>49</v>
      </c>
      <c r="F30" s="128">
        <f>ROUND(SUM(BE77:BE89), 2)</f>
        <v>0</v>
      </c>
      <c r="G30" s="40"/>
      <c r="H30" s="40"/>
      <c r="I30" s="129">
        <v>0.21</v>
      </c>
      <c r="J30" s="128">
        <f>ROUND(ROUND((SUM(BE77:BE89)),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50</v>
      </c>
      <c r="F31" s="128">
        <f>ROUND(SUM(BF77:BF89), 2)</f>
        <v>0</v>
      </c>
      <c r="G31" s="40"/>
      <c r="H31" s="40"/>
      <c r="I31" s="129">
        <v>0.15</v>
      </c>
      <c r="J31" s="128">
        <f>ROUND(ROUND((SUM(BF77:BF89)),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51</v>
      </c>
      <c r="F32" s="128">
        <f>ROUND(SUM(BG77:BG89),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52</v>
      </c>
      <c r="F33" s="128">
        <f>ROUND(SUM(BH77:BH89),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53</v>
      </c>
      <c r="F34" s="128">
        <f>ROUND(SUM(BI77:BI89),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54</v>
      </c>
      <c r="E36" s="77"/>
      <c r="F36" s="77"/>
      <c r="G36" s="132" t="s">
        <v>55</v>
      </c>
      <c r="H36" s="133" t="s">
        <v>56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9" t="s">
        <v>99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6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7" t="str">
        <f>E7</f>
        <v>chodnik</v>
      </c>
      <c r="F45" s="368"/>
      <c r="G45" s="368"/>
      <c r="H45" s="368"/>
      <c r="I45" s="116"/>
      <c r="J45" s="40"/>
      <c r="K45" s="43"/>
    </row>
    <row r="46" spans="2:11" s="1" customFormat="1" ht="14.45" customHeight="1">
      <c r="B46" s="39"/>
      <c r="C46" s="36" t="s">
        <v>97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9" t="str">
        <f>E9</f>
        <v>Doplňující údaje - Doplňující údaje DIO-chodník Vlastec</v>
      </c>
      <c r="F47" s="370"/>
      <c r="G47" s="370"/>
      <c r="H47" s="370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6" t="s">
        <v>25</v>
      </c>
      <c r="D49" s="40"/>
      <c r="E49" s="40"/>
      <c r="F49" s="34" t="str">
        <f>F12</f>
        <v>Vlastec</v>
      </c>
      <c r="G49" s="40"/>
      <c r="H49" s="40"/>
      <c r="I49" s="117" t="s">
        <v>27</v>
      </c>
      <c r="J49" s="118">
        <f>IF(J12="","",J12)</f>
        <v>43507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6" t="s">
        <v>30</v>
      </c>
      <c r="D51" s="40"/>
      <c r="E51" s="40"/>
      <c r="F51" s="34" t="str">
        <f>E15</f>
        <v>Obec Vlastec</v>
      </c>
      <c r="G51" s="40"/>
      <c r="H51" s="40"/>
      <c r="I51" s="117" t="s">
        <v>37</v>
      </c>
      <c r="J51" s="356" t="str">
        <f>E21</f>
        <v>Ing. Rudolf Pešta</v>
      </c>
      <c r="K51" s="43"/>
    </row>
    <row r="52" spans="2:47" s="1" customFormat="1" ht="14.45" customHeight="1">
      <c r="B52" s="39"/>
      <c r="C52" s="36" t="s">
        <v>35</v>
      </c>
      <c r="D52" s="40"/>
      <c r="E52" s="40"/>
      <c r="F52" s="34" t="str">
        <f>IF(E18="","",E18)</f>
        <v/>
      </c>
      <c r="G52" s="40"/>
      <c r="H52" s="40"/>
      <c r="I52" s="116"/>
      <c r="J52" s="371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100</v>
      </c>
      <c r="D54" s="130"/>
      <c r="E54" s="130"/>
      <c r="F54" s="130"/>
      <c r="G54" s="130"/>
      <c r="H54" s="130"/>
      <c r="I54" s="143"/>
      <c r="J54" s="144" t="s">
        <v>101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102</v>
      </c>
      <c r="D56" s="40"/>
      <c r="E56" s="40"/>
      <c r="F56" s="40"/>
      <c r="G56" s="40"/>
      <c r="H56" s="40"/>
      <c r="I56" s="116"/>
      <c r="J56" s="126">
        <f>J77</f>
        <v>0</v>
      </c>
      <c r="K56" s="43"/>
      <c r="AU56" s="23" t="s">
        <v>103</v>
      </c>
    </row>
    <row r="57" spans="2:47" s="7" customFormat="1" ht="24.95" customHeight="1">
      <c r="B57" s="147"/>
      <c r="C57" s="148"/>
      <c r="D57" s="149" t="s">
        <v>384</v>
      </c>
      <c r="E57" s="150"/>
      <c r="F57" s="150"/>
      <c r="G57" s="150"/>
      <c r="H57" s="150"/>
      <c r="I57" s="151"/>
      <c r="J57" s="152">
        <f>J83</f>
        <v>0</v>
      </c>
      <c r="K57" s="153"/>
    </row>
    <row r="58" spans="2:47" s="1" customFormat="1" ht="21.75" customHeight="1">
      <c r="B58" s="39"/>
      <c r="C58" s="40"/>
      <c r="D58" s="40"/>
      <c r="E58" s="40"/>
      <c r="F58" s="40"/>
      <c r="G58" s="40"/>
      <c r="H58" s="40"/>
      <c r="I58" s="116"/>
      <c r="J58" s="40"/>
      <c r="K58" s="43"/>
    </row>
    <row r="59" spans="2:47" s="1" customFormat="1" ht="6.95" customHeight="1">
      <c r="B59" s="54"/>
      <c r="C59" s="55"/>
      <c r="D59" s="55"/>
      <c r="E59" s="55"/>
      <c r="F59" s="55"/>
      <c r="G59" s="55"/>
      <c r="H59" s="55"/>
      <c r="I59" s="137"/>
      <c r="J59" s="55"/>
      <c r="K59" s="56"/>
    </row>
    <row r="63" spans="2:47" s="1" customFormat="1" ht="6.95" customHeight="1">
      <c r="B63" s="57"/>
      <c r="C63" s="58"/>
      <c r="D63" s="58"/>
      <c r="E63" s="58"/>
      <c r="F63" s="58"/>
      <c r="G63" s="58"/>
      <c r="H63" s="58"/>
      <c r="I63" s="140"/>
      <c r="J63" s="58"/>
      <c r="K63" s="58"/>
      <c r="L63" s="59"/>
    </row>
    <row r="64" spans="2:47" s="1" customFormat="1" ht="36.950000000000003" customHeight="1">
      <c r="B64" s="39"/>
      <c r="C64" s="60" t="s">
        <v>112</v>
      </c>
      <c r="D64" s="61"/>
      <c r="E64" s="61"/>
      <c r="F64" s="61"/>
      <c r="G64" s="61"/>
      <c r="H64" s="61"/>
      <c r="I64" s="161"/>
      <c r="J64" s="61"/>
      <c r="K64" s="61"/>
      <c r="L64" s="59"/>
    </row>
    <row r="65" spans="2:65" s="1" customFormat="1" ht="6.95" customHeight="1">
      <c r="B65" s="39"/>
      <c r="C65" s="61"/>
      <c r="D65" s="61"/>
      <c r="E65" s="61"/>
      <c r="F65" s="61"/>
      <c r="G65" s="61"/>
      <c r="H65" s="61"/>
      <c r="I65" s="161"/>
      <c r="J65" s="61"/>
      <c r="K65" s="61"/>
      <c r="L65" s="59"/>
    </row>
    <row r="66" spans="2:65" s="1" customFormat="1" ht="14.45" customHeight="1">
      <c r="B66" s="39"/>
      <c r="C66" s="63" t="s">
        <v>18</v>
      </c>
      <c r="D66" s="61"/>
      <c r="E66" s="61"/>
      <c r="F66" s="61"/>
      <c r="G66" s="61"/>
      <c r="H66" s="61"/>
      <c r="I66" s="161"/>
      <c r="J66" s="61"/>
      <c r="K66" s="61"/>
      <c r="L66" s="59"/>
    </row>
    <row r="67" spans="2:65" s="1" customFormat="1" ht="16.5" customHeight="1">
      <c r="B67" s="39"/>
      <c r="C67" s="61"/>
      <c r="D67" s="61"/>
      <c r="E67" s="372" t="str">
        <f>E7</f>
        <v>chodnik</v>
      </c>
      <c r="F67" s="373"/>
      <c r="G67" s="373"/>
      <c r="H67" s="373"/>
      <c r="I67" s="161"/>
      <c r="J67" s="61"/>
      <c r="K67" s="61"/>
      <c r="L67" s="59"/>
    </row>
    <row r="68" spans="2:65" s="1" customFormat="1" ht="14.45" customHeight="1">
      <c r="B68" s="39"/>
      <c r="C68" s="63" t="s">
        <v>97</v>
      </c>
      <c r="D68" s="61"/>
      <c r="E68" s="61"/>
      <c r="F68" s="61"/>
      <c r="G68" s="61"/>
      <c r="H68" s="61"/>
      <c r="I68" s="161"/>
      <c r="J68" s="61"/>
      <c r="K68" s="61"/>
      <c r="L68" s="59"/>
    </row>
    <row r="69" spans="2:65" s="1" customFormat="1" ht="17.25" customHeight="1">
      <c r="B69" s="39"/>
      <c r="C69" s="61"/>
      <c r="D69" s="61"/>
      <c r="E69" s="363" t="str">
        <f>E9</f>
        <v>Doplňující údaje - Doplňující údaje DIO-chodník Vlastec</v>
      </c>
      <c r="F69" s="374"/>
      <c r="G69" s="374"/>
      <c r="H69" s="374"/>
      <c r="I69" s="161"/>
      <c r="J69" s="61"/>
      <c r="K69" s="61"/>
      <c r="L69" s="59"/>
    </row>
    <row r="70" spans="2:65" s="1" customFormat="1" ht="6.95" customHeight="1">
      <c r="B70" s="39"/>
      <c r="C70" s="61"/>
      <c r="D70" s="61"/>
      <c r="E70" s="61"/>
      <c r="F70" s="61"/>
      <c r="G70" s="61"/>
      <c r="H70" s="61"/>
      <c r="I70" s="161"/>
      <c r="J70" s="61"/>
      <c r="K70" s="61"/>
      <c r="L70" s="59"/>
    </row>
    <row r="71" spans="2:65" s="1" customFormat="1" ht="18" customHeight="1">
      <c r="B71" s="39"/>
      <c r="C71" s="63" t="s">
        <v>25</v>
      </c>
      <c r="D71" s="61"/>
      <c r="E71" s="61"/>
      <c r="F71" s="162" t="str">
        <f>F12</f>
        <v>Vlastec</v>
      </c>
      <c r="G71" s="61"/>
      <c r="H71" s="61"/>
      <c r="I71" s="163" t="s">
        <v>27</v>
      </c>
      <c r="J71" s="71">
        <f>IF(J12="","",J12)</f>
        <v>43507</v>
      </c>
      <c r="K71" s="61"/>
      <c r="L71" s="59"/>
    </row>
    <row r="72" spans="2:65" s="1" customFormat="1" ht="6.95" customHeight="1">
      <c r="B72" s="39"/>
      <c r="C72" s="61"/>
      <c r="D72" s="61"/>
      <c r="E72" s="61"/>
      <c r="F72" s="61"/>
      <c r="G72" s="61"/>
      <c r="H72" s="61"/>
      <c r="I72" s="161"/>
      <c r="J72" s="61"/>
      <c r="K72" s="61"/>
      <c r="L72" s="59"/>
    </row>
    <row r="73" spans="2:65" s="1" customFormat="1">
      <c r="B73" s="39"/>
      <c r="C73" s="63" t="s">
        <v>30</v>
      </c>
      <c r="D73" s="61"/>
      <c r="E73" s="61"/>
      <c r="F73" s="162" t="str">
        <f>E15</f>
        <v>Obec Vlastec</v>
      </c>
      <c r="G73" s="61"/>
      <c r="H73" s="61"/>
      <c r="I73" s="163" t="s">
        <v>37</v>
      </c>
      <c r="J73" s="162" t="str">
        <f>E21</f>
        <v>Ing. Rudolf Pešta</v>
      </c>
      <c r="K73" s="61"/>
      <c r="L73" s="59"/>
    </row>
    <row r="74" spans="2:65" s="1" customFormat="1" ht="14.45" customHeight="1">
      <c r="B74" s="39"/>
      <c r="C74" s="63" t="s">
        <v>35</v>
      </c>
      <c r="D74" s="61"/>
      <c r="E74" s="61"/>
      <c r="F74" s="162" t="str">
        <f>IF(E18="","",E18)</f>
        <v/>
      </c>
      <c r="G74" s="61"/>
      <c r="H74" s="61"/>
      <c r="I74" s="161"/>
      <c r="J74" s="61"/>
      <c r="K74" s="61"/>
      <c r="L74" s="59"/>
    </row>
    <row r="75" spans="2:65" s="1" customFormat="1" ht="10.35" customHeight="1">
      <c r="B75" s="39"/>
      <c r="C75" s="61"/>
      <c r="D75" s="61"/>
      <c r="E75" s="61"/>
      <c r="F75" s="61"/>
      <c r="G75" s="61"/>
      <c r="H75" s="61"/>
      <c r="I75" s="161"/>
      <c r="J75" s="61"/>
      <c r="K75" s="61"/>
      <c r="L75" s="59"/>
    </row>
    <row r="76" spans="2:65" s="9" customFormat="1" ht="29.25" customHeight="1">
      <c r="B76" s="164"/>
      <c r="C76" s="165" t="s">
        <v>113</v>
      </c>
      <c r="D76" s="166" t="s">
        <v>63</v>
      </c>
      <c r="E76" s="166" t="s">
        <v>59</v>
      </c>
      <c r="F76" s="166" t="s">
        <v>114</v>
      </c>
      <c r="G76" s="166" t="s">
        <v>115</v>
      </c>
      <c r="H76" s="166" t="s">
        <v>116</v>
      </c>
      <c r="I76" s="167" t="s">
        <v>117</v>
      </c>
      <c r="J76" s="166" t="s">
        <v>101</v>
      </c>
      <c r="K76" s="168" t="s">
        <v>118</v>
      </c>
      <c r="L76" s="169"/>
      <c r="M76" s="79" t="s">
        <v>119</v>
      </c>
      <c r="N76" s="80" t="s">
        <v>48</v>
      </c>
      <c r="O76" s="80" t="s">
        <v>120</v>
      </c>
      <c r="P76" s="80" t="s">
        <v>121</v>
      </c>
      <c r="Q76" s="80" t="s">
        <v>122</v>
      </c>
      <c r="R76" s="80" t="s">
        <v>123</v>
      </c>
      <c r="S76" s="80" t="s">
        <v>124</v>
      </c>
      <c r="T76" s="81" t="s">
        <v>125</v>
      </c>
    </row>
    <row r="77" spans="2:65" s="1" customFormat="1" ht="29.25" customHeight="1">
      <c r="B77" s="39"/>
      <c r="C77" s="85" t="s">
        <v>102</v>
      </c>
      <c r="D77" s="61"/>
      <c r="E77" s="61"/>
      <c r="F77" s="61"/>
      <c r="G77" s="61"/>
      <c r="H77" s="61"/>
      <c r="I77" s="161"/>
      <c r="J77" s="170">
        <f>BK77</f>
        <v>0</v>
      </c>
      <c r="K77" s="61"/>
      <c r="L77" s="59"/>
      <c r="M77" s="82"/>
      <c r="N77" s="83"/>
      <c r="O77" s="83"/>
      <c r="P77" s="171">
        <f>P78+SUM(P79:P83)</f>
        <v>0</v>
      </c>
      <c r="Q77" s="83"/>
      <c r="R77" s="171">
        <f>R78+SUM(R79:R83)</f>
        <v>0</v>
      </c>
      <c r="S77" s="83"/>
      <c r="T77" s="172">
        <f>T78+SUM(T79:T83)</f>
        <v>0</v>
      </c>
      <c r="AT77" s="23" t="s">
        <v>77</v>
      </c>
      <c r="AU77" s="23" t="s">
        <v>103</v>
      </c>
      <c r="BK77" s="173">
        <f>BK78+SUM(BK79:BK83)</f>
        <v>0</v>
      </c>
    </row>
    <row r="78" spans="2:65" s="1" customFormat="1" ht="16.5" customHeight="1">
      <c r="B78" s="39"/>
      <c r="C78" s="190" t="s">
        <v>24</v>
      </c>
      <c r="D78" s="190" t="s">
        <v>131</v>
      </c>
      <c r="E78" s="191" t="s">
        <v>385</v>
      </c>
      <c r="F78" s="192" t="s">
        <v>386</v>
      </c>
      <c r="G78" s="193" t="s">
        <v>387</v>
      </c>
      <c r="H78" s="194">
        <v>1</v>
      </c>
      <c r="I78" s="195"/>
      <c r="J78" s="196">
        <f>ROUND(I78*H78,2)</f>
        <v>0</v>
      </c>
      <c r="K78" s="192" t="s">
        <v>135</v>
      </c>
      <c r="L78" s="59"/>
      <c r="M78" s="197" t="s">
        <v>22</v>
      </c>
      <c r="N78" s="198" t="s">
        <v>49</v>
      </c>
      <c r="O78" s="40"/>
      <c r="P78" s="199">
        <f>O78*H78</f>
        <v>0</v>
      </c>
      <c r="Q78" s="199">
        <v>0</v>
      </c>
      <c r="R78" s="199">
        <f>Q78*H78</f>
        <v>0</v>
      </c>
      <c r="S78" s="199">
        <v>0</v>
      </c>
      <c r="T78" s="200">
        <f>S78*H78</f>
        <v>0</v>
      </c>
      <c r="AR78" s="23" t="s">
        <v>388</v>
      </c>
      <c r="AT78" s="23" t="s">
        <v>131</v>
      </c>
      <c r="AU78" s="23" t="s">
        <v>78</v>
      </c>
      <c r="AY78" s="23" t="s">
        <v>128</v>
      </c>
      <c r="BE78" s="201">
        <f>IF(N78="základní",J78,0)</f>
        <v>0</v>
      </c>
      <c r="BF78" s="201">
        <f>IF(N78="snížená",J78,0)</f>
        <v>0</v>
      </c>
      <c r="BG78" s="201">
        <f>IF(N78="zákl. přenesená",J78,0)</f>
        <v>0</v>
      </c>
      <c r="BH78" s="201">
        <f>IF(N78="sníž. přenesená",J78,0)</f>
        <v>0</v>
      </c>
      <c r="BI78" s="201">
        <f>IF(N78="nulová",J78,0)</f>
        <v>0</v>
      </c>
      <c r="BJ78" s="23" t="s">
        <v>24</v>
      </c>
      <c r="BK78" s="201">
        <f>ROUND(I78*H78,2)</f>
        <v>0</v>
      </c>
      <c r="BL78" s="23" t="s">
        <v>388</v>
      </c>
      <c r="BM78" s="23" t="s">
        <v>389</v>
      </c>
    </row>
    <row r="79" spans="2:65" s="1" customFormat="1" ht="13.5">
      <c r="B79" s="39"/>
      <c r="C79" s="61"/>
      <c r="D79" s="202" t="s">
        <v>138</v>
      </c>
      <c r="E79" s="61"/>
      <c r="F79" s="203" t="s">
        <v>386</v>
      </c>
      <c r="G79" s="61"/>
      <c r="H79" s="61"/>
      <c r="I79" s="161"/>
      <c r="J79" s="61"/>
      <c r="K79" s="61"/>
      <c r="L79" s="59"/>
      <c r="M79" s="204"/>
      <c r="N79" s="40"/>
      <c r="O79" s="40"/>
      <c r="P79" s="40"/>
      <c r="Q79" s="40"/>
      <c r="R79" s="40"/>
      <c r="S79" s="40"/>
      <c r="T79" s="76"/>
      <c r="AT79" s="23" t="s">
        <v>138</v>
      </c>
      <c r="AU79" s="23" t="s">
        <v>78</v>
      </c>
    </row>
    <row r="80" spans="2:65" s="1" customFormat="1" ht="27">
      <c r="B80" s="39"/>
      <c r="C80" s="61"/>
      <c r="D80" s="202" t="s">
        <v>139</v>
      </c>
      <c r="E80" s="61"/>
      <c r="F80" s="205" t="s">
        <v>390</v>
      </c>
      <c r="G80" s="61"/>
      <c r="H80" s="61"/>
      <c r="I80" s="161"/>
      <c r="J80" s="61"/>
      <c r="K80" s="61"/>
      <c r="L80" s="59"/>
      <c r="M80" s="204"/>
      <c r="N80" s="40"/>
      <c r="O80" s="40"/>
      <c r="P80" s="40"/>
      <c r="Q80" s="40"/>
      <c r="R80" s="40"/>
      <c r="S80" s="40"/>
      <c r="T80" s="76"/>
      <c r="AT80" s="23" t="s">
        <v>139</v>
      </c>
      <c r="AU80" s="23" t="s">
        <v>78</v>
      </c>
    </row>
    <row r="81" spans="2:65" s="11" customFormat="1" ht="13.5">
      <c r="B81" s="206"/>
      <c r="C81" s="207"/>
      <c r="D81" s="202" t="s">
        <v>141</v>
      </c>
      <c r="E81" s="208" t="s">
        <v>22</v>
      </c>
      <c r="F81" s="209" t="s">
        <v>391</v>
      </c>
      <c r="G81" s="207"/>
      <c r="H81" s="208" t="s">
        <v>22</v>
      </c>
      <c r="I81" s="210"/>
      <c r="J81" s="207"/>
      <c r="K81" s="207"/>
      <c r="L81" s="211"/>
      <c r="M81" s="212"/>
      <c r="N81" s="213"/>
      <c r="O81" s="213"/>
      <c r="P81" s="213"/>
      <c r="Q81" s="213"/>
      <c r="R81" s="213"/>
      <c r="S81" s="213"/>
      <c r="T81" s="214"/>
      <c r="AT81" s="215" t="s">
        <v>141</v>
      </c>
      <c r="AU81" s="215" t="s">
        <v>78</v>
      </c>
      <c r="AV81" s="11" t="s">
        <v>24</v>
      </c>
      <c r="AW81" s="11" t="s">
        <v>41</v>
      </c>
      <c r="AX81" s="11" t="s">
        <v>78</v>
      </c>
      <c r="AY81" s="215" t="s">
        <v>128</v>
      </c>
    </row>
    <row r="82" spans="2:65" s="12" customFormat="1" ht="13.5">
      <c r="B82" s="216"/>
      <c r="C82" s="217"/>
      <c r="D82" s="202" t="s">
        <v>141</v>
      </c>
      <c r="E82" s="218" t="s">
        <v>22</v>
      </c>
      <c r="F82" s="219" t="s">
        <v>24</v>
      </c>
      <c r="G82" s="217"/>
      <c r="H82" s="220">
        <v>1</v>
      </c>
      <c r="I82" s="221"/>
      <c r="J82" s="217"/>
      <c r="K82" s="217"/>
      <c r="L82" s="222"/>
      <c r="M82" s="223"/>
      <c r="N82" s="224"/>
      <c r="O82" s="224"/>
      <c r="P82" s="224"/>
      <c r="Q82" s="224"/>
      <c r="R82" s="224"/>
      <c r="S82" s="224"/>
      <c r="T82" s="225"/>
      <c r="AT82" s="226" t="s">
        <v>141</v>
      </c>
      <c r="AU82" s="226" t="s">
        <v>78</v>
      </c>
      <c r="AV82" s="12" t="s">
        <v>87</v>
      </c>
      <c r="AW82" s="12" t="s">
        <v>41</v>
      </c>
      <c r="AX82" s="12" t="s">
        <v>24</v>
      </c>
      <c r="AY82" s="226" t="s">
        <v>128</v>
      </c>
    </row>
    <row r="83" spans="2:65" s="10" customFormat="1" ht="37.35" customHeight="1">
      <c r="B83" s="174"/>
      <c r="C83" s="175"/>
      <c r="D83" s="176" t="s">
        <v>77</v>
      </c>
      <c r="E83" s="177" t="s">
        <v>392</v>
      </c>
      <c r="F83" s="177" t="s">
        <v>393</v>
      </c>
      <c r="G83" s="175"/>
      <c r="H83" s="175"/>
      <c r="I83" s="178"/>
      <c r="J83" s="179">
        <f>BK83</f>
        <v>0</v>
      </c>
      <c r="K83" s="175"/>
      <c r="L83" s="180"/>
      <c r="M83" s="181"/>
      <c r="N83" s="182"/>
      <c r="O83" s="182"/>
      <c r="P83" s="183">
        <f>SUM(P84:P89)</f>
        <v>0</v>
      </c>
      <c r="Q83" s="182"/>
      <c r="R83" s="183">
        <f>SUM(R84:R89)</f>
        <v>0</v>
      </c>
      <c r="S83" s="182"/>
      <c r="T83" s="184">
        <f>SUM(T84:T89)</f>
        <v>0</v>
      </c>
      <c r="AR83" s="185" t="s">
        <v>136</v>
      </c>
      <c r="AT83" s="186" t="s">
        <v>77</v>
      </c>
      <c r="AU83" s="186" t="s">
        <v>78</v>
      </c>
      <c r="AY83" s="185" t="s">
        <v>128</v>
      </c>
      <c r="BK83" s="187">
        <f>SUM(BK84:BK89)</f>
        <v>0</v>
      </c>
    </row>
    <row r="84" spans="2:65" s="1" customFormat="1" ht="16.5" customHeight="1">
      <c r="B84" s="39"/>
      <c r="C84" s="190" t="s">
        <v>87</v>
      </c>
      <c r="D84" s="190" t="s">
        <v>131</v>
      </c>
      <c r="E84" s="191" t="s">
        <v>394</v>
      </c>
      <c r="F84" s="192" t="s">
        <v>395</v>
      </c>
      <c r="G84" s="193" t="s">
        <v>396</v>
      </c>
      <c r="H84" s="194">
        <v>1</v>
      </c>
      <c r="I84" s="195"/>
      <c r="J84" s="196">
        <f>ROUND(I84*H84,2)</f>
        <v>0</v>
      </c>
      <c r="K84" s="192" t="s">
        <v>135</v>
      </c>
      <c r="L84" s="59"/>
      <c r="M84" s="197" t="s">
        <v>22</v>
      </c>
      <c r="N84" s="198" t="s">
        <v>49</v>
      </c>
      <c r="O84" s="40"/>
      <c r="P84" s="199">
        <f>O84*H84</f>
        <v>0</v>
      </c>
      <c r="Q84" s="199">
        <v>0</v>
      </c>
      <c r="R84" s="199">
        <f>Q84*H84</f>
        <v>0</v>
      </c>
      <c r="S84" s="199">
        <v>0</v>
      </c>
      <c r="T84" s="200">
        <f>S84*H84</f>
        <v>0</v>
      </c>
      <c r="AR84" s="23" t="s">
        <v>388</v>
      </c>
      <c r="AT84" s="23" t="s">
        <v>131</v>
      </c>
      <c r="AU84" s="23" t="s">
        <v>24</v>
      </c>
      <c r="AY84" s="23" t="s">
        <v>128</v>
      </c>
      <c r="BE84" s="201">
        <f>IF(N84="základní",J84,0)</f>
        <v>0</v>
      </c>
      <c r="BF84" s="201">
        <f>IF(N84="snížená",J84,0)</f>
        <v>0</v>
      </c>
      <c r="BG84" s="201">
        <f>IF(N84="zákl. přenesená",J84,0)</f>
        <v>0</v>
      </c>
      <c r="BH84" s="201">
        <f>IF(N84="sníž. přenesená",J84,0)</f>
        <v>0</v>
      </c>
      <c r="BI84" s="201">
        <f>IF(N84="nulová",J84,0)</f>
        <v>0</v>
      </c>
      <c r="BJ84" s="23" t="s">
        <v>24</v>
      </c>
      <c r="BK84" s="201">
        <f>ROUND(I84*H84,2)</f>
        <v>0</v>
      </c>
      <c r="BL84" s="23" t="s">
        <v>388</v>
      </c>
      <c r="BM84" s="23" t="s">
        <v>397</v>
      </c>
    </row>
    <row r="85" spans="2:65" s="1" customFormat="1" ht="13.5">
      <c r="B85" s="39"/>
      <c r="C85" s="61"/>
      <c r="D85" s="202" t="s">
        <v>138</v>
      </c>
      <c r="E85" s="61"/>
      <c r="F85" s="203" t="s">
        <v>395</v>
      </c>
      <c r="G85" s="61"/>
      <c r="H85" s="61"/>
      <c r="I85" s="161"/>
      <c r="J85" s="61"/>
      <c r="K85" s="61"/>
      <c r="L85" s="59"/>
      <c r="M85" s="204"/>
      <c r="N85" s="40"/>
      <c r="O85" s="40"/>
      <c r="P85" s="40"/>
      <c r="Q85" s="40"/>
      <c r="R85" s="40"/>
      <c r="S85" s="40"/>
      <c r="T85" s="76"/>
      <c r="AT85" s="23" t="s">
        <v>138</v>
      </c>
      <c r="AU85" s="23" t="s">
        <v>24</v>
      </c>
    </row>
    <row r="86" spans="2:65" s="1" customFormat="1" ht="27">
      <c r="B86" s="39"/>
      <c r="C86" s="61"/>
      <c r="D86" s="202" t="s">
        <v>139</v>
      </c>
      <c r="E86" s="61"/>
      <c r="F86" s="205" t="s">
        <v>398</v>
      </c>
      <c r="G86" s="61"/>
      <c r="H86" s="61"/>
      <c r="I86" s="161"/>
      <c r="J86" s="61"/>
      <c r="K86" s="61"/>
      <c r="L86" s="59"/>
      <c r="M86" s="204"/>
      <c r="N86" s="40"/>
      <c r="O86" s="40"/>
      <c r="P86" s="40"/>
      <c r="Q86" s="40"/>
      <c r="R86" s="40"/>
      <c r="S86" s="40"/>
      <c r="T86" s="76"/>
      <c r="AT86" s="23" t="s">
        <v>139</v>
      </c>
      <c r="AU86" s="23" t="s">
        <v>24</v>
      </c>
    </row>
    <row r="87" spans="2:65" s="11" customFormat="1" ht="13.5">
      <c r="B87" s="206"/>
      <c r="C87" s="207"/>
      <c r="D87" s="202" t="s">
        <v>141</v>
      </c>
      <c r="E87" s="208" t="s">
        <v>22</v>
      </c>
      <c r="F87" s="209" t="s">
        <v>399</v>
      </c>
      <c r="G87" s="207"/>
      <c r="H87" s="208" t="s">
        <v>22</v>
      </c>
      <c r="I87" s="210"/>
      <c r="J87" s="207"/>
      <c r="K87" s="207"/>
      <c r="L87" s="211"/>
      <c r="M87" s="212"/>
      <c r="N87" s="213"/>
      <c r="O87" s="213"/>
      <c r="P87" s="213"/>
      <c r="Q87" s="213"/>
      <c r="R87" s="213"/>
      <c r="S87" s="213"/>
      <c r="T87" s="214"/>
      <c r="AT87" s="215" t="s">
        <v>141</v>
      </c>
      <c r="AU87" s="215" t="s">
        <v>24</v>
      </c>
      <c r="AV87" s="11" t="s">
        <v>24</v>
      </c>
      <c r="AW87" s="11" t="s">
        <v>41</v>
      </c>
      <c r="AX87" s="11" t="s">
        <v>78</v>
      </c>
      <c r="AY87" s="215" t="s">
        <v>128</v>
      </c>
    </row>
    <row r="88" spans="2:65" s="12" customFormat="1" ht="13.5">
      <c r="B88" s="216"/>
      <c r="C88" s="217"/>
      <c r="D88" s="202" t="s">
        <v>141</v>
      </c>
      <c r="E88" s="218" t="s">
        <v>22</v>
      </c>
      <c r="F88" s="219" t="s">
        <v>24</v>
      </c>
      <c r="G88" s="217"/>
      <c r="H88" s="220">
        <v>1</v>
      </c>
      <c r="I88" s="221"/>
      <c r="J88" s="217"/>
      <c r="K88" s="217"/>
      <c r="L88" s="222"/>
      <c r="M88" s="223"/>
      <c r="N88" s="224"/>
      <c r="O88" s="224"/>
      <c r="P88" s="224"/>
      <c r="Q88" s="224"/>
      <c r="R88" s="224"/>
      <c r="S88" s="224"/>
      <c r="T88" s="225"/>
      <c r="AT88" s="226" t="s">
        <v>141</v>
      </c>
      <c r="AU88" s="226" t="s">
        <v>24</v>
      </c>
      <c r="AV88" s="12" t="s">
        <v>87</v>
      </c>
      <c r="AW88" s="12" t="s">
        <v>41</v>
      </c>
      <c r="AX88" s="12" t="s">
        <v>78</v>
      </c>
      <c r="AY88" s="226" t="s">
        <v>128</v>
      </c>
    </row>
    <row r="89" spans="2:65" s="13" customFormat="1" ht="13.5">
      <c r="B89" s="227"/>
      <c r="C89" s="228"/>
      <c r="D89" s="202" t="s">
        <v>141</v>
      </c>
      <c r="E89" s="229" t="s">
        <v>22</v>
      </c>
      <c r="F89" s="230" t="s">
        <v>143</v>
      </c>
      <c r="G89" s="228"/>
      <c r="H89" s="231">
        <v>1</v>
      </c>
      <c r="I89" s="232"/>
      <c r="J89" s="228"/>
      <c r="K89" s="228"/>
      <c r="L89" s="233"/>
      <c r="M89" s="248"/>
      <c r="N89" s="249"/>
      <c r="O89" s="249"/>
      <c r="P89" s="249"/>
      <c r="Q89" s="249"/>
      <c r="R89" s="249"/>
      <c r="S89" s="249"/>
      <c r="T89" s="250"/>
      <c r="AT89" s="237" t="s">
        <v>141</v>
      </c>
      <c r="AU89" s="237" t="s">
        <v>24</v>
      </c>
      <c r="AV89" s="13" t="s">
        <v>136</v>
      </c>
      <c r="AW89" s="13" t="s">
        <v>41</v>
      </c>
      <c r="AX89" s="13" t="s">
        <v>24</v>
      </c>
      <c r="AY89" s="237" t="s">
        <v>128</v>
      </c>
    </row>
    <row r="90" spans="2:65" s="1" customFormat="1" ht="6.95" customHeight="1">
      <c r="B90" s="54"/>
      <c r="C90" s="55"/>
      <c r="D90" s="55"/>
      <c r="E90" s="55"/>
      <c r="F90" s="55"/>
      <c r="G90" s="55"/>
      <c r="H90" s="55"/>
      <c r="I90" s="137"/>
      <c r="J90" s="55"/>
      <c r="K90" s="55"/>
      <c r="L90" s="59"/>
    </row>
  </sheetData>
  <sheetProtection algorithmName="SHA-512" hashValue="e8lCBXU/MX7yg17hnIovcVUG+/ubGRXhDDi59iT75as4JrDX1Rn/2+R8I5ZvOC1UIZcgKRIqr3+Nfhqnxb/mNw==" saltValue="ul5FkxhrZkKymlWc5NN4JoGO97eolftu3xdw4c8ObDUJQixpw/ER7Yh9GrG7k21/hncRveMroU7fuac0qqM8sA==" spinCount="100000" sheet="1" objects="1" scenarios="1" formatColumns="0" formatRows="0" autoFilter="0"/>
  <autoFilter ref="C76:K89"/>
  <mergeCells count="10">
    <mergeCell ref="J51:J52"/>
    <mergeCell ref="E67:H67"/>
    <mergeCell ref="E69:H69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6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51" customWidth="1"/>
    <col min="2" max="2" width="1.6640625" style="251" customWidth="1"/>
    <col min="3" max="4" width="5" style="251" customWidth="1"/>
    <col min="5" max="5" width="11.6640625" style="251" customWidth="1"/>
    <col min="6" max="6" width="9.1640625" style="251" customWidth="1"/>
    <col min="7" max="7" width="5" style="251" customWidth="1"/>
    <col min="8" max="8" width="77.83203125" style="251" customWidth="1"/>
    <col min="9" max="10" width="20" style="251" customWidth="1"/>
    <col min="11" max="11" width="1.6640625" style="251" customWidth="1"/>
  </cols>
  <sheetData>
    <row r="1" spans="2:11" ht="37.5" customHeight="1"/>
    <row r="2" spans="2:11" ht="7.5" customHeight="1">
      <c r="B2" s="252"/>
      <c r="C2" s="253"/>
      <c r="D2" s="253"/>
      <c r="E2" s="253"/>
      <c r="F2" s="253"/>
      <c r="G2" s="253"/>
      <c r="H2" s="253"/>
      <c r="I2" s="253"/>
      <c r="J2" s="253"/>
      <c r="K2" s="254"/>
    </row>
    <row r="3" spans="2:11" s="14" customFormat="1" ht="45" customHeight="1">
      <c r="B3" s="255"/>
      <c r="C3" s="379" t="s">
        <v>400</v>
      </c>
      <c r="D3" s="379"/>
      <c r="E3" s="379"/>
      <c r="F3" s="379"/>
      <c r="G3" s="379"/>
      <c r="H3" s="379"/>
      <c r="I3" s="379"/>
      <c r="J3" s="379"/>
      <c r="K3" s="256"/>
    </row>
    <row r="4" spans="2:11" ht="25.5" customHeight="1">
      <c r="B4" s="257"/>
      <c r="C4" s="383" t="s">
        <v>401</v>
      </c>
      <c r="D4" s="383"/>
      <c r="E4" s="383"/>
      <c r="F4" s="383"/>
      <c r="G4" s="383"/>
      <c r="H4" s="383"/>
      <c r="I4" s="383"/>
      <c r="J4" s="383"/>
      <c r="K4" s="258"/>
    </row>
    <row r="5" spans="2:11" ht="5.25" customHeight="1">
      <c r="B5" s="257"/>
      <c r="C5" s="259"/>
      <c r="D5" s="259"/>
      <c r="E5" s="259"/>
      <c r="F5" s="259"/>
      <c r="G5" s="259"/>
      <c r="H5" s="259"/>
      <c r="I5" s="259"/>
      <c r="J5" s="259"/>
      <c r="K5" s="258"/>
    </row>
    <row r="6" spans="2:11" ht="15" customHeight="1">
      <c r="B6" s="257"/>
      <c r="C6" s="381" t="s">
        <v>402</v>
      </c>
      <c r="D6" s="381"/>
      <c r="E6" s="381"/>
      <c r="F6" s="381"/>
      <c r="G6" s="381"/>
      <c r="H6" s="381"/>
      <c r="I6" s="381"/>
      <c r="J6" s="381"/>
      <c r="K6" s="258"/>
    </row>
    <row r="7" spans="2:11" ht="15" customHeight="1">
      <c r="B7" s="261"/>
      <c r="C7" s="381" t="s">
        <v>403</v>
      </c>
      <c r="D7" s="381"/>
      <c r="E7" s="381"/>
      <c r="F7" s="381"/>
      <c r="G7" s="381"/>
      <c r="H7" s="381"/>
      <c r="I7" s="381"/>
      <c r="J7" s="381"/>
      <c r="K7" s="258"/>
    </row>
    <row r="8" spans="2:11" ht="12.75" customHeight="1">
      <c r="B8" s="261"/>
      <c r="C8" s="260"/>
      <c r="D8" s="260"/>
      <c r="E8" s="260"/>
      <c r="F8" s="260"/>
      <c r="G8" s="260"/>
      <c r="H8" s="260"/>
      <c r="I8" s="260"/>
      <c r="J8" s="260"/>
      <c r="K8" s="258"/>
    </row>
    <row r="9" spans="2:11" ht="15" customHeight="1">
      <c r="B9" s="261"/>
      <c r="C9" s="381" t="s">
        <v>404</v>
      </c>
      <c r="D9" s="381"/>
      <c r="E9" s="381"/>
      <c r="F9" s="381"/>
      <c r="G9" s="381"/>
      <c r="H9" s="381"/>
      <c r="I9" s="381"/>
      <c r="J9" s="381"/>
      <c r="K9" s="258"/>
    </row>
    <row r="10" spans="2:11" ht="15" customHeight="1">
      <c r="B10" s="261"/>
      <c r="C10" s="260"/>
      <c r="D10" s="381" t="s">
        <v>405</v>
      </c>
      <c r="E10" s="381"/>
      <c r="F10" s="381"/>
      <c r="G10" s="381"/>
      <c r="H10" s="381"/>
      <c r="I10" s="381"/>
      <c r="J10" s="381"/>
      <c r="K10" s="258"/>
    </row>
    <row r="11" spans="2:11" ht="15" customHeight="1">
      <c r="B11" s="261"/>
      <c r="C11" s="262"/>
      <c r="D11" s="381" t="s">
        <v>406</v>
      </c>
      <c r="E11" s="381"/>
      <c r="F11" s="381"/>
      <c r="G11" s="381"/>
      <c r="H11" s="381"/>
      <c r="I11" s="381"/>
      <c r="J11" s="381"/>
      <c r="K11" s="258"/>
    </row>
    <row r="12" spans="2:11" ht="12.75" customHeight="1">
      <c r="B12" s="261"/>
      <c r="C12" s="262"/>
      <c r="D12" s="262"/>
      <c r="E12" s="262"/>
      <c r="F12" s="262"/>
      <c r="G12" s="262"/>
      <c r="H12" s="262"/>
      <c r="I12" s="262"/>
      <c r="J12" s="262"/>
      <c r="K12" s="258"/>
    </row>
    <row r="13" spans="2:11" ht="15" customHeight="1">
      <c r="B13" s="261"/>
      <c r="C13" s="262"/>
      <c r="D13" s="381" t="s">
        <v>407</v>
      </c>
      <c r="E13" s="381"/>
      <c r="F13" s="381"/>
      <c r="G13" s="381"/>
      <c r="H13" s="381"/>
      <c r="I13" s="381"/>
      <c r="J13" s="381"/>
      <c r="K13" s="258"/>
    </row>
    <row r="14" spans="2:11" ht="15" customHeight="1">
      <c r="B14" s="261"/>
      <c r="C14" s="262"/>
      <c r="D14" s="381" t="s">
        <v>408</v>
      </c>
      <c r="E14" s="381"/>
      <c r="F14" s="381"/>
      <c r="G14" s="381"/>
      <c r="H14" s="381"/>
      <c r="I14" s="381"/>
      <c r="J14" s="381"/>
      <c r="K14" s="258"/>
    </row>
    <row r="15" spans="2:11" ht="15" customHeight="1">
      <c r="B15" s="261"/>
      <c r="C15" s="262"/>
      <c r="D15" s="381" t="s">
        <v>409</v>
      </c>
      <c r="E15" s="381"/>
      <c r="F15" s="381"/>
      <c r="G15" s="381"/>
      <c r="H15" s="381"/>
      <c r="I15" s="381"/>
      <c r="J15" s="381"/>
      <c r="K15" s="258"/>
    </row>
    <row r="16" spans="2:11" ht="15" customHeight="1">
      <c r="B16" s="261"/>
      <c r="C16" s="262"/>
      <c r="D16" s="262"/>
      <c r="E16" s="263" t="s">
        <v>85</v>
      </c>
      <c r="F16" s="381" t="s">
        <v>410</v>
      </c>
      <c r="G16" s="381"/>
      <c r="H16" s="381"/>
      <c r="I16" s="381"/>
      <c r="J16" s="381"/>
      <c r="K16" s="258"/>
    </row>
    <row r="17" spans="2:11" ht="15" customHeight="1">
      <c r="B17" s="261"/>
      <c r="C17" s="262"/>
      <c r="D17" s="262"/>
      <c r="E17" s="263" t="s">
        <v>411</v>
      </c>
      <c r="F17" s="381" t="s">
        <v>412</v>
      </c>
      <c r="G17" s="381"/>
      <c r="H17" s="381"/>
      <c r="I17" s="381"/>
      <c r="J17" s="381"/>
      <c r="K17" s="258"/>
    </row>
    <row r="18" spans="2:11" ht="15" customHeight="1">
      <c r="B18" s="261"/>
      <c r="C18" s="262"/>
      <c r="D18" s="262"/>
      <c r="E18" s="263" t="s">
        <v>413</v>
      </c>
      <c r="F18" s="381" t="s">
        <v>414</v>
      </c>
      <c r="G18" s="381"/>
      <c r="H18" s="381"/>
      <c r="I18" s="381"/>
      <c r="J18" s="381"/>
      <c r="K18" s="258"/>
    </row>
    <row r="19" spans="2:11" ht="15" customHeight="1">
      <c r="B19" s="261"/>
      <c r="C19" s="262"/>
      <c r="D19" s="262"/>
      <c r="E19" s="263" t="s">
        <v>415</v>
      </c>
      <c r="F19" s="381" t="s">
        <v>416</v>
      </c>
      <c r="G19" s="381"/>
      <c r="H19" s="381"/>
      <c r="I19" s="381"/>
      <c r="J19" s="381"/>
      <c r="K19" s="258"/>
    </row>
    <row r="20" spans="2:11" ht="15" customHeight="1">
      <c r="B20" s="261"/>
      <c r="C20" s="262"/>
      <c r="D20" s="262"/>
      <c r="E20" s="263" t="s">
        <v>392</v>
      </c>
      <c r="F20" s="381" t="s">
        <v>393</v>
      </c>
      <c r="G20" s="381"/>
      <c r="H20" s="381"/>
      <c r="I20" s="381"/>
      <c r="J20" s="381"/>
      <c r="K20" s="258"/>
    </row>
    <row r="21" spans="2:11" ht="15" customHeight="1">
      <c r="B21" s="261"/>
      <c r="C21" s="262"/>
      <c r="D21" s="262"/>
      <c r="E21" s="263" t="s">
        <v>417</v>
      </c>
      <c r="F21" s="381" t="s">
        <v>418</v>
      </c>
      <c r="G21" s="381"/>
      <c r="H21" s="381"/>
      <c r="I21" s="381"/>
      <c r="J21" s="381"/>
      <c r="K21" s="258"/>
    </row>
    <row r="22" spans="2:11" ht="12.75" customHeight="1">
      <c r="B22" s="261"/>
      <c r="C22" s="262"/>
      <c r="D22" s="262"/>
      <c r="E22" s="262"/>
      <c r="F22" s="262"/>
      <c r="G22" s="262"/>
      <c r="H22" s="262"/>
      <c r="I22" s="262"/>
      <c r="J22" s="262"/>
      <c r="K22" s="258"/>
    </row>
    <row r="23" spans="2:11" ht="15" customHeight="1">
      <c r="B23" s="261"/>
      <c r="C23" s="381" t="s">
        <v>419</v>
      </c>
      <c r="D23" s="381"/>
      <c r="E23" s="381"/>
      <c r="F23" s="381"/>
      <c r="G23" s="381"/>
      <c r="H23" s="381"/>
      <c r="I23" s="381"/>
      <c r="J23" s="381"/>
      <c r="K23" s="258"/>
    </row>
    <row r="24" spans="2:11" ht="15" customHeight="1">
      <c r="B24" s="261"/>
      <c r="C24" s="381" t="s">
        <v>420</v>
      </c>
      <c r="D24" s="381"/>
      <c r="E24" s="381"/>
      <c r="F24" s="381"/>
      <c r="G24" s="381"/>
      <c r="H24" s="381"/>
      <c r="I24" s="381"/>
      <c r="J24" s="381"/>
      <c r="K24" s="258"/>
    </row>
    <row r="25" spans="2:11" ht="15" customHeight="1">
      <c r="B25" s="261"/>
      <c r="C25" s="260"/>
      <c r="D25" s="381" t="s">
        <v>421</v>
      </c>
      <c r="E25" s="381"/>
      <c r="F25" s="381"/>
      <c r="G25" s="381"/>
      <c r="H25" s="381"/>
      <c r="I25" s="381"/>
      <c r="J25" s="381"/>
      <c r="K25" s="258"/>
    </row>
    <row r="26" spans="2:11" ht="15" customHeight="1">
      <c r="B26" s="261"/>
      <c r="C26" s="262"/>
      <c r="D26" s="381" t="s">
        <v>422</v>
      </c>
      <c r="E26" s="381"/>
      <c r="F26" s="381"/>
      <c r="G26" s="381"/>
      <c r="H26" s="381"/>
      <c r="I26" s="381"/>
      <c r="J26" s="381"/>
      <c r="K26" s="258"/>
    </row>
    <row r="27" spans="2:11" ht="12.75" customHeight="1">
      <c r="B27" s="261"/>
      <c r="C27" s="262"/>
      <c r="D27" s="262"/>
      <c r="E27" s="262"/>
      <c r="F27" s="262"/>
      <c r="G27" s="262"/>
      <c r="H27" s="262"/>
      <c r="I27" s="262"/>
      <c r="J27" s="262"/>
      <c r="K27" s="258"/>
    </row>
    <row r="28" spans="2:11" ht="15" customHeight="1">
      <c r="B28" s="261"/>
      <c r="C28" s="262"/>
      <c r="D28" s="381" t="s">
        <v>423</v>
      </c>
      <c r="E28" s="381"/>
      <c r="F28" s="381"/>
      <c r="G28" s="381"/>
      <c r="H28" s="381"/>
      <c r="I28" s="381"/>
      <c r="J28" s="381"/>
      <c r="K28" s="258"/>
    </row>
    <row r="29" spans="2:11" ht="15" customHeight="1">
      <c r="B29" s="261"/>
      <c r="C29" s="262"/>
      <c r="D29" s="381" t="s">
        <v>424</v>
      </c>
      <c r="E29" s="381"/>
      <c r="F29" s="381"/>
      <c r="G29" s="381"/>
      <c r="H29" s="381"/>
      <c r="I29" s="381"/>
      <c r="J29" s="381"/>
      <c r="K29" s="258"/>
    </row>
    <row r="30" spans="2:11" ht="12.75" customHeight="1">
      <c r="B30" s="261"/>
      <c r="C30" s="262"/>
      <c r="D30" s="262"/>
      <c r="E30" s="262"/>
      <c r="F30" s="262"/>
      <c r="G30" s="262"/>
      <c r="H30" s="262"/>
      <c r="I30" s="262"/>
      <c r="J30" s="262"/>
      <c r="K30" s="258"/>
    </row>
    <row r="31" spans="2:11" ht="15" customHeight="1">
      <c r="B31" s="261"/>
      <c r="C31" s="262"/>
      <c r="D31" s="381" t="s">
        <v>425</v>
      </c>
      <c r="E31" s="381"/>
      <c r="F31" s="381"/>
      <c r="G31" s="381"/>
      <c r="H31" s="381"/>
      <c r="I31" s="381"/>
      <c r="J31" s="381"/>
      <c r="K31" s="258"/>
    </row>
    <row r="32" spans="2:11" ht="15" customHeight="1">
      <c r="B32" s="261"/>
      <c r="C32" s="262"/>
      <c r="D32" s="381" t="s">
        <v>426</v>
      </c>
      <c r="E32" s="381"/>
      <c r="F32" s="381"/>
      <c r="G32" s="381"/>
      <c r="H32" s="381"/>
      <c r="I32" s="381"/>
      <c r="J32" s="381"/>
      <c r="K32" s="258"/>
    </row>
    <row r="33" spans="2:11" ht="15" customHeight="1">
      <c r="B33" s="261"/>
      <c r="C33" s="262"/>
      <c r="D33" s="381" t="s">
        <v>427</v>
      </c>
      <c r="E33" s="381"/>
      <c r="F33" s="381"/>
      <c r="G33" s="381"/>
      <c r="H33" s="381"/>
      <c r="I33" s="381"/>
      <c r="J33" s="381"/>
      <c r="K33" s="258"/>
    </row>
    <row r="34" spans="2:11" ht="15" customHeight="1">
      <c r="B34" s="261"/>
      <c r="C34" s="262"/>
      <c r="D34" s="260"/>
      <c r="E34" s="264" t="s">
        <v>113</v>
      </c>
      <c r="F34" s="260"/>
      <c r="G34" s="381" t="s">
        <v>428</v>
      </c>
      <c r="H34" s="381"/>
      <c r="I34" s="381"/>
      <c r="J34" s="381"/>
      <c r="K34" s="258"/>
    </row>
    <row r="35" spans="2:11" ht="30.75" customHeight="1">
      <c r="B35" s="261"/>
      <c r="C35" s="262"/>
      <c r="D35" s="260"/>
      <c r="E35" s="264" t="s">
        <v>429</v>
      </c>
      <c r="F35" s="260"/>
      <c r="G35" s="381" t="s">
        <v>430</v>
      </c>
      <c r="H35" s="381"/>
      <c r="I35" s="381"/>
      <c r="J35" s="381"/>
      <c r="K35" s="258"/>
    </row>
    <row r="36" spans="2:11" ht="15" customHeight="1">
      <c r="B36" s="261"/>
      <c r="C36" s="262"/>
      <c r="D36" s="260"/>
      <c r="E36" s="264" t="s">
        <v>59</v>
      </c>
      <c r="F36" s="260"/>
      <c r="G36" s="381" t="s">
        <v>431</v>
      </c>
      <c r="H36" s="381"/>
      <c r="I36" s="381"/>
      <c r="J36" s="381"/>
      <c r="K36" s="258"/>
    </row>
    <row r="37" spans="2:11" ht="15" customHeight="1">
      <c r="B37" s="261"/>
      <c r="C37" s="262"/>
      <c r="D37" s="260"/>
      <c r="E37" s="264" t="s">
        <v>114</v>
      </c>
      <c r="F37" s="260"/>
      <c r="G37" s="381" t="s">
        <v>432</v>
      </c>
      <c r="H37" s="381"/>
      <c r="I37" s="381"/>
      <c r="J37" s="381"/>
      <c r="K37" s="258"/>
    </row>
    <row r="38" spans="2:11" ht="15" customHeight="1">
      <c r="B38" s="261"/>
      <c r="C38" s="262"/>
      <c r="D38" s="260"/>
      <c r="E38" s="264" t="s">
        <v>115</v>
      </c>
      <c r="F38" s="260"/>
      <c r="G38" s="381" t="s">
        <v>433</v>
      </c>
      <c r="H38" s="381"/>
      <c r="I38" s="381"/>
      <c r="J38" s="381"/>
      <c r="K38" s="258"/>
    </row>
    <row r="39" spans="2:11" ht="15" customHeight="1">
      <c r="B39" s="261"/>
      <c r="C39" s="262"/>
      <c r="D39" s="260"/>
      <c r="E39" s="264" t="s">
        <v>116</v>
      </c>
      <c r="F39" s="260"/>
      <c r="G39" s="381" t="s">
        <v>434</v>
      </c>
      <c r="H39" s="381"/>
      <c r="I39" s="381"/>
      <c r="J39" s="381"/>
      <c r="K39" s="258"/>
    </row>
    <row r="40" spans="2:11" ht="15" customHeight="1">
      <c r="B40" s="261"/>
      <c r="C40" s="262"/>
      <c r="D40" s="260"/>
      <c r="E40" s="264" t="s">
        <v>435</v>
      </c>
      <c r="F40" s="260"/>
      <c r="G40" s="381" t="s">
        <v>436</v>
      </c>
      <c r="H40" s="381"/>
      <c r="I40" s="381"/>
      <c r="J40" s="381"/>
      <c r="K40" s="258"/>
    </row>
    <row r="41" spans="2:11" ht="15" customHeight="1">
      <c r="B41" s="261"/>
      <c r="C41" s="262"/>
      <c r="D41" s="260"/>
      <c r="E41" s="264"/>
      <c r="F41" s="260"/>
      <c r="G41" s="381" t="s">
        <v>437</v>
      </c>
      <c r="H41" s="381"/>
      <c r="I41" s="381"/>
      <c r="J41" s="381"/>
      <c r="K41" s="258"/>
    </row>
    <row r="42" spans="2:11" ht="15" customHeight="1">
      <c r="B42" s="261"/>
      <c r="C42" s="262"/>
      <c r="D42" s="260"/>
      <c r="E42" s="264" t="s">
        <v>438</v>
      </c>
      <c r="F42" s="260"/>
      <c r="G42" s="381" t="s">
        <v>439</v>
      </c>
      <c r="H42" s="381"/>
      <c r="I42" s="381"/>
      <c r="J42" s="381"/>
      <c r="K42" s="258"/>
    </row>
    <row r="43" spans="2:11" ht="15" customHeight="1">
      <c r="B43" s="261"/>
      <c r="C43" s="262"/>
      <c r="D43" s="260"/>
      <c r="E43" s="264" t="s">
        <v>118</v>
      </c>
      <c r="F43" s="260"/>
      <c r="G43" s="381" t="s">
        <v>440</v>
      </c>
      <c r="H43" s="381"/>
      <c r="I43" s="381"/>
      <c r="J43" s="381"/>
      <c r="K43" s="258"/>
    </row>
    <row r="44" spans="2:11" ht="12.75" customHeight="1">
      <c r="B44" s="261"/>
      <c r="C44" s="262"/>
      <c r="D44" s="260"/>
      <c r="E44" s="260"/>
      <c r="F44" s="260"/>
      <c r="G44" s="260"/>
      <c r="H44" s="260"/>
      <c r="I44" s="260"/>
      <c r="J44" s="260"/>
      <c r="K44" s="258"/>
    </row>
    <row r="45" spans="2:11" ht="15" customHeight="1">
      <c r="B45" s="261"/>
      <c r="C45" s="262"/>
      <c r="D45" s="381" t="s">
        <v>441</v>
      </c>
      <c r="E45" s="381"/>
      <c r="F45" s="381"/>
      <c r="G45" s="381"/>
      <c r="H45" s="381"/>
      <c r="I45" s="381"/>
      <c r="J45" s="381"/>
      <c r="K45" s="258"/>
    </row>
    <row r="46" spans="2:11" ht="15" customHeight="1">
      <c r="B46" s="261"/>
      <c r="C46" s="262"/>
      <c r="D46" s="262"/>
      <c r="E46" s="381" t="s">
        <v>442</v>
      </c>
      <c r="F46" s="381"/>
      <c r="G46" s="381"/>
      <c r="H46" s="381"/>
      <c r="I46" s="381"/>
      <c r="J46" s="381"/>
      <c r="K46" s="258"/>
    </row>
    <row r="47" spans="2:11" ht="15" customHeight="1">
      <c r="B47" s="261"/>
      <c r="C47" s="262"/>
      <c r="D47" s="262"/>
      <c r="E47" s="381" t="s">
        <v>443</v>
      </c>
      <c r="F47" s="381"/>
      <c r="G47" s="381"/>
      <c r="H47" s="381"/>
      <c r="I47" s="381"/>
      <c r="J47" s="381"/>
      <c r="K47" s="258"/>
    </row>
    <row r="48" spans="2:11" ht="15" customHeight="1">
      <c r="B48" s="261"/>
      <c r="C48" s="262"/>
      <c r="D48" s="262"/>
      <c r="E48" s="381" t="s">
        <v>444</v>
      </c>
      <c r="F48" s="381"/>
      <c r="G48" s="381"/>
      <c r="H48" s="381"/>
      <c r="I48" s="381"/>
      <c r="J48" s="381"/>
      <c r="K48" s="258"/>
    </row>
    <row r="49" spans="2:11" ht="15" customHeight="1">
      <c r="B49" s="261"/>
      <c r="C49" s="262"/>
      <c r="D49" s="381" t="s">
        <v>445</v>
      </c>
      <c r="E49" s="381"/>
      <c r="F49" s="381"/>
      <c r="G49" s="381"/>
      <c r="H49" s="381"/>
      <c r="I49" s="381"/>
      <c r="J49" s="381"/>
      <c r="K49" s="258"/>
    </row>
    <row r="50" spans="2:11" ht="25.5" customHeight="1">
      <c r="B50" s="257"/>
      <c r="C50" s="383" t="s">
        <v>446</v>
      </c>
      <c r="D50" s="383"/>
      <c r="E50" s="383"/>
      <c r="F50" s="383"/>
      <c r="G50" s="383"/>
      <c r="H50" s="383"/>
      <c r="I50" s="383"/>
      <c r="J50" s="383"/>
      <c r="K50" s="258"/>
    </row>
    <row r="51" spans="2:11" ht="5.25" customHeight="1">
      <c r="B51" s="257"/>
      <c r="C51" s="259"/>
      <c r="D51" s="259"/>
      <c r="E51" s="259"/>
      <c r="F51" s="259"/>
      <c r="G51" s="259"/>
      <c r="H51" s="259"/>
      <c r="I51" s="259"/>
      <c r="J51" s="259"/>
      <c r="K51" s="258"/>
    </row>
    <row r="52" spans="2:11" ht="15" customHeight="1">
      <c r="B52" s="257"/>
      <c r="C52" s="381" t="s">
        <v>447</v>
      </c>
      <c r="D52" s="381"/>
      <c r="E52" s="381"/>
      <c r="F52" s="381"/>
      <c r="G52" s="381"/>
      <c r="H52" s="381"/>
      <c r="I52" s="381"/>
      <c r="J52" s="381"/>
      <c r="K52" s="258"/>
    </row>
    <row r="53" spans="2:11" ht="15" customHeight="1">
      <c r="B53" s="257"/>
      <c r="C53" s="381" t="s">
        <v>448</v>
      </c>
      <c r="D53" s="381"/>
      <c r="E53" s="381"/>
      <c r="F53" s="381"/>
      <c r="G53" s="381"/>
      <c r="H53" s="381"/>
      <c r="I53" s="381"/>
      <c r="J53" s="381"/>
      <c r="K53" s="258"/>
    </row>
    <row r="54" spans="2:11" ht="12.75" customHeight="1">
      <c r="B54" s="257"/>
      <c r="C54" s="260"/>
      <c r="D54" s="260"/>
      <c r="E54" s="260"/>
      <c r="F54" s="260"/>
      <c r="G54" s="260"/>
      <c r="H54" s="260"/>
      <c r="I54" s="260"/>
      <c r="J54" s="260"/>
      <c r="K54" s="258"/>
    </row>
    <row r="55" spans="2:11" ht="15" customHeight="1">
      <c r="B55" s="257"/>
      <c r="C55" s="381" t="s">
        <v>449</v>
      </c>
      <c r="D55" s="381"/>
      <c r="E55" s="381"/>
      <c r="F55" s="381"/>
      <c r="G55" s="381"/>
      <c r="H55" s="381"/>
      <c r="I55" s="381"/>
      <c r="J55" s="381"/>
      <c r="K55" s="258"/>
    </row>
    <row r="56" spans="2:11" ht="15" customHeight="1">
      <c r="B56" s="257"/>
      <c r="C56" s="262"/>
      <c r="D56" s="381" t="s">
        <v>450</v>
      </c>
      <c r="E56" s="381"/>
      <c r="F56" s="381"/>
      <c r="G56" s="381"/>
      <c r="H56" s="381"/>
      <c r="I56" s="381"/>
      <c r="J56" s="381"/>
      <c r="K56" s="258"/>
    </row>
    <row r="57" spans="2:11" ht="15" customHeight="1">
      <c r="B57" s="257"/>
      <c r="C57" s="262"/>
      <c r="D57" s="381" t="s">
        <v>451</v>
      </c>
      <c r="E57" s="381"/>
      <c r="F57" s="381"/>
      <c r="G57" s="381"/>
      <c r="H57" s="381"/>
      <c r="I57" s="381"/>
      <c r="J57" s="381"/>
      <c r="K57" s="258"/>
    </row>
    <row r="58" spans="2:11" ht="15" customHeight="1">
      <c r="B58" s="257"/>
      <c r="C58" s="262"/>
      <c r="D58" s="381" t="s">
        <v>452</v>
      </c>
      <c r="E58" s="381"/>
      <c r="F58" s="381"/>
      <c r="G58" s="381"/>
      <c r="H58" s="381"/>
      <c r="I58" s="381"/>
      <c r="J58" s="381"/>
      <c r="K58" s="258"/>
    </row>
    <row r="59" spans="2:11" ht="15" customHeight="1">
      <c r="B59" s="257"/>
      <c r="C59" s="262"/>
      <c r="D59" s="381" t="s">
        <v>453</v>
      </c>
      <c r="E59" s="381"/>
      <c r="F59" s="381"/>
      <c r="G59" s="381"/>
      <c r="H59" s="381"/>
      <c r="I59" s="381"/>
      <c r="J59" s="381"/>
      <c r="K59" s="258"/>
    </row>
    <row r="60" spans="2:11" ht="15" customHeight="1">
      <c r="B60" s="257"/>
      <c r="C60" s="262"/>
      <c r="D60" s="382" t="s">
        <v>454</v>
      </c>
      <c r="E60" s="382"/>
      <c r="F60" s="382"/>
      <c r="G60" s="382"/>
      <c r="H60" s="382"/>
      <c r="I60" s="382"/>
      <c r="J60" s="382"/>
      <c r="K60" s="258"/>
    </row>
    <row r="61" spans="2:11" ht="15" customHeight="1">
      <c r="B61" s="257"/>
      <c r="C61" s="262"/>
      <c r="D61" s="381" t="s">
        <v>455</v>
      </c>
      <c r="E61" s="381"/>
      <c r="F61" s="381"/>
      <c r="G61" s="381"/>
      <c r="H61" s="381"/>
      <c r="I61" s="381"/>
      <c r="J61" s="381"/>
      <c r="K61" s="258"/>
    </row>
    <row r="62" spans="2:11" ht="12.75" customHeight="1">
      <c r="B62" s="257"/>
      <c r="C62" s="262"/>
      <c r="D62" s="262"/>
      <c r="E62" s="265"/>
      <c r="F62" s="262"/>
      <c r="G62" s="262"/>
      <c r="H62" s="262"/>
      <c r="I62" s="262"/>
      <c r="J62" s="262"/>
      <c r="K62" s="258"/>
    </row>
    <row r="63" spans="2:11" ht="15" customHeight="1">
      <c r="B63" s="257"/>
      <c r="C63" s="262"/>
      <c r="D63" s="381" t="s">
        <v>456</v>
      </c>
      <c r="E63" s="381"/>
      <c r="F63" s="381"/>
      <c r="G63" s="381"/>
      <c r="H63" s="381"/>
      <c r="I63" s="381"/>
      <c r="J63" s="381"/>
      <c r="K63" s="258"/>
    </row>
    <row r="64" spans="2:11" ht="15" customHeight="1">
      <c r="B64" s="257"/>
      <c r="C64" s="262"/>
      <c r="D64" s="382" t="s">
        <v>457</v>
      </c>
      <c r="E64" s="382"/>
      <c r="F64" s="382"/>
      <c r="G64" s="382"/>
      <c r="H64" s="382"/>
      <c r="I64" s="382"/>
      <c r="J64" s="382"/>
      <c r="K64" s="258"/>
    </row>
    <row r="65" spans="2:11" ht="15" customHeight="1">
      <c r="B65" s="257"/>
      <c r="C65" s="262"/>
      <c r="D65" s="381" t="s">
        <v>458</v>
      </c>
      <c r="E65" s="381"/>
      <c r="F65" s="381"/>
      <c r="G65" s="381"/>
      <c r="H65" s="381"/>
      <c r="I65" s="381"/>
      <c r="J65" s="381"/>
      <c r="K65" s="258"/>
    </row>
    <row r="66" spans="2:11" ht="15" customHeight="1">
      <c r="B66" s="257"/>
      <c r="C66" s="262"/>
      <c r="D66" s="381" t="s">
        <v>459</v>
      </c>
      <c r="E66" s="381"/>
      <c r="F66" s="381"/>
      <c r="G66" s="381"/>
      <c r="H66" s="381"/>
      <c r="I66" s="381"/>
      <c r="J66" s="381"/>
      <c r="K66" s="258"/>
    </row>
    <row r="67" spans="2:11" ht="15" customHeight="1">
      <c r="B67" s="257"/>
      <c r="C67" s="262"/>
      <c r="D67" s="381" t="s">
        <v>460</v>
      </c>
      <c r="E67" s="381"/>
      <c r="F67" s="381"/>
      <c r="G67" s="381"/>
      <c r="H67" s="381"/>
      <c r="I67" s="381"/>
      <c r="J67" s="381"/>
      <c r="K67" s="258"/>
    </row>
    <row r="68" spans="2:11" ht="15" customHeight="1">
      <c r="B68" s="257"/>
      <c r="C68" s="262"/>
      <c r="D68" s="381" t="s">
        <v>461</v>
      </c>
      <c r="E68" s="381"/>
      <c r="F68" s="381"/>
      <c r="G68" s="381"/>
      <c r="H68" s="381"/>
      <c r="I68" s="381"/>
      <c r="J68" s="381"/>
      <c r="K68" s="258"/>
    </row>
    <row r="69" spans="2:11" ht="12.75" customHeight="1">
      <c r="B69" s="266"/>
      <c r="C69" s="267"/>
      <c r="D69" s="267"/>
      <c r="E69" s="267"/>
      <c r="F69" s="267"/>
      <c r="G69" s="267"/>
      <c r="H69" s="267"/>
      <c r="I69" s="267"/>
      <c r="J69" s="267"/>
      <c r="K69" s="268"/>
    </row>
    <row r="70" spans="2:11" ht="18.75" customHeight="1">
      <c r="B70" s="269"/>
      <c r="C70" s="269"/>
      <c r="D70" s="269"/>
      <c r="E70" s="269"/>
      <c r="F70" s="269"/>
      <c r="G70" s="269"/>
      <c r="H70" s="269"/>
      <c r="I70" s="269"/>
      <c r="J70" s="269"/>
      <c r="K70" s="270"/>
    </row>
    <row r="71" spans="2:11" ht="18.75" customHeight="1">
      <c r="B71" s="270"/>
      <c r="C71" s="270"/>
      <c r="D71" s="270"/>
      <c r="E71" s="270"/>
      <c r="F71" s="270"/>
      <c r="G71" s="270"/>
      <c r="H71" s="270"/>
      <c r="I71" s="270"/>
      <c r="J71" s="270"/>
      <c r="K71" s="270"/>
    </row>
    <row r="72" spans="2:11" ht="7.5" customHeight="1">
      <c r="B72" s="271"/>
      <c r="C72" s="272"/>
      <c r="D72" s="272"/>
      <c r="E72" s="272"/>
      <c r="F72" s="272"/>
      <c r="G72" s="272"/>
      <c r="H72" s="272"/>
      <c r="I72" s="272"/>
      <c r="J72" s="272"/>
      <c r="K72" s="273"/>
    </row>
    <row r="73" spans="2:11" ht="45" customHeight="1">
      <c r="B73" s="274"/>
      <c r="C73" s="380" t="s">
        <v>95</v>
      </c>
      <c r="D73" s="380"/>
      <c r="E73" s="380"/>
      <c r="F73" s="380"/>
      <c r="G73" s="380"/>
      <c r="H73" s="380"/>
      <c r="I73" s="380"/>
      <c r="J73" s="380"/>
      <c r="K73" s="275"/>
    </row>
    <row r="74" spans="2:11" ht="17.25" customHeight="1">
      <c r="B74" s="274"/>
      <c r="C74" s="276" t="s">
        <v>462</v>
      </c>
      <c r="D74" s="276"/>
      <c r="E74" s="276"/>
      <c r="F74" s="276" t="s">
        <v>463</v>
      </c>
      <c r="G74" s="277"/>
      <c r="H74" s="276" t="s">
        <v>114</v>
      </c>
      <c r="I74" s="276" t="s">
        <v>63</v>
      </c>
      <c r="J74" s="276" t="s">
        <v>464</v>
      </c>
      <c r="K74" s="275"/>
    </row>
    <row r="75" spans="2:11" ht="17.25" customHeight="1">
      <c r="B75" s="274"/>
      <c r="C75" s="278" t="s">
        <v>465</v>
      </c>
      <c r="D75" s="278"/>
      <c r="E75" s="278"/>
      <c r="F75" s="279" t="s">
        <v>466</v>
      </c>
      <c r="G75" s="280"/>
      <c r="H75" s="278"/>
      <c r="I75" s="278"/>
      <c r="J75" s="278" t="s">
        <v>467</v>
      </c>
      <c r="K75" s="275"/>
    </row>
    <row r="76" spans="2:11" ht="5.25" customHeight="1">
      <c r="B76" s="274"/>
      <c r="C76" s="281"/>
      <c r="D76" s="281"/>
      <c r="E76" s="281"/>
      <c r="F76" s="281"/>
      <c r="G76" s="282"/>
      <c r="H76" s="281"/>
      <c r="I76" s="281"/>
      <c r="J76" s="281"/>
      <c r="K76" s="275"/>
    </row>
    <row r="77" spans="2:11" ht="15" customHeight="1">
      <c r="B77" s="274"/>
      <c r="C77" s="264" t="s">
        <v>59</v>
      </c>
      <c r="D77" s="281"/>
      <c r="E77" s="281"/>
      <c r="F77" s="283" t="s">
        <v>468</v>
      </c>
      <c r="G77" s="282"/>
      <c r="H77" s="264" t="s">
        <v>469</v>
      </c>
      <c r="I77" s="264" t="s">
        <v>470</v>
      </c>
      <c r="J77" s="264">
        <v>20</v>
      </c>
      <c r="K77" s="275"/>
    </row>
    <row r="78" spans="2:11" ht="15" customHeight="1">
      <c r="B78" s="274"/>
      <c r="C78" s="264" t="s">
        <v>471</v>
      </c>
      <c r="D78" s="264"/>
      <c r="E78" s="264"/>
      <c r="F78" s="283" t="s">
        <v>468</v>
      </c>
      <c r="G78" s="282"/>
      <c r="H78" s="264" t="s">
        <v>472</v>
      </c>
      <c r="I78" s="264" t="s">
        <v>470</v>
      </c>
      <c r="J78" s="264">
        <v>120</v>
      </c>
      <c r="K78" s="275"/>
    </row>
    <row r="79" spans="2:11" ht="15" customHeight="1">
      <c r="B79" s="284"/>
      <c r="C79" s="264" t="s">
        <v>473</v>
      </c>
      <c r="D79" s="264"/>
      <c r="E79" s="264"/>
      <c r="F79" s="283" t="s">
        <v>474</v>
      </c>
      <c r="G79" s="282"/>
      <c r="H79" s="264" t="s">
        <v>475</v>
      </c>
      <c r="I79" s="264" t="s">
        <v>470</v>
      </c>
      <c r="J79" s="264">
        <v>50</v>
      </c>
      <c r="K79" s="275"/>
    </row>
    <row r="80" spans="2:11" ht="15" customHeight="1">
      <c r="B80" s="284"/>
      <c r="C80" s="264" t="s">
        <v>476</v>
      </c>
      <c r="D80" s="264"/>
      <c r="E80" s="264"/>
      <c r="F80" s="283" t="s">
        <v>468</v>
      </c>
      <c r="G80" s="282"/>
      <c r="H80" s="264" t="s">
        <v>477</v>
      </c>
      <c r="I80" s="264" t="s">
        <v>478</v>
      </c>
      <c r="J80" s="264"/>
      <c r="K80" s="275"/>
    </row>
    <row r="81" spans="2:11" ht="15" customHeight="1">
      <c r="B81" s="284"/>
      <c r="C81" s="285" t="s">
        <v>479</v>
      </c>
      <c r="D81" s="285"/>
      <c r="E81" s="285"/>
      <c r="F81" s="286" t="s">
        <v>474</v>
      </c>
      <c r="G81" s="285"/>
      <c r="H81" s="285" t="s">
        <v>480</v>
      </c>
      <c r="I81" s="285" t="s">
        <v>470</v>
      </c>
      <c r="J81" s="285">
        <v>15</v>
      </c>
      <c r="K81" s="275"/>
    </row>
    <row r="82" spans="2:11" ht="15" customHeight="1">
      <c r="B82" s="284"/>
      <c r="C82" s="285" t="s">
        <v>481</v>
      </c>
      <c r="D82" s="285"/>
      <c r="E82" s="285"/>
      <c r="F82" s="286" t="s">
        <v>474</v>
      </c>
      <c r="G82" s="285"/>
      <c r="H82" s="285" t="s">
        <v>482</v>
      </c>
      <c r="I82" s="285" t="s">
        <v>470</v>
      </c>
      <c r="J82" s="285">
        <v>15</v>
      </c>
      <c r="K82" s="275"/>
    </row>
    <row r="83" spans="2:11" ht="15" customHeight="1">
      <c r="B83" s="284"/>
      <c r="C83" s="285" t="s">
        <v>483</v>
      </c>
      <c r="D83" s="285"/>
      <c r="E83" s="285"/>
      <c r="F83" s="286" t="s">
        <v>474</v>
      </c>
      <c r="G83" s="285"/>
      <c r="H83" s="285" t="s">
        <v>484</v>
      </c>
      <c r="I83" s="285" t="s">
        <v>470</v>
      </c>
      <c r="J83" s="285">
        <v>20</v>
      </c>
      <c r="K83" s="275"/>
    </row>
    <row r="84" spans="2:11" ht="15" customHeight="1">
      <c r="B84" s="284"/>
      <c r="C84" s="285" t="s">
        <v>485</v>
      </c>
      <c r="D84" s="285"/>
      <c r="E84" s="285"/>
      <c r="F84" s="286" t="s">
        <v>474</v>
      </c>
      <c r="G84" s="285"/>
      <c r="H84" s="285" t="s">
        <v>486</v>
      </c>
      <c r="I84" s="285" t="s">
        <v>470</v>
      </c>
      <c r="J84" s="285">
        <v>20</v>
      </c>
      <c r="K84" s="275"/>
    </row>
    <row r="85" spans="2:11" ht="15" customHeight="1">
      <c r="B85" s="284"/>
      <c r="C85" s="264" t="s">
        <v>487</v>
      </c>
      <c r="D85" s="264"/>
      <c r="E85" s="264"/>
      <c r="F85" s="283" t="s">
        <v>474</v>
      </c>
      <c r="G85" s="282"/>
      <c r="H85" s="264" t="s">
        <v>488</v>
      </c>
      <c r="I85" s="264" t="s">
        <v>470</v>
      </c>
      <c r="J85" s="264">
        <v>50</v>
      </c>
      <c r="K85" s="275"/>
    </row>
    <row r="86" spans="2:11" ht="15" customHeight="1">
      <c r="B86" s="284"/>
      <c r="C86" s="264" t="s">
        <v>489</v>
      </c>
      <c r="D86" s="264"/>
      <c r="E86" s="264"/>
      <c r="F86" s="283" t="s">
        <v>474</v>
      </c>
      <c r="G86" s="282"/>
      <c r="H86" s="264" t="s">
        <v>490</v>
      </c>
      <c r="I86" s="264" t="s">
        <v>470</v>
      </c>
      <c r="J86" s="264">
        <v>20</v>
      </c>
      <c r="K86" s="275"/>
    </row>
    <row r="87" spans="2:11" ht="15" customHeight="1">
      <c r="B87" s="284"/>
      <c r="C87" s="264" t="s">
        <v>491</v>
      </c>
      <c r="D87" s="264"/>
      <c r="E87" s="264"/>
      <c r="F87" s="283" t="s">
        <v>474</v>
      </c>
      <c r="G87" s="282"/>
      <c r="H87" s="264" t="s">
        <v>492</v>
      </c>
      <c r="I87" s="264" t="s">
        <v>470</v>
      </c>
      <c r="J87" s="264">
        <v>20</v>
      </c>
      <c r="K87" s="275"/>
    </row>
    <row r="88" spans="2:11" ht="15" customHeight="1">
      <c r="B88" s="284"/>
      <c r="C88" s="264" t="s">
        <v>493</v>
      </c>
      <c r="D88" s="264"/>
      <c r="E88" s="264"/>
      <c r="F88" s="283" t="s">
        <v>474</v>
      </c>
      <c r="G88" s="282"/>
      <c r="H88" s="264" t="s">
        <v>494</v>
      </c>
      <c r="I88" s="264" t="s">
        <v>470</v>
      </c>
      <c r="J88" s="264">
        <v>50</v>
      </c>
      <c r="K88" s="275"/>
    </row>
    <row r="89" spans="2:11" ht="15" customHeight="1">
      <c r="B89" s="284"/>
      <c r="C89" s="264" t="s">
        <v>495</v>
      </c>
      <c r="D89" s="264"/>
      <c r="E89" s="264"/>
      <c r="F89" s="283" t="s">
        <v>474</v>
      </c>
      <c r="G89" s="282"/>
      <c r="H89" s="264" t="s">
        <v>495</v>
      </c>
      <c r="I89" s="264" t="s">
        <v>470</v>
      </c>
      <c r="J89" s="264">
        <v>50</v>
      </c>
      <c r="K89" s="275"/>
    </row>
    <row r="90" spans="2:11" ht="15" customHeight="1">
      <c r="B90" s="284"/>
      <c r="C90" s="264" t="s">
        <v>119</v>
      </c>
      <c r="D90" s="264"/>
      <c r="E90" s="264"/>
      <c r="F90" s="283" t="s">
        <v>474</v>
      </c>
      <c r="G90" s="282"/>
      <c r="H90" s="264" t="s">
        <v>496</v>
      </c>
      <c r="I90" s="264" t="s">
        <v>470</v>
      </c>
      <c r="J90" s="264">
        <v>255</v>
      </c>
      <c r="K90" s="275"/>
    </row>
    <row r="91" spans="2:11" ht="15" customHeight="1">
      <c r="B91" s="284"/>
      <c r="C91" s="264" t="s">
        <v>497</v>
      </c>
      <c r="D91" s="264"/>
      <c r="E91" s="264"/>
      <c r="F91" s="283" t="s">
        <v>468</v>
      </c>
      <c r="G91" s="282"/>
      <c r="H91" s="264" t="s">
        <v>498</v>
      </c>
      <c r="I91" s="264" t="s">
        <v>499</v>
      </c>
      <c r="J91" s="264"/>
      <c r="K91" s="275"/>
    </row>
    <row r="92" spans="2:11" ht="15" customHeight="1">
      <c r="B92" s="284"/>
      <c r="C92" s="264" t="s">
        <v>500</v>
      </c>
      <c r="D92" s="264"/>
      <c r="E92" s="264"/>
      <c r="F92" s="283" t="s">
        <v>468</v>
      </c>
      <c r="G92" s="282"/>
      <c r="H92" s="264" t="s">
        <v>501</v>
      </c>
      <c r="I92" s="264" t="s">
        <v>502</v>
      </c>
      <c r="J92" s="264"/>
      <c r="K92" s="275"/>
    </row>
    <row r="93" spans="2:11" ht="15" customHeight="1">
      <c r="B93" s="284"/>
      <c r="C93" s="264" t="s">
        <v>503</v>
      </c>
      <c r="D93" s="264"/>
      <c r="E93" s="264"/>
      <c r="F93" s="283" t="s">
        <v>468</v>
      </c>
      <c r="G93" s="282"/>
      <c r="H93" s="264" t="s">
        <v>503</v>
      </c>
      <c r="I93" s="264" t="s">
        <v>502</v>
      </c>
      <c r="J93" s="264"/>
      <c r="K93" s="275"/>
    </row>
    <row r="94" spans="2:11" ht="15" customHeight="1">
      <c r="B94" s="284"/>
      <c r="C94" s="264" t="s">
        <v>44</v>
      </c>
      <c r="D94" s="264"/>
      <c r="E94" s="264"/>
      <c r="F94" s="283" t="s">
        <v>468</v>
      </c>
      <c r="G94" s="282"/>
      <c r="H94" s="264" t="s">
        <v>504</v>
      </c>
      <c r="I94" s="264" t="s">
        <v>502</v>
      </c>
      <c r="J94" s="264"/>
      <c r="K94" s="275"/>
    </row>
    <row r="95" spans="2:11" ht="15" customHeight="1">
      <c r="B95" s="284"/>
      <c r="C95" s="264" t="s">
        <v>54</v>
      </c>
      <c r="D95" s="264"/>
      <c r="E95" s="264"/>
      <c r="F95" s="283" t="s">
        <v>468</v>
      </c>
      <c r="G95" s="282"/>
      <c r="H95" s="264" t="s">
        <v>505</v>
      </c>
      <c r="I95" s="264" t="s">
        <v>502</v>
      </c>
      <c r="J95" s="264"/>
      <c r="K95" s="275"/>
    </row>
    <row r="96" spans="2:11" ht="15" customHeight="1">
      <c r="B96" s="287"/>
      <c r="C96" s="288"/>
      <c r="D96" s="288"/>
      <c r="E96" s="288"/>
      <c r="F96" s="288"/>
      <c r="G96" s="288"/>
      <c r="H96" s="288"/>
      <c r="I96" s="288"/>
      <c r="J96" s="288"/>
      <c r="K96" s="289"/>
    </row>
    <row r="97" spans="2:11" ht="18.75" customHeight="1">
      <c r="B97" s="290"/>
      <c r="C97" s="291"/>
      <c r="D97" s="291"/>
      <c r="E97" s="291"/>
      <c r="F97" s="291"/>
      <c r="G97" s="291"/>
      <c r="H97" s="291"/>
      <c r="I97" s="291"/>
      <c r="J97" s="291"/>
      <c r="K97" s="290"/>
    </row>
    <row r="98" spans="2:11" ht="18.75" customHeight="1">
      <c r="B98" s="270"/>
      <c r="C98" s="270"/>
      <c r="D98" s="270"/>
      <c r="E98" s="270"/>
      <c r="F98" s="270"/>
      <c r="G98" s="270"/>
      <c r="H98" s="270"/>
      <c r="I98" s="270"/>
      <c r="J98" s="270"/>
      <c r="K98" s="270"/>
    </row>
    <row r="99" spans="2:11" ht="7.5" customHeight="1">
      <c r="B99" s="271"/>
      <c r="C99" s="272"/>
      <c r="D99" s="272"/>
      <c r="E99" s="272"/>
      <c r="F99" s="272"/>
      <c r="G99" s="272"/>
      <c r="H99" s="272"/>
      <c r="I99" s="272"/>
      <c r="J99" s="272"/>
      <c r="K99" s="273"/>
    </row>
    <row r="100" spans="2:11" ht="45" customHeight="1">
      <c r="B100" s="274"/>
      <c r="C100" s="380" t="s">
        <v>506</v>
      </c>
      <c r="D100" s="380"/>
      <c r="E100" s="380"/>
      <c r="F100" s="380"/>
      <c r="G100" s="380"/>
      <c r="H100" s="380"/>
      <c r="I100" s="380"/>
      <c r="J100" s="380"/>
      <c r="K100" s="275"/>
    </row>
    <row r="101" spans="2:11" ht="17.25" customHeight="1">
      <c r="B101" s="274"/>
      <c r="C101" s="276" t="s">
        <v>462</v>
      </c>
      <c r="D101" s="276"/>
      <c r="E101" s="276"/>
      <c r="F101" s="276" t="s">
        <v>463</v>
      </c>
      <c r="G101" s="277"/>
      <c r="H101" s="276" t="s">
        <v>114</v>
      </c>
      <c r="I101" s="276" t="s">
        <v>63</v>
      </c>
      <c r="J101" s="276" t="s">
        <v>464</v>
      </c>
      <c r="K101" s="275"/>
    </row>
    <row r="102" spans="2:11" ht="17.25" customHeight="1">
      <c r="B102" s="274"/>
      <c r="C102" s="278" t="s">
        <v>465</v>
      </c>
      <c r="D102" s="278"/>
      <c r="E102" s="278"/>
      <c r="F102" s="279" t="s">
        <v>466</v>
      </c>
      <c r="G102" s="280"/>
      <c r="H102" s="278"/>
      <c r="I102" s="278"/>
      <c r="J102" s="278" t="s">
        <v>467</v>
      </c>
      <c r="K102" s="275"/>
    </row>
    <row r="103" spans="2:11" ht="5.25" customHeight="1">
      <c r="B103" s="274"/>
      <c r="C103" s="276"/>
      <c r="D103" s="276"/>
      <c r="E103" s="276"/>
      <c r="F103" s="276"/>
      <c r="G103" s="292"/>
      <c r="H103" s="276"/>
      <c r="I103" s="276"/>
      <c r="J103" s="276"/>
      <c r="K103" s="275"/>
    </row>
    <row r="104" spans="2:11" ht="15" customHeight="1">
      <c r="B104" s="274"/>
      <c r="C104" s="264" t="s">
        <v>59</v>
      </c>
      <c r="D104" s="281"/>
      <c r="E104" s="281"/>
      <c r="F104" s="283" t="s">
        <v>468</v>
      </c>
      <c r="G104" s="292"/>
      <c r="H104" s="264" t="s">
        <v>507</v>
      </c>
      <c r="I104" s="264" t="s">
        <v>470</v>
      </c>
      <c r="J104" s="264">
        <v>20</v>
      </c>
      <c r="K104" s="275"/>
    </row>
    <row r="105" spans="2:11" ht="15" customHeight="1">
      <c r="B105" s="274"/>
      <c r="C105" s="264" t="s">
        <v>471</v>
      </c>
      <c r="D105" s="264"/>
      <c r="E105" s="264"/>
      <c r="F105" s="283" t="s">
        <v>468</v>
      </c>
      <c r="G105" s="264"/>
      <c r="H105" s="264" t="s">
        <v>507</v>
      </c>
      <c r="I105" s="264" t="s">
        <v>470</v>
      </c>
      <c r="J105" s="264">
        <v>120</v>
      </c>
      <c r="K105" s="275"/>
    </row>
    <row r="106" spans="2:11" ht="15" customHeight="1">
      <c r="B106" s="284"/>
      <c r="C106" s="264" t="s">
        <v>473</v>
      </c>
      <c r="D106" s="264"/>
      <c r="E106" s="264"/>
      <c r="F106" s="283" t="s">
        <v>474</v>
      </c>
      <c r="G106" s="264"/>
      <c r="H106" s="264" t="s">
        <v>507</v>
      </c>
      <c r="I106" s="264" t="s">
        <v>470</v>
      </c>
      <c r="J106" s="264">
        <v>50</v>
      </c>
      <c r="K106" s="275"/>
    </row>
    <row r="107" spans="2:11" ht="15" customHeight="1">
      <c r="B107" s="284"/>
      <c r="C107" s="264" t="s">
        <v>476</v>
      </c>
      <c r="D107" s="264"/>
      <c r="E107" s="264"/>
      <c r="F107" s="283" t="s">
        <v>468</v>
      </c>
      <c r="G107" s="264"/>
      <c r="H107" s="264" t="s">
        <v>507</v>
      </c>
      <c r="I107" s="264" t="s">
        <v>478</v>
      </c>
      <c r="J107" s="264"/>
      <c r="K107" s="275"/>
    </row>
    <row r="108" spans="2:11" ht="15" customHeight="1">
      <c r="B108" s="284"/>
      <c r="C108" s="264" t="s">
        <v>487</v>
      </c>
      <c r="D108" s="264"/>
      <c r="E108" s="264"/>
      <c r="F108" s="283" t="s">
        <v>474</v>
      </c>
      <c r="G108" s="264"/>
      <c r="H108" s="264" t="s">
        <v>507</v>
      </c>
      <c r="I108" s="264" t="s">
        <v>470</v>
      </c>
      <c r="J108" s="264">
        <v>50</v>
      </c>
      <c r="K108" s="275"/>
    </row>
    <row r="109" spans="2:11" ht="15" customHeight="1">
      <c r="B109" s="284"/>
      <c r="C109" s="264" t="s">
        <v>495</v>
      </c>
      <c r="D109" s="264"/>
      <c r="E109" s="264"/>
      <c r="F109" s="283" t="s">
        <v>474</v>
      </c>
      <c r="G109" s="264"/>
      <c r="H109" s="264" t="s">
        <v>507</v>
      </c>
      <c r="I109" s="264" t="s">
        <v>470</v>
      </c>
      <c r="J109" s="264">
        <v>50</v>
      </c>
      <c r="K109" s="275"/>
    </row>
    <row r="110" spans="2:11" ht="15" customHeight="1">
      <c r="B110" s="284"/>
      <c r="C110" s="264" t="s">
        <v>493</v>
      </c>
      <c r="D110" s="264"/>
      <c r="E110" s="264"/>
      <c r="F110" s="283" t="s">
        <v>474</v>
      </c>
      <c r="G110" s="264"/>
      <c r="H110" s="264" t="s">
        <v>507</v>
      </c>
      <c r="I110" s="264" t="s">
        <v>470</v>
      </c>
      <c r="J110" s="264">
        <v>50</v>
      </c>
      <c r="K110" s="275"/>
    </row>
    <row r="111" spans="2:11" ht="15" customHeight="1">
      <c r="B111" s="284"/>
      <c r="C111" s="264" t="s">
        <v>59</v>
      </c>
      <c r="D111" s="264"/>
      <c r="E111" s="264"/>
      <c r="F111" s="283" t="s">
        <v>468</v>
      </c>
      <c r="G111" s="264"/>
      <c r="H111" s="264" t="s">
        <v>508</v>
      </c>
      <c r="I111" s="264" t="s">
        <v>470</v>
      </c>
      <c r="J111" s="264">
        <v>20</v>
      </c>
      <c r="K111" s="275"/>
    </row>
    <row r="112" spans="2:11" ht="15" customHeight="1">
      <c r="B112" s="284"/>
      <c r="C112" s="264" t="s">
        <v>509</v>
      </c>
      <c r="D112" s="264"/>
      <c r="E112" s="264"/>
      <c r="F112" s="283" t="s">
        <v>468</v>
      </c>
      <c r="G112" s="264"/>
      <c r="H112" s="264" t="s">
        <v>510</v>
      </c>
      <c r="I112" s="264" t="s">
        <v>470</v>
      </c>
      <c r="J112" s="264">
        <v>120</v>
      </c>
      <c r="K112" s="275"/>
    </row>
    <row r="113" spans="2:11" ht="15" customHeight="1">
      <c r="B113" s="284"/>
      <c r="C113" s="264" t="s">
        <v>44</v>
      </c>
      <c r="D113" s="264"/>
      <c r="E113" s="264"/>
      <c r="F113" s="283" t="s">
        <v>468</v>
      </c>
      <c r="G113" s="264"/>
      <c r="H113" s="264" t="s">
        <v>511</v>
      </c>
      <c r="I113" s="264" t="s">
        <v>502</v>
      </c>
      <c r="J113" s="264"/>
      <c r="K113" s="275"/>
    </row>
    <row r="114" spans="2:11" ht="15" customHeight="1">
      <c r="B114" s="284"/>
      <c r="C114" s="264" t="s">
        <v>54</v>
      </c>
      <c r="D114" s="264"/>
      <c r="E114" s="264"/>
      <c r="F114" s="283" t="s">
        <v>468</v>
      </c>
      <c r="G114" s="264"/>
      <c r="H114" s="264" t="s">
        <v>512</v>
      </c>
      <c r="I114" s="264" t="s">
        <v>502</v>
      </c>
      <c r="J114" s="264"/>
      <c r="K114" s="275"/>
    </row>
    <row r="115" spans="2:11" ht="15" customHeight="1">
      <c r="B115" s="284"/>
      <c r="C115" s="264" t="s">
        <v>63</v>
      </c>
      <c r="D115" s="264"/>
      <c r="E115" s="264"/>
      <c r="F115" s="283" t="s">
        <v>468</v>
      </c>
      <c r="G115" s="264"/>
      <c r="H115" s="264" t="s">
        <v>513</v>
      </c>
      <c r="I115" s="264" t="s">
        <v>514</v>
      </c>
      <c r="J115" s="264"/>
      <c r="K115" s="275"/>
    </row>
    <row r="116" spans="2:11" ht="15" customHeight="1">
      <c r="B116" s="287"/>
      <c r="C116" s="293"/>
      <c r="D116" s="293"/>
      <c r="E116" s="293"/>
      <c r="F116" s="293"/>
      <c r="G116" s="293"/>
      <c r="H116" s="293"/>
      <c r="I116" s="293"/>
      <c r="J116" s="293"/>
      <c r="K116" s="289"/>
    </row>
    <row r="117" spans="2:11" ht="18.75" customHeight="1">
      <c r="B117" s="294"/>
      <c r="C117" s="260"/>
      <c r="D117" s="260"/>
      <c r="E117" s="260"/>
      <c r="F117" s="295"/>
      <c r="G117" s="260"/>
      <c r="H117" s="260"/>
      <c r="I117" s="260"/>
      <c r="J117" s="260"/>
      <c r="K117" s="294"/>
    </row>
    <row r="118" spans="2:11" ht="18.75" customHeight="1">
      <c r="B118" s="270"/>
      <c r="C118" s="270"/>
      <c r="D118" s="270"/>
      <c r="E118" s="270"/>
      <c r="F118" s="270"/>
      <c r="G118" s="270"/>
      <c r="H118" s="270"/>
      <c r="I118" s="270"/>
      <c r="J118" s="270"/>
      <c r="K118" s="270"/>
    </row>
    <row r="119" spans="2:11" ht="7.5" customHeight="1">
      <c r="B119" s="296"/>
      <c r="C119" s="297"/>
      <c r="D119" s="297"/>
      <c r="E119" s="297"/>
      <c r="F119" s="297"/>
      <c r="G119" s="297"/>
      <c r="H119" s="297"/>
      <c r="I119" s="297"/>
      <c r="J119" s="297"/>
      <c r="K119" s="298"/>
    </row>
    <row r="120" spans="2:11" ht="45" customHeight="1">
      <c r="B120" s="299"/>
      <c r="C120" s="379" t="s">
        <v>515</v>
      </c>
      <c r="D120" s="379"/>
      <c r="E120" s="379"/>
      <c r="F120" s="379"/>
      <c r="G120" s="379"/>
      <c r="H120" s="379"/>
      <c r="I120" s="379"/>
      <c r="J120" s="379"/>
      <c r="K120" s="300"/>
    </row>
    <row r="121" spans="2:11" ht="17.25" customHeight="1">
      <c r="B121" s="301"/>
      <c r="C121" s="276" t="s">
        <v>462</v>
      </c>
      <c r="D121" s="276"/>
      <c r="E121" s="276"/>
      <c r="F121" s="276" t="s">
        <v>463</v>
      </c>
      <c r="G121" s="277"/>
      <c r="H121" s="276" t="s">
        <v>114</v>
      </c>
      <c r="I121" s="276" t="s">
        <v>63</v>
      </c>
      <c r="J121" s="276" t="s">
        <v>464</v>
      </c>
      <c r="K121" s="302"/>
    </row>
    <row r="122" spans="2:11" ht="17.25" customHeight="1">
      <c r="B122" s="301"/>
      <c r="C122" s="278" t="s">
        <v>465</v>
      </c>
      <c r="D122" s="278"/>
      <c r="E122" s="278"/>
      <c r="F122" s="279" t="s">
        <v>466</v>
      </c>
      <c r="G122" s="280"/>
      <c r="H122" s="278"/>
      <c r="I122" s="278"/>
      <c r="J122" s="278" t="s">
        <v>467</v>
      </c>
      <c r="K122" s="302"/>
    </row>
    <row r="123" spans="2:11" ht="5.25" customHeight="1">
      <c r="B123" s="303"/>
      <c r="C123" s="281"/>
      <c r="D123" s="281"/>
      <c r="E123" s="281"/>
      <c r="F123" s="281"/>
      <c r="G123" s="264"/>
      <c r="H123" s="281"/>
      <c r="I123" s="281"/>
      <c r="J123" s="281"/>
      <c r="K123" s="304"/>
    </row>
    <row r="124" spans="2:11" ht="15" customHeight="1">
      <c r="B124" s="303"/>
      <c r="C124" s="264" t="s">
        <v>471</v>
      </c>
      <c r="D124" s="281"/>
      <c r="E124" s="281"/>
      <c r="F124" s="283" t="s">
        <v>468</v>
      </c>
      <c r="G124" s="264"/>
      <c r="H124" s="264" t="s">
        <v>507</v>
      </c>
      <c r="I124" s="264" t="s">
        <v>470</v>
      </c>
      <c r="J124" s="264">
        <v>120</v>
      </c>
      <c r="K124" s="305"/>
    </row>
    <row r="125" spans="2:11" ht="15" customHeight="1">
      <c r="B125" s="303"/>
      <c r="C125" s="264" t="s">
        <v>516</v>
      </c>
      <c r="D125" s="264"/>
      <c r="E125" s="264"/>
      <c r="F125" s="283" t="s">
        <v>468</v>
      </c>
      <c r="G125" s="264"/>
      <c r="H125" s="264" t="s">
        <v>517</v>
      </c>
      <c r="I125" s="264" t="s">
        <v>470</v>
      </c>
      <c r="J125" s="264" t="s">
        <v>518</v>
      </c>
      <c r="K125" s="305"/>
    </row>
    <row r="126" spans="2:11" ht="15" customHeight="1">
      <c r="B126" s="303"/>
      <c r="C126" s="264" t="s">
        <v>417</v>
      </c>
      <c r="D126" s="264"/>
      <c r="E126" s="264"/>
      <c r="F126" s="283" t="s">
        <v>468</v>
      </c>
      <c r="G126" s="264"/>
      <c r="H126" s="264" t="s">
        <v>519</v>
      </c>
      <c r="I126" s="264" t="s">
        <v>470</v>
      </c>
      <c r="J126" s="264" t="s">
        <v>518</v>
      </c>
      <c r="K126" s="305"/>
    </row>
    <row r="127" spans="2:11" ht="15" customHeight="1">
      <c r="B127" s="303"/>
      <c r="C127" s="264" t="s">
        <v>479</v>
      </c>
      <c r="D127" s="264"/>
      <c r="E127" s="264"/>
      <c r="F127" s="283" t="s">
        <v>474</v>
      </c>
      <c r="G127" s="264"/>
      <c r="H127" s="264" t="s">
        <v>480</v>
      </c>
      <c r="I127" s="264" t="s">
        <v>470</v>
      </c>
      <c r="J127" s="264">
        <v>15</v>
      </c>
      <c r="K127" s="305"/>
    </row>
    <row r="128" spans="2:11" ht="15" customHeight="1">
      <c r="B128" s="303"/>
      <c r="C128" s="285" t="s">
        <v>481</v>
      </c>
      <c r="D128" s="285"/>
      <c r="E128" s="285"/>
      <c r="F128" s="286" t="s">
        <v>474</v>
      </c>
      <c r="G128" s="285"/>
      <c r="H128" s="285" t="s">
        <v>482</v>
      </c>
      <c r="I128" s="285" t="s">
        <v>470</v>
      </c>
      <c r="J128" s="285">
        <v>15</v>
      </c>
      <c r="K128" s="305"/>
    </row>
    <row r="129" spans="2:11" ht="15" customHeight="1">
      <c r="B129" s="303"/>
      <c r="C129" s="285" t="s">
        <v>483</v>
      </c>
      <c r="D129" s="285"/>
      <c r="E129" s="285"/>
      <c r="F129" s="286" t="s">
        <v>474</v>
      </c>
      <c r="G129" s="285"/>
      <c r="H129" s="285" t="s">
        <v>484</v>
      </c>
      <c r="I129" s="285" t="s">
        <v>470</v>
      </c>
      <c r="J129" s="285">
        <v>20</v>
      </c>
      <c r="K129" s="305"/>
    </row>
    <row r="130" spans="2:11" ht="15" customHeight="1">
      <c r="B130" s="303"/>
      <c r="C130" s="285" t="s">
        <v>485</v>
      </c>
      <c r="D130" s="285"/>
      <c r="E130" s="285"/>
      <c r="F130" s="286" t="s">
        <v>474</v>
      </c>
      <c r="G130" s="285"/>
      <c r="H130" s="285" t="s">
        <v>486</v>
      </c>
      <c r="I130" s="285" t="s">
        <v>470</v>
      </c>
      <c r="J130" s="285">
        <v>20</v>
      </c>
      <c r="K130" s="305"/>
    </row>
    <row r="131" spans="2:11" ht="15" customHeight="1">
      <c r="B131" s="303"/>
      <c r="C131" s="264" t="s">
        <v>473</v>
      </c>
      <c r="D131" s="264"/>
      <c r="E131" s="264"/>
      <c r="F131" s="283" t="s">
        <v>474</v>
      </c>
      <c r="G131" s="264"/>
      <c r="H131" s="264" t="s">
        <v>507</v>
      </c>
      <c r="I131" s="264" t="s">
        <v>470</v>
      </c>
      <c r="J131" s="264">
        <v>50</v>
      </c>
      <c r="K131" s="305"/>
    </row>
    <row r="132" spans="2:11" ht="15" customHeight="1">
      <c r="B132" s="303"/>
      <c r="C132" s="264" t="s">
        <v>487</v>
      </c>
      <c r="D132" s="264"/>
      <c r="E132" s="264"/>
      <c r="F132" s="283" t="s">
        <v>474</v>
      </c>
      <c r="G132" s="264"/>
      <c r="H132" s="264" t="s">
        <v>507</v>
      </c>
      <c r="I132" s="264" t="s">
        <v>470</v>
      </c>
      <c r="J132" s="264">
        <v>50</v>
      </c>
      <c r="K132" s="305"/>
    </row>
    <row r="133" spans="2:11" ht="15" customHeight="1">
      <c r="B133" s="303"/>
      <c r="C133" s="264" t="s">
        <v>493</v>
      </c>
      <c r="D133" s="264"/>
      <c r="E133" s="264"/>
      <c r="F133" s="283" t="s">
        <v>474</v>
      </c>
      <c r="G133" s="264"/>
      <c r="H133" s="264" t="s">
        <v>507</v>
      </c>
      <c r="I133" s="264" t="s">
        <v>470</v>
      </c>
      <c r="J133" s="264">
        <v>50</v>
      </c>
      <c r="K133" s="305"/>
    </row>
    <row r="134" spans="2:11" ht="15" customHeight="1">
      <c r="B134" s="303"/>
      <c r="C134" s="264" t="s">
        <v>495</v>
      </c>
      <c r="D134" s="264"/>
      <c r="E134" s="264"/>
      <c r="F134" s="283" t="s">
        <v>474</v>
      </c>
      <c r="G134" s="264"/>
      <c r="H134" s="264" t="s">
        <v>507</v>
      </c>
      <c r="I134" s="264" t="s">
        <v>470</v>
      </c>
      <c r="J134" s="264">
        <v>50</v>
      </c>
      <c r="K134" s="305"/>
    </row>
    <row r="135" spans="2:11" ht="15" customHeight="1">
      <c r="B135" s="303"/>
      <c r="C135" s="264" t="s">
        <v>119</v>
      </c>
      <c r="D135" s="264"/>
      <c r="E135" s="264"/>
      <c r="F135" s="283" t="s">
        <v>474</v>
      </c>
      <c r="G135" s="264"/>
      <c r="H135" s="264" t="s">
        <v>520</v>
      </c>
      <c r="I135" s="264" t="s">
        <v>470</v>
      </c>
      <c r="J135" s="264">
        <v>255</v>
      </c>
      <c r="K135" s="305"/>
    </row>
    <row r="136" spans="2:11" ht="15" customHeight="1">
      <c r="B136" s="303"/>
      <c r="C136" s="264" t="s">
        <v>497</v>
      </c>
      <c r="D136" s="264"/>
      <c r="E136" s="264"/>
      <c r="F136" s="283" t="s">
        <v>468</v>
      </c>
      <c r="G136" s="264"/>
      <c r="H136" s="264" t="s">
        <v>521</v>
      </c>
      <c r="I136" s="264" t="s">
        <v>499</v>
      </c>
      <c r="J136" s="264"/>
      <c r="K136" s="305"/>
    </row>
    <row r="137" spans="2:11" ht="15" customHeight="1">
      <c r="B137" s="303"/>
      <c r="C137" s="264" t="s">
        <v>500</v>
      </c>
      <c r="D137" s="264"/>
      <c r="E137" s="264"/>
      <c r="F137" s="283" t="s">
        <v>468</v>
      </c>
      <c r="G137" s="264"/>
      <c r="H137" s="264" t="s">
        <v>522</v>
      </c>
      <c r="I137" s="264" t="s">
        <v>502</v>
      </c>
      <c r="J137" s="264"/>
      <c r="K137" s="305"/>
    </row>
    <row r="138" spans="2:11" ht="15" customHeight="1">
      <c r="B138" s="303"/>
      <c r="C138" s="264" t="s">
        <v>503</v>
      </c>
      <c r="D138" s="264"/>
      <c r="E138" s="264"/>
      <c r="F138" s="283" t="s">
        <v>468</v>
      </c>
      <c r="G138" s="264"/>
      <c r="H138" s="264" t="s">
        <v>503</v>
      </c>
      <c r="I138" s="264" t="s">
        <v>502</v>
      </c>
      <c r="J138" s="264"/>
      <c r="K138" s="305"/>
    </row>
    <row r="139" spans="2:11" ht="15" customHeight="1">
      <c r="B139" s="303"/>
      <c r="C139" s="264" t="s">
        <v>44</v>
      </c>
      <c r="D139" s="264"/>
      <c r="E139" s="264"/>
      <c r="F139" s="283" t="s">
        <v>468</v>
      </c>
      <c r="G139" s="264"/>
      <c r="H139" s="264" t="s">
        <v>523</v>
      </c>
      <c r="I139" s="264" t="s">
        <v>502</v>
      </c>
      <c r="J139" s="264"/>
      <c r="K139" s="305"/>
    </row>
    <row r="140" spans="2:11" ht="15" customHeight="1">
      <c r="B140" s="303"/>
      <c r="C140" s="264" t="s">
        <v>524</v>
      </c>
      <c r="D140" s="264"/>
      <c r="E140" s="264"/>
      <c r="F140" s="283" t="s">
        <v>468</v>
      </c>
      <c r="G140" s="264"/>
      <c r="H140" s="264" t="s">
        <v>525</v>
      </c>
      <c r="I140" s="264" t="s">
        <v>502</v>
      </c>
      <c r="J140" s="264"/>
      <c r="K140" s="305"/>
    </row>
    <row r="141" spans="2:11" ht="15" customHeight="1">
      <c r="B141" s="306"/>
      <c r="C141" s="307"/>
      <c r="D141" s="307"/>
      <c r="E141" s="307"/>
      <c r="F141" s="307"/>
      <c r="G141" s="307"/>
      <c r="H141" s="307"/>
      <c r="I141" s="307"/>
      <c r="J141" s="307"/>
      <c r="K141" s="308"/>
    </row>
    <row r="142" spans="2:11" ht="18.75" customHeight="1">
      <c r="B142" s="260"/>
      <c r="C142" s="260"/>
      <c r="D142" s="260"/>
      <c r="E142" s="260"/>
      <c r="F142" s="295"/>
      <c r="G142" s="260"/>
      <c r="H142" s="260"/>
      <c r="I142" s="260"/>
      <c r="J142" s="260"/>
      <c r="K142" s="260"/>
    </row>
    <row r="143" spans="2:11" ht="18.75" customHeight="1">
      <c r="B143" s="270"/>
      <c r="C143" s="270"/>
      <c r="D143" s="270"/>
      <c r="E143" s="270"/>
      <c r="F143" s="270"/>
      <c r="G143" s="270"/>
      <c r="H143" s="270"/>
      <c r="I143" s="270"/>
      <c r="J143" s="270"/>
      <c r="K143" s="270"/>
    </row>
    <row r="144" spans="2:11" ht="7.5" customHeight="1">
      <c r="B144" s="271"/>
      <c r="C144" s="272"/>
      <c r="D144" s="272"/>
      <c r="E144" s="272"/>
      <c r="F144" s="272"/>
      <c r="G144" s="272"/>
      <c r="H144" s="272"/>
      <c r="I144" s="272"/>
      <c r="J144" s="272"/>
      <c r="K144" s="273"/>
    </row>
    <row r="145" spans="2:11" ht="45" customHeight="1">
      <c r="B145" s="274"/>
      <c r="C145" s="380" t="s">
        <v>526</v>
      </c>
      <c r="D145" s="380"/>
      <c r="E145" s="380"/>
      <c r="F145" s="380"/>
      <c r="G145" s="380"/>
      <c r="H145" s="380"/>
      <c r="I145" s="380"/>
      <c r="J145" s="380"/>
      <c r="K145" s="275"/>
    </row>
    <row r="146" spans="2:11" ht="17.25" customHeight="1">
      <c r="B146" s="274"/>
      <c r="C146" s="276" t="s">
        <v>462</v>
      </c>
      <c r="D146" s="276"/>
      <c r="E146" s="276"/>
      <c r="F146" s="276" t="s">
        <v>463</v>
      </c>
      <c r="G146" s="277"/>
      <c r="H146" s="276" t="s">
        <v>114</v>
      </c>
      <c r="I146" s="276" t="s">
        <v>63</v>
      </c>
      <c r="J146" s="276" t="s">
        <v>464</v>
      </c>
      <c r="K146" s="275"/>
    </row>
    <row r="147" spans="2:11" ht="17.25" customHeight="1">
      <c r="B147" s="274"/>
      <c r="C147" s="278" t="s">
        <v>465</v>
      </c>
      <c r="D147" s="278"/>
      <c r="E147" s="278"/>
      <c r="F147" s="279" t="s">
        <v>466</v>
      </c>
      <c r="G147" s="280"/>
      <c r="H147" s="278"/>
      <c r="I147" s="278"/>
      <c r="J147" s="278" t="s">
        <v>467</v>
      </c>
      <c r="K147" s="275"/>
    </row>
    <row r="148" spans="2:11" ht="5.25" customHeight="1">
      <c r="B148" s="284"/>
      <c r="C148" s="281"/>
      <c r="D148" s="281"/>
      <c r="E148" s="281"/>
      <c r="F148" s="281"/>
      <c r="G148" s="282"/>
      <c r="H148" s="281"/>
      <c r="I148" s="281"/>
      <c r="J148" s="281"/>
      <c r="K148" s="305"/>
    </row>
    <row r="149" spans="2:11" ht="15" customHeight="1">
      <c r="B149" s="284"/>
      <c r="C149" s="309" t="s">
        <v>471</v>
      </c>
      <c r="D149" s="264"/>
      <c r="E149" s="264"/>
      <c r="F149" s="310" t="s">
        <v>468</v>
      </c>
      <c r="G149" s="264"/>
      <c r="H149" s="309" t="s">
        <v>507</v>
      </c>
      <c r="I149" s="309" t="s">
        <v>470</v>
      </c>
      <c r="J149" s="309">
        <v>120</v>
      </c>
      <c r="K149" s="305"/>
    </row>
    <row r="150" spans="2:11" ht="15" customHeight="1">
      <c r="B150" s="284"/>
      <c r="C150" s="309" t="s">
        <v>516</v>
      </c>
      <c r="D150" s="264"/>
      <c r="E150" s="264"/>
      <c r="F150" s="310" t="s">
        <v>468</v>
      </c>
      <c r="G150" s="264"/>
      <c r="H150" s="309" t="s">
        <v>527</v>
      </c>
      <c r="I150" s="309" t="s">
        <v>470</v>
      </c>
      <c r="J150" s="309" t="s">
        <v>518</v>
      </c>
      <c r="K150" s="305"/>
    </row>
    <row r="151" spans="2:11" ht="15" customHeight="1">
      <c r="B151" s="284"/>
      <c r="C151" s="309" t="s">
        <v>417</v>
      </c>
      <c r="D151" s="264"/>
      <c r="E151" s="264"/>
      <c r="F151" s="310" t="s">
        <v>468</v>
      </c>
      <c r="G151" s="264"/>
      <c r="H151" s="309" t="s">
        <v>528</v>
      </c>
      <c r="I151" s="309" t="s">
        <v>470</v>
      </c>
      <c r="J151" s="309" t="s">
        <v>518</v>
      </c>
      <c r="K151" s="305"/>
    </row>
    <row r="152" spans="2:11" ht="15" customHeight="1">
      <c r="B152" s="284"/>
      <c r="C152" s="309" t="s">
        <v>473</v>
      </c>
      <c r="D152" s="264"/>
      <c r="E152" s="264"/>
      <c r="F152" s="310" t="s">
        <v>474</v>
      </c>
      <c r="G152" s="264"/>
      <c r="H152" s="309" t="s">
        <v>507</v>
      </c>
      <c r="I152" s="309" t="s">
        <v>470</v>
      </c>
      <c r="J152" s="309">
        <v>50</v>
      </c>
      <c r="K152" s="305"/>
    </row>
    <row r="153" spans="2:11" ht="15" customHeight="1">
      <c r="B153" s="284"/>
      <c r="C153" s="309" t="s">
        <v>476</v>
      </c>
      <c r="D153" s="264"/>
      <c r="E153" s="264"/>
      <c r="F153" s="310" t="s">
        <v>468</v>
      </c>
      <c r="G153" s="264"/>
      <c r="H153" s="309" t="s">
        <v>507</v>
      </c>
      <c r="I153" s="309" t="s">
        <v>478</v>
      </c>
      <c r="J153" s="309"/>
      <c r="K153" s="305"/>
    </row>
    <row r="154" spans="2:11" ht="15" customHeight="1">
      <c r="B154" s="284"/>
      <c r="C154" s="309" t="s">
        <v>487</v>
      </c>
      <c r="D154" s="264"/>
      <c r="E154" s="264"/>
      <c r="F154" s="310" t="s">
        <v>474</v>
      </c>
      <c r="G154" s="264"/>
      <c r="H154" s="309" t="s">
        <v>507</v>
      </c>
      <c r="I154" s="309" t="s">
        <v>470</v>
      </c>
      <c r="J154" s="309">
        <v>50</v>
      </c>
      <c r="K154" s="305"/>
    </row>
    <row r="155" spans="2:11" ht="15" customHeight="1">
      <c r="B155" s="284"/>
      <c r="C155" s="309" t="s">
        <v>495</v>
      </c>
      <c r="D155" s="264"/>
      <c r="E155" s="264"/>
      <c r="F155" s="310" t="s">
        <v>474</v>
      </c>
      <c r="G155" s="264"/>
      <c r="H155" s="309" t="s">
        <v>507</v>
      </c>
      <c r="I155" s="309" t="s">
        <v>470</v>
      </c>
      <c r="J155" s="309">
        <v>50</v>
      </c>
      <c r="K155" s="305"/>
    </row>
    <row r="156" spans="2:11" ht="15" customHeight="1">
      <c r="B156" s="284"/>
      <c r="C156" s="309" t="s">
        <v>493</v>
      </c>
      <c r="D156" s="264"/>
      <c r="E156" s="264"/>
      <c r="F156" s="310" t="s">
        <v>474</v>
      </c>
      <c r="G156" s="264"/>
      <c r="H156" s="309" t="s">
        <v>507</v>
      </c>
      <c r="I156" s="309" t="s">
        <v>470</v>
      </c>
      <c r="J156" s="309">
        <v>50</v>
      </c>
      <c r="K156" s="305"/>
    </row>
    <row r="157" spans="2:11" ht="15" customHeight="1">
      <c r="B157" s="284"/>
      <c r="C157" s="309" t="s">
        <v>100</v>
      </c>
      <c r="D157" s="264"/>
      <c r="E157" s="264"/>
      <c r="F157" s="310" t="s">
        <v>468</v>
      </c>
      <c r="G157" s="264"/>
      <c r="H157" s="309" t="s">
        <v>529</v>
      </c>
      <c r="I157" s="309" t="s">
        <v>470</v>
      </c>
      <c r="J157" s="309" t="s">
        <v>530</v>
      </c>
      <c r="K157" s="305"/>
    </row>
    <row r="158" spans="2:11" ht="15" customHeight="1">
      <c r="B158" s="284"/>
      <c r="C158" s="309" t="s">
        <v>531</v>
      </c>
      <c r="D158" s="264"/>
      <c r="E158" s="264"/>
      <c r="F158" s="310" t="s">
        <v>468</v>
      </c>
      <c r="G158" s="264"/>
      <c r="H158" s="309" t="s">
        <v>532</v>
      </c>
      <c r="I158" s="309" t="s">
        <v>502</v>
      </c>
      <c r="J158" s="309"/>
      <c r="K158" s="305"/>
    </row>
    <row r="159" spans="2:11" ht="15" customHeight="1">
      <c r="B159" s="311"/>
      <c r="C159" s="293"/>
      <c r="D159" s="293"/>
      <c r="E159" s="293"/>
      <c r="F159" s="293"/>
      <c r="G159" s="293"/>
      <c r="H159" s="293"/>
      <c r="I159" s="293"/>
      <c r="J159" s="293"/>
      <c r="K159" s="312"/>
    </row>
    <row r="160" spans="2:11" ht="18.75" customHeight="1">
      <c r="B160" s="260"/>
      <c r="C160" s="264"/>
      <c r="D160" s="264"/>
      <c r="E160" s="264"/>
      <c r="F160" s="283"/>
      <c r="G160" s="264"/>
      <c r="H160" s="264"/>
      <c r="I160" s="264"/>
      <c r="J160" s="264"/>
      <c r="K160" s="260"/>
    </row>
    <row r="161" spans="2:11" ht="18.75" customHeight="1">
      <c r="B161" s="270"/>
      <c r="C161" s="270"/>
      <c r="D161" s="270"/>
      <c r="E161" s="270"/>
      <c r="F161" s="270"/>
      <c r="G161" s="270"/>
      <c r="H161" s="270"/>
      <c r="I161" s="270"/>
      <c r="J161" s="270"/>
      <c r="K161" s="270"/>
    </row>
    <row r="162" spans="2:11" ht="7.5" customHeight="1">
      <c r="B162" s="252"/>
      <c r="C162" s="253"/>
      <c r="D162" s="253"/>
      <c r="E162" s="253"/>
      <c r="F162" s="253"/>
      <c r="G162" s="253"/>
      <c r="H162" s="253"/>
      <c r="I162" s="253"/>
      <c r="J162" s="253"/>
      <c r="K162" s="254"/>
    </row>
    <row r="163" spans="2:11" ht="45" customHeight="1">
      <c r="B163" s="255"/>
      <c r="C163" s="379" t="s">
        <v>533</v>
      </c>
      <c r="D163" s="379"/>
      <c r="E163" s="379"/>
      <c r="F163" s="379"/>
      <c r="G163" s="379"/>
      <c r="H163" s="379"/>
      <c r="I163" s="379"/>
      <c r="J163" s="379"/>
      <c r="K163" s="256"/>
    </row>
    <row r="164" spans="2:11" ht="17.25" customHeight="1">
      <c r="B164" s="255"/>
      <c r="C164" s="276" t="s">
        <v>462</v>
      </c>
      <c r="D164" s="276"/>
      <c r="E164" s="276"/>
      <c r="F164" s="276" t="s">
        <v>463</v>
      </c>
      <c r="G164" s="313"/>
      <c r="H164" s="314" t="s">
        <v>114</v>
      </c>
      <c r="I164" s="314" t="s">
        <v>63</v>
      </c>
      <c r="J164" s="276" t="s">
        <v>464</v>
      </c>
      <c r="K164" s="256"/>
    </row>
    <row r="165" spans="2:11" ht="17.25" customHeight="1">
      <c r="B165" s="257"/>
      <c r="C165" s="278" t="s">
        <v>465</v>
      </c>
      <c r="D165" s="278"/>
      <c r="E165" s="278"/>
      <c r="F165" s="279" t="s">
        <v>466</v>
      </c>
      <c r="G165" s="315"/>
      <c r="H165" s="316"/>
      <c r="I165" s="316"/>
      <c r="J165" s="278" t="s">
        <v>467</v>
      </c>
      <c r="K165" s="258"/>
    </row>
    <row r="166" spans="2:11" ht="5.25" customHeight="1">
      <c r="B166" s="284"/>
      <c r="C166" s="281"/>
      <c r="D166" s="281"/>
      <c r="E166" s="281"/>
      <c r="F166" s="281"/>
      <c r="G166" s="282"/>
      <c r="H166" s="281"/>
      <c r="I166" s="281"/>
      <c r="J166" s="281"/>
      <c r="K166" s="305"/>
    </row>
    <row r="167" spans="2:11" ht="15" customHeight="1">
      <c r="B167" s="284"/>
      <c r="C167" s="264" t="s">
        <v>471</v>
      </c>
      <c r="D167" s="264"/>
      <c r="E167" s="264"/>
      <c r="F167" s="283" t="s">
        <v>468</v>
      </c>
      <c r="G167" s="264"/>
      <c r="H167" s="264" t="s">
        <v>507</v>
      </c>
      <c r="I167" s="264" t="s">
        <v>470</v>
      </c>
      <c r="J167" s="264">
        <v>120</v>
      </c>
      <c r="K167" s="305"/>
    </row>
    <row r="168" spans="2:11" ht="15" customHeight="1">
      <c r="B168" s="284"/>
      <c r="C168" s="264" t="s">
        <v>516</v>
      </c>
      <c r="D168" s="264"/>
      <c r="E168" s="264"/>
      <c r="F168" s="283" t="s">
        <v>468</v>
      </c>
      <c r="G168" s="264"/>
      <c r="H168" s="264" t="s">
        <v>517</v>
      </c>
      <c r="I168" s="264" t="s">
        <v>470</v>
      </c>
      <c r="J168" s="264" t="s">
        <v>518</v>
      </c>
      <c r="K168" s="305"/>
    </row>
    <row r="169" spans="2:11" ht="15" customHeight="1">
      <c r="B169" s="284"/>
      <c r="C169" s="264" t="s">
        <v>417</v>
      </c>
      <c r="D169" s="264"/>
      <c r="E169" s="264"/>
      <c r="F169" s="283" t="s">
        <v>468</v>
      </c>
      <c r="G169" s="264"/>
      <c r="H169" s="264" t="s">
        <v>534</v>
      </c>
      <c r="I169" s="264" t="s">
        <v>470</v>
      </c>
      <c r="J169" s="264" t="s">
        <v>518</v>
      </c>
      <c r="K169" s="305"/>
    </row>
    <row r="170" spans="2:11" ht="15" customHeight="1">
      <c r="B170" s="284"/>
      <c r="C170" s="264" t="s">
        <v>473</v>
      </c>
      <c r="D170" s="264"/>
      <c r="E170" s="264"/>
      <c r="F170" s="283" t="s">
        <v>474</v>
      </c>
      <c r="G170" s="264"/>
      <c r="H170" s="264" t="s">
        <v>534</v>
      </c>
      <c r="I170" s="264" t="s">
        <v>470</v>
      </c>
      <c r="J170" s="264">
        <v>50</v>
      </c>
      <c r="K170" s="305"/>
    </row>
    <row r="171" spans="2:11" ht="15" customHeight="1">
      <c r="B171" s="284"/>
      <c r="C171" s="264" t="s">
        <v>476</v>
      </c>
      <c r="D171" s="264"/>
      <c r="E171" s="264"/>
      <c r="F171" s="283" t="s">
        <v>468</v>
      </c>
      <c r="G171" s="264"/>
      <c r="H171" s="264" t="s">
        <v>534</v>
      </c>
      <c r="I171" s="264" t="s">
        <v>478</v>
      </c>
      <c r="J171" s="264"/>
      <c r="K171" s="305"/>
    </row>
    <row r="172" spans="2:11" ht="15" customHeight="1">
      <c r="B172" s="284"/>
      <c r="C172" s="264" t="s">
        <v>487</v>
      </c>
      <c r="D172" s="264"/>
      <c r="E172" s="264"/>
      <c r="F172" s="283" t="s">
        <v>474</v>
      </c>
      <c r="G172" s="264"/>
      <c r="H172" s="264" t="s">
        <v>534</v>
      </c>
      <c r="I172" s="264" t="s">
        <v>470</v>
      </c>
      <c r="J172" s="264">
        <v>50</v>
      </c>
      <c r="K172" s="305"/>
    </row>
    <row r="173" spans="2:11" ht="15" customHeight="1">
      <c r="B173" s="284"/>
      <c r="C173" s="264" t="s">
        <v>495</v>
      </c>
      <c r="D173" s="264"/>
      <c r="E173" s="264"/>
      <c r="F173" s="283" t="s">
        <v>474</v>
      </c>
      <c r="G173" s="264"/>
      <c r="H173" s="264" t="s">
        <v>534</v>
      </c>
      <c r="I173" s="264" t="s">
        <v>470</v>
      </c>
      <c r="J173" s="264">
        <v>50</v>
      </c>
      <c r="K173" s="305"/>
    </row>
    <row r="174" spans="2:11" ht="15" customHeight="1">
      <c r="B174" s="284"/>
      <c r="C174" s="264" t="s">
        <v>493</v>
      </c>
      <c r="D174" s="264"/>
      <c r="E174" s="264"/>
      <c r="F174" s="283" t="s">
        <v>474</v>
      </c>
      <c r="G174" s="264"/>
      <c r="H174" s="264" t="s">
        <v>534</v>
      </c>
      <c r="I174" s="264" t="s">
        <v>470</v>
      </c>
      <c r="J174" s="264">
        <v>50</v>
      </c>
      <c r="K174" s="305"/>
    </row>
    <row r="175" spans="2:11" ht="15" customHeight="1">
      <c r="B175" s="284"/>
      <c r="C175" s="264" t="s">
        <v>113</v>
      </c>
      <c r="D175" s="264"/>
      <c r="E175" s="264"/>
      <c r="F175" s="283" t="s">
        <v>468</v>
      </c>
      <c r="G175" s="264"/>
      <c r="H175" s="264" t="s">
        <v>535</v>
      </c>
      <c r="I175" s="264" t="s">
        <v>536</v>
      </c>
      <c r="J175" s="264"/>
      <c r="K175" s="305"/>
    </row>
    <row r="176" spans="2:11" ht="15" customHeight="1">
      <c r="B176" s="284"/>
      <c r="C176" s="264" t="s">
        <v>63</v>
      </c>
      <c r="D176" s="264"/>
      <c r="E176" s="264"/>
      <c r="F176" s="283" t="s">
        <v>468</v>
      </c>
      <c r="G176" s="264"/>
      <c r="H176" s="264" t="s">
        <v>537</v>
      </c>
      <c r="I176" s="264" t="s">
        <v>538</v>
      </c>
      <c r="J176" s="264">
        <v>1</v>
      </c>
      <c r="K176" s="305"/>
    </row>
    <row r="177" spans="2:11" ht="15" customHeight="1">
      <c r="B177" s="284"/>
      <c r="C177" s="264" t="s">
        <v>59</v>
      </c>
      <c r="D177" s="264"/>
      <c r="E177" s="264"/>
      <c r="F177" s="283" t="s">
        <v>468</v>
      </c>
      <c r="G177" s="264"/>
      <c r="H177" s="264" t="s">
        <v>539</v>
      </c>
      <c r="I177" s="264" t="s">
        <v>470</v>
      </c>
      <c r="J177" s="264">
        <v>20</v>
      </c>
      <c r="K177" s="305"/>
    </row>
    <row r="178" spans="2:11" ht="15" customHeight="1">
      <c r="B178" s="284"/>
      <c r="C178" s="264" t="s">
        <v>114</v>
      </c>
      <c r="D178" s="264"/>
      <c r="E178" s="264"/>
      <c r="F178" s="283" t="s">
        <v>468</v>
      </c>
      <c r="G178" s="264"/>
      <c r="H178" s="264" t="s">
        <v>540</v>
      </c>
      <c r="I178" s="264" t="s">
        <v>470</v>
      </c>
      <c r="J178" s="264">
        <v>255</v>
      </c>
      <c r="K178" s="305"/>
    </row>
    <row r="179" spans="2:11" ht="15" customHeight="1">
      <c r="B179" s="284"/>
      <c r="C179" s="264" t="s">
        <v>115</v>
      </c>
      <c r="D179" s="264"/>
      <c r="E179" s="264"/>
      <c r="F179" s="283" t="s">
        <v>468</v>
      </c>
      <c r="G179" s="264"/>
      <c r="H179" s="264" t="s">
        <v>433</v>
      </c>
      <c r="I179" s="264" t="s">
        <v>470</v>
      </c>
      <c r="J179" s="264">
        <v>10</v>
      </c>
      <c r="K179" s="305"/>
    </row>
    <row r="180" spans="2:11" ht="15" customHeight="1">
      <c r="B180" s="284"/>
      <c r="C180" s="264" t="s">
        <v>116</v>
      </c>
      <c r="D180" s="264"/>
      <c r="E180" s="264"/>
      <c r="F180" s="283" t="s">
        <v>468</v>
      </c>
      <c r="G180" s="264"/>
      <c r="H180" s="264" t="s">
        <v>541</v>
      </c>
      <c r="I180" s="264" t="s">
        <v>502</v>
      </c>
      <c r="J180" s="264"/>
      <c r="K180" s="305"/>
    </row>
    <row r="181" spans="2:11" ht="15" customHeight="1">
      <c r="B181" s="284"/>
      <c r="C181" s="264" t="s">
        <v>542</v>
      </c>
      <c r="D181" s="264"/>
      <c r="E181" s="264"/>
      <c r="F181" s="283" t="s">
        <v>468</v>
      </c>
      <c r="G181" s="264"/>
      <c r="H181" s="264" t="s">
        <v>543</v>
      </c>
      <c r="I181" s="264" t="s">
        <v>502</v>
      </c>
      <c r="J181" s="264"/>
      <c r="K181" s="305"/>
    </row>
    <row r="182" spans="2:11" ht="15" customHeight="1">
      <c r="B182" s="284"/>
      <c r="C182" s="264" t="s">
        <v>531</v>
      </c>
      <c r="D182" s="264"/>
      <c r="E182" s="264"/>
      <c r="F182" s="283" t="s">
        <v>468</v>
      </c>
      <c r="G182" s="264"/>
      <c r="H182" s="264" t="s">
        <v>544</v>
      </c>
      <c r="I182" s="264" t="s">
        <v>502</v>
      </c>
      <c r="J182" s="264"/>
      <c r="K182" s="305"/>
    </row>
    <row r="183" spans="2:11" ht="15" customHeight="1">
      <c r="B183" s="284"/>
      <c r="C183" s="264" t="s">
        <v>118</v>
      </c>
      <c r="D183" s="264"/>
      <c r="E183" s="264"/>
      <c r="F183" s="283" t="s">
        <v>474</v>
      </c>
      <c r="G183" s="264"/>
      <c r="H183" s="264" t="s">
        <v>545</v>
      </c>
      <c r="I183" s="264" t="s">
        <v>470</v>
      </c>
      <c r="J183" s="264">
        <v>50</v>
      </c>
      <c r="K183" s="305"/>
    </row>
    <row r="184" spans="2:11" ht="15" customHeight="1">
      <c r="B184" s="284"/>
      <c r="C184" s="264" t="s">
        <v>546</v>
      </c>
      <c r="D184" s="264"/>
      <c r="E184" s="264"/>
      <c r="F184" s="283" t="s">
        <v>474</v>
      </c>
      <c r="G184" s="264"/>
      <c r="H184" s="264" t="s">
        <v>547</v>
      </c>
      <c r="I184" s="264" t="s">
        <v>548</v>
      </c>
      <c r="J184" s="264"/>
      <c r="K184" s="305"/>
    </row>
    <row r="185" spans="2:11" ht="15" customHeight="1">
      <c r="B185" s="284"/>
      <c r="C185" s="264" t="s">
        <v>549</v>
      </c>
      <c r="D185" s="264"/>
      <c r="E185" s="264"/>
      <c r="F185" s="283" t="s">
        <v>474</v>
      </c>
      <c r="G185" s="264"/>
      <c r="H185" s="264" t="s">
        <v>550</v>
      </c>
      <c r="I185" s="264" t="s">
        <v>548</v>
      </c>
      <c r="J185" s="264"/>
      <c r="K185" s="305"/>
    </row>
    <row r="186" spans="2:11" ht="15" customHeight="1">
      <c r="B186" s="284"/>
      <c r="C186" s="264" t="s">
        <v>551</v>
      </c>
      <c r="D186" s="264"/>
      <c r="E186" s="264"/>
      <c r="F186" s="283" t="s">
        <v>474</v>
      </c>
      <c r="G186" s="264"/>
      <c r="H186" s="264" t="s">
        <v>552</v>
      </c>
      <c r="I186" s="264" t="s">
        <v>548</v>
      </c>
      <c r="J186" s="264"/>
      <c r="K186" s="305"/>
    </row>
    <row r="187" spans="2:11" ht="15" customHeight="1">
      <c r="B187" s="284"/>
      <c r="C187" s="317" t="s">
        <v>553</v>
      </c>
      <c r="D187" s="264"/>
      <c r="E187" s="264"/>
      <c r="F187" s="283" t="s">
        <v>474</v>
      </c>
      <c r="G187" s="264"/>
      <c r="H187" s="264" t="s">
        <v>554</v>
      </c>
      <c r="I187" s="264" t="s">
        <v>555</v>
      </c>
      <c r="J187" s="318" t="s">
        <v>556</v>
      </c>
      <c r="K187" s="305"/>
    </row>
    <row r="188" spans="2:11" ht="15" customHeight="1">
      <c r="B188" s="284"/>
      <c r="C188" s="269" t="s">
        <v>48</v>
      </c>
      <c r="D188" s="264"/>
      <c r="E188" s="264"/>
      <c r="F188" s="283" t="s">
        <v>468</v>
      </c>
      <c r="G188" s="264"/>
      <c r="H188" s="260" t="s">
        <v>557</v>
      </c>
      <c r="I188" s="264" t="s">
        <v>558</v>
      </c>
      <c r="J188" s="264"/>
      <c r="K188" s="305"/>
    </row>
    <row r="189" spans="2:11" ht="15" customHeight="1">
      <c r="B189" s="284"/>
      <c r="C189" s="269" t="s">
        <v>559</v>
      </c>
      <c r="D189" s="264"/>
      <c r="E189" s="264"/>
      <c r="F189" s="283" t="s">
        <v>468</v>
      </c>
      <c r="G189" s="264"/>
      <c r="H189" s="264" t="s">
        <v>560</v>
      </c>
      <c r="I189" s="264" t="s">
        <v>502</v>
      </c>
      <c r="J189" s="264"/>
      <c r="K189" s="305"/>
    </row>
    <row r="190" spans="2:11" ht="15" customHeight="1">
      <c r="B190" s="284"/>
      <c r="C190" s="269" t="s">
        <v>561</v>
      </c>
      <c r="D190" s="264"/>
      <c r="E190" s="264"/>
      <c r="F190" s="283" t="s">
        <v>468</v>
      </c>
      <c r="G190" s="264"/>
      <c r="H190" s="264" t="s">
        <v>562</v>
      </c>
      <c r="I190" s="264" t="s">
        <v>502</v>
      </c>
      <c r="J190" s="264"/>
      <c r="K190" s="305"/>
    </row>
    <row r="191" spans="2:11" ht="15" customHeight="1">
      <c r="B191" s="284"/>
      <c r="C191" s="269" t="s">
        <v>563</v>
      </c>
      <c r="D191" s="264"/>
      <c r="E191" s="264"/>
      <c r="F191" s="283" t="s">
        <v>474</v>
      </c>
      <c r="G191" s="264"/>
      <c r="H191" s="264" t="s">
        <v>564</v>
      </c>
      <c r="I191" s="264" t="s">
        <v>502</v>
      </c>
      <c r="J191" s="264"/>
      <c r="K191" s="305"/>
    </row>
    <row r="192" spans="2:11" ht="15" customHeight="1">
      <c r="B192" s="311"/>
      <c r="C192" s="319"/>
      <c r="D192" s="293"/>
      <c r="E192" s="293"/>
      <c r="F192" s="293"/>
      <c r="G192" s="293"/>
      <c r="H192" s="293"/>
      <c r="I192" s="293"/>
      <c r="J192" s="293"/>
      <c r="K192" s="312"/>
    </row>
    <row r="193" spans="2:11" ht="18.75" customHeight="1">
      <c r="B193" s="260"/>
      <c r="C193" s="264"/>
      <c r="D193" s="264"/>
      <c r="E193" s="264"/>
      <c r="F193" s="283"/>
      <c r="G193" s="264"/>
      <c r="H193" s="264"/>
      <c r="I193" s="264"/>
      <c r="J193" s="264"/>
      <c r="K193" s="260"/>
    </row>
    <row r="194" spans="2:11" ht="18.75" customHeight="1">
      <c r="B194" s="260"/>
      <c r="C194" s="264"/>
      <c r="D194" s="264"/>
      <c r="E194" s="264"/>
      <c r="F194" s="283"/>
      <c r="G194" s="264"/>
      <c r="H194" s="264"/>
      <c r="I194" s="264"/>
      <c r="J194" s="264"/>
      <c r="K194" s="260"/>
    </row>
    <row r="195" spans="2:11" ht="18.75" customHeight="1">
      <c r="B195" s="270"/>
      <c r="C195" s="270"/>
      <c r="D195" s="270"/>
      <c r="E195" s="270"/>
      <c r="F195" s="270"/>
      <c r="G195" s="270"/>
      <c r="H195" s="270"/>
      <c r="I195" s="270"/>
      <c r="J195" s="270"/>
      <c r="K195" s="270"/>
    </row>
    <row r="196" spans="2:11">
      <c r="B196" s="252"/>
      <c r="C196" s="253"/>
      <c r="D196" s="253"/>
      <c r="E196" s="253"/>
      <c r="F196" s="253"/>
      <c r="G196" s="253"/>
      <c r="H196" s="253"/>
      <c r="I196" s="253"/>
      <c r="J196" s="253"/>
      <c r="K196" s="254"/>
    </row>
    <row r="197" spans="2:11" ht="21">
      <c r="B197" s="255"/>
      <c r="C197" s="379" t="s">
        <v>565</v>
      </c>
      <c r="D197" s="379"/>
      <c r="E197" s="379"/>
      <c r="F197" s="379"/>
      <c r="G197" s="379"/>
      <c r="H197" s="379"/>
      <c r="I197" s="379"/>
      <c r="J197" s="379"/>
      <c r="K197" s="256"/>
    </row>
    <row r="198" spans="2:11" ht="25.5" customHeight="1">
      <c r="B198" s="255"/>
      <c r="C198" s="320" t="s">
        <v>566</v>
      </c>
      <c r="D198" s="320"/>
      <c r="E198" s="320"/>
      <c r="F198" s="320" t="s">
        <v>567</v>
      </c>
      <c r="G198" s="321"/>
      <c r="H198" s="378" t="s">
        <v>568</v>
      </c>
      <c r="I198" s="378"/>
      <c r="J198" s="378"/>
      <c r="K198" s="256"/>
    </row>
    <row r="199" spans="2:11" ht="5.25" customHeight="1">
      <c r="B199" s="284"/>
      <c r="C199" s="281"/>
      <c r="D199" s="281"/>
      <c r="E199" s="281"/>
      <c r="F199" s="281"/>
      <c r="G199" s="264"/>
      <c r="H199" s="281"/>
      <c r="I199" s="281"/>
      <c r="J199" s="281"/>
      <c r="K199" s="305"/>
    </row>
    <row r="200" spans="2:11" ht="15" customHeight="1">
      <c r="B200" s="284"/>
      <c r="C200" s="264" t="s">
        <v>558</v>
      </c>
      <c r="D200" s="264"/>
      <c r="E200" s="264"/>
      <c r="F200" s="283" t="s">
        <v>49</v>
      </c>
      <c r="G200" s="264"/>
      <c r="H200" s="377" t="s">
        <v>569</v>
      </c>
      <c r="I200" s="377"/>
      <c r="J200" s="377"/>
      <c r="K200" s="305"/>
    </row>
    <row r="201" spans="2:11" ht="15" customHeight="1">
      <c r="B201" s="284"/>
      <c r="C201" s="290"/>
      <c r="D201" s="264"/>
      <c r="E201" s="264"/>
      <c r="F201" s="283" t="s">
        <v>50</v>
      </c>
      <c r="G201" s="264"/>
      <c r="H201" s="377" t="s">
        <v>570</v>
      </c>
      <c r="I201" s="377"/>
      <c r="J201" s="377"/>
      <c r="K201" s="305"/>
    </row>
    <row r="202" spans="2:11" ht="15" customHeight="1">
      <c r="B202" s="284"/>
      <c r="C202" s="290"/>
      <c r="D202" s="264"/>
      <c r="E202" s="264"/>
      <c r="F202" s="283" t="s">
        <v>53</v>
      </c>
      <c r="G202" s="264"/>
      <c r="H202" s="377" t="s">
        <v>571</v>
      </c>
      <c r="I202" s="377"/>
      <c r="J202" s="377"/>
      <c r="K202" s="305"/>
    </row>
    <row r="203" spans="2:11" ht="15" customHeight="1">
      <c r="B203" s="284"/>
      <c r="C203" s="264"/>
      <c r="D203" s="264"/>
      <c r="E203" s="264"/>
      <c r="F203" s="283" t="s">
        <v>51</v>
      </c>
      <c r="G203" s="264"/>
      <c r="H203" s="377" t="s">
        <v>572</v>
      </c>
      <c r="I203" s="377"/>
      <c r="J203" s="377"/>
      <c r="K203" s="305"/>
    </row>
    <row r="204" spans="2:11" ht="15" customHeight="1">
      <c r="B204" s="284"/>
      <c r="C204" s="264"/>
      <c r="D204" s="264"/>
      <c r="E204" s="264"/>
      <c r="F204" s="283" t="s">
        <v>52</v>
      </c>
      <c r="G204" s="264"/>
      <c r="H204" s="377" t="s">
        <v>573</v>
      </c>
      <c r="I204" s="377"/>
      <c r="J204" s="377"/>
      <c r="K204" s="305"/>
    </row>
    <row r="205" spans="2:11" ht="15" customHeight="1">
      <c r="B205" s="284"/>
      <c r="C205" s="264"/>
      <c r="D205" s="264"/>
      <c r="E205" s="264"/>
      <c r="F205" s="283"/>
      <c r="G205" s="264"/>
      <c r="H205" s="264"/>
      <c r="I205" s="264"/>
      <c r="J205" s="264"/>
      <c r="K205" s="305"/>
    </row>
    <row r="206" spans="2:11" ht="15" customHeight="1">
      <c r="B206" s="284"/>
      <c r="C206" s="264" t="s">
        <v>514</v>
      </c>
      <c r="D206" s="264"/>
      <c r="E206" s="264"/>
      <c r="F206" s="283" t="s">
        <v>85</v>
      </c>
      <c r="G206" s="264"/>
      <c r="H206" s="377" t="s">
        <v>574</v>
      </c>
      <c r="I206" s="377"/>
      <c r="J206" s="377"/>
      <c r="K206" s="305"/>
    </row>
    <row r="207" spans="2:11" ht="15" customHeight="1">
      <c r="B207" s="284"/>
      <c r="C207" s="290"/>
      <c r="D207" s="264"/>
      <c r="E207" s="264"/>
      <c r="F207" s="283" t="s">
        <v>413</v>
      </c>
      <c r="G207" s="264"/>
      <c r="H207" s="377" t="s">
        <v>414</v>
      </c>
      <c r="I207" s="377"/>
      <c r="J207" s="377"/>
      <c r="K207" s="305"/>
    </row>
    <row r="208" spans="2:11" ht="15" customHeight="1">
      <c r="B208" s="284"/>
      <c r="C208" s="264"/>
      <c r="D208" s="264"/>
      <c r="E208" s="264"/>
      <c r="F208" s="283" t="s">
        <v>411</v>
      </c>
      <c r="G208" s="264"/>
      <c r="H208" s="377" t="s">
        <v>575</v>
      </c>
      <c r="I208" s="377"/>
      <c r="J208" s="377"/>
      <c r="K208" s="305"/>
    </row>
    <row r="209" spans="2:11" ht="15" customHeight="1">
      <c r="B209" s="322"/>
      <c r="C209" s="290"/>
      <c r="D209" s="290"/>
      <c r="E209" s="290"/>
      <c r="F209" s="283" t="s">
        <v>415</v>
      </c>
      <c r="G209" s="269"/>
      <c r="H209" s="376" t="s">
        <v>416</v>
      </c>
      <c r="I209" s="376"/>
      <c r="J209" s="376"/>
      <c r="K209" s="323"/>
    </row>
    <row r="210" spans="2:11" ht="15" customHeight="1">
      <c r="B210" s="322"/>
      <c r="C210" s="290"/>
      <c r="D210" s="290"/>
      <c r="E210" s="290"/>
      <c r="F210" s="283" t="s">
        <v>392</v>
      </c>
      <c r="G210" s="269"/>
      <c r="H210" s="376" t="s">
        <v>576</v>
      </c>
      <c r="I210" s="376"/>
      <c r="J210" s="376"/>
      <c r="K210" s="323"/>
    </row>
    <row r="211" spans="2:11" ht="15" customHeight="1">
      <c r="B211" s="322"/>
      <c r="C211" s="290"/>
      <c r="D211" s="290"/>
      <c r="E211" s="290"/>
      <c r="F211" s="324"/>
      <c r="G211" s="269"/>
      <c r="H211" s="325"/>
      <c r="I211" s="325"/>
      <c r="J211" s="325"/>
      <c r="K211" s="323"/>
    </row>
    <row r="212" spans="2:11" ht="15" customHeight="1">
      <c r="B212" s="322"/>
      <c r="C212" s="264" t="s">
        <v>538</v>
      </c>
      <c r="D212" s="290"/>
      <c r="E212" s="290"/>
      <c r="F212" s="283">
        <v>1</v>
      </c>
      <c r="G212" s="269"/>
      <c r="H212" s="376" t="s">
        <v>577</v>
      </c>
      <c r="I212" s="376"/>
      <c r="J212" s="376"/>
      <c r="K212" s="323"/>
    </row>
    <row r="213" spans="2:11" ht="15" customHeight="1">
      <c r="B213" s="322"/>
      <c r="C213" s="290"/>
      <c r="D213" s="290"/>
      <c r="E213" s="290"/>
      <c r="F213" s="283">
        <v>2</v>
      </c>
      <c r="G213" s="269"/>
      <c r="H213" s="376" t="s">
        <v>578</v>
      </c>
      <c r="I213" s="376"/>
      <c r="J213" s="376"/>
      <c r="K213" s="323"/>
    </row>
    <row r="214" spans="2:11" ht="15" customHeight="1">
      <c r="B214" s="322"/>
      <c r="C214" s="290"/>
      <c r="D214" s="290"/>
      <c r="E214" s="290"/>
      <c r="F214" s="283">
        <v>3</v>
      </c>
      <c r="G214" s="269"/>
      <c r="H214" s="376" t="s">
        <v>579</v>
      </c>
      <c r="I214" s="376"/>
      <c r="J214" s="376"/>
      <c r="K214" s="323"/>
    </row>
    <row r="215" spans="2:11" ht="15" customHeight="1">
      <c r="B215" s="322"/>
      <c r="C215" s="290"/>
      <c r="D215" s="290"/>
      <c r="E215" s="290"/>
      <c r="F215" s="283">
        <v>4</v>
      </c>
      <c r="G215" s="269"/>
      <c r="H215" s="376" t="s">
        <v>580</v>
      </c>
      <c r="I215" s="376"/>
      <c r="J215" s="376"/>
      <c r="K215" s="323"/>
    </row>
    <row r="216" spans="2:11" ht="12.75" customHeight="1">
      <c r="B216" s="326"/>
      <c r="C216" s="327"/>
      <c r="D216" s="327"/>
      <c r="E216" s="327"/>
      <c r="F216" s="327"/>
      <c r="G216" s="327"/>
      <c r="H216" s="327"/>
      <c r="I216" s="327"/>
      <c r="J216" s="327"/>
      <c r="K216" s="328"/>
    </row>
  </sheetData>
  <sheetProtection formatCells="0" formatColumns="0" formatRows="0" insertColumns="0" insertRows="0" insertHyperlinks="0" deleteColumns="0" deleteRows="0" sort="0" autoFilter="0" pivotTables="0"/>
  <mergeCells count="77"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  <mergeCell ref="C23:J23"/>
    <mergeCell ref="D25:J25"/>
    <mergeCell ref="C24:J24"/>
    <mergeCell ref="F18:J18"/>
    <mergeCell ref="F21:J21"/>
    <mergeCell ref="F19:J19"/>
    <mergeCell ref="F20:J20"/>
    <mergeCell ref="D31:J31"/>
    <mergeCell ref="D32:J32"/>
    <mergeCell ref="D29:J29"/>
    <mergeCell ref="D28:J28"/>
    <mergeCell ref="D26:J2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D59:J59"/>
    <mergeCell ref="D60:J60"/>
    <mergeCell ref="D63:J63"/>
    <mergeCell ref="D61:J61"/>
    <mergeCell ref="D58:J58"/>
    <mergeCell ref="D68:J68"/>
    <mergeCell ref="D66:J66"/>
    <mergeCell ref="D65:J65"/>
    <mergeCell ref="D67:J67"/>
    <mergeCell ref="D64:J64"/>
    <mergeCell ref="C163:J163"/>
    <mergeCell ref="C120:J120"/>
    <mergeCell ref="C145:J145"/>
    <mergeCell ref="C100:J100"/>
    <mergeCell ref="C73:J73"/>
    <mergeCell ref="H198:J198"/>
    <mergeCell ref="C197:J197"/>
    <mergeCell ref="H206:J206"/>
    <mergeCell ref="H204:J204"/>
    <mergeCell ref="H202:J202"/>
    <mergeCell ref="H200:J200"/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Chodnik Vlastec - chodník</vt:lpstr>
      <vt:lpstr>Doplňující údaje - Doplňu...</vt:lpstr>
      <vt:lpstr>Pokyny pro vyplnění</vt:lpstr>
      <vt:lpstr>'Doplňující údaje - Doplňu...'!Názvy_tisku</vt:lpstr>
      <vt:lpstr>'Chodnik Vlastec - chodník'!Názvy_tisku</vt:lpstr>
      <vt:lpstr>'Rekapitulace stavby'!Názvy_tisku</vt:lpstr>
      <vt:lpstr>'Doplňující údaje - Doplňu...'!Oblast_tisku</vt:lpstr>
      <vt:lpstr>'Chodnik Vlastec - chodník'!Oblast_tisku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NB-PESTA\Pesta</dc:creator>
  <cp:lastModifiedBy>lenovo</cp:lastModifiedBy>
  <dcterms:created xsi:type="dcterms:W3CDTF">2018-12-04T09:13:27Z</dcterms:created>
  <dcterms:modified xsi:type="dcterms:W3CDTF">2019-02-09T22:36:00Z</dcterms:modified>
</cp:coreProperties>
</file>