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Miloš Drábek\Documents\03 - Propocty\3000_Jordan\3035 - Lávka Nový Jičín\"/>
    </mc:Choice>
  </mc:AlternateContent>
  <bookViews>
    <workbookView xWindow="0" yWindow="0" windowWidth="11496" windowHeight="11244"/>
  </bookViews>
  <sheets>
    <sheet name="Rekapitulace stavby" sheetId="1" r:id="rId1"/>
    <sheet name="0 - Ostatní a vedlejší ná..." sheetId="2" r:id="rId2"/>
    <sheet name="1 - Rekonstrukce lávky" sheetId="3" r:id="rId3"/>
  </sheets>
  <definedNames>
    <definedName name="_xlnm._FilterDatabase" localSheetId="1" hidden="1">'0 - Ostatní a vedlejší ná...'!$C$77:$K$77</definedName>
    <definedName name="_xlnm._FilterDatabase" localSheetId="2" hidden="1">'1 - Rekonstrukce lávky'!$C$87:$K$87</definedName>
    <definedName name="_xlnm.Print_Titles" localSheetId="1">'0 - Ostatní a vedlejší ná...'!$77:$77</definedName>
    <definedName name="_xlnm.Print_Titles" localSheetId="2">'1 - Rekonstrukce lávky'!$87:$87</definedName>
    <definedName name="_xlnm.Print_Titles" localSheetId="0">'Rekapitulace stavby'!$49:$49</definedName>
    <definedName name="_xlnm.Print_Area" localSheetId="1">'0 - Ostatní a vedlejší ná...'!$C$4:$J$36,'0 - Ostatní a vedlejší ná...'!$C$42:$J$59,'0 - Ostatní a vedlejší ná...'!$C$65:$K$110</definedName>
    <definedName name="_xlnm.Print_Area" localSheetId="2">'1 - Rekonstrukce lávky'!$C$4:$J$36,'1 - Rekonstrukce lávky'!$C$42:$J$69,'1 - Rekonstrukce lávky'!$C$75:$K$492</definedName>
    <definedName name="_xlnm.Print_Area" localSheetId="0">'Rekapitulace stavby'!$D$4:$AO$33,'Rekapitulace stavby'!$C$39:$AQ$54</definedName>
  </definedNames>
  <calcPr calcId="171027"/>
</workbook>
</file>

<file path=xl/calcChain.xml><?xml version="1.0" encoding="utf-8"?>
<calcChain xmlns="http://schemas.openxmlformats.org/spreadsheetml/2006/main">
  <c r="AY53" i="1" l="1"/>
  <c r="AX53" i="1"/>
  <c r="BI489" i="3"/>
  <c r="BH489" i="3"/>
  <c r="BG489" i="3"/>
  <c r="BF489" i="3"/>
  <c r="T489" i="3"/>
  <c r="R489" i="3"/>
  <c r="P489" i="3"/>
  <c r="BK489" i="3"/>
  <c r="J489" i="3"/>
  <c r="BE489" i="3" s="1"/>
  <c r="BI486" i="3"/>
  <c r="BH486" i="3"/>
  <c r="BG486" i="3"/>
  <c r="BF486" i="3"/>
  <c r="T486" i="3"/>
  <c r="R486" i="3"/>
  <c r="P486" i="3"/>
  <c r="BK486" i="3"/>
  <c r="J486" i="3"/>
  <c r="BE486" i="3" s="1"/>
  <c r="BI483" i="3"/>
  <c r="BH483" i="3"/>
  <c r="BG483" i="3"/>
  <c r="BF483" i="3"/>
  <c r="BE483" i="3"/>
  <c r="T483" i="3"/>
  <c r="R483" i="3"/>
  <c r="P483" i="3"/>
  <c r="BK483" i="3"/>
  <c r="J483" i="3"/>
  <c r="BI480" i="3"/>
  <c r="BH480" i="3"/>
  <c r="BG480" i="3"/>
  <c r="BF480" i="3"/>
  <c r="T480" i="3"/>
  <c r="R480" i="3"/>
  <c r="P480" i="3"/>
  <c r="BK480" i="3"/>
  <c r="J480" i="3"/>
  <c r="BE480" i="3" s="1"/>
  <c r="BI477" i="3"/>
  <c r="BH477" i="3"/>
  <c r="BG477" i="3"/>
  <c r="BF477" i="3"/>
  <c r="BE477" i="3"/>
  <c r="T477" i="3"/>
  <c r="R477" i="3"/>
  <c r="P477" i="3"/>
  <c r="BK477" i="3"/>
  <c r="J477" i="3"/>
  <c r="BI474" i="3"/>
  <c r="BH474" i="3"/>
  <c r="BG474" i="3"/>
  <c r="BF474" i="3"/>
  <c r="BE474" i="3"/>
  <c r="T474" i="3"/>
  <c r="R474" i="3"/>
  <c r="P474" i="3"/>
  <c r="BK474" i="3"/>
  <c r="J474" i="3"/>
  <c r="BI471" i="3"/>
  <c r="BH471" i="3"/>
  <c r="BG471" i="3"/>
  <c r="BF471" i="3"/>
  <c r="BE471" i="3"/>
  <c r="T471" i="3"/>
  <c r="T470" i="3" s="1"/>
  <c r="T469" i="3" s="1"/>
  <c r="R471" i="3"/>
  <c r="R470" i="3" s="1"/>
  <c r="R469" i="3" s="1"/>
  <c r="P471" i="3"/>
  <c r="P470" i="3" s="1"/>
  <c r="P469" i="3" s="1"/>
  <c r="BK471" i="3"/>
  <c r="BK470" i="3" s="1"/>
  <c r="J471" i="3"/>
  <c r="BI468" i="3"/>
  <c r="BH468" i="3"/>
  <c r="BG468" i="3"/>
  <c r="BF468" i="3"/>
  <c r="BE468" i="3"/>
  <c r="T468" i="3"/>
  <c r="T467" i="3" s="1"/>
  <c r="R468" i="3"/>
  <c r="R467" i="3" s="1"/>
  <c r="P468" i="3"/>
  <c r="P467" i="3" s="1"/>
  <c r="BK468" i="3"/>
  <c r="BK467" i="3" s="1"/>
  <c r="J467" i="3" s="1"/>
  <c r="J66" i="3" s="1"/>
  <c r="J468" i="3"/>
  <c r="BI464" i="3"/>
  <c r="BH464" i="3"/>
  <c r="BG464" i="3"/>
  <c r="BF464" i="3"/>
  <c r="T464" i="3"/>
  <c r="R464" i="3"/>
  <c r="P464" i="3"/>
  <c r="BK464" i="3"/>
  <c r="J464" i="3"/>
  <c r="BE464" i="3" s="1"/>
  <c r="BI461" i="3"/>
  <c r="BH461" i="3"/>
  <c r="BG461" i="3"/>
  <c r="BF461" i="3"/>
  <c r="T461" i="3"/>
  <c r="R461" i="3"/>
  <c r="P461" i="3"/>
  <c r="BK461" i="3"/>
  <c r="J461" i="3"/>
  <c r="BE461" i="3" s="1"/>
  <c r="BI458" i="3"/>
  <c r="BH458" i="3"/>
  <c r="BG458" i="3"/>
  <c r="BF458" i="3"/>
  <c r="T458" i="3"/>
  <c r="R458" i="3"/>
  <c r="P458" i="3"/>
  <c r="BK458" i="3"/>
  <c r="J458" i="3"/>
  <c r="BE458" i="3" s="1"/>
  <c r="BI454" i="3"/>
  <c r="BH454" i="3"/>
  <c r="BG454" i="3"/>
  <c r="BF454" i="3"/>
  <c r="BE454" i="3"/>
  <c r="T454" i="3"/>
  <c r="R454" i="3"/>
  <c r="P454" i="3"/>
  <c r="BK454" i="3"/>
  <c r="J454" i="3"/>
  <c r="BI450" i="3"/>
  <c r="BH450" i="3"/>
  <c r="BG450" i="3"/>
  <c r="BF450" i="3"/>
  <c r="BE450" i="3"/>
  <c r="T450" i="3"/>
  <c r="R450" i="3"/>
  <c r="P450" i="3"/>
  <c r="BK450" i="3"/>
  <c r="J450" i="3"/>
  <c r="BI447" i="3"/>
  <c r="BH447" i="3"/>
  <c r="BG447" i="3"/>
  <c r="BF447" i="3"/>
  <c r="BE447" i="3"/>
  <c r="T447" i="3"/>
  <c r="R447" i="3"/>
  <c r="P447" i="3"/>
  <c r="BK447" i="3"/>
  <c r="J447" i="3"/>
  <c r="BI443" i="3"/>
  <c r="BH443" i="3"/>
  <c r="BG443" i="3"/>
  <c r="BF443" i="3"/>
  <c r="BE443" i="3"/>
  <c r="T443" i="3"/>
  <c r="R443" i="3"/>
  <c r="P443" i="3"/>
  <c r="BK443" i="3"/>
  <c r="J443" i="3"/>
  <c r="BI440" i="3"/>
  <c r="BH440" i="3"/>
  <c r="BG440" i="3"/>
  <c r="BF440" i="3"/>
  <c r="BE440" i="3"/>
  <c r="T440" i="3"/>
  <c r="R440" i="3"/>
  <c r="P440" i="3"/>
  <c r="BK440" i="3"/>
  <c r="J440" i="3"/>
  <c r="BI432" i="3"/>
  <c r="BH432" i="3"/>
  <c r="BG432" i="3"/>
  <c r="BF432" i="3"/>
  <c r="BE432" i="3"/>
  <c r="T432" i="3"/>
  <c r="R432" i="3"/>
  <c r="P432" i="3"/>
  <c r="BK432" i="3"/>
  <c r="J432" i="3"/>
  <c r="BI425" i="3"/>
  <c r="BH425" i="3"/>
  <c r="BG425" i="3"/>
  <c r="BF425" i="3"/>
  <c r="BE425" i="3"/>
  <c r="T425" i="3"/>
  <c r="T424" i="3" s="1"/>
  <c r="R425" i="3"/>
  <c r="R424" i="3" s="1"/>
  <c r="P425" i="3"/>
  <c r="P424" i="3" s="1"/>
  <c r="BK425" i="3"/>
  <c r="BK424" i="3" s="1"/>
  <c r="J424" i="3" s="1"/>
  <c r="J65" i="3" s="1"/>
  <c r="J425" i="3"/>
  <c r="BI421" i="3"/>
  <c r="BH421" i="3"/>
  <c r="BG421" i="3"/>
  <c r="BF421" i="3"/>
  <c r="T421" i="3"/>
  <c r="R421" i="3"/>
  <c r="P421" i="3"/>
  <c r="BK421" i="3"/>
  <c r="J421" i="3"/>
  <c r="BE421" i="3" s="1"/>
  <c r="BI420" i="3"/>
  <c r="BH420" i="3"/>
  <c r="BG420" i="3"/>
  <c r="BF420" i="3"/>
  <c r="T420" i="3"/>
  <c r="R420" i="3"/>
  <c r="P420" i="3"/>
  <c r="BK420" i="3"/>
  <c r="J420" i="3"/>
  <c r="BE420" i="3" s="1"/>
  <c r="BI417" i="3"/>
  <c r="BH417" i="3"/>
  <c r="BG417" i="3"/>
  <c r="BF417" i="3"/>
  <c r="T417" i="3"/>
  <c r="R417" i="3"/>
  <c r="P417" i="3"/>
  <c r="BK417" i="3"/>
  <c r="J417" i="3"/>
  <c r="BE417" i="3" s="1"/>
  <c r="BI414" i="3"/>
  <c r="BH414" i="3"/>
  <c r="BG414" i="3"/>
  <c r="BF414" i="3"/>
  <c r="T414" i="3"/>
  <c r="R414" i="3"/>
  <c r="P414" i="3"/>
  <c r="BK414" i="3"/>
  <c r="J414" i="3"/>
  <c r="BE414" i="3" s="1"/>
  <c r="BI410" i="3"/>
  <c r="BH410" i="3"/>
  <c r="BG410" i="3"/>
  <c r="BF410" i="3"/>
  <c r="T410" i="3"/>
  <c r="R410" i="3"/>
  <c r="P410" i="3"/>
  <c r="BK410" i="3"/>
  <c r="J410" i="3"/>
  <c r="BE410" i="3" s="1"/>
  <c r="BI407" i="3"/>
  <c r="BH407" i="3"/>
  <c r="BG407" i="3"/>
  <c r="BF407" i="3"/>
  <c r="T407" i="3"/>
  <c r="R407" i="3"/>
  <c r="P407" i="3"/>
  <c r="BK407" i="3"/>
  <c r="J407" i="3"/>
  <c r="BE407" i="3" s="1"/>
  <c r="BI403" i="3"/>
  <c r="BH403" i="3"/>
  <c r="BG403" i="3"/>
  <c r="BF403" i="3"/>
  <c r="BE403" i="3"/>
  <c r="T403" i="3"/>
  <c r="R403" i="3"/>
  <c r="P403" i="3"/>
  <c r="BK403" i="3"/>
  <c r="J403" i="3"/>
  <c r="BI400" i="3"/>
  <c r="BH400" i="3"/>
  <c r="BG400" i="3"/>
  <c r="BF400" i="3"/>
  <c r="BE400" i="3"/>
  <c r="T400" i="3"/>
  <c r="R400" i="3"/>
  <c r="P400" i="3"/>
  <c r="BK400" i="3"/>
  <c r="J400" i="3"/>
  <c r="BI397" i="3"/>
  <c r="BH397" i="3"/>
  <c r="BG397" i="3"/>
  <c r="BF397" i="3"/>
  <c r="BE397" i="3"/>
  <c r="T397" i="3"/>
  <c r="R397" i="3"/>
  <c r="P397" i="3"/>
  <c r="BK397" i="3"/>
  <c r="J397" i="3"/>
  <c r="BI394" i="3"/>
  <c r="BH394" i="3"/>
  <c r="BG394" i="3"/>
  <c r="BF394" i="3"/>
  <c r="BE394" i="3"/>
  <c r="T394" i="3"/>
  <c r="R394" i="3"/>
  <c r="P394" i="3"/>
  <c r="BK394" i="3"/>
  <c r="J394" i="3"/>
  <c r="BI390" i="3"/>
  <c r="BH390" i="3"/>
  <c r="BG390" i="3"/>
  <c r="BF390" i="3"/>
  <c r="BE390" i="3"/>
  <c r="T390" i="3"/>
  <c r="R390" i="3"/>
  <c r="P390" i="3"/>
  <c r="BK390" i="3"/>
  <c r="J390" i="3"/>
  <c r="BI387" i="3"/>
  <c r="BH387" i="3"/>
  <c r="BG387" i="3"/>
  <c r="BF387" i="3"/>
  <c r="BE387" i="3"/>
  <c r="T387" i="3"/>
  <c r="R387" i="3"/>
  <c r="P387" i="3"/>
  <c r="BK387" i="3"/>
  <c r="J387" i="3"/>
  <c r="BI384" i="3"/>
  <c r="BH384" i="3"/>
  <c r="BG384" i="3"/>
  <c r="BF384" i="3"/>
  <c r="BE384" i="3"/>
  <c r="T384" i="3"/>
  <c r="R384" i="3"/>
  <c r="P384" i="3"/>
  <c r="BK384" i="3"/>
  <c r="J384" i="3"/>
  <c r="BI381" i="3"/>
  <c r="BH381" i="3"/>
  <c r="BG381" i="3"/>
  <c r="BF381" i="3"/>
  <c r="BE381" i="3"/>
  <c r="T381" i="3"/>
  <c r="R381" i="3"/>
  <c r="P381" i="3"/>
  <c r="BK381" i="3"/>
  <c r="J381" i="3"/>
  <c r="BI376" i="3"/>
  <c r="BH376" i="3"/>
  <c r="BG376" i="3"/>
  <c r="BF376" i="3"/>
  <c r="BE376" i="3"/>
  <c r="T376" i="3"/>
  <c r="R376" i="3"/>
  <c r="P376" i="3"/>
  <c r="BK376" i="3"/>
  <c r="J376" i="3"/>
  <c r="BI372" i="3"/>
  <c r="BH372" i="3"/>
  <c r="BG372" i="3"/>
  <c r="BF372" i="3"/>
  <c r="BE372" i="3"/>
  <c r="T372" i="3"/>
  <c r="R372" i="3"/>
  <c r="P372" i="3"/>
  <c r="BK372" i="3"/>
  <c r="J372" i="3"/>
  <c r="BI371" i="3"/>
  <c r="BH371" i="3"/>
  <c r="BG371" i="3"/>
  <c r="BF371" i="3"/>
  <c r="BE371" i="3"/>
  <c r="T371" i="3"/>
  <c r="R371" i="3"/>
  <c r="P371" i="3"/>
  <c r="BK371" i="3"/>
  <c r="J371" i="3"/>
  <c r="BI368" i="3"/>
  <c r="BH368" i="3"/>
  <c r="BG368" i="3"/>
  <c r="BF368" i="3"/>
  <c r="BE368" i="3"/>
  <c r="T368" i="3"/>
  <c r="R368" i="3"/>
  <c r="P368" i="3"/>
  <c r="BK368" i="3"/>
  <c r="J368" i="3"/>
  <c r="BI365" i="3"/>
  <c r="BH365" i="3"/>
  <c r="BG365" i="3"/>
  <c r="BF365" i="3"/>
  <c r="BE365" i="3"/>
  <c r="T365" i="3"/>
  <c r="R365" i="3"/>
  <c r="P365" i="3"/>
  <c r="BK365" i="3"/>
  <c r="J365" i="3"/>
  <c r="BI362" i="3"/>
  <c r="BH362" i="3"/>
  <c r="BG362" i="3"/>
  <c r="BF362" i="3"/>
  <c r="BE362" i="3"/>
  <c r="T362" i="3"/>
  <c r="R362" i="3"/>
  <c r="P362" i="3"/>
  <c r="BK362" i="3"/>
  <c r="J362" i="3"/>
  <c r="BI359" i="3"/>
  <c r="BH359" i="3"/>
  <c r="BG359" i="3"/>
  <c r="BF359" i="3"/>
  <c r="BE359" i="3"/>
  <c r="T359" i="3"/>
  <c r="R359" i="3"/>
  <c r="P359" i="3"/>
  <c r="BK359" i="3"/>
  <c r="J359" i="3"/>
  <c r="BI356" i="3"/>
  <c r="BH356" i="3"/>
  <c r="BG356" i="3"/>
  <c r="BF356" i="3"/>
  <c r="BE356" i="3"/>
  <c r="T356" i="3"/>
  <c r="R356" i="3"/>
  <c r="P356" i="3"/>
  <c r="BK356" i="3"/>
  <c r="J356" i="3"/>
  <c r="BI355" i="3"/>
  <c r="BH355" i="3"/>
  <c r="BG355" i="3"/>
  <c r="BF355" i="3"/>
  <c r="BE355" i="3"/>
  <c r="T355" i="3"/>
  <c r="R355" i="3"/>
  <c r="P355" i="3"/>
  <c r="BK355" i="3"/>
  <c r="J355" i="3"/>
  <c r="BI354" i="3"/>
  <c r="BH354" i="3"/>
  <c r="BG354" i="3"/>
  <c r="BF354" i="3"/>
  <c r="BE354" i="3"/>
  <c r="T354" i="3"/>
  <c r="R354" i="3"/>
  <c r="P354" i="3"/>
  <c r="BK354" i="3"/>
  <c r="J354" i="3"/>
  <c r="BI348" i="3"/>
  <c r="BH348" i="3"/>
  <c r="BG348" i="3"/>
  <c r="BF348" i="3"/>
  <c r="BE348" i="3"/>
  <c r="T348" i="3"/>
  <c r="R348" i="3"/>
  <c r="P348" i="3"/>
  <c r="BK348" i="3"/>
  <c r="J348" i="3"/>
  <c r="BI345" i="3"/>
  <c r="BH345" i="3"/>
  <c r="BG345" i="3"/>
  <c r="BF345" i="3"/>
  <c r="BE345" i="3"/>
  <c r="T345" i="3"/>
  <c r="R345" i="3"/>
  <c r="P345" i="3"/>
  <c r="BK345" i="3"/>
  <c r="J345" i="3"/>
  <c r="BI340" i="3"/>
  <c r="BH340" i="3"/>
  <c r="BG340" i="3"/>
  <c r="BF340" i="3"/>
  <c r="BE340" i="3"/>
  <c r="T340" i="3"/>
  <c r="R340" i="3"/>
  <c r="P340" i="3"/>
  <c r="BK340" i="3"/>
  <c r="J340" i="3"/>
  <c r="BI337" i="3"/>
  <c r="BH337" i="3"/>
  <c r="BG337" i="3"/>
  <c r="BF337" i="3"/>
  <c r="BE337" i="3"/>
  <c r="T337" i="3"/>
  <c r="R337" i="3"/>
  <c r="P337" i="3"/>
  <c r="BK337" i="3"/>
  <c r="J337" i="3"/>
  <c r="BI334" i="3"/>
  <c r="BH334" i="3"/>
  <c r="BG334" i="3"/>
  <c r="BF334" i="3"/>
  <c r="T334" i="3"/>
  <c r="R334" i="3"/>
  <c r="P334" i="3"/>
  <c r="BK334" i="3"/>
  <c r="J334" i="3"/>
  <c r="BE334" i="3" s="1"/>
  <c r="BI329" i="3"/>
  <c r="BH329" i="3"/>
  <c r="BG329" i="3"/>
  <c r="BF329" i="3"/>
  <c r="BE329" i="3"/>
  <c r="T329" i="3"/>
  <c r="R329" i="3"/>
  <c r="P329" i="3"/>
  <c r="BK329" i="3"/>
  <c r="J329" i="3"/>
  <c r="BI325" i="3"/>
  <c r="BH325" i="3"/>
  <c r="BG325" i="3"/>
  <c r="BF325" i="3"/>
  <c r="T325" i="3"/>
  <c r="R325" i="3"/>
  <c r="P325" i="3"/>
  <c r="BK325" i="3"/>
  <c r="J325" i="3"/>
  <c r="BE325" i="3" s="1"/>
  <c r="BI318" i="3"/>
  <c r="BH318" i="3"/>
  <c r="BG318" i="3"/>
  <c r="BF318" i="3"/>
  <c r="BE318" i="3"/>
  <c r="T318" i="3"/>
  <c r="R318" i="3"/>
  <c r="P318" i="3"/>
  <c r="BK318" i="3"/>
  <c r="J318" i="3"/>
  <c r="BI315" i="3"/>
  <c r="BH315" i="3"/>
  <c r="BG315" i="3"/>
  <c r="BF315" i="3"/>
  <c r="T315" i="3"/>
  <c r="R315" i="3"/>
  <c r="P315" i="3"/>
  <c r="BK315" i="3"/>
  <c r="J315" i="3"/>
  <c r="BE315" i="3" s="1"/>
  <c r="BI310" i="3"/>
  <c r="BH310" i="3"/>
  <c r="BG310" i="3"/>
  <c r="BF310" i="3"/>
  <c r="BE310" i="3"/>
  <c r="T310" i="3"/>
  <c r="R310" i="3"/>
  <c r="P310" i="3"/>
  <c r="BK310" i="3"/>
  <c r="J310" i="3"/>
  <c r="BI309" i="3"/>
  <c r="BH309" i="3"/>
  <c r="BG309" i="3"/>
  <c r="BF309" i="3"/>
  <c r="T309" i="3"/>
  <c r="R309" i="3"/>
  <c r="P309" i="3"/>
  <c r="BK309" i="3"/>
  <c r="J309" i="3"/>
  <c r="BE309" i="3" s="1"/>
  <c r="BI308" i="3"/>
  <c r="BH308" i="3"/>
  <c r="BG308" i="3"/>
  <c r="BF308" i="3"/>
  <c r="BE308" i="3"/>
  <c r="T308" i="3"/>
  <c r="R308" i="3"/>
  <c r="P308" i="3"/>
  <c r="BK308" i="3"/>
  <c r="J308" i="3"/>
  <c r="BI305" i="3"/>
  <c r="BH305" i="3"/>
  <c r="BG305" i="3"/>
  <c r="BF305" i="3"/>
  <c r="T305" i="3"/>
  <c r="R305" i="3"/>
  <c r="P305" i="3"/>
  <c r="BK305" i="3"/>
  <c r="J305" i="3"/>
  <c r="BE305" i="3" s="1"/>
  <c r="BI300" i="3"/>
  <c r="BH300" i="3"/>
  <c r="BG300" i="3"/>
  <c r="BF300" i="3"/>
  <c r="BE300" i="3"/>
  <c r="T300" i="3"/>
  <c r="R300" i="3"/>
  <c r="P300" i="3"/>
  <c r="BK300" i="3"/>
  <c r="J300" i="3"/>
  <c r="BI299" i="3"/>
  <c r="BH299" i="3"/>
  <c r="BG299" i="3"/>
  <c r="BF299" i="3"/>
  <c r="T299" i="3"/>
  <c r="R299" i="3"/>
  <c r="P299" i="3"/>
  <c r="BK299" i="3"/>
  <c r="J299" i="3"/>
  <c r="BE299" i="3" s="1"/>
  <c r="BI294" i="3"/>
  <c r="BH294" i="3"/>
  <c r="BG294" i="3"/>
  <c r="BF294" i="3"/>
  <c r="BE294" i="3"/>
  <c r="T294" i="3"/>
  <c r="T293" i="3" s="1"/>
  <c r="R294" i="3"/>
  <c r="R293" i="3" s="1"/>
  <c r="P294" i="3"/>
  <c r="P293" i="3" s="1"/>
  <c r="BK294" i="3"/>
  <c r="BK293" i="3" s="1"/>
  <c r="J293" i="3" s="1"/>
  <c r="J64" i="3" s="1"/>
  <c r="J294" i="3"/>
  <c r="BI290" i="3"/>
  <c r="BH290" i="3"/>
  <c r="BG290" i="3"/>
  <c r="BF290" i="3"/>
  <c r="BE290" i="3"/>
  <c r="T290" i="3"/>
  <c r="R290" i="3"/>
  <c r="P290" i="3"/>
  <c r="BK290" i="3"/>
  <c r="J290" i="3"/>
  <c r="BI285" i="3"/>
  <c r="BH285" i="3"/>
  <c r="BG285" i="3"/>
  <c r="BF285" i="3"/>
  <c r="T285" i="3"/>
  <c r="T284" i="3" s="1"/>
  <c r="R285" i="3"/>
  <c r="R284" i="3" s="1"/>
  <c r="P285" i="3"/>
  <c r="P284" i="3" s="1"/>
  <c r="BK285" i="3"/>
  <c r="BK284" i="3" s="1"/>
  <c r="J284" i="3" s="1"/>
  <c r="J63" i="3" s="1"/>
  <c r="J285" i="3"/>
  <c r="BE285" i="3" s="1"/>
  <c r="BI281" i="3"/>
  <c r="BH281" i="3"/>
  <c r="BG281" i="3"/>
  <c r="BF281" i="3"/>
  <c r="BE281" i="3"/>
  <c r="T281" i="3"/>
  <c r="R281" i="3"/>
  <c r="P281" i="3"/>
  <c r="BK281" i="3"/>
  <c r="J281" i="3"/>
  <c r="BI276" i="3"/>
  <c r="BH276" i="3"/>
  <c r="BG276" i="3"/>
  <c r="BF276" i="3"/>
  <c r="T276" i="3"/>
  <c r="R276" i="3"/>
  <c r="P276" i="3"/>
  <c r="BK276" i="3"/>
  <c r="J276" i="3"/>
  <c r="BE276" i="3" s="1"/>
  <c r="BI271" i="3"/>
  <c r="BH271" i="3"/>
  <c r="BG271" i="3"/>
  <c r="BF271" i="3"/>
  <c r="BE271" i="3"/>
  <c r="T271" i="3"/>
  <c r="T270" i="3" s="1"/>
  <c r="R271" i="3"/>
  <c r="R270" i="3" s="1"/>
  <c r="P271" i="3"/>
  <c r="P270" i="3" s="1"/>
  <c r="BK271" i="3"/>
  <c r="BK270" i="3" s="1"/>
  <c r="J270" i="3" s="1"/>
  <c r="J62" i="3" s="1"/>
  <c r="J271" i="3"/>
  <c r="BI266" i="3"/>
  <c r="BH266" i="3"/>
  <c r="BG266" i="3"/>
  <c r="BF266" i="3"/>
  <c r="BE266" i="3"/>
  <c r="T266" i="3"/>
  <c r="R266" i="3"/>
  <c r="P266" i="3"/>
  <c r="BK266" i="3"/>
  <c r="J266" i="3"/>
  <c r="BI263" i="3"/>
  <c r="BH263" i="3"/>
  <c r="BG263" i="3"/>
  <c r="BF263" i="3"/>
  <c r="T263" i="3"/>
  <c r="R263" i="3"/>
  <c r="P263" i="3"/>
  <c r="BK263" i="3"/>
  <c r="J263" i="3"/>
  <c r="BE263" i="3" s="1"/>
  <c r="BI260" i="3"/>
  <c r="BH260" i="3"/>
  <c r="BG260" i="3"/>
  <c r="BF260" i="3"/>
  <c r="BE260" i="3"/>
  <c r="T260" i="3"/>
  <c r="R260" i="3"/>
  <c r="P260" i="3"/>
  <c r="BK260" i="3"/>
  <c r="J260" i="3"/>
  <c r="BI259" i="3"/>
  <c r="BH259" i="3"/>
  <c r="BG259" i="3"/>
  <c r="BF259" i="3"/>
  <c r="T259" i="3"/>
  <c r="R259" i="3"/>
  <c r="P259" i="3"/>
  <c r="BK259" i="3"/>
  <c r="J259" i="3"/>
  <c r="BE259" i="3" s="1"/>
  <c r="BI256" i="3"/>
  <c r="BH256" i="3"/>
  <c r="BG256" i="3"/>
  <c r="BF256" i="3"/>
  <c r="BE256" i="3"/>
  <c r="T256" i="3"/>
  <c r="R256" i="3"/>
  <c r="P256" i="3"/>
  <c r="BK256" i="3"/>
  <c r="J256" i="3"/>
  <c r="BI253" i="3"/>
  <c r="BH253" i="3"/>
  <c r="BG253" i="3"/>
  <c r="BF253" i="3"/>
  <c r="T253" i="3"/>
  <c r="R253" i="3"/>
  <c r="P253" i="3"/>
  <c r="BK253" i="3"/>
  <c r="J253" i="3"/>
  <c r="BE253" i="3" s="1"/>
  <c r="BI252" i="3"/>
  <c r="BH252" i="3"/>
  <c r="BG252" i="3"/>
  <c r="BF252" i="3"/>
  <c r="BE252" i="3"/>
  <c r="T252" i="3"/>
  <c r="R252" i="3"/>
  <c r="P252" i="3"/>
  <c r="BK252" i="3"/>
  <c r="J252" i="3"/>
  <c r="BI249" i="3"/>
  <c r="BH249" i="3"/>
  <c r="BG249" i="3"/>
  <c r="BF249" i="3"/>
  <c r="T249" i="3"/>
  <c r="R249" i="3"/>
  <c r="P249" i="3"/>
  <c r="BK249" i="3"/>
  <c r="J249" i="3"/>
  <c r="BE249" i="3" s="1"/>
  <c r="BI246" i="3"/>
  <c r="BH246" i="3"/>
  <c r="BG246" i="3"/>
  <c r="BF246" i="3"/>
  <c r="BE246" i="3"/>
  <c r="T246" i="3"/>
  <c r="R246" i="3"/>
  <c r="P246" i="3"/>
  <c r="BK246" i="3"/>
  <c r="J246" i="3"/>
  <c r="BI245" i="3"/>
  <c r="BH245" i="3"/>
  <c r="BG245" i="3"/>
  <c r="BF245" i="3"/>
  <c r="T245" i="3"/>
  <c r="R245" i="3"/>
  <c r="P245" i="3"/>
  <c r="BK245" i="3"/>
  <c r="J245" i="3"/>
  <c r="BE245" i="3" s="1"/>
  <c r="BI242" i="3"/>
  <c r="BH242" i="3"/>
  <c r="BG242" i="3"/>
  <c r="BF242" i="3"/>
  <c r="BE242" i="3"/>
  <c r="T242" i="3"/>
  <c r="R242" i="3"/>
  <c r="P242" i="3"/>
  <c r="BK242" i="3"/>
  <c r="J242" i="3"/>
  <c r="BI239" i="3"/>
  <c r="BH239" i="3"/>
  <c r="BG239" i="3"/>
  <c r="BF239" i="3"/>
  <c r="T239" i="3"/>
  <c r="T238" i="3" s="1"/>
  <c r="R239" i="3"/>
  <c r="R238" i="3" s="1"/>
  <c r="P239" i="3"/>
  <c r="P238" i="3" s="1"/>
  <c r="BK239" i="3"/>
  <c r="BK238" i="3" s="1"/>
  <c r="J238" i="3" s="1"/>
  <c r="J61" i="3" s="1"/>
  <c r="J239" i="3"/>
  <c r="BE239" i="3" s="1"/>
  <c r="BI235" i="3"/>
  <c r="BH235" i="3"/>
  <c r="BG235" i="3"/>
  <c r="BF235" i="3"/>
  <c r="BE235" i="3"/>
  <c r="T235" i="3"/>
  <c r="R235" i="3"/>
  <c r="P235" i="3"/>
  <c r="BK235" i="3"/>
  <c r="J235" i="3"/>
  <c r="BI232" i="3"/>
  <c r="BH232" i="3"/>
  <c r="BG232" i="3"/>
  <c r="BF232" i="3"/>
  <c r="T232" i="3"/>
  <c r="R232" i="3"/>
  <c r="P232" i="3"/>
  <c r="BK232" i="3"/>
  <c r="J232" i="3"/>
  <c r="BE232" i="3" s="1"/>
  <c r="BI228" i="3"/>
  <c r="BH228" i="3"/>
  <c r="BG228" i="3"/>
  <c r="BF228" i="3"/>
  <c r="BE228" i="3"/>
  <c r="T228" i="3"/>
  <c r="R228" i="3"/>
  <c r="P228" i="3"/>
  <c r="BK228" i="3"/>
  <c r="J228" i="3"/>
  <c r="BI225" i="3"/>
  <c r="BH225" i="3"/>
  <c r="BG225" i="3"/>
  <c r="BF225" i="3"/>
  <c r="T225" i="3"/>
  <c r="R225" i="3"/>
  <c r="P225" i="3"/>
  <c r="BK225" i="3"/>
  <c r="J225" i="3"/>
  <c r="BE225" i="3" s="1"/>
  <c r="BI221" i="3"/>
  <c r="BH221" i="3"/>
  <c r="BG221" i="3"/>
  <c r="BF221" i="3"/>
  <c r="BE221" i="3"/>
  <c r="T221" i="3"/>
  <c r="R221" i="3"/>
  <c r="P221" i="3"/>
  <c r="BK221" i="3"/>
  <c r="J221" i="3"/>
  <c r="BI216" i="3"/>
  <c r="BH216" i="3"/>
  <c r="BG216" i="3"/>
  <c r="BF216" i="3"/>
  <c r="T216" i="3"/>
  <c r="R216" i="3"/>
  <c r="P216" i="3"/>
  <c r="BK216" i="3"/>
  <c r="J216" i="3"/>
  <c r="BE216" i="3" s="1"/>
  <c r="BI213" i="3"/>
  <c r="BH213" i="3"/>
  <c r="BG213" i="3"/>
  <c r="BF213" i="3"/>
  <c r="BE213" i="3"/>
  <c r="T213" i="3"/>
  <c r="R213" i="3"/>
  <c r="P213" i="3"/>
  <c r="BK213" i="3"/>
  <c r="J213" i="3"/>
  <c r="BI212" i="3"/>
  <c r="BH212" i="3"/>
  <c r="BG212" i="3"/>
  <c r="BF212" i="3"/>
  <c r="T212" i="3"/>
  <c r="R212" i="3"/>
  <c r="P212" i="3"/>
  <c r="BK212" i="3"/>
  <c r="J212" i="3"/>
  <c r="BE212" i="3" s="1"/>
  <c r="BI206" i="3"/>
  <c r="BH206" i="3"/>
  <c r="BG206" i="3"/>
  <c r="BF206" i="3"/>
  <c r="BE206" i="3"/>
  <c r="T206" i="3"/>
  <c r="R206" i="3"/>
  <c r="P206" i="3"/>
  <c r="BK206" i="3"/>
  <c r="J206" i="3"/>
  <c r="BI203" i="3"/>
  <c r="BH203" i="3"/>
  <c r="BG203" i="3"/>
  <c r="BF203" i="3"/>
  <c r="T203" i="3"/>
  <c r="R203" i="3"/>
  <c r="P203" i="3"/>
  <c r="BK203" i="3"/>
  <c r="J203" i="3"/>
  <c r="BE203" i="3" s="1"/>
  <c r="BI200" i="3"/>
  <c r="BH200" i="3"/>
  <c r="BG200" i="3"/>
  <c r="BF200" i="3"/>
  <c r="BE200" i="3"/>
  <c r="T200" i="3"/>
  <c r="R200" i="3"/>
  <c r="P200" i="3"/>
  <c r="BK200" i="3"/>
  <c r="J200" i="3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BE198" i="3"/>
  <c r="T198" i="3"/>
  <c r="R198" i="3"/>
  <c r="P198" i="3"/>
  <c r="BK198" i="3"/>
  <c r="J198" i="3"/>
  <c r="BI194" i="3"/>
  <c r="BH194" i="3"/>
  <c r="BG194" i="3"/>
  <c r="BF194" i="3"/>
  <c r="T194" i="3"/>
  <c r="R194" i="3"/>
  <c r="P194" i="3"/>
  <c r="BK194" i="3"/>
  <c r="J194" i="3"/>
  <c r="BE194" i="3" s="1"/>
  <c r="BI190" i="3"/>
  <c r="BH190" i="3"/>
  <c r="BG190" i="3"/>
  <c r="BF190" i="3"/>
  <c r="BE190" i="3"/>
  <c r="T190" i="3"/>
  <c r="T189" i="3" s="1"/>
  <c r="R190" i="3"/>
  <c r="R189" i="3" s="1"/>
  <c r="P190" i="3"/>
  <c r="P189" i="3" s="1"/>
  <c r="BK190" i="3"/>
  <c r="BK189" i="3" s="1"/>
  <c r="J189" i="3" s="1"/>
  <c r="J60" i="3" s="1"/>
  <c r="J190" i="3"/>
  <c r="BI186" i="3"/>
  <c r="BH186" i="3"/>
  <c r="BG186" i="3"/>
  <c r="BF186" i="3"/>
  <c r="BE186" i="3"/>
  <c r="T186" i="3"/>
  <c r="R186" i="3"/>
  <c r="P186" i="3"/>
  <c r="BK186" i="3"/>
  <c r="J186" i="3"/>
  <c r="BI183" i="3"/>
  <c r="BH183" i="3"/>
  <c r="BG183" i="3"/>
  <c r="BF183" i="3"/>
  <c r="T183" i="3"/>
  <c r="R183" i="3"/>
  <c r="P183" i="3"/>
  <c r="BK183" i="3"/>
  <c r="J183" i="3"/>
  <c r="BE183" i="3" s="1"/>
  <c r="BI178" i="3"/>
  <c r="BH178" i="3"/>
  <c r="BG178" i="3"/>
  <c r="BF178" i="3"/>
  <c r="BE178" i="3"/>
  <c r="T178" i="3"/>
  <c r="R178" i="3"/>
  <c r="P178" i="3"/>
  <c r="BK178" i="3"/>
  <c r="J178" i="3"/>
  <c r="BI177" i="3"/>
  <c r="BH177" i="3"/>
  <c r="BG177" i="3"/>
  <c r="BF177" i="3"/>
  <c r="T177" i="3"/>
  <c r="R177" i="3"/>
  <c r="P177" i="3"/>
  <c r="BK177" i="3"/>
  <c r="J177" i="3"/>
  <c r="BE177" i="3" s="1"/>
  <c r="BI174" i="3"/>
  <c r="BH174" i="3"/>
  <c r="BG174" i="3"/>
  <c r="BF174" i="3"/>
  <c r="BE174" i="3"/>
  <c r="T174" i="3"/>
  <c r="R174" i="3"/>
  <c r="P174" i="3"/>
  <c r="BK174" i="3"/>
  <c r="J174" i="3"/>
  <c r="BI171" i="3"/>
  <c r="BH171" i="3"/>
  <c r="BG171" i="3"/>
  <c r="BF171" i="3"/>
  <c r="T171" i="3"/>
  <c r="R171" i="3"/>
  <c r="P171" i="3"/>
  <c r="BK171" i="3"/>
  <c r="J171" i="3"/>
  <c r="BE171" i="3" s="1"/>
  <c r="BI168" i="3"/>
  <c r="BH168" i="3"/>
  <c r="BG168" i="3"/>
  <c r="BF168" i="3"/>
  <c r="BE168" i="3"/>
  <c r="T168" i="3"/>
  <c r="T167" i="3" s="1"/>
  <c r="R168" i="3"/>
  <c r="R167" i="3" s="1"/>
  <c r="P168" i="3"/>
  <c r="P167" i="3" s="1"/>
  <c r="BK168" i="3"/>
  <c r="BK167" i="3" s="1"/>
  <c r="J167" i="3" s="1"/>
  <c r="J59" i="3" s="1"/>
  <c r="J168" i="3"/>
  <c r="BI166" i="3"/>
  <c r="BH166" i="3"/>
  <c r="BG166" i="3"/>
  <c r="BF166" i="3"/>
  <c r="T166" i="3"/>
  <c r="R166" i="3"/>
  <c r="P166" i="3"/>
  <c r="BK166" i="3"/>
  <c r="J166" i="3"/>
  <c r="BE166" i="3" s="1"/>
  <c r="BI163" i="3"/>
  <c r="BH163" i="3"/>
  <c r="BG163" i="3"/>
  <c r="BF163" i="3"/>
  <c r="BE163" i="3"/>
  <c r="T163" i="3"/>
  <c r="R163" i="3"/>
  <c r="P163" i="3"/>
  <c r="BK163" i="3"/>
  <c r="J163" i="3"/>
  <c r="BI162" i="3"/>
  <c r="BH162" i="3"/>
  <c r="BG162" i="3"/>
  <c r="BF162" i="3"/>
  <c r="T162" i="3"/>
  <c r="R162" i="3"/>
  <c r="P162" i="3"/>
  <c r="BK162" i="3"/>
  <c r="J162" i="3"/>
  <c r="BE162" i="3" s="1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BE157" i="3"/>
  <c r="T157" i="3"/>
  <c r="R157" i="3"/>
  <c r="P157" i="3"/>
  <c r="BK157" i="3"/>
  <c r="J157" i="3"/>
  <c r="BI154" i="3"/>
  <c r="BH154" i="3"/>
  <c r="BG154" i="3"/>
  <c r="BF154" i="3"/>
  <c r="T154" i="3"/>
  <c r="R154" i="3"/>
  <c r="P154" i="3"/>
  <c r="BK154" i="3"/>
  <c r="J154" i="3"/>
  <c r="BE154" i="3" s="1"/>
  <c r="BI150" i="3"/>
  <c r="BH150" i="3"/>
  <c r="BG150" i="3"/>
  <c r="BF150" i="3"/>
  <c r="BE150" i="3"/>
  <c r="T150" i="3"/>
  <c r="R150" i="3"/>
  <c r="P150" i="3"/>
  <c r="BK150" i="3"/>
  <c r="J150" i="3"/>
  <c r="BI146" i="3"/>
  <c r="BH146" i="3"/>
  <c r="BG146" i="3"/>
  <c r="BF146" i="3"/>
  <c r="T146" i="3"/>
  <c r="R146" i="3"/>
  <c r="P146" i="3"/>
  <c r="BK146" i="3"/>
  <c r="J146" i="3"/>
  <c r="BE146" i="3" s="1"/>
  <c r="BI141" i="3"/>
  <c r="BH141" i="3"/>
  <c r="BG141" i="3"/>
  <c r="BF141" i="3"/>
  <c r="BE141" i="3"/>
  <c r="T141" i="3"/>
  <c r="R141" i="3"/>
  <c r="P141" i="3"/>
  <c r="BK141" i="3"/>
  <c r="J141" i="3"/>
  <c r="BI138" i="3"/>
  <c r="BH138" i="3"/>
  <c r="BG138" i="3"/>
  <c r="BF138" i="3"/>
  <c r="T138" i="3"/>
  <c r="R138" i="3"/>
  <c r="P138" i="3"/>
  <c r="BK138" i="3"/>
  <c r="J138" i="3"/>
  <c r="BE138" i="3" s="1"/>
  <c r="BI133" i="3"/>
  <c r="BH133" i="3"/>
  <c r="BG133" i="3"/>
  <c r="BF133" i="3"/>
  <c r="BE133" i="3"/>
  <c r="T133" i="3"/>
  <c r="R133" i="3"/>
  <c r="P133" i="3"/>
  <c r="BK133" i="3"/>
  <c r="J133" i="3"/>
  <c r="BI128" i="3"/>
  <c r="BH128" i="3"/>
  <c r="BG128" i="3"/>
  <c r="BF128" i="3"/>
  <c r="T128" i="3"/>
  <c r="R128" i="3"/>
  <c r="P128" i="3"/>
  <c r="BK128" i="3"/>
  <c r="J128" i="3"/>
  <c r="BE128" i="3" s="1"/>
  <c r="BI125" i="3"/>
  <c r="BH125" i="3"/>
  <c r="BG125" i="3"/>
  <c r="BF125" i="3"/>
  <c r="BE125" i="3"/>
  <c r="T125" i="3"/>
  <c r="R125" i="3"/>
  <c r="P125" i="3"/>
  <c r="BK125" i="3"/>
  <c r="J125" i="3"/>
  <c r="BI119" i="3"/>
  <c r="BH119" i="3"/>
  <c r="BG119" i="3"/>
  <c r="BF119" i="3"/>
  <c r="T119" i="3"/>
  <c r="R119" i="3"/>
  <c r="P119" i="3"/>
  <c r="BK119" i="3"/>
  <c r="J119" i="3"/>
  <c r="BE119" i="3" s="1"/>
  <c r="BI115" i="3"/>
  <c r="BH115" i="3"/>
  <c r="BG115" i="3"/>
  <c r="BF115" i="3"/>
  <c r="BE115" i="3"/>
  <c r="T115" i="3"/>
  <c r="R115" i="3"/>
  <c r="P115" i="3"/>
  <c r="BK115" i="3"/>
  <c r="J115" i="3"/>
  <c r="BI108" i="3"/>
  <c r="BH108" i="3"/>
  <c r="BG108" i="3"/>
  <c r="BF108" i="3"/>
  <c r="T108" i="3"/>
  <c r="R108" i="3"/>
  <c r="P108" i="3"/>
  <c r="BK108" i="3"/>
  <c r="J108" i="3"/>
  <c r="BE108" i="3" s="1"/>
  <c r="BI103" i="3"/>
  <c r="BH103" i="3"/>
  <c r="BG103" i="3"/>
  <c r="BF103" i="3"/>
  <c r="BE103" i="3"/>
  <c r="T103" i="3"/>
  <c r="R103" i="3"/>
  <c r="P103" i="3"/>
  <c r="BK103" i="3"/>
  <c r="J103" i="3"/>
  <c r="BI100" i="3"/>
  <c r="BH100" i="3"/>
  <c r="BG100" i="3"/>
  <c r="BF100" i="3"/>
  <c r="T100" i="3"/>
  <c r="R100" i="3"/>
  <c r="P100" i="3"/>
  <c r="BK100" i="3"/>
  <c r="J100" i="3"/>
  <c r="BE100" i="3" s="1"/>
  <c r="BI97" i="3"/>
  <c r="BH97" i="3"/>
  <c r="BG97" i="3"/>
  <c r="BF97" i="3"/>
  <c r="BE97" i="3"/>
  <c r="T97" i="3"/>
  <c r="R97" i="3"/>
  <c r="P97" i="3"/>
  <c r="BK97" i="3"/>
  <c r="J97" i="3"/>
  <c r="BI94" i="3"/>
  <c r="BH94" i="3"/>
  <c r="BG94" i="3"/>
  <c r="BF94" i="3"/>
  <c r="T94" i="3"/>
  <c r="R94" i="3"/>
  <c r="P94" i="3"/>
  <c r="BK94" i="3"/>
  <c r="J94" i="3"/>
  <c r="BE94" i="3" s="1"/>
  <c r="BI91" i="3"/>
  <c r="F34" i="3" s="1"/>
  <c r="BD53" i="1" s="1"/>
  <c r="BH91" i="3"/>
  <c r="F33" i="3" s="1"/>
  <c r="BC53" i="1" s="1"/>
  <c r="BG91" i="3"/>
  <c r="F32" i="3" s="1"/>
  <c r="BB53" i="1" s="1"/>
  <c r="BF91" i="3"/>
  <c r="J31" i="3" s="1"/>
  <c r="AW53" i="1" s="1"/>
  <c r="BE91" i="3"/>
  <c r="T91" i="3"/>
  <c r="T90" i="3" s="1"/>
  <c r="R91" i="3"/>
  <c r="R90" i="3" s="1"/>
  <c r="P91" i="3"/>
  <c r="P90" i="3" s="1"/>
  <c r="BK91" i="3"/>
  <c r="BK90" i="3" s="1"/>
  <c r="J91" i="3"/>
  <c r="J84" i="3"/>
  <c r="F84" i="3"/>
  <c r="J82" i="3"/>
  <c r="F82" i="3"/>
  <c r="E80" i="3"/>
  <c r="F52" i="3"/>
  <c r="J51" i="3"/>
  <c r="F51" i="3"/>
  <c r="F49" i="3"/>
  <c r="E47" i="3"/>
  <c r="J18" i="3"/>
  <c r="E18" i="3"/>
  <c r="F85" i="3" s="1"/>
  <c r="J17" i="3"/>
  <c r="J12" i="3"/>
  <c r="J49" i="3" s="1"/>
  <c r="E7" i="3"/>
  <c r="E45" i="3" s="1"/>
  <c r="AY52" i="1"/>
  <c r="AX52" i="1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BE107" i="2"/>
  <c r="T107" i="2"/>
  <c r="R107" i="2"/>
  <c r="P107" i="2"/>
  <c r="BK107" i="2"/>
  <c r="J107" i="2"/>
  <c r="BI105" i="2"/>
  <c r="BH105" i="2"/>
  <c r="BG105" i="2"/>
  <c r="BF105" i="2"/>
  <c r="BE105" i="2"/>
  <c r="T105" i="2"/>
  <c r="T102" i="2" s="1"/>
  <c r="R105" i="2"/>
  <c r="P105" i="2"/>
  <c r="BK105" i="2"/>
  <c r="J105" i="2"/>
  <c r="BI103" i="2"/>
  <c r="BH103" i="2"/>
  <c r="BG103" i="2"/>
  <c r="BF103" i="2"/>
  <c r="BE103" i="2"/>
  <c r="T103" i="2"/>
  <c r="R103" i="2"/>
  <c r="R102" i="2" s="1"/>
  <c r="P103" i="2"/>
  <c r="P102" i="2" s="1"/>
  <c r="BK103" i="2"/>
  <c r="BK102" i="2" s="1"/>
  <c r="J102" i="2" s="1"/>
  <c r="J58" i="2" s="1"/>
  <c r="J103" i="2"/>
  <c r="BI100" i="2"/>
  <c r="BH100" i="2"/>
  <c r="BG100" i="2"/>
  <c r="BF100" i="2"/>
  <c r="BE100" i="2"/>
  <c r="T100" i="2"/>
  <c r="R100" i="2"/>
  <c r="P100" i="2"/>
  <c r="BK100" i="2"/>
  <c r="J100" i="2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BE96" i="2"/>
  <c r="T96" i="2"/>
  <c r="R96" i="2"/>
  <c r="P96" i="2"/>
  <c r="BK96" i="2"/>
  <c r="J96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BE92" i="2"/>
  <c r="T92" i="2"/>
  <c r="R92" i="2"/>
  <c r="P92" i="2"/>
  <c r="BK92" i="2"/>
  <c r="J92" i="2"/>
  <c r="BI90" i="2"/>
  <c r="BH90" i="2"/>
  <c r="BG90" i="2"/>
  <c r="BF90" i="2"/>
  <c r="T90" i="2"/>
  <c r="R90" i="2"/>
  <c r="P90" i="2"/>
  <c r="BK90" i="2"/>
  <c r="J90" i="2"/>
  <c r="BE90" i="2" s="1"/>
  <c r="BI88" i="2"/>
  <c r="BH88" i="2"/>
  <c r="BG88" i="2"/>
  <c r="BF88" i="2"/>
  <c r="BE88" i="2"/>
  <c r="T88" i="2"/>
  <c r="R88" i="2"/>
  <c r="P88" i="2"/>
  <c r="BK88" i="2"/>
  <c r="J88" i="2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BE84" i="2"/>
  <c r="T84" i="2"/>
  <c r="R84" i="2"/>
  <c r="P84" i="2"/>
  <c r="BK84" i="2"/>
  <c r="J84" i="2"/>
  <c r="BI82" i="2"/>
  <c r="BH82" i="2"/>
  <c r="BG82" i="2"/>
  <c r="BF82" i="2"/>
  <c r="T82" i="2"/>
  <c r="R82" i="2"/>
  <c r="P82" i="2"/>
  <c r="BK82" i="2"/>
  <c r="J82" i="2"/>
  <c r="BE82" i="2" s="1"/>
  <c r="BI80" i="2"/>
  <c r="F34" i="2" s="1"/>
  <c r="BD52" i="1" s="1"/>
  <c r="BH80" i="2"/>
  <c r="F33" i="2" s="1"/>
  <c r="BC52" i="1" s="1"/>
  <c r="BC51" i="1" s="1"/>
  <c r="BG80" i="2"/>
  <c r="F32" i="2" s="1"/>
  <c r="BB52" i="1" s="1"/>
  <c r="BB51" i="1" s="1"/>
  <c r="BF80" i="2"/>
  <c r="J31" i="2" s="1"/>
  <c r="AW52" i="1" s="1"/>
  <c r="BE80" i="2"/>
  <c r="T80" i="2"/>
  <c r="T79" i="2" s="1"/>
  <c r="R80" i="2"/>
  <c r="R79" i="2" s="1"/>
  <c r="R78" i="2" s="1"/>
  <c r="P80" i="2"/>
  <c r="P79" i="2" s="1"/>
  <c r="BK80" i="2"/>
  <c r="BK79" i="2" s="1"/>
  <c r="J80" i="2"/>
  <c r="J74" i="2"/>
  <c r="F74" i="2"/>
  <c r="F72" i="2"/>
  <c r="E70" i="2"/>
  <c r="J51" i="2"/>
  <c r="F51" i="2"/>
  <c r="F49" i="2"/>
  <c r="E47" i="2"/>
  <c r="E45" i="2"/>
  <c r="J18" i="2"/>
  <c r="E18" i="2"/>
  <c r="F52" i="2" s="1"/>
  <c r="J17" i="2"/>
  <c r="J12" i="2"/>
  <c r="J49" i="2" s="1"/>
  <c r="E7" i="2"/>
  <c r="E68" i="2" s="1"/>
  <c r="AS51" i="1"/>
  <c r="L47" i="1"/>
  <c r="AM46" i="1"/>
  <c r="L46" i="1"/>
  <c r="AM44" i="1"/>
  <c r="L44" i="1"/>
  <c r="L42" i="1"/>
  <c r="L41" i="1"/>
  <c r="W28" i="1" l="1"/>
  <c r="AX51" i="1"/>
  <c r="F30" i="3"/>
  <c r="AZ53" i="1" s="1"/>
  <c r="T78" i="2"/>
  <c r="BK469" i="3"/>
  <c r="J469" i="3" s="1"/>
  <c r="J67" i="3" s="1"/>
  <c r="J470" i="3"/>
  <c r="J68" i="3" s="1"/>
  <c r="W29" i="1"/>
  <c r="AY51" i="1"/>
  <c r="BK78" i="2"/>
  <c r="J78" i="2" s="1"/>
  <c r="J79" i="2"/>
  <c r="J57" i="2" s="1"/>
  <c r="J30" i="2"/>
  <c r="AV52" i="1" s="1"/>
  <c r="AT52" i="1" s="1"/>
  <c r="BD51" i="1"/>
  <c r="W30" i="1" s="1"/>
  <c r="R89" i="3"/>
  <c r="R88" i="3" s="1"/>
  <c r="J90" i="3"/>
  <c r="J58" i="3" s="1"/>
  <c r="BK89" i="3"/>
  <c r="P89" i="3"/>
  <c r="P88" i="3" s="1"/>
  <c r="AU53" i="1" s="1"/>
  <c r="P78" i="2"/>
  <c r="AU52" i="1" s="1"/>
  <c r="T89" i="3"/>
  <c r="T88" i="3" s="1"/>
  <c r="F75" i="2"/>
  <c r="F31" i="2"/>
  <c r="BA52" i="1" s="1"/>
  <c r="BA51" i="1" s="1"/>
  <c r="J30" i="3"/>
  <c r="AV53" i="1" s="1"/>
  <c r="AT53" i="1" s="1"/>
  <c r="F31" i="3"/>
  <c r="BA53" i="1" s="1"/>
  <c r="J72" i="2"/>
  <c r="F30" i="2"/>
  <c r="AZ52" i="1" s="1"/>
  <c r="AZ51" i="1" s="1"/>
  <c r="E78" i="3"/>
  <c r="BK88" i="3" l="1"/>
  <c r="J88" i="3" s="1"/>
  <c r="J89" i="3"/>
  <c r="J57" i="3" s="1"/>
  <c r="AW51" i="1"/>
  <c r="AK27" i="1" s="1"/>
  <c r="W27" i="1"/>
  <c r="W26" i="1"/>
  <c r="AV51" i="1"/>
  <c r="AU51" i="1"/>
  <c r="J56" i="2"/>
  <c r="J27" i="2"/>
  <c r="AT51" i="1" l="1"/>
  <c r="AK26" i="1"/>
  <c r="AG52" i="1"/>
  <c r="J36" i="2"/>
  <c r="J56" i="3"/>
  <c r="J27" i="3"/>
  <c r="AN52" i="1" l="1"/>
  <c r="J36" i="3"/>
  <c r="AG53" i="1"/>
  <c r="AN53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<sst xmlns="http://schemas.openxmlformats.org/spreadsheetml/2006/main" count="4983" uniqueCount="864">
  <si>
    <t>Export VZ</t>
  </si>
  <si>
    <t>List obsahuje:</t>
  </si>
  <si>
    <t>3.0</t>
  </si>
  <si>
    <t>ZAMOK</t>
  </si>
  <si>
    <t>False</t>
  </si>
  <si>
    <t>{94ea6eed-5041-464d-a9aa-8c36a0d158ea}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</si>
  <si>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</si>
  <si>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</si>
  <si>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</si>
  <si>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</si>
  <si>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</si>
  <si>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</si>
  <si>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</si>
  <si>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</si>
  <si>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3035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</si>
  <si>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</si>
  <si>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</si>
  <si>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lávky přes vodoteč Grasmanka na ul. Štefánikova/Palackého, Nový Jičín</t>
  </si>
  <si>
    <t>0,1</t>
  </si>
  <si>
    <t>KSO:</t>
  </si>
  <si>
    <t/>
  </si>
  <si>
    <t>CC-CZ:</t>
  </si>
  <si>
    <t>1</t>
  </si>
  <si>
    <t>Místo:</t>
  </si>
  <si>
    <t>Nový Jičín</t>
  </si>
  <si>
    <t>Datum:</t>
  </si>
  <si>
    <t>18.7.2017</t>
  </si>
  <si>
    <t>10</t>
  </si>
  <si>
    <t>100</t>
  </si>
  <si>
    <t>Zadavatel:</t>
  </si>
  <si>
    <t>IČ:</t>
  </si>
  <si>
    <t>00298212</t>
  </si>
  <si>
    <t>Město Nový Jičín</t>
  </si>
  <si>
    <t>DIČ:</t>
  </si>
  <si>
    <t>CZ00298212</t>
  </si>
  <si>
    <t>Uchazeč:</t>
  </si>
  <si>
    <t>Vyplň údaj</t>
  </si>
  <si>
    <t>Projektant:</t>
  </si>
  <si>
    <t>15429890</t>
  </si>
  <si>
    <t>True</t>
  </si>
  <si>
    <t>JOKA Jordan Jan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</si>
  <si>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</si>
  <si>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</si>
  <si>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</si>
  <si>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</si>
  <si>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</si>
  <si>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</si>
  <si>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</si>
  <si>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</si>
  <si>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</si>
  <si>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</si>
  <si>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</si>
  <si>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</si>
  <si>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</si>
  <si>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</si>
  <si>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</si>
  <si>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</si>
  <si>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</si>
  <si>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</si>
  <si>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</si>
  <si>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</si>
  <si>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</si>
  <si>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</si>
  <si>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</si>
  <si>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</si>
  <si>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</si>
  <si>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</si>
  <si>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</si>
  <si>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</si>
  <si>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</si>
  <si>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</si>
  <si>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</si>
  <si>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</si>
  <si>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</si>
  <si>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</si>
  <si>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</si>
  <si>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</si>
  <si>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</si>
  <si>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</si>
  <si>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</si>
  <si>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Ostatní a vedlejší náklady</t>
  </si>
  <si>
    <t>STA</t>
  </si>
  <si>
    <t>{1ac6f003-5470-4c29-b2a7-2dfe771ddc29}</t>
  </si>
  <si>
    <t>2</t>
  </si>
  <si>
    <t>Rekonstrukce lávky</t>
  </si>
  <si>
    <t>{0c6dd3ad-645c-4751-98e8-2b230c43825f}</t>
  </si>
  <si>
    <t>Zpět na list:</t>
  </si>
  <si>
    <t>KRYCÍ LIST SOUPISU</t>
  </si>
  <si>
    <t>Objekt:</t>
  </si>
  <si>
    <t>0 - Ostatní a vedlejší náklady</t>
  </si>
  <si>
    <t>REKAPITULACE ČLENĚNÍ SOUPISU PRACÍ</t>
  </si>
  <si>
    <t>Kód dílu - Popis</t>
  </si>
  <si>
    <t>Cena celkem [CZK]</t>
  </si>
  <si>
    <t>Náklady soupisu celkem</t>
  </si>
  <si>
    <t>-1</t>
  </si>
  <si>
    <t>OST - Ostatní</t>
  </si>
  <si>
    <t>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</si>
  <si>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</si>
  <si>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</si>
  <si>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</si>
  <si>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</si>
  <si>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</si>
  <si>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</si>
  <si>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</si>
  <si>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</si>
  <si>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</si>
  <si>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</si>
  <si>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</si>
  <si>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</si>
  <si>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</si>
  <si>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</si>
  <si>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OST</t>
  </si>
  <si>
    <t>Ostatní</t>
  </si>
  <si>
    <t>4</t>
  </si>
  <si>
    <t>ROZPOCET</t>
  </si>
  <si>
    <t>K</t>
  </si>
  <si>
    <t>012103000</t>
  </si>
  <si>
    <t>Geodetické práce před výstavbou</t>
  </si>
  <si>
    <t>soubor</t>
  </si>
  <si>
    <t>CS ÚRS 2016 01</t>
  </si>
  <si>
    <t>1024</t>
  </si>
  <si>
    <t>1630693894</t>
  </si>
  <si>
    <t>P</t>
  </si>
  <si>
    <t>Poznámka k položce:
- vytyčení stávajících inženýrských sítí
- vytyčení hranic pozemků před zahájením stavebních prací</t>
  </si>
  <si>
    <t>012203000</t>
  </si>
  <si>
    <t>Geodetické práce při provádění stavby</t>
  </si>
  <si>
    <t>-2079345183</t>
  </si>
  <si>
    <t>Poznámka k položce:
- vytýčení stavby podle souřadnic PD autorizovaným zeměměřičem</t>
  </si>
  <si>
    <t>3</t>
  </si>
  <si>
    <t>012303000</t>
  </si>
  <si>
    <t>Geodetické práce po výstavbě</t>
  </si>
  <si>
    <t>1965312023</t>
  </si>
  <si>
    <t>Poznámka k položce:
Zaměření skutečného provedení stavby na podkladě katastrální mapy oprávněným geodetem</t>
  </si>
  <si>
    <t>013244000</t>
  </si>
  <si>
    <t>Dokumentace pro provádění stavby</t>
  </si>
  <si>
    <t>1138731852</t>
  </si>
  <si>
    <t>Poznámka k položce:
Vypracování dílenské dokumentace.</t>
  </si>
  <si>
    <t>5</t>
  </si>
  <si>
    <t>013254000</t>
  </si>
  <si>
    <t>Dokumentace skutečného provedení stavby</t>
  </si>
  <si>
    <t>-297979251</t>
  </si>
  <si>
    <t>Poznámka k položce:
Vypracování dokumentace DSPS v souladu s platnými předpisy ve formátu *.pdf., ověřenou autorizovanou osobou zhotovitele a autorským dozorem. DSPS bude vypracována 2x v tisku a 1x na CD.</t>
  </si>
  <si>
    <t>6</t>
  </si>
  <si>
    <t>013254000a</t>
  </si>
  <si>
    <t>Dokumentace skutečného provedení stavby - 1.hlavní prohlídka a mostní list</t>
  </si>
  <si>
    <t>1592568370</t>
  </si>
  <si>
    <t>Poznámka k položce:
Vypracování nového mostního listu s náčrty + 1.HP. 1. HP a Mostní list budou vypracovány v souladu s platnými předpisy včetně schematických náčrtů-půdorys, příčný a podélný řez. Doklady budou předány 2x v tisku a 1x na CD.</t>
  </si>
  <si>
    <t>7</t>
  </si>
  <si>
    <t>042503000</t>
  </si>
  <si>
    <t>Plán BOZP na staveništi</t>
  </si>
  <si>
    <t>-374605121</t>
  </si>
  <si>
    <t>Poznámka k položce:
vyhotovení  plánu BOZP (odsouhlasený a schválený před zahájením stavebních prací)</t>
  </si>
  <si>
    <t>8</t>
  </si>
  <si>
    <t>042903000</t>
  </si>
  <si>
    <t>Havarijní a povodňový plán stavby</t>
  </si>
  <si>
    <t>599487649</t>
  </si>
  <si>
    <t>Poznámka k položce:
Vypracování havarijního a povodňového plánu - včetně odsouhlasení a schválení před zahájením stavebních prací. Jedná se o lávku přes vodní tok, jejímž správcem je Povodí Odry s.p. Povodňový plán bude schválen příslušným odborem životního prostředí a správcem vodního toku, tj. Povodím Odry.</t>
  </si>
  <si>
    <t>9</t>
  </si>
  <si>
    <t>043103000</t>
  </si>
  <si>
    <t>Zkoušky bez rozlišení</t>
  </si>
  <si>
    <t>-871608272</t>
  </si>
  <si>
    <t>Poznámka k položce:
Na základě KZP vypracovaného zhotovitelem stavby a odsouhlaseného objednatelem.
Bude zahrnovat zkoušky hutnění obsypu a zásypu, zkoušky konstrukčních betonů a další kontrolní činnosti před zakrytím konstrukcí.</t>
  </si>
  <si>
    <t>049103000</t>
  </si>
  <si>
    <t>Náklady vzniklé v souvislosti s realizací stavby</t>
  </si>
  <si>
    <t>1751975059</t>
  </si>
  <si>
    <t>Poznámka k položce:
- Vyhotovení časového a věcného Harmonogramu postupu prací s potvrzením autorizované osoby zhotovitele,
- Vyhotovení Technologického postupu prací v souladu s platnými předpisy prací s potvrzením autorizované osoby zhotovitele a odsouhlasené autorským dozorem a objednatelem,
- Vyhotovení Kontrolního a zkušebního plánu - protokoly o provedených zkouškách v souladu s platnými předpisy s potvrzením autorizované osoby zhotovitele a odsouhlasené autorským dozorem a objednatelem,
- Vyhotovení Pasportizace objektů v okolí stavby - textová část s popisem zjištěných poruch doplněna  barevnou fotografickou přílohou s popisem a to před zahájením stavebních prací, potvrzená autorizovanou osobou zhotovitele
- Protokolární předání stavbou dotčených pozemků po uvedení do původního stavu jejich vlastníkům, správcům dotčené infrastruktury apod,
- Vyhotovení barevné fotodokumentace týdenního postupu prací na stavbě s datumem na fotografiích a popisem
- Vyhotovení Souhrnné závěrečné zprávy zhotovitele o jakosti provedeného díla podle požadavku objednatele</t>
  </si>
  <si>
    <t>11</t>
  </si>
  <si>
    <t>R</t>
  </si>
  <si>
    <t>Provizorní dopravní značení - vyznačení obchůzí trasy pro pěší</t>
  </si>
  <si>
    <t>vlastní</t>
  </si>
  <si>
    <t>1931624259</t>
  </si>
  <si>
    <t>Poznámka k položce:
Zřízení, odstranění, údržba po dobu realizace stavby.</t>
  </si>
  <si>
    <t>VRN</t>
  </si>
  <si>
    <t>Vedlejší rozpočtové náklady</t>
  </si>
  <si>
    <t>12</t>
  </si>
  <si>
    <t>030001000.1</t>
  </si>
  <si>
    <t>Zařízení staveniště - zřízení ZS</t>
  </si>
  <si>
    <t>213222024</t>
  </si>
  <si>
    <t>Poznámka k položce:
Náklady na oplocení, umístění stavební buňky a mobilního WC, pronájem ploch, provozní komunikace, skládku apod.</t>
  </si>
  <si>
    <t>13</t>
  </si>
  <si>
    <t>030001000.2</t>
  </si>
  <si>
    <t>Zařízení staveniště - provozování</t>
  </si>
  <si>
    <t>1829074576</t>
  </si>
  <si>
    <t>Poznámka k položce:
Náklady na energie pro ZS.</t>
  </si>
  <si>
    <t>14</t>
  </si>
  <si>
    <t>030001000.3</t>
  </si>
  <si>
    <t>Zařízení staveniště - zrušení ZS</t>
  </si>
  <si>
    <t>-1973947387</t>
  </si>
  <si>
    <t>Poznámka k položce:
Rozebrání a odvoz ZS, uvedení ploch do původního stavu a jejich protokolární předání vlastníkům.</t>
  </si>
  <si>
    <t>034503000</t>
  </si>
  <si>
    <t>Publicita - Informační tabule na staveništi</t>
  </si>
  <si>
    <t>kus</t>
  </si>
  <si>
    <t>-293199270</t>
  </si>
  <si>
    <t>Poznámka k položce:
Informační tabule vyrobena podle vzoru objednatele.</t>
  </si>
  <si>
    <t>1 - Rekonstrukce lávky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</si>
  <si>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</si>
  <si>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</si>
  <si>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</si>
  <si>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</si>
  <si>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</si>
  <si>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</si>
  <si>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</si>
  <si>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</si>
  <si>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</si>
  <si>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</si>
  <si>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</si>
  <si>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</si>
  <si>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</si>
  <si>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</si>
  <si>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</si>
  <si>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113106171</t>
  </si>
  <si>
    <t>Rozebrání dlažeb vozovek pl do 50 m2 ze zámkové dlažby do lože z kameniva</t>
  </si>
  <si>
    <t>m2</t>
  </si>
  <si>
    <t>-1322238460</t>
  </si>
  <si>
    <t>VV</t>
  </si>
  <si>
    <t>"demontáž zámkové dlažby (materiál bude opět použit) =" 2,20 * 20,0</t>
  </si>
  <si>
    <t>Součet</t>
  </si>
  <si>
    <t>113107121</t>
  </si>
  <si>
    <t>Odstranění podkladu pl do 50 m2 z kameniva drceného tl 100 mm</t>
  </si>
  <si>
    <t>1159246626</t>
  </si>
  <si>
    <t>"odstranění podkladu dlážděného chodníku =" 2,20 * 20,0</t>
  </si>
  <si>
    <t>113107130</t>
  </si>
  <si>
    <t>Odstranění podkladu pl do 50 m2 z betonu prostého tl 100 mm</t>
  </si>
  <si>
    <t>1033846518</t>
  </si>
  <si>
    <t>"vybourání podkladu živičného chodníku na lávce - materiál výplně nezjištěn =" 2,03 * 8,90</t>
  </si>
  <si>
    <t>113107141</t>
  </si>
  <si>
    <t>Odstranění podkladu pl do 50 m2 živičných tl 50 mm</t>
  </si>
  <si>
    <t>-1432938183</t>
  </si>
  <si>
    <t>"vybourání krytu z LA na lávce v předpoklad. tl. 50mm =" 1,630 * 10,420</t>
  </si>
  <si>
    <t>121101102</t>
  </si>
  <si>
    <t>Sejmutí ornice s přemístěním na vzdálenost do 100 m</t>
  </si>
  <si>
    <t>m3</t>
  </si>
  <si>
    <t>899787014</t>
  </si>
  <si>
    <t>sejmutí ornice v tl. 30 cm</t>
  </si>
  <si>
    <t>"na straně ul. Štefánikova =" 0,3 * 15,0</t>
  </si>
  <si>
    <t>"na straně ul. Palackého =" 0,30 * 30,0</t>
  </si>
  <si>
    <t>132301201</t>
  </si>
  <si>
    <t>Hloubení rýh š do 2000 mm v hornině tř. 4 objemu do 100 m3</t>
  </si>
  <si>
    <t>797243761</t>
  </si>
  <si>
    <t>výkop v chodníku pro nové opěrné zdi a úložné prahy (po odstranění podkladu)</t>
  </si>
  <si>
    <t>"za úložnými prahy =" 2 * 0,7 * 1,0 * 4,0</t>
  </si>
  <si>
    <t>"pro opěrné zdi str. Štefánikova =" 2 * 0,7 * 1,3 * 6,0</t>
  </si>
  <si>
    <t>"pro opěrné zdi str. Palackého =" 1 * 0,7 * 1,4 * 3,50</t>
  </si>
  <si>
    <t>"pro základ oplocení str. Palackého =" 1 * 0,6 * 1,6 * 12,50</t>
  </si>
  <si>
    <t>162301101</t>
  </si>
  <si>
    <t>Vodorovné přemístění do 500 m výkopku/sypaniny z horniny tř. 1 až 4</t>
  </si>
  <si>
    <t>475351619</t>
  </si>
  <si>
    <t>"přemístění výkopku pro zpětné zásypy =" 9,50</t>
  </si>
  <si>
    <t>"přemístění ornice z mezideponie =" 13,50</t>
  </si>
  <si>
    <t>162601102</t>
  </si>
  <si>
    <t>Vodorovné přemístění do 5000 m výkopku/sypaniny z horniny tř. 1 až 4</t>
  </si>
  <si>
    <t>933744692</t>
  </si>
  <si>
    <t>"přemístění výkopku pro zpětné zásypy - na mezideponii=" 9,50</t>
  </si>
  <si>
    <t>"přemístění výkopku pro zpětné zásypy - z mezideponie=" 9,50</t>
  </si>
  <si>
    <t>"přemístění ornice na mezideponii =" 13,50</t>
  </si>
  <si>
    <t>162701105</t>
  </si>
  <si>
    <t>Vodorovné přemístění do 10000 m výkopku/sypaniny z horniny tř. 1 až 4</t>
  </si>
  <si>
    <t>-639924448</t>
  </si>
  <si>
    <t>"přebytečná zemina =" 31,95 - 9,50</t>
  </si>
  <si>
    <t>167101101</t>
  </si>
  <si>
    <t>Nakládání výkopku z hornin tř. 1 až 4 do 100 m3</t>
  </si>
  <si>
    <t>-1839290491</t>
  </si>
  <si>
    <t>"odstraněné naplaveniny ="</t>
  </si>
  <si>
    <t>"naložení výkopku pro zpětné zásypy =" 9,50</t>
  </si>
  <si>
    <t>"naložení ornice na mezideponii =" 13,50</t>
  </si>
  <si>
    <t>171101102</t>
  </si>
  <si>
    <t>Uložení sypaniny z hornin soudržných do násypů zhutněných na 96 % PS</t>
  </si>
  <si>
    <t>-869815922</t>
  </si>
  <si>
    <t>dosypání rampy vhodným materiálem do násypů (nový materiál, např. ŠD FR. 0÷32) včetně nákupu a dovozu</t>
  </si>
  <si>
    <t>"podél opěrných zdí str. Štefánikova (prům.plocha v řezu 0,80 m2)=" 0,800 * 4,50</t>
  </si>
  <si>
    <t>"podél opěrných zdí str. Palackého (prům.plocha v řezu 0,90 m2) =" 0,900 * 7,30</t>
  </si>
  <si>
    <t>171201211</t>
  </si>
  <si>
    <t>Poplatek za uložení odpadu ze sypaniny na skládce (skládkovné)</t>
  </si>
  <si>
    <t>t</t>
  </si>
  <si>
    <t>307245462</t>
  </si>
  <si>
    <t>174101101</t>
  </si>
  <si>
    <t>Zásyp jam, šachet rýh nebo kolem objektů sypaninou se zhutněním</t>
  </si>
  <si>
    <t>-1728479647</t>
  </si>
  <si>
    <t>zásyp zhutněným výkopkem před opěrou</t>
  </si>
  <si>
    <t>"podél opěrných zdí str. Štefánikova =" 8,20 * 0,5</t>
  </si>
  <si>
    <t>"podél opěrných zdí str. Palackého =" 10,80 * 0,5</t>
  </si>
  <si>
    <t>181301105</t>
  </si>
  <si>
    <t>Rozprostření ornice tl vrstvy do 300 mm pl do 500 m2 v rovině nebo ve svahu do 1:5</t>
  </si>
  <si>
    <t>2039787953</t>
  </si>
  <si>
    <t>"na straně ul. Štefánikova =" 15,0</t>
  </si>
  <si>
    <t>"na straně ul. Palackého =" 30,0</t>
  </si>
  <si>
    <t>181411121</t>
  </si>
  <si>
    <t>Založení lučního trávníku výsevem plochy do 1000 m2 v rovině a ve svahu do 1:5</t>
  </si>
  <si>
    <t>1896305007</t>
  </si>
  <si>
    <t>16</t>
  </si>
  <si>
    <t>M</t>
  </si>
  <si>
    <t>005724720</t>
  </si>
  <si>
    <t>osivo směs travní krajinná - rovinná</t>
  </si>
  <si>
    <t>kg</t>
  </si>
  <si>
    <t>1477390058</t>
  </si>
  <si>
    <t>"výpočet =" 0,035 * 45,00</t>
  </si>
  <si>
    <t>17</t>
  </si>
  <si>
    <t>181951102</t>
  </si>
  <si>
    <t>Úprava pláně v hornině tř. 1 až 4 se zhutněním</t>
  </si>
  <si>
    <t>99192731</t>
  </si>
  <si>
    <t>"pod ŠD =" 41,80</t>
  </si>
  <si>
    <t>18</t>
  </si>
  <si>
    <t>183403111</t>
  </si>
  <si>
    <t>Obdělání půdy nakopáním na hloubku do 0,1 m v rovině a svahu do 1:5</t>
  </si>
  <si>
    <t>-496789761</t>
  </si>
  <si>
    <t>19</t>
  </si>
  <si>
    <t>183403153</t>
  </si>
  <si>
    <t>Obdělání půdy hrabáním v rovině a svahu do 1:5</t>
  </si>
  <si>
    <t>-1450600321</t>
  </si>
  <si>
    <t>20</t>
  </si>
  <si>
    <t>184802611</t>
  </si>
  <si>
    <t>Chemické odplevelení po založení kultury postřikem na široko v rovině a svahu do 1:5</t>
  </si>
  <si>
    <t>790894197</t>
  </si>
  <si>
    <t>184807111</t>
  </si>
  <si>
    <t>Zřízení ochrany stromu bedněním</t>
  </si>
  <si>
    <t>-888437886</t>
  </si>
  <si>
    <t>"ochrana 2 stromů na povodní straně =" 2 * 4 * 1,0 * 1,8</t>
  </si>
  <si>
    <t>22</t>
  </si>
  <si>
    <t>184807112</t>
  </si>
  <si>
    <t>Odstranění ochrany stromu bedněním</t>
  </si>
  <si>
    <t>2059494744</t>
  </si>
  <si>
    <t>Zakládání</t>
  </si>
  <si>
    <t>23</t>
  </si>
  <si>
    <t>212791111</t>
  </si>
  <si>
    <t>Odvodnění mostní opěry - žlab úložného prahu z plastových trub DN 75</t>
  </si>
  <si>
    <t>m</t>
  </si>
  <si>
    <t>1516344459</t>
  </si>
  <si>
    <t>"1/2 plastové trubičky pr.75mm - odvodnění ÚP =" 6,10</t>
  </si>
  <si>
    <t>24</t>
  </si>
  <si>
    <t>273311124</t>
  </si>
  <si>
    <t>Základové desky z betonu prostého C 12/15</t>
  </si>
  <si>
    <t>991500489</t>
  </si>
  <si>
    <t>"opěrné zdi a oplocení - podkladní beton C12/15 tl. 100mm (podrobný výpočet viz samostatná příloha) =" 3,10</t>
  </si>
  <si>
    <t>25</t>
  </si>
  <si>
    <t>274354111</t>
  </si>
  <si>
    <t>Bednění základových pasů - zřízení</t>
  </si>
  <si>
    <t>1459373183</t>
  </si>
  <si>
    <t>"základy opěrných zdí, oplocení a zábradlí - bednění (podrobný výpočet viz samostatná příloha) =" 11,225</t>
  </si>
  <si>
    <t>26</t>
  </si>
  <si>
    <t>274354211</t>
  </si>
  <si>
    <t>Bednění základových pasů - odstranění</t>
  </si>
  <si>
    <t>-37930684</t>
  </si>
  <si>
    <t>27</t>
  </si>
  <si>
    <t>275321118</t>
  </si>
  <si>
    <t>Základové patky a bloky ze ŽB C 30/37</t>
  </si>
  <si>
    <t>404029800</t>
  </si>
  <si>
    <t>základy opěrných zdí, oplocení a zábradlí - C30/37</t>
  </si>
  <si>
    <t>"základy opěrných zdí a podezdívky oplocení (podrobný výpočet viz samostatná příloha) =" 4,279</t>
  </si>
  <si>
    <t>"základy sloupků zábradlí =" 11 * 0,090 * 0,60</t>
  </si>
  <si>
    <t>28</t>
  </si>
  <si>
    <t>275354111</t>
  </si>
  <si>
    <t>Bednění základových patek - zřízení</t>
  </si>
  <si>
    <t>72814920</t>
  </si>
  <si>
    <t>"základy opěrných zdí, oplocení a zábradlí - bednění zábradlí z PVC trubky pr.300mm =" 11 * 0,60</t>
  </si>
  <si>
    <t>29</t>
  </si>
  <si>
    <t>275361116</t>
  </si>
  <si>
    <t>Výztuž základových patek a bloků z betonářské oceli 10 505</t>
  </si>
  <si>
    <t>1474928284</t>
  </si>
  <si>
    <t>"výztuž opěrných zdí, oplocení a základů (podrobný výpočet viz samostatná příloha) =" 1,091</t>
  </si>
  <si>
    <t>Svislé a kompletní konstrukce</t>
  </si>
  <si>
    <t>30</t>
  </si>
  <si>
    <t>334323118</t>
  </si>
  <si>
    <t>Mostní opěry a úložné prahy ze ŽB C 30/37</t>
  </si>
  <si>
    <t>-49472208</t>
  </si>
  <si>
    <t>"nový ŽB monolitický úložný práh vč. závěrné zídky - beton C30/37 (podrobný výpočet viz samostatná příloha) =" 5,934</t>
  </si>
  <si>
    <t>"opěrné zdi a oplocení - beton C30/37 (podrobný výpočet viz samostatná příloha) =" 4,264</t>
  </si>
  <si>
    <t>31</t>
  </si>
  <si>
    <t>334351112</t>
  </si>
  <si>
    <t>Bednění systémové mostních opěr a úložných prahů z překližek pro ŽB - zřízení</t>
  </si>
  <si>
    <t>762125239</t>
  </si>
  <si>
    <t>"nový ŽB monolitický úložný práh vč. závěrné zídky - bednění (podrobný výpočet viz samostatná příloha) =" 16,144</t>
  </si>
  <si>
    <t>"opěrné zdi a oplocení - bednění - bednění (podrobný výpočet viz samostatná příloha) =" 30,30</t>
  </si>
  <si>
    <t>32</t>
  </si>
  <si>
    <t>334351211</t>
  </si>
  <si>
    <t>Bednění systémové mostních opěr a úložných prahů z překližek - odstranění</t>
  </si>
  <si>
    <t>-1028344558</t>
  </si>
  <si>
    <t>33</t>
  </si>
  <si>
    <t>334359111</t>
  </si>
  <si>
    <t>Výřez bednění pro prostup trub betonovou konstrukcí DN 150</t>
  </si>
  <si>
    <t>-1861220608</t>
  </si>
  <si>
    <t>34</t>
  </si>
  <si>
    <t>334361226</t>
  </si>
  <si>
    <t>Výztuž křídel, závěrných zdí z betonářské oceli 10 505</t>
  </si>
  <si>
    <t>-980932951</t>
  </si>
  <si>
    <t>"nový ŽB monolitický úložný práh vč. závěrné zídky - výztuž (podrobný výpočet viz samostatná příloha) =" 0,460</t>
  </si>
  <si>
    <t>35</t>
  </si>
  <si>
    <t>334791112</t>
  </si>
  <si>
    <t>Prostup v betonových zdech z plastových trub DN do 110</t>
  </si>
  <si>
    <t>752525867</t>
  </si>
  <si>
    <t>"HDPE potrubí DN100 - prostup opěrou+zaústění do příkopové tvárnice =" 4 * 0,80</t>
  </si>
  <si>
    <t>36</t>
  </si>
  <si>
    <t>348171112</t>
  </si>
  <si>
    <t>Osazení mostního ocelového zábradlí</t>
  </si>
  <si>
    <t>1438279569</t>
  </si>
  <si>
    <t>ocelové mostní zábradlí se svislou výplní kotvené hmoždinami přes patní plech</t>
  </si>
  <si>
    <t>"na lávce =" 2 * 8,90</t>
  </si>
  <si>
    <t>"na opěrné zdi str. Štefánikova =" 2 * 6,70</t>
  </si>
  <si>
    <t>"na opěrné zdi str. Palackého =" 3,250</t>
  </si>
  <si>
    <t>37</t>
  </si>
  <si>
    <t>770150R</t>
  </si>
  <si>
    <t>Ocelové mostní zábradlí se svislou výplní</t>
  </si>
  <si>
    <t>1613458913</t>
  </si>
  <si>
    <t>38</t>
  </si>
  <si>
    <t>348181110</t>
  </si>
  <si>
    <t>Osazení oplocení z dílců dřevěných na předem osazené sloupky</t>
  </si>
  <si>
    <t>386548197</t>
  </si>
  <si>
    <t>"dřevěné oplocení - dřevěné prkna a hranoly =" 4 * 2,8 * 1,5</t>
  </si>
  <si>
    <t>39</t>
  </si>
  <si>
    <t>60510R</t>
  </si>
  <si>
    <t>Dodávka dřevěných dílců oplocení dle vzoru stávajícího oplocení</t>
  </si>
  <si>
    <t>-362620020</t>
  </si>
  <si>
    <t>včetně spojovacího materiálu a povrchové úpravy</t>
  </si>
  <si>
    <t>"svislé laťky =" 108 * 1,500 * 0,080 * 0,020</t>
  </si>
  <si>
    <t>"vodorovné hranoly =" 8 * 0,080 * 0,160 * 2,80</t>
  </si>
  <si>
    <t>40</t>
  </si>
  <si>
    <t>348272153</t>
  </si>
  <si>
    <t>Plotová zeď tl 195 mm z betonových tvarovek jednostranně štípaných přírodních na MC vč spárování</t>
  </si>
  <si>
    <t>1525816588</t>
  </si>
  <si>
    <t>opěrné zdi a oplocení - prefabrikované tvarovky jednostranně štípané, barva šedá 390x190x200 (skladebně 400x200)</t>
  </si>
  <si>
    <t>"počet tvarovek - 190 kusů =" 190 * 0,4 * 0,2</t>
  </si>
  <si>
    <t>41</t>
  </si>
  <si>
    <t>348272533</t>
  </si>
  <si>
    <t>Plotová stříška pro zeď tl 195 mm z tvarovek hladkých nebo štípaných bílých</t>
  </si>
  <si>
    <t>1957352453</t>
  </si>
  <si>
    <t>"opěrné zdi a oplocení - průběžná zákrytová deska 500x300x80, počet kusů 25 =" 25 * 0,5</t>
  </si>
  <si>
    <t>42</t>
  </si>
  <si>
    <t>348273251</t>
  </si>
  <si>
    <t>Plotový sloupek 400x200mm z tvarovek štípaných 2stranně přírodních vč spárování a výplně betonem</t>
  </si>
  <si>
    <t>-741258298</t>
  </si>
  <si>
    <t>opěrné zdi a oplocení - prefabrikované tvarovky oboustranně štípané, barva šedá 390x190x200 (skladebně 400x200)</t>
  </si>
  <si>
    <t>"počet tvarovek - 48 kusů =" 48 * 0,2</t>
  </si>
  <si>
    <t>43</t>
  </si>
  <si>
    <t>348273543</t>
  </si>
  <si>
    <t>Sloupová hlavice 300x300 mm z tvarovek hladkých nebo štípaných bílých</t>
  </si>
  <si>
    <t>1170579995</t>
  </si>
  <si>
    <t>"opěrné zdi a oplocení - sloupková zákrytová deska 500x300x80, počet sloupků 6, 2 kusy na sloupek =" 12</t>
  </si>
  <si>
    <t>44</t>
  </si>
  <si>
    <t>348273903</t>
  </si>
  <si>
    <t>Držák plotových polí průběžný dl 400 mm vkládaný do ložných spár plotového sloupku</t>
  </si>
  <si>
    <t>534126866</t>
  </si>
  <si>
    <t>"počet vodorovných hranolů 8 =" 8 * 2</t>
  </si>
  <si>
    <t>Vodorovné konstrukce</t>
  </si>
  <si>
    <t>45</t>
  </si>
  <si>
    <t>421321128</t>
  </si>
  <si>
    <t>Mostní nosné konstrukce deskové ze ŽB C 30/37</t>
  </si>
  <si>
    <t>-891372888</t>
  </si>
  <si>
    <t>"mostovka - beton C30/37 betonovaný do trapézového plechu (podrobný výpočet viz samostatná příloha) =" 2,38</t>
  </si>
  <si>
    <t>46</t>
  </si>
  <si>
    <t>421351141</t>
  </si>
  <si>
    <t>Bednění čela pracovní spáry konstrukcí mostů - zřízení</t>
  </si>
  <si>
    <t>1118961786</t>
  </si>
  <si>
    <t>"mostovka - bednění čela (podrobný výpočet viz samostatná příloha) = " 3,92</t>
  </si>
  <si>
    <t>47</t>
  </si>
  <si>
    <t>421351241</t>
  </si>
  <si>
    <t>Bednění čela pracovní spáry konstrukcí mostů - odstranění</t>
  </si>
  <si>
    <t>1391737500</t>
  </si>
  <si>
    <t>48</t>
  </si>
  <si>
    <t>421361226</t>
  </si>
  <si>
    <t>Výztuž ŽB deskového mostu z betonářské oceli 10 505</t>
  </si>
  <si>
    <t>461957814</t>
  </si>
  <si>
    <t>"mostovka - výztuž R10505 (podrobný výpočet viz samostatná příloha) =" 0,394</t>
  </si>
  <si>
    <t>49</t>
  </si>
  <si>
    <t>421-770R</t>
  </si>
  <si>
    <t>Ocelová svařovaná nosná konstrukce S235 - lávka</t>
  </si>
  <si>
    <t>573287769</t>
  </si>
  <si>
    <t>"NK lávky (podrobný výpočet viz samostatná příloha) =" 1437,090</t>
  </si>
  <si>
    <t>50</t>
  </si>
  <si>
    <t>421-771R</t>
  </si>
  <si>
    <t>Montáž ocelové konstrukce lávky</t>
  </si>
  <si>
    <t>488516216</t>
  </si>
  <si>
    <t>51</t>
  </si>
  <si>
    <t>421-783R</t>
  </si>
  <si>
    <t>Protikorozní ochrana nosné konstrukce lávky</t>
  </si>
  <si>
    <t>-32935644</t>
  </si>
  <si>
    <t>"PKO OK - pozink + nátěr (podrobný výpočet viz samostatná příloha) =" 44,175</t>
  </si>
  <si>
    <t>52</t>
  </si>
  <si>
    <t>423355312</t>
  </si>
  <si>
    <t>Montáž ztraceného bednění - spřažené desky z ortotropního plechu</t>
  </si>
  <si>
    <t>1216913923</t>
  </si>
  <si>
    <t>"mostovka NK - trapézový plech , výška vlny 30mm, tl. min 1,00mm =" 8,9 * 2,352</t>
  </si>
  <si>
    <t>53</t>
  </si>
  <si>
    <t>154851260</t>
  </si>
  <si>
    <t>profil trapézový z pozink tl.plechu 1,0 mm</t>
  </si>
  <si>
    <t>163023387</t>
  </si>
  <si>
    <t>54</t>
  </si>
  <si>
    <t>458311121.1</t>
  </si>
  <si>
    <t>Výplňové klíny za opěrou z betonu prostého C -/13,5 hutněného po vrstvách</t>
  </si>
  <si>
    <t>588605464</t>
  </si>
  <si>
    <t>"klín z hubeného betonu C-/13,5 ve výkopu (podrobný výpočet viz samostatná příloha) =" 6,0</t>
  </si>
  <si>
    <t>55</t>
  </si>
  <si>
    <t>461211821</t>
  </si>
  <si>
    <t>Patka pro dlažbu z lomového kamene s vyspárováním</t>
  </si>
  <si>
    <t>CS ÚRS 201601</t>
  </si>
  <si>
    <t>-1951959148</t>
  </si>
  <si>
    <t>"kamenná patka pod skluzem =" 2 * 0,50 * 0,50 * 0,80</t>
  </si>
  <si>
    <t>56</t>
  </si>
  <si>
    <t>465513156</t>
  </si>
  <si>
    <t>Dlažba svahu u opěr z upraveného lomového žulového kamene LK 20 do lože C 25/30 plochy do 10 m2</t>
  </si>
  <si>
    <t>1446336639</t>
  </si>
  <si>
    <t>kamenná dlažba do betonu tl.0,3m</t>
  </si>
  <si>
    <t>"kamenná dlažba kameni hmotnosti min. 30kg - skluz =" 0,3 * 3,0</t>
  </si>
  <si>
    <t>Komunikace pozemní</t>
  </si>
  <si>
    <t>57</t>
  </si>
  <si>
    <t>564851111</t>
  </si>
  <si>
    <t>Podklad ze štěrkodrtě ŠD tl 150 mm</t>
  </si>
  <si>
    <t>-758041307</t>
  </si>
  <si>
    <t>podkladní vrstva chodníku - šterkodrť fr. 16/32 tl. 150mm</t>
  </si>
  <si>
    <t>"podél opěrných zdí str. Štefánikova =" 8,20 * 2,20</t>
  </si>
  <si>
    <t>"podél opěrných zdí str. Palackého =" 10,80 * 2,20</t>
  </si>
  <si>
    <t>58</t>
  </si>
  <si>
    <t>596211110</t>
  </si>
  <si>
    <t>Kladení zámkové dlažby komunikací pro pěší tl 60 mm skupiny A pl do 50 m2</t>
  </si>
  <si>
    <t>601127414</t>
  </si>
  <si>
    <t>zámková dlažba betonová - šedá - tl.60mm, včetně podsypu a výplně spár</t>
  </si>
  <si>
    <t>"přeskládání stávající dlažby - bez dodávky dlažby =" 44,0</t>
  </si>
  <si>
    <t>"nová dlažba - s dodávkou dlažby ve specifikaci =" 10,0</t>
  </si>
  <si>
    <t>59</t>
  </si>
  <si>
    <t>592453130</t>
  </si>
  <si>
    <t>dlažba zámková 6 cm šedá</t>
  </si>
  <si>
    <t>1132357938</t>
  </si>
  <si>
    <t>"plocha x ztratné =" 1,03 * 10,0</t>
  </si>
  <si>
    <t>Úpravy povrchů, podlahy a osazování výplní</t>
  </si>
  <si>
    <t>60</t>
  </si>
  <si>
    <t>632663101</t>
  </si>
  <si>
    <t>Nátěr betonové podlahy pro chodníky mostu polyuretanem 2x elastický</t>
  </si>
  <si>
    <t>-96931440</t>
  </si>
  <si>
    <t>nátěr proti účinkům solí</t>
  </si>
  <si>
    <t>"římsy shora, zboku a vyložení =" 0,570  * 16,50</t>
  </si>
  <si>
    <t>"závěrné zdi + ÚP shora =" 2 * 2,96 * 1,35000</t>
  </si>
  <si>
    <t>61</t>
  </si>
  <si>
    <t>632664131</t>
  </si>
  <si>
    <t>Nátěr betonové podlahy mostu epoxidový 2x podkladní + 2x elastický OS-E</t>
  </si>
  <si>
    <t>1732770637</t>
  </si>
  <si>
    <t>"polymerový povlak obruby římsy =" 0,20 * 16,50</t>
  </si>
  <si>
    <t>Ostatní konstrukce a práce, bourání</t>
  </si>
  <si>
    <t>62</t>
  </si>
  <si>
    <t>911111111</t>
  </si>
  <si>
    <t>Montáž zábradlí ocelového zabetonovaného</t>
  </si>
  <si>
    <t>-1359700241</t>
  </si>
  <si>
    <t>ocelové třímadlové zábradlí</t>
  </si>
  <si>
    <t>"na opěrné zdi str. Štefánikova =" 9,90</t>
  </si>
  <si>
    <t>"na opěrné zdi str. Palackého =" 5,20</t>
  </si>
  <si>
    <t>63</t>
  </si>
  <si>
    <t>767M1</t>
  </si>
  <si>
    <t>Zábradlí ocelové třímadlové vč. povrchové ochrany dle TZ</t>
  </si>
  <si>
    <t>-462395978</t>
  </si>
  <si>
    <t>64</t>
  </si>
  <si>
    <t>916111122</t>
  </si>
  <si>
    <t>Osazení obruby z drobných kostek bez boční opěry do lože z betonu prostého</t>
  </si>
  <si>
    <t>1304104589</t>
  </si>
  <si>
    <t>kamenná dlažba z malých kostek 50x50 - podél příkopové tvárnice</t>
  </si>
  <si>
    <t>"podél opěrných zdí str. Štefánikova =" (0,250 / 0,050) * 6,4</t>
  </si>
  <si>
    <t>"podél opěrných zdí str. Palackého =" (0,300 / 0,050) * 10,80</t>
  </si>
  <si>
    <t>65</t>
  </si>
  <si>
    <t>583800100</t>
  </si>
  <si>
    <t>mozaika dlažební, žula 4/6 cm šedá</t>
  </si>
  <si>
    <t>937111302</t>
  </si>
  <si>
    <t>"spotřeba =" (96,8 * 0,05) / 8,50 * 1,01</t>
  </si>
  <si>
    <t>66</t>
  </si>
  <si>
    <t>916131113</t>
  </si>
  <si>
    <t>Osazení silničního obrubníku betonového ležatého s boční opěrou do lože z betonu prostého</t>
  </si>
  <si>
    <t>1793794101</t>
  </si>
  <si>
    <t>67</t>
  </si>
  <si>
    <t>592174500</t>
  </si>
  <si>
    <t>obrubník betonový chodníkový ABO 1-15 100x15x30 cm</t>
  </si>
  <si>
    <t>387131342</t>
  </si>
  <si>
    <t>68</t>
  </si>
  <si>
    <t>916331112</t>
  </si>
  <si>
    <t>Osazení zahradního obrubníku betonového do lože z betonu s boční opěrou</t>
  </si>
  <si>
    <t>1097135535</t>
  </si>
  <si>
    <t>záhonová obruba podél příkopových tvárnic a skluzu</t>
  </si>
  <si>
    <t>"podél opěrných zdí str. Štefánikova =" 21,0</t>
  </si>
  <si>
    <t>"podél opěrných zdí str. Palackého =" 25,0</t>
  </si>
  <si>
    <t>69</t>
  </si>
  <si>
    <t>592174090</t>
  </si>
  <si>
    <t>obrubník betonový chodníkový 100x8x25 cm</t>
  </si>
  <si>
    <t>1124002878</t>
  </si>
  <si>
    <t>"spotřeba =" 1,01 * 46,0</t>
  </si>
  <si>
    <t>70</t>
  </si>
  <si>
    <t>916991121</t>
  </si>
  <si>
    <t>Lože pod obrubníky, krajníky nebo obruby z dlažebních kostek z betonu prostého</t>
  </si>
  <si>
    <t>-2141229489</t>
  </si>
  <si>
    <t>betonové lože C12/15 pod obrubu, příkopovou tvárnici a kamennou kostku prom. tl., prům. tl. 0,1m, vlevo+vpravo</t>
  </si>
  <si>
    <t>"podél opěrných zdí str. Štefánikova =" 0,1 * 6,4 * 0,65</t>
  </si>
  <si>
    <t>"pod skluz dlažby str. Štefánikova =" 0,1 * 3,0 * 0,50</t>
  </si>
  <si>
    <t>"podél opěrných zdí str. Palackého =" 0,1 * 11,50 * 1,10</t>
  </si>
  <si>
    <t>"pod liniové odvodňovače =" 0,1 * 0,350 * 2,20</t>
  </si>
  <si>
    <t>71</t>
  </si>
  <si>
    <t>931992111</t>
  </si>
  <si>
    <t>Výplň dilatačních spár z pěnového polystyrénu tl 20 mm</t>
  </si>
  <si>
    <t>1748263366</t>
  </si>
  <si>
    <t>"dilatace mezi ÚP a novými opěrnými zdmi =" 4 * 0,40</t>
  </si>
  <si>
    <t>"dilatace mezi ÚP op.1 a opěrnou zdí koryta =" 4 * 0,70</t>
  </si>
  <si>
    <t>72</t>
  </si>
  <si>
    <t>935112111</t>
  </si>
  <si>
    <t>Osazení příkopového žlabu do betonu tl 100 mm z betonových tvárnic š 500 mm</t>
  </si>
  <si>
    <t>-1554943806</t>
  </si>
  <si>
    <t>příkopová tvárnice š.0,2m</t>
  </si>
  <si>
    <t>"podél opěrných zdí str. Štefánikova =" 15,0</t>
  </si>
  <si>
    <t>73</t>
  </si>
  <si>
    <t>592275220</t>
  </si>
  <si>
    <t>tvárnice betonová příkopová 25x21x8 cm</t>
  </si>
  <si>
    <t>1279085351</t>
  </si>
  <si>
    <t>"spotřeba =" 40,0 / 0,25 * 1,01</t>
  </si>
  <si>
    <t>74</t>
  </si>
  <si>
    <t>935932116</t>
  </si>
  <si>
    <t>Odvodňovací plastový žlab pro zatížení A15 vnitřní š 100 mm s roštem mřížkovým z Pz oceli</t>
  </si>
  <si>
    <t>1088174324</t>
  </si>
  <si>
    <t>"plastový liniový odvodňovač šířky 100mm, hloubky 100mm, odtok DN100 =" 4 * 2,20</t>
  </si>
  <si>
    <t>75</t>
  </si>
  <si>
    <t>961041211</t>
  </si>
  <si>
    <t>Bourání mostních základů z betonu prostého</t>
  </si>
  <si>
    <t>1044241425</t>
  </si>
  <si>
    <t>vybourání betonového podkladu oplocení</t>
  </si>
  <si>
    <t>"na straně Štefánikova - odhad =" 0,1 * 0,5 * 16,50</t>
  </si>
  <si>
    <t>"na straně Palackého - odhad =" 0,5 * 0,5 * 12,50</t>
  </si>
  <si>
    <t>76</t>
  </si>
  <si>
    <t>962051111</t>
  </si>
  <si>
    <t>Bourání mostních zdí a pilířů z ŽB</t>
  </si>
  <si>
    <t>563175102</t>
  </si>
  <si>
    <t>"vybourání betonové závěrné zdi - odhad =" 2 * 0,4 * 0,5 * 4,0</t>
  </si>
  <si>
    <t>77</t>
  </si>
  <si>
    <t>96317</t>
  </si>
  <si>
    <t>Snesení ocelové konstrukce lávky</t>
  </si>
  <si>
    <t>-1793513967</t>
  </si>
  <si>
    <t>včetně odvozu a likvidace</t>
  </si>
  <si>
    <t>"mostovka (trubky) - odhad 22 kg/m =" 14 * 22,0 * 8,960</t>
  </si>
  <si>
    <t>"příčník 26,20 kg/m =" 4 * 26,20 * 2,03</t>
  </si>
  <si>
    <t>"hlavní nosník 115,0 kg/m =" 2 * 115,0 * 8,96</t>
  </si>
  <si>
    <t>78</t>
  </si>
  <si>
    <t>966003814</t>
  </si>
  <si>
    <t>Rozebrání oplocení s příčníky a betonovými sloupky z prken a latí</t>
  </si>
  <si>
    <t>1082245349</t>
  </si>
  <si>
    <t>79</t>
  </si>
  <si>
    <t>966052121</t>
  </si>
  <si>
    <t>Bourání sloupků a vzpěr ŽB plotových s betonovou patkou</t>
  </si>
  <si>
    <t>1459837047</t>
  </si>
  <si>
    <t>80</t>
  </si>
  <si>
    <t>966071822</t>
  </si>
  <si>
    <t>Rozebrání drátěného pletiva se čtvercovými oky výšky do 2,0 m</t>
  </si>
  <si>
    <t>-43192494</t>
  </si>
  <si>
    <t>"odstranění drátěného oplocení =" 18,50</t>
  </si>
  <si>
    <t>81</t>
  </si>
  <si>
    <t>966072820</t>
  </si>
  <si>
    <t>Rozebrání oplocení z vlnitého nebo profilového plechu hmotnosti do 30 kg</t>
  </si>
  <si>
    <t>-812772211</t>
  </si>
  <si>
    <t>"odstranění trapézového plechu oplocení - odhad, neznámá tl. plechu =" 4,0</t>
  </si>
  <si>
    <t>82</t>
  </si>
  <si>
    <t>966072820.1</t>
  </si>
  <si>
    <t>Rozebrání oplocení z vlnitého nebo profilového plechu a zpětná montáž</t>
  </si>
  <si>
    <t>-503565182</t>
  </si>
  <si>
    <t>"Dem.+mont.stáv.oplocení z trapézových plechů v dosahu výkopů nové zídky, vč. upravení a napojení na nový plot =" 1,0</t>
  </si>
  <si>
    <t>83</t>
  </si>
  <si>
    <t>966072822</t>
  </si>
  <si>
    <t>Rozebrání oplocení profilového hmotnosti do 50 kg</t>
  </si>
  <si>
    <t>3326791</t>
  </si>
  <si>
    <t>"odstranění ocelových výplní oplocení - odhad 50 kg/m =" 12,0</t>
  </si>
  <si>
    <t>84</t>
  </si>
  <si>
    <t>966075141</t>
  </si>
  <si>
    <t>Odstranění kovového zábradlí vcelku</t>
  </si>
  <si>
    <t>324591534</t>
  </si>
  <si>
    <t>"odstranění ocelového zábradlí na lávce =" 2 * 9,70</t>
  </si>
  <si>
    <t>85</t>
  </si>
  <si>
    <t>969R1</t>
  </si>
  <si>
    <t>Ocelová půlená chránička DN 150</t>
  </si>
  <si>
    <t>-1846361096</t>
  </si>
  <si>
    <t>86</t>
  </si>
  <si>
    <t>969R2</t>
  </si>
  <si>
    <t>Dodávka a montáž teflonové desky</t>
  </si>
  <si>
    <t>213099038</t>
  </si>
  <si>
    <t xml:space="preserve">"teflonová deska pod nosníkem 165x250x5 - 4 kusy =" 1,90 </t>
  </si>
  <si>
    <t>"teflonová deska v závěru 80x2200x5 - 2 kusy =" 4,048</t>
  </si>
  <si>
    <t>87</t>
  </si>
  <si>
    <t>969R3</t>
  </si>
  <si>
    <t>Zámečnické výrobky - dodávka a montáž</t>
  </si>
  <si>
    <t>182916744</t>
  </si>
  <si>
    <t>včetně povrchové ochrany</t>
  </si>
  <si>
    <t>"zámečnické výrobky - ocelová ložiska + uhelníky na ZZ (podrobný výpočet viz samostatná příloha)=" 104,178</t>
  </si>
  <si>
    <t>"zámečnické výrobky - ocelové kotvení dřevěného oplocení do sloupků =" 40,0</t>
  </si>
  <si>
    <t>88</t>
  </si>
  <si>
    <t>977141R</t>
  </si>
  <si>
    <t>Dodávka a montáž hmoždiny M12 s vyplněním epoxidovým tmelem</t>
  </si>
  <si>
    <t>-1958826616</t>
  </si>
  <si>
    <t>"kotvení ložisek - hmoždina M12 =" 16</t>
  </si>
  <si>
    <t>89</t>
  </si>
  <si>
    <t>977211114</t>
  </si>
  <si>
    <t>Řezání ŽB kcí hl do 520 mm stěnovou pilou do průměru výztuže 16 mm</t>
  </si>
  <si>
    <t>868103370</t>
  </si>
  <si>
    <t>"zaříznutí stávající opěrné zdi pro napojení nového ÚP, š. 0,5 m, dl. 1,0 m =" 2 * 1,0</t>
  </si>
  <si>
    <t>90</t>
  </si>
  <si>
    <t>979054451</t>
  </si>
  <si>
    <t>Očištění vybouraných zámkových dlaždic s původním spárováním z kameniva těženého</t>
  </si>
  <si>
    <t>1407760133</t>
  </si>
  <si>
    <t>"očištění rozebrané zámkové dlažby pro zpětné použití =" 44,0</t>
  </si>
  <si>
    <t>91</t>
  </si>
  <si>
    <t>985121122</t>
  </si>
  <si>
    <t>Tryskání degradovaného betonu stěn a rubu kleneb vodou pod tlakem do 1250 barů</t>
  </si>
  <si>
    <t>-121391056</t>
  </si>
  <si>
    <t>"opěry shora - odhad =" 2 * 1,2 * 4,0</t>
  </si>
  <si>
    <t>"líce opěr (sanované plochy) (podrobný výpočet viz samostatná příloha) =" 13,835</t>
  </si>
  <si>
    <t>92</t>
  </si>
  <si>
    <t>985311111</t>
  </si>
  <si>
    <t>Reprofilace stěn cementovými sanačními maltami tl 10 mm</t>
  </si>
  <si>
    <t>913285757</t>
  </si>
  <si>
    <t>"sanace opěry celoplošnou stěrkou tl. 5mm (podrobný výpočet viz samostatná příloha) =" 13,835</t>
  </si>
  <si>
    <t>93</t>
  </si>
  <si>
    <t>985323111</t>
  </si>
  <si>
    <t>Spojovací můstek reprofilovaného betonu na cementové bázi tl 1 mm</t>
  </si>
  <si>
    <t>-1991186207</t>
  </si>
  <si>
    <t>"kontaktní můstek mezi starým a novým spádovým betonem (mezi stávající SS a novým ÚP) =" 2 * 2,96 * 0,950</t>
  </si>
  <si>
    <t>94</t>
  </si>
  <si>
    <t>985324211.1</t>
  </si>
  <si>
    <t xml:space="preserve">Ochranný akrylátový nátěr betonu dvojnásobný </t>
  </si>
  <si>
    <t>-1069842649</t>
  </si>
  <si>
    <t>"hydrofobní nátěr sanované opěry (podrobný výpočet viz samostatná příloha) =" 13,835</t>
  </si>
  <si>
    <t>95</t>
  </si>
  <si>
    <t>985331211</t>
  </si>
  <si>
    <t>Dodatečné vlepování betonářské výztuže D 8 mm do chemické malty včetně vyvrtání otvoru</t>
  </si>
  <si>
    <t>1137998342</t>
  </si>
  <si>
    <t>trny jsou zahrnuty ve výměře výztuže</t>
  </si>
  <si>
    <t>"vývrt do betonu pr.10mm pro vlepení trnu, výměra viz. tabulka výztuže =" 24 * 0,150</t>
  </si>
  <si>
    <t>96</t>
  </si>
  <si>
    <t>985331213</t>
  </si>
  <si>
    <t>Dodatečné vlepování betonářské výztuže D 12 mm do chemické malty včetně vyvrtání otvoru</t>
  </si>
  <si>
    <t>-1131652472</t>
  </si>
  <si>
    <t>"kotvení ložisek - vrtání pr. 14mm pro hmoždinu M12 =" 16 * 0,17</t>
  </si>
  <si>
    <t>97</t>
  </si>
  <si>
    <t>985331215</t>
  </si>
  <si>
    <t>Dodatečné vlepování betonářské výztuže D 16 mm do chemické malty včetně vyvrtání otvoru</t>
  </si>
  <si>
    <t>1431494802</t>
  </si>
  <si>
    <t>"vývrt do betonu pr. 20mm pro vlepení trnu, výměra viz. tabulka výztuže =" 14 * 0,500</t>
  </si>
  <si>
    <t>98</t>
  </si>
  <si>
    <t>985511113</t>
  </si>
  <si>
    <t>Stříkaný beton ze suché směsi pevnosti 25 MPa stěn tl 50 mm</t>
  </si>
  <si>
    <t>1330553762</t>
  </si>
  <si>
    <t>"sanace stříkaným betonem C30/37, celková tloušťka 250 mm, plocha =" 5,0</t>
  </si>
  <si>
    <t>99</t>
  </si>
  <si>
    <t>985511119</t>
  </si>
  <si>
    <t>Příplatek ke stříkanému betonu ze suché směsi pevnosti 25 MPa stěn ZKD 10 mm</t>
  </si>
  <si>
    <t>1934283999</t>
  </si>
  <si>
    <t>"celková tloušťka 250 mm =" (250 - 50) / 10 * 5,0</t>
  </si>
  <si>
    <t>985562211</t>
  </si>
  <si>
    <t>Výztuž stříkaného betonu stěn ze svařovaných sítí dvouvrstvých velikost ok do 100 mm</t>
  </si>
  <si>
    <t>-400942429</t>
  </si>
  <si>
    <t>101</t>
  </si>
  <si>
    <t>992R1</t>
  </si>
  <si>
    <t>Provizorní zaplachtování</t>
  </si>
  <si>
    <t>-836815992</t>
  </si>
  <si>
    <t>"svislé zaplachtování při trýskání opěr =" 2 * 2,0 * 4,0</t>
  </si>
  <si>
    <t>997</t>
  </si>
  <si>
    <t>Přesun sutě</t>
  </si>
  <si>
    <t>102</t>
  </si>
  <si>
    <t>997211521</t>
  </si>
  <si>
    <t>Vodorovná doprava vybouraných hmot po suchu na vzdálenost do 1 km</t>
  </si>
  <si>
    <t>1252591905</t>
  </si>
  <si>
    <t>"odvoz demontovaného zábradlí =" 0,018 * 19,40</t>
  </si>
  <si>
    <t>"vybouraná oplocení =" 0,07*12,5 + 0,0684*6 + 0,00248*18,5 + 0,0254*4 + 0,0453*12,0</t>
  </si>
  <si>
    <t>"vybourání podkladu živičného chodníku na lávce =" 0,185 * 18,067</t>
  </si>
  <si>
    <t>"vybourání betonové závěrné zdi - odhad =" 2,4 * 1,60</t>
  </si>
  <si>
    <t>"vybourání betonového podkladu oplocení a otryskaný beton =" 2,4 * 3,95 + 2,4 * 0,1 * 23,435</t>
  </si>
  <si>
    <t>103</t>
  </si>
  <si>
    <t>997211529</t>
  </si>
  <si>
    <t>Příplatek ZKD 1 km u vodorovné dopravy vybouraných hmot</t>
  </si>
  <si>
    <t>-1415064522</t>
  </si>
  <si>
    <t>předpokládaná vzdálenost 10 km</t>
  </si>
  <si>
    <t>"odvoz demontovaného zábradlí =" (10-1) * 0,349</t>
  </si>
  <si>
    <t>"vybouraná oplocení =" (10-1) * 1,976</t>
  </si>
  <si>
    <t>"vybourání podkladu živičného chodníku na lávce =" (10-1) * 3,342</t>
  </si>
  <si>
    <t>"vybourání betonové závěrné zdi - odhad =" (10-1) * 3,840</t>
  </si>
  <si>
    <t>"vybourání betonového podkladu oplocení a otryskaný beton =" (10-1) * 15,104</t>
  </si>
  <si>
    <t>104</t>
  </si>
  <si>
    <t>997221551</t>
  </si>
  <si>
    <t>Vodorovná doprava suti ze sypkých materiálů do 1 km</t>
  </si>
  <si>
    <t>1579539691</t>
  </si>
  <si>
    <t>"lože zámkové dlažby a podkladní vrstva =" (0,155+0,130) * 44,00</t>
  </si>
  <si>
    <t>105</t>
  </si>
  <si>
    <t>997221559</t>
  </si>
  <si>
    <t>Příplatek ZKD 1 km u vodorovné dopravy suti ze sypkých materiálů</t>
  </si>
  <si>
    <t>-795147941</t>
  </si>
  <si>
    <t>"lože zámkové dlažby a podkladní vrstva =" (10-1) * 12,540</t>
  </si>
  <si>
    <t>106</t>
  </si>
  <si>
    <t>997221561</t>
  </si>
  <si>
    <t>Vodorovná doprava suti z kusových materiálů do 1 km</t>
  </si>
  <si>
    <t>924752934</t>
  </si>
  <si>
    <t>"vybourání krytu z LA na lávce v předpoklad. tl. 50mm =" 0,098 * 16,985</t>
  </si>
  <si>
    <t>107</t>
  </si>
  <si>
    <t>997221569</t>
  </si>
  <si>
    <t>Příplatek ZKD 1 km u vodorovné dopravy suti z kusových materiálů</t>
  </si>
  <si>
    <t>1589824570</t>
  </si>
  <si>
    <t>"vybourání krytu z LA na lávce v předpoklad. tl. 50mm =" (10-1) * 1,665</t>
  </si>
  <si>
    <t>108</t>
  </si>
  <si>
    <t>997221815</t>
  </si>
  <si>
    <t>Poplatek za uložení betonového odpadu na skládce (skládkovné)</t>
  </si>
  <si>
    <t>-1879812175</t>
  </si>
  <si>
    <t>"vybourání podkladu živičného chodníku na lávce =" 3,342</t>
  </si>
  <si>
    <t>"vybourání betonového podkladu oplocení a otryskaný beton =" 15,104</t>
  </si>
  <si>
    <t>109</t>
  </si>
  <si>
    <t>997221825</t>
  </si>
  <si>
    <t>Poplatek za uložení železobetonového odpadu na skládce (skládkovné)</t>
  </si>
  <si>
    <t>782890159</t>
  </si>
  <si>
    <t>"vybourání betonové závěrné zdi - odhad =" 3,840</t>
  </si>
  <si>
    <t>110</t>
  </si>
  <si>
    <t>997221845</t>
  </si>
  <si>
    <t>Poplatek za uložení odpadu z asfaltových povrchů na skládce (skládkovné)</t>
  </si>
  <si>
    <t>-1380495025</t>
  </si>
  <si>
    <t>"vybourání krytu z LA na lávce v předpoklad. tl. 50mm =" 1,665</t>
  </si>
  <si>
    <t>111</t>
  </si>
  <si>
    <t>997221855</t>
  </si>
  <si>
    <t>Poplatek za uložení odpadu z kameniva na skládce (skládkovné)</t>
  </si>
  <si>
    <t>270184653</t>
  </si>
  <si>
    <t>"lože zámkové dlažby a podkladní vrstva =" 12,540</t>
  </si>
  <si>
    <t>998</t>
  </si>
  <si>
    <t>Přesun hmot</t>
  </si>
  <si>
    <t>112</t>
  </si>
  <si>
    <t>998212111</t>
  </si>
  <si>
    <t>Přesun hmot pro mosty zděné, monolitické betonové nebo ocelové v do 20 m</t>
  </si>
  <si>
    <t>278035347</t>
  </si>
  <si>
    <t>PSV</t>
  </si>
  <si>
    <t>Práce a dodávky PSV</t>
  </si>
  <si>
    <t>711</t>
  </si>
  <si>
    <t>Izolace proti vodě, vlhkosti a plynům</t>
  </si>
  <si>
    <t>113</t>
  </si>
  <si>
    <t>711112001</t>
  </si>
  <si>
    <t>Provedení izolace proti zemní vlhkosti svislé za studena nátěrem penetračním</t>
  </si>
  <si>
    <t>-1490328196</t>
  </si>
  <si>
    <t>"podrobný výpočet viz samostatná příloha =" 59,664</t>
  </si>
  <si>
    <t>114</t>
  </si>
  <si>
    <t>111631500</t>
  </si>
  <si>
    <t>lak asfaltový ALP/9 (t)</t>
  </si>
  <si>
    <t>-1481860417</t>
  </si>
  <si>
    <t>"spotřeba =" 0,00035 * 59,664</t>
  </si>
  <si>
    <t>115</t>
  </si>
  <si>
    <t>711112002</t>
  </si>
  <si>
    <t>Provedení izolace proti zemní vlhkosti svislé za studena lakem asfaltovým</t>
  </si>
  <si>
    <t>1203590949</t>
  </si>
  <si>
    <t>"podrobný výpočet viz samostatná příloha =" 59,664 * 2</t>
  </si>
  <si>
    <t>116</t>
  </si>
  <si>
    <t>111631520</t>
  </si>
  <si>
    <t>lak asfaltový ALN</t>
  </si>
  <si>
    <t>2071465192</t>
  </si>
  <si>
    <t>"spotřeba =" 0,00035 * 59,664 * 2</t>
  </si>
  <si>
    <t>117</t>
  </si>
  <si>
    <t>711491272</t>
  </si>
  <si>
    <t>Provedení izolace proti tlakové vodě svislé z textilií vrstva ochranná</t>
  </si>
  <si>
    <t>939260189</t>
  </si>
  <si>
    <t>"ochrana izolace drenážní geotextílií (min. 300g2/m2), výměra dtto hydroizolace =" 59,664</t>
  </si>
  <si>
    <t>118</t>
  </si>
  <si>
    <t>693112860</t>
  </si>
  <si>
    <t>geotextilie 300 g/m2 š 200 cm</t>
  </si>
  <si>
    <t>-1391602722</t>
  </si>
  <si>
    <t>"spotřeba =" 1,15 * 59,664</t>
  </si>
  <si>
    <t>119</t>
  </si>
  <si>
    <t>711R</t>
  </si>
  <si>
    <t>Přímopochůzí hydroizolační nátěr mostovky</t>
  </si>
  <si>
    <t>23603866</t>
  </si>
  <si>
    <t>uzavírací nátěr+2*zásyp křemičitým pískem+elastická membrána+penetrační nátěr, vč. přetažení na ZZ</t>
  </si>
  <si>
    <t>"plocha nátěru =" 2,396 * 9,60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</si>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</sst>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  <charset val="238"/>
    </font>
    <font>
      <sz val="1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40" fillId="0" borderId="0" applyAlignment="0">
      <alignment vertical="top" wrapText="1"/>
      <protection locked="0"/>
    </xf>
  </cellStyleXfs>
  <cellXfs count="30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Border="1" applyAlignment="1" applyProtection="1"/>
    <xf numFmtId="0" fontId="6" fillId="0" borderId="4" xfId="0" applyFont="1" applyBorder="1" applyAlignment="1"/>
    <xf numFmtId="0" fontId="6" fillId="0" borderId="17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8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1" fillId="0" borderId="0" xfId="0" applyFont="1" applyBorder="1" applyAlignment="1" applyProtection="1">
      <alignment vertical="center" wrapText="1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22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35" fillId="2" borderId="0" xfId="1" applyFill="1"/>
    <xf numFmtId="0" fontId="36" fillId="0" borderId="0" xfId="1" applyFont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3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vertical="center"/>
    </xf>
    <xf numFmtId="0" fontId="37" fillId="2" borderId="0" xfId="0" applyFont="1" applyFill="1" applyAlignment="1" applyProtection="1">
      <alignment horizontal="left" vertical="center"/>
    </xf>
    <xf numFmtId="0" fontId="39" fillId="2" borderId="0" xfId="1" applyFont="1" applyFill="1" applyAlignment="1" applyProtection="1">
      <alignment vertical="center"/>
    </xf>
    <xf numFmtId="0" fontId="38" fillId="2" borderId="0" xfId="0" applyFont="1" applyFill="1" applyAlignment="1" applyProtection="1">
      <alignment vertical="center"/>
      <protection locked="0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 wrapText="1"/>
    </xf>
    <xf numFmtId="0" fontId="39" fillId="2" borderId="0" xfId="1" applyFont="1" applyFill="1" applyAlignment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 x14ac:dyDescent="0.3">
      <c r="A1" s="257" t="s">
        <v>0</v>
      </c>
      <c r="B1" s="258"/>
      <c r="C1" s="258"/>
      <c r="D1" s="259" t="s">
        <v>1</v>
      </c>
      <c r="E1" s="258"/>
      <c r="F1" s="258"/>
      <c r="G1" s="258"/>
      <c r="H1" s="258"/>
      <c r="I1" s="258"/>
      <c r="J1" s="258"/>
      <c r="K1" s="260" t="s">
        <v>857</v>
      </c>
      <c r="L1" s="260"/>
      <c r="M1" s="260"/>
      <c r="N1" s="260"/>
      <c r="O1" s="260"/>
      <c r="P1" s="260"/>
      <c r="Q1" s="260"/>
      <c r="R1" s="260"/>
      <c r="S1" s="260"/>
      <c r="T1" s="258"/>
      <c r="U1" s="258"/>
      <c r="V1" s="258"/>
      <c r="W1" s="260" t="s">
        <v>858</v>
      </c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52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" customHeight="1" x14ac:dyDescent="0.3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7" t="s">
        <v>6</v>
      </c>
      <c r="BT2" s="17" t="s">
        <v>7</v>
      </c>
    </row>
    <row r="3" spans="1:74" ht="6.9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4"/>
      <c r="BE5" s="290" t="s">
        <v>15</v>
      </c>
      <c r="BS5" s="17" t="s">
        <v>6</v>
      </c>
    </row>
    <row r="6" spans="1:74" ht="36.9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4"/>
      <c r="BE6" s="264"/>
      <c r="BS6" s="17" t="s">
        <v>18</v>
      </c>
    </row>
    <row r="7" spans="1:74" ht="14.4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64"/>
      <c r="BS7" s="17" t="s">
        <v>22</v>
      </c>
    </row>
    <row r="8" spans="1:74" ht="14.4" customHeight="1" x14ac:dyDescent="0.3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64"/>
      <c r="BS8" s="17" t="s">
        <v>27</v>
      </c>
    </row>
    <row r="9" spans="1:74" ht="14.4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64"/>
      <c r="BS9" s="17" t="s">
        <v>28</v>
      </c>
    </row>
    <row r="10" spans="1:74" ht="14.4" customHeight="1" x14ac:dyDescent="0.3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31</v>
      </c>
      <c r="AO10" s="22"/>
      <c r="AP10" s="22"/>
      <c r="AQ10" s="24"/>
      <c r="BE10" s="264"/>
      <c r="BS10" s="17" t="s">
        <v>18</v>
      </c>
    </row>
    <row r="11" spans="1:74" ht="18.45" customHeight="1" x14ac:dyDescent="0.3">
      <c r="B11" s="21"/>
      <c r="C11" s="22"/>
      <c r="D11" s="22"/>
      <c r="E11" s="28" t="s">
        <v>32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33</v>
      </c>
      <c r="AL11" s="22"/>
      <c r="AM11" s="22"/>
      <c r="AN11" s="28" t="s">
        <v>34</v>
      </c>
      <c r="AO11" s="22"/>
      <c r="AP11" s="22"/>
      <c r="AQ11" s="24"/>
      <c r="BE11" s="264"/>
      <c r="BS11" s="17" t="s">
        <v>18</v>
      </c>
    </row>
    <row r="12" spans="1:74" ht="6.9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64"/>
      <c r="BS12" s="17" t="s">
        <v>18</v>
      </c>
    </row>
    <row r="13" spans="1:74" ht="14.4" customHeight="1" x14ac:dyDescent="0.3">
      <c r="B13" s="21"/>
      <c r="C13" s="22"/>
      <c r="D13" s="30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36</v>
      </c>
      <c r="AO13" s="22"/>
      <c r="AP13" s="22"/>
      <c r="AQ13" s="24"/>
      <c r="BE13" s="264"/>
      <c r="BS13" s="17" t="s">
        <v>18</v>
      </c>
    </row>
    <row r="14" spans="1:74" ht="13.2" x14ac:dyDescent="0.3">
      <c r="B14" s="21"/>
      <c r="C14" s="22"/>
      <c r="D14" s="22"/>
      <c r="E14" s="296" t="s">
        <v>36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30" t="s">
        <v>33</v>
      </c>
      <c r="AL14" s="22"/>
      <c r="AM14" s="22"/>
      <c r="AN14" s="32" t="s">
        <v>36</v>
      </c>
      <c r="AO14" s="22"/>
      <c r="AP14" s="22"/>
      <c r="AQ14" s="24"/>
      <c r="BE14" s="264"/>
      <c r="BS14" s="17" t="s">
        <v>18</v>
      </c>
    </row>
    <row r="15" spans="1:74" ht="6.9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64"/>
      <c r="BS15" s="17" t="s">
        <v>4</v>
      </c>
    </row>
    <row r="16" spans="1:74" ht="14.4" customHeight="1" x14ac:dyDescent="0.3">
      <c r="B16" s="21"/>
      <c r="C16" s="22"/>
      <c r="D16" s="30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38</v>
      </c>
      <c r="AO16" s="22"/>
      <c r="AP16" s="22"/>
      <c r="AQ16" s="24"/>
      <c r="BE16" s="264"/>
      <c r="BS16" s="17" t="s">
        <v>39</v>
      </c>
    </row>
    <row r="17" spans="2:71" ht="18.45" customHeight="1" x14ac:dyDescent="0.3">
      <c r="B17" s="21"/>
      <c r="C17" s="22"/>
      <c r="D17" s="22"/>
      <c r="E17" s="28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33</v>
      </c>
      <c r="AL17" s="22"/>
      <c r="AM17" s="22"/>
      <c r="AN17" s="28" t="s">
        <v>20</v>
      </c>
      <c r="AO17" s="22"/>
      <c r="AP17" s="22"/>
      <c r="AQ17" s="24"/>
      <c r="BE17" s="264"/>
      <c r="BS17" s="17" t="s">
        <v>39</v>
      </c>
    </row>
    <row r="18" spans="2:71" ht="6.9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64"/>
      <c r="BS18" s="17" t="s">
        <v>6</v>
      </c>
    </row>
    <row r="19" spans="2:71" ht="14.4" customHeight="1" x14ac:dyDescent="0.3">
      <c r="B19" s="21"/>
      <c r="C19" s="22"/>
      <c r="D19" s="30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64"/>
      <c r="BS19" s="17" t="s">
        <v>6</v>
      </c>
    </row>
    <row r="20" spans="2:71" ht="22.5" customHeight="1" x14ac:dyDescent="0.3">
      <c r="B20" s="21"/>
      <c r="C20" s="22"/>
      <c r="D20" s="22"/>
      <c r="E20" s="297" t="s">
        <v>20</v>
      </c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2"/>
      <c r="AP20" s="22"/>
      <c r="AQ20" s="24"/>
      <c r="BE20" s="264"/>
      <c r="BS20" s="17" t="s">
        <v>39</v>
      </c>
    </row>
    <row r="21" spans="2:71" ht="6.9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64"/>
    </row>
    <row r="22" spans="2:71" ht="6.9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64"/>
    </row>
    <row r="23" spans="2:71" s="1" customFormat="1" ht="25.95" customHeight="1" x14ac:dyDescent="0.3">
      <c r="B23" s="34"/>
      <c r="C23" s="35"/>
      <c r="D23" s="36" t="s">
        <v>42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98">
        <f>ROUND(AG51,2)</f>
        <v>0</v>
      </c>
      <c r="AL23" s="299"/>
      <c r="AM23" s="299"/>
      <c r="AN23" s="299"/>
      <c r="AO23" s="299"/>
      <c r="AP23" s="35"/>
      <c r="AQ23" s="38"/>
      <c r="BE23" s="291"/>
    </row>
    <row r="24" spans="2:71" s="1" customFormat="1" ht="6.9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91"/>
    </row>
    <row r="25" spans="2:71" s="1" customForma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00" t="s">
        <v>43</v>
      </c>
      <c r="M25" s="278"/>
      <c r="N25" s="278"/>
      <c r="O25" s="278"/>
      <c r="P25" s="35"/>
      <c r="Q25" s="35"/>
      <c r="R25" s="35"/>
      <c r="S25" s="35"/>
      <c r="T25" s="35"/>
      <c r="U25" s="35"/>
      <c r="V25" s="35"/>
      <c r="W25" s="300" t="s">
        <v>44</v>
      </c>
      <c r="X25" s="278"/>
      <c r="Y25" s="278"/>
      <c r="Z25" s="278"/>
      <c r="AA25" s="278"/>
      <c r="AB25" s="278"/>
      <c r="AC25" s="278"/>
      <c r="AD25" s="278"/>
      <c r="AE25" s="278"/>
      <c r="AF25" s="35"/>
      <c r="AG25" s="35"/>
      <c r="AH25" s="35"/>
      <c r="AI25" s="35"/>
      <c r="AJ25" s="35"/>
      <c r="AK25" s="300" t="s">
        <v>45</v>
      </c>
      <c r="AL25" s="278"/>
      <c r="AM25" s="278"/>
      <c r="AN25" s="278"/>
      <c r="AO25" s="278"/>
      <c r="AP25" s="35"/>
      <c r="AQ25" s="38"/>
      <c r="BE25" s="291"/>
    </row>
    <row r="26" spans="2:71" s="2" customFormat="1" ht="14.4" customHeight="1" x14ac:dyDescent="0.3">
      <c r="B26" s="40"/>
      <c r="C26" s="41"/>
      <c r="D26" s="42" t="s">
        <v>46</v>
      </c>
      <c r="E26" s="41"/>
      <c r="F26" s="42" t="s">
        <v>47</v>
      </c>
      <c r="G26" s="41"/>
      <c r="H26" s="41"/>
      <c r="I26" s="41"/>
      <c r="J26" s="41"/>
      <c r="K26" s="41"/>
      <c r="L26" s="283">
        <v>0.21</v>
      </c>
      <c r="M26" s="284"/>
      <c r="N26" s="284"/>
      <c r="O26" s="284"/>
      <c r="P26" s="41"/>
      <c r="Q26" s="41"/>
      <c r="R26" s="41"/>
      <c r="S26" s="41"/>
      <c r="T26" s="41"/>
      <c r="U26" s="41"/>
      <c r="V26" s="41"/>
      <c r="W26" s="285">
        <f>ROUND(AZ51,2)</f>
        <v>0</v>
      </c>
      <c r="X26" s="284"/>
      <c r="Y26" s="284"/>
      <c r="Z26" s="284"/>
      <c r="AA26" s="284"/>
      <c r="AB26" s="284"/>
      <c r="AC26" s="284"/>
      <c r="AD26" s="284"/>
      <c r="AE26" s="284"/>
      <c r="AF26" s="41"/>
      <c r="AG26" s="41"/>
      <c r="AH26" s="41"/>
      <c r="AI26" s="41"/>
      <c r="AJ26" s="41"/>
      <c r="AK26" s="285">
        <f>ROUND(AV51,2)</f>
        <v>0</v>
      </c>
      <c r="AL26" s="284"/>
      <c r="AM26" s="284"/>
      <c r="AN26" s="284"/>
      <c r="AO26" s="284"/>
      <c r="AP26" s="41"/>
      <c r="AQ26" s="43"/>
      <c r="BE26" s="292"/>
    </row>
    <row r="27" spans="2:71" s="2" customFormat="1" ht="14.4" customHeight="1" x14ac:dyDescent="0.3">
      <c r="B27" s="40"/>
      <c r="C27" s="41"/>
      <c r="D27" s="41"/>
      <c r="E27" s="41"/>
      <c r="F27" s="42" t="s">
        <v>48</v>
      </c>
      <c r="G27" s="41"/>
      <c r="H27" s="41"/>
      <c r="I27" s="41"/>
      <c r="J27" s="41"/>
      <c r="K27" s="41"/>
      <c r="L27" s="283">
        <v>0.15</v>
      </c>
      <c r="M27" s="284"/>
      <c r="N27" s="284"/>
      <c r="O27" s="284"/>
      <c r="P27" s="41"/>
      <c r="Q27" s="41"/>
      <c r="R27" s="41"/>
      <c r="S27" s="41"/>
      <c r="T27" s="41"/>
      <c r="U27" s="41"/>
      <c r="V27" s="41"/>
      <c r="W27" s="285">
        <f>ROUND(BA51,2)</f>
        <v>0</v>
      </c>
      <c r="X27" s="284"/>
      <c r="Y27" s="284"/>
      <c r="Z27" s="284"/>
      <c r="AA27" s="284"/>
      <c r="AB27" s="284"/>
      <c r="AC27" s="284"/>
      <c r="AD27" s="284"/>
      <c r="AE27" s="284"/>
      <c r="AF27" s="41"/>
      <c r="AG27" s="41"/>
      <c r="AH27" s="41"/>
      <c r="AI27" s="41"/>
      <c r="AJ27" s="41"/>
      <c r="AK27" s="285">
        <f>ROUND(AW51,2)</f>
        <v>0</v>
      </c>
      <c r="AL27" s="284"/>
      <c r="AM27" s="284"/>
      <c r="AN27" s="284"/>
      <c r="AO27" s="284"/>
      <c r="AP27" s="41"/>
      <c r="AQ27" s="43"/>
      <c r="BE27" s="292"/>
    </row>
    <row r="28" spans="2:71" s="2" customFormat="1" ht="14.4" hidden="1" customHeight="1" x14ac:dyDescent="0.3">
      <c r="B28" s="40"/>
      <c r="C28" s="41"/>
      <c r="D28" s="41"/>
      <c r="E28" s="41"/>
      <c r="F28" s="42" t="s">
        <v>49</v>
      </c>
      <c r="G28" s="41"/>
      <c r="H28" s="41"/>
      <c r="I28" s="41"/>
      <c r="J28" s="41"/>
      <c r="K28" s="41"/>
      <c r="L28" s="283">
        <v>0.21</v>
      </c>
      <c r="M28" s="284"/>
      <c r="N28" s="284"/>
      <c r="O28" s="284"/>
      <c r="P28" s="41"/>
      <c r="Q28" s="41"/>
      <c r="R28" s="41"/>
      <c r="S28" s="41"/>
      <c r="T28" s="41"/>
      <c r="U28" s="41"/>
      <c r="V28" s="41"/>
      <c r="W28" s="285">
        <f>ROUND(BB51,2)</f>
        <v>0</v>
      </c>
      <c r="X28" s="284"/>
      <c r="Y28" s="284"/>
      <c r="Z28" s="284"/>
      <c r="AA28" s="284"/>
      <c r="AB28" s="284"/>
      <c r="AC28" s="284"/>
      <c r="AD28" s="284"/>
      <c r="AE28" s="284"/>
      <c r="AF28" s="41"/>
      <c r="AG28" s="41"/>
      <c r="AH28" s="41"/>
      <c r="AI28" s="41"/>
      <c r="AJ28" s="41"/>
      <c r="AK28" s="285">
        <v>0</v>
      </c>
      <c r="AL28" s="284"/>
      <c r="AM28" s="284"/>
      <c r="AN28" s="284"/>
      <c r="AO28" s="284"/>
      <c r="AP28" s="41"/>
      <c r="AQ28" s="43"/>
      <c r="BE28" s="292"/>
    </row>
    <row r="29" spans="2:71" s="2" customFormat="1" ht="14.4" hidden="1" customHeight="1" x14ac:dyDescent="0.3">
      <c r="B29" s="40"/>
      <c r="C29" s="41"/>
      <c r="D29" s="41"/>
      <c r="E29" s="41"/>
      <c r="F29" s="42" t="s">
        <v>50</v>
      </c>
      <c r="G29" s="41"/>
      <c r="H29" s="41"/>
      <c r="I29" s="41"/>
      <c r="J29" s="41"/>
      <c r="K29" s="41"/>
      <c r="L29" s="283">
        <v>0.15</v>
      </c>
      <c r="M29" s="284"/>
      <c r="N29" s="284"/>
      <c r="O29" s="284"/>
      <c r="P29" s="41"/>
      <c r="Q29" s="41"/>
      <c r="R29" s="41"/>
      <c r="S29" s="41"/>
      <c r="T29" s="41"/>
      <c r="U29" s="41"/>
      <c r="V29" s="41"/>
      <c r="W29" s="285">
        <f>ROUND(BC51,2)</f>
        <v>0</v>
      </c>
      <c r="X29" s="284"/>
      <c r="Y29" s="284"/>
      <c r="Z29" s="284"/>
      <c r="AA29" s="284"/>
      <c r="AB29" s="284"/>
      <c r="AC29" s="284"/>
      <c r="AD29" s="284"/>
      <c r="AE29" s="284"/>
      <c r="AF29" s="41"/>
      <c r="AG29" s="41"/>
      <c r="AH29" s="41"/>
      <c r="AI29" s="41"/>
      <c r="AJ29" s="41"/>
      <c r="AK29" s="285">
        <v>0</v>
      </c>
      <c r="AL29" s="284"/>
      <c r="AM29" s="284"/>
      <c r="AN29" s="284"/>
      <c r="AO29" s="284"/>
      <c r="AP29" s="41"/>
      <c r="AQ29" s="43"/>
      <c r="BE29" s="292"/>
    </row>
    <row r="30" spans="2:71" s="2" customFormat="1" ht="14.4" hidden="1" customHeight="1" x14ac:dyDescent="0.3">
      <c r="B30" s="40"/>
      <c r="C30" s="41"/>
      <c r="D30" s="41"/>
      <c r="E30" s="41"/>
      <c r="F30" s="42" t="s">
        <v>51</v>
      </c>
      <c r="G30" s="41"/>
      <c r="H30" s="41"/>
      <c r="I30" s="41"/>
      <c r="J30" s="41"/>
      <c r="K30" s="41"/>
      <c r="L30" s="283">
        <v>0</v>
      </c>
      <c r="M30" s="284"/>
      <c r="N30" s="284"/>
      <c r="O30" s="284"/>
      <c r="P30" s="41"/>
      <c r="Q30" s="41"/>
      <c r="R30" s="41"/>
      <c r="S30" s="41"/>
      <c r="T30" s="41"/>
      <c r="U30" s="41"/>
      <c r="V30" s="41"/>
      <c r="W30" s="285">
        <f>ROUND(BD51,2)</f>
        <v>0</v>
      </c>
      <c r="X30" s="284"/>
      <c r="Y30" s="284"/>
      <c r="Z30" s="284"/>
      <c r="AA30" s="284"/>
      <c r="AB30" s="284"/>
      <c r="AC30" s="284"/>
      <c r="AD30" s="284"/>
      <c r="AE30" s="284"/>
      <c r="AF30" s="41"/>
      <c r="AG30" s="41"/>
      <c r="AH30" s="41"/>
      <c r="AI30" s="41"/>
      <c r="AJ30" s="41"/>
      <c r="AK30" s="285">
        <v>0</v>
      </c>
      <c r="AL30" s="284"/>
      <c r="AM30" s="284"/>
      <c r="AN30" s="284"/>
      <c r="AO30" s="284"/>
      <c r="AP30" s="41"/>
      <c r="AQ30" s="43"/>
      <c r="BE30" s="292"/>
    </row>
    <row r="31" spans="2:71" s="1" customFormat="1" ht="6.9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91"/>
    </row>
    <row r="32" spans="2:71" s="1" customFormat="1" ht="25.95" customHeight="1" x14ac:dyDescent="0.3">
      <c r="B32" s="34"/>
      <c r="C32" s="44"/>
      <c r="D32" s="45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53</v>
      </c>
      <c r="U32" s="46"/>
      <c r="V32" s="46"/>
      <c r="W32" s="46"/>
      <c r="X32" s="286" t="s">
        <v>54</v>
      </c>
      <c r="Y32" s="287"/>
      <c r="Z32" s="287"/>
      <c r="AA32" s="287"/>
      <c r="AB32" s="287"/>
      <c r="AC32" s="46"/>
      <c r="AD32" s="46"/>
      <c r="AE32" s="46"/>
      <c r="AF32" s="46"/>
      <c r="AG32" s="46"/>
      <c r="AH32" s="46"/>
      <c r="AI32" s="46"/>
      <c r="AJ32" s="46"/>
      <c r="AK32" s="288">
        <f>SUM(AK23:AK30)</f>
        <v>0</v>
      </c>
      <c r="AL32" s="287"/>
      <c r="AM32" s="287"/>
      <c r="AN32" s="287"/>
      <c r="AO32" s="289"/>
      <c r="AP32" s="44"/>
      <c r="AQ32" s="48"/>
      <c r="BE32" s="291"/>
    </row>
    <row r="33" spans="2:56" s="1" customFormat="1" ht="6.9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" customHeight="1" x14ac:dyDescent="0.3">
      <c r="B39" s="34"/>
      <c r="C39" s="55" t="s">
        <v>55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3035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68" t="str">
        <f>K6</f>
        <v>Rekonstrukce lávky přes vodoteč Grasmanka na ul. Štefánikova/Palackého, Nový Jičín</v>
      </c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63"/>
      <c r="AQ42" s="63"/>
      <c r="AR42" s="64"/>
    </row>
    <row r="43" spans="2:56" s="1" customFormat="1" ht="6.9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ht="13.2" x14ac:dyDescent="0.3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Nový Jičín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70" t="str">
        <f>IF(AN8= "","",AN8)</f>
        <v>18.7.2017</v>
      </c>
      <c r="AN44" s="271"/>
      <c r="AO44" s="56"/>
      <c r="AP44" s="56"/>
      <c r="AQ44" s="56"/>
      <c r="AR44" s="54"/>
    </row>
    <row r="45" spans="2:56" s="1" customFormat="1" ht="6.9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ht="13.2" x14ac:dyDescent="0.3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>Město Nový Jičín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37</v>
      </c>
      <c r="AJ46" s="56"/>
      <c r="AK46" s="56"/>
      <c r="AL46" s="56"/>
      <c r="AM46" s="272" t="str">
        <f>IF(E17="","",E17)</f>
        <v>JOKA Jordan Jan</v>
      </c>
      <c r="AN46" s="271"/>
      <c r="AO46" s="271"/>
      <c r="AP46" s="271"/>
      <c r="AQ46" s="56"/>
      <c r="AR46" s="54"/>
      <c r="AS46" s="273" t="s">
        <v>56</v>
      </c>
      <c r="AT46" s="274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3.2" x14ac:dyDescent="0.3">
      <c r="B47" s="34"/>
      <c r="C47" s="58" t="s">
        <v>35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75"/>
      <c r="AT47" s="276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8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77"/>
      <c r="AT48" s="278"/>
      <c r="AU48" s="35"/>
      <c r="AV48" s="35"/>
      <c r="AW48" s="35"/>
      <c r="AX48" s="35"/>
      <c r="AY48" s="35"/>
      <c r="AZ48" s="35"/>
      <c r="BA48" s="35"/>
      <c r="BB48" s="35"/>
      <c r="BC48" s="35"/>
      <c r="BD48" s="72"/>
    </row>
    <row r="49" spans="1:91" s="1" customFormat="1" ht="29.25" customHeight="1" x14ac:dyDescent="0.3">
      <c r="B49" s="34"/>
      <c r="C49" s="279" t="s">
        <v>57</v>
      </c>
      <c r="D49" s="280"/>
      <c r="E49" s="280"/>
      <c r="F49" s="280"/>
      <c r="G49" s="280"/>
      <c r="H49" s="73"/>
      <c r="I49" s="281" t="s">
        <v>58</v>
      </c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2" t="s">
        <v>59</v>
      </c>
      <c r="AH49" s="280"/>
      <c r="AI49" s="280"/>
      <c r="AJ49" s="280"/>
      <c r="AK49" s="280"/>
      <c r="AL49" s="280"/>
      <c r="AM49" s="280"/>
      <c r="AN49" s="281" t="s">
        <v>60</v>
      </c>
      <c r="AO49" s="280"/>
      <c r="AP49" s="280"/>
      <c r="AQ49" s="74" t="s">
        <v>61</v>
      </c>
      <c r="AR49" s="54"/>
      <c r="AS49" s="75" t="s">
        <v>62</v>
      </c>
      <c r="AT49" s="76" t="s">
        <v>63</v>
      </c>
      <c r="AU49" s="76" t="s">
        <v>64</v>
      </c>
      <c r="AV49" s="76" t="s">
        <v>65</v>
      </c>
      <c r="AW49" s="76" t="s">
        <v>66</v>
      </c>
      <c r="AX49" s="76" t="s">
        <v>67</v>
      </c>
      <c r="AY49" s="76" t="s">
        <v>68</v>
      </c>
      <c r="AZ49" s="76" t="s">
        <v>69</v>
      </c>
      <c r="BA49" s="76" t="s">
        <v>70</v>
      </c>
      <c r="BB49" s="76" t="s">
        <v>71</v>
      </c>
      <c r="BC49" s="76" t="s">
        <v>72</v>
      </c>
      <c r="BD49" s="77" t="s">
        <v>73</v>
      </c>
    </row>
    <row r="50" spans="1:91" s="1" customFormat="1" ht="10.8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" customHeight="1" x14ac:dyDescent="0.3">
      <c r="B51" s="61"/>
      <c r="C51" s="81" t="s">
        <v>74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262">
        <f>ROUND(SUM(AG52:AG53),2)</f>
        <v>0</v>
      </c>
      <c r="AH51" s="262"/>
      <c r="AI51" s="262"/>
      <c r="AJ51" s="262"/>
      <c r="AK51" s="262"/>
      <c r="AL51" s="262"/>
      <c r="AM51" s="262"/>
      <c r="AN51" s="263">
        <f>SUM(AG51,AT51)</f>
        <v>0</v>
      </c>
      <c r="AO51" s="263"/>
      <c r="AP51" s="263"/>
      <c r="AQ51" s="83" t="s">
        <v>20</v>
      </c>
      <c r="AR51" s="64"/>
      <c r="AS51" s="84">
        <f>ROUND(SUM(AS52:AS53),2)</f>
        <v>0</v>
      </c>
      <c r="AT51" s="85">
        <f>ROUND(SUM(AV51:AW51),2)</f>
        <v>0</v>
      </c>
      <c r="AU51" s="86">
        <f>ROUND(SUM(AU52:AU53),5)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ROUND(SUM(AZ52:AZ53),2)</f>
        <v>0</v>
      </c>
      <c r="BA51" s="85">
        <f>ROUND(SUM(BA52:BA53),2)</f>
        <v>0</v>
      </c>
      <c r="BB51" s="85">
        <f>ROUND(SUM(BB52:BB53),2)</f>
        <v>0</v>
      </c>
      <c r="BC51" s="85">
        <f>ROUND(SUM(BC52:BC53),2)</f>
        <v>0</v>
      </c>
      <c r="BD51" s="87">
        <f>ROUND(SUM(BD52:BD53),2)</f>
        <v>0</v>
      </c>
      <c r="BS51" s="88" t="s">
        <v>75</v>
      </c>
      <c r="BT51" s="88" t="s">
        <v>76</v>
      </c>
      <c r="BU51" s="89" t="s">
        <v>77</v>
      </c>
      <c r="BV51" s="88" t="s">
        <v>78</v>
      </c>
      <c r="BW51" s="88" t="s">
        <v>5</v>
      </c>
      <c r="BX51" s="88" t="s">
        <v>79</v>
      </c>
      <c r="CL51" s="88" t="s">
        <v>20</v>
      </c>
    </row>
    <row r="52" spans="1:91" s="5" customFormat="1" ht="22.5" customHeight="1" x14ac:dyDescent="0.3">
      <c r="A52" s="253" t="s">
        <v>859</v>
      </c>
      <c r="B52" s="90"/>
      <c r="C52" s="91"/>
      <c r="D52" s="267" t="s">
        <v>76</v>
      </c>
      <c r="E52" s="266"/>
      <c r="F52" s="266"/>
      <c r="G52" s="266"/>
      <c r="H52" s="266"/>
      <c r="I52" s="92"/>
      <c r="J52" s="267" t="s">
        <v>80</v>
      </c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  <c r="W52" s="266"/>
      <c r="X52" s="266"/>
      <c r="Y52" s="266"/>
      <c r="Z52" s="266"/>
      <c r="AA52" s="266"/>
      <c r="AB52" s="266"/>
      <c r="AC52" s="266"/>
      <c r="AD52" s="266"/>
      <c r="AE52" s="266"/>
      <c r="AF52" s="266"/>
      <c r="AG52" s="265">
        <f>'0 - Ostatní a vedlejší ná...'!J27</f>
        <v>0</v>
      </c>
      <c r="AH52" s="266"/>
      <c r="AI52" s="266"/>
      <c r="AJ52" s="266"/>
      <c r="AK52" s="266"/>
      <c r="AL52" s="266"/>
      <c r="AM52" s="266"/>
      <c r="AN52" s="265">
        <f>SUM(AG52,AT52)</f>
        <v>0</v>
      </c>
      <c r="AO52" s="266"/>
      <c r="AP52" s="266"/>
      <c r="AQ52" s="93" t="s">
        <v>81</v>
      </c>
      <c r="AR52" s="94"/>
      <c r="AS52" s="95">
        <v>0</v>
      </c>
      <c r="AT52" s="96">
        <f>ROUND(SUM(AV52:AW52),2)</f>
        <v>0</v>
      </c>
      <c r="AU52" s="97">
        <f>'0 - Ostatní a vedlejší ná...'!P78</f>
        <v>0</v>
      </c>
      <c r="AV52" s="96">
        <f>'0 - Ostatní a vedlejší ná...'!J30</f>
        <v>0</v>
      </c>
      <c r="AW52" s="96">
        <f>'0 - Ostatní a vedlejší ná...'!J31</f>
        <v>0</v>
      </c>
      <c r="AX52" s="96">
        <f>'0 - Ostatní a vedlejší ná...'!J32</f>
        <v>0</v>
      </c>
      <c r="AY52" s="96">
        <f>'0 - Ostatní a vedlejší ná...'!J33</f>
        <v>0</v>
      </c>
      <c r="AZ52" s="96">
        <f>'0 - Ostatní a vedlejší ná...'!F30</f>
        <v>0</v>
      </c>
      <c r="BA52" s="96">
        <f>'0 - Ostatní a vedlejší ná...'!F31</f>
        <v>0</v>
      </c>
      <c r="BB52" s="96">
        <f>'0 - Ostatní a vedlejší ná...'!F32</f>
        <v>0</v>
      </c>
      <c r="BC52" s="96">
        <f>'0 - Ostatní a vedlejší ná...'!F33</f>
        <v>0</v>
      </c>
      <c r="BD52" s="98">
        <f>'0 - Ostatní a vedlejší ná...'!F34</f>
        <v>0</v>
      </c>
      <c r="BT52" s="99" t="s">
        <v>22</v>
      </c>
      <c r="BV52" s="99" t="s">
        <v>78</v>
      </c>
      <c r="BW52" s="99" t="s">
        <v>82</v>
      </c>
      <c r="BX52" s="99" t="s">
        <v>5</v>
      </c>
      <c r="CL52" s="99" t="s">
        <v>20</v>
      </c>
      <c r="CM52" s="99" t="s">
        <v>83</v>
      </c>
    </row>
    <row r="53" spans="1:91" s="5" customFormat="1" ht="22.5" customHeight="1" x14ac:dyDescent="0.3">
      <c r="A53" s="253" t="s">
        <v>859</v>
      </c>
      <c r="B53" s="90"/>
      <c r="C53" s="91"/>
      <c r="D53" s="267" t="s">
        <v>22</v>
      </c>
      <c r="E53" s="266"/>
      <c r="F53" s="266"/>
      <c r="G53" s="266"/>
      <c r="H53" s="266"/>
      <c r="I53" s="92"/>
      <c r="J53" s="267" t="s">
        <v>84</v>
      </c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5">
        <f>'1 - Rekonstrukce lávky'!J27</f>
        <v>0</v>
      </c>
      <c r="AH53" s="266"/>
      <c r="AI53" s="266"/>
      <c r="AJ53" s="266"/>
      <c r="AK53" s="266"/>
      <c r="AL53" s="266"/>
      <c r="AM53" s="266"/>
      <c r="AN53" s="265">
        <f>SUM(AG53,AT53)</f>
        <v>0</v>
      </c>
      <c r="AO53" s="266"/>
      <c r="AP53" s="266"/>
      <c r="AQ53" s="93" t="s">
        <v>81</v>
      </c>
      <c r="AR53" s="94"/>
      <c r="AS53" s="100">
        <v>0</v>
      </c>
      <c r="AT53" s="101">
        <f>ROUND(SUM(AV53:AW53),2)</f>
        <v>0</v>
      </c>
      <c r="AU53" s="102">
        <f>'1 - Rekonstrukce lávky'!P88</f>
        <v>0</v>
      </c>
      <c r="AV53" s="101">
        <f>'1 - Rekonstrukce lávky'!J30</f>
        <v>0</v>
      </c>
      <c r="AW53" s="101">
        <f>'1 - Rekonstrukce lávky'!J31</f>
        <v>0</v>
      </c>
      <c r="AX53" s="101">
        <f>'1 - Rekonstrukce lávky'!J32</f>
        <v>0</v>
      </c>
      <c r="AY53" s="101">
        <f>'1 - Rekonstrukce lávky'!J33</f>
        <v>0</v>
      </c>
      <c r="AZ53" s="101">
        <f>'1 - Rekonstrukce lávky'!F30</f>
        <v>0</v>
      </c>
      <c r="BA53" s="101">
        <f>'1 - Rekonstrukce lávky'!F31</f>
        <v>0</v>
      </c>
      <c r="BB53" s="101">
        <f>'1 - Rekonstrukce lávky'!F32</f>
        <v>0</v>
      </c>
      <c r="BC53" s="101">
        <f>'1 - Rekonstrukce lávky'!F33</f>
        <v>0</v>
      </c>
      <c r="BD53" s="103">
        <f>'1 - Rekonstrukce lávky'!F34</f>
        <v>0</v>
      </c>
      <c r="BT53" s="99" t="s">
        <v>22</v>
      </c>
      <c r="BV53" s="99" t="s">
        <v>78</v>
      </c>
      <c r="BW53" s="99" t="s">
        <v>85</v>
      </c>
      <c r="BX53" s="99" t="s">
        <v>5</v>
      </c>
      <c r="CL53" s="99" t="s">
        <v>20</v>
      </c>
      <c r="CM53" s="99" t="s">
        <v>83</v>
      </c>
    </row>
    <row r="54" spans="1:91" s="1" customFormat="1" ht="30" customHeight="1" x14ac:dyDescent="0.3">
      <c r="B54" s="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4"/>
    </row>
    <row r="55" spans="1:91" s="1" customFormat="1" ht="6.9" customHeigh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4"/>
    </row>
  </sheetData>
  <sheetProtection password="CC35" sheet="1" objects="1" scenarios="1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 - Ostatní a vedlejší ná...'!C2" tooltip="0 - Ostatní a vedlejší ná..." display="/"/>
    <hyperlink ref="A53" location="'1 - Rekonstrukce lávky'!C2" tooltip="1 - Rekonstrukce lávky" display="/"/>
  </hyperlinks>
  <pageMargins left="0.58333330000000005" right="0.58333330000000005" top="0.58333330000000005" bottom="0.58333330000000005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5"/>
      <c r="B1" s="255"/>
      <c r="C1" s="255"/>
      <c r="D1" s="254" t="s">
        <v>1</v>
      </c>
      <c r="E1" s="255"/>
      <c r="F1" s="256" t="s">
        <v>860</v>
      </c>
      <c r="G1" s="302" t="s">
        <v>861</v>
      </c>
      <c r="H1" s="302"/>
      <c r="I1" s="261"/>
      <c r="J1" s="256" t="s">
        <v>862</v>
      </c>
      <c r="K1" s="254" t="s">
        <v>86</v>
      </c>
      <c r="L1" s="256" t="s">
        <v>863</v>
      </c>
      <c r="M1" s="256"/>
      <c r="N1" s="256"/>
      <c r="O1" s="256"/>
      <c r="P1" s="256"/>
      <c r="Q1" s="256"/>
      <c r="R1" s="256"/>
      <c r="S1" s="256"/>
      <c r="T1" s="256"/>
      <c r="U1" s="252"/>
      <c r="V1" s="25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" customHeight="1" x14ac:dyDescent="0.3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82</v>
      </c>
    </row>
    <row r="3" spans="1:70" ht="6.9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83</v>
      </c>
    </row>
    <row r="4" spans="1:70" ht="36.9" customHeight="1" x14ac:dyDescent="0.3">
      <c r="B4" s="21"/>
      <c r="C4" s="22"/>
      <c r="D4" s="23" t="s">
        <v>87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</row>
    <row r="5" spans="1:70" ht="6.9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 ht="13.2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</row>
    <row r="7" spans="1:70" ht="22.5" customHeight="1" x14ac:dyDescent="0.3">
      <c r="B7" s="21"/>
      <c r="C7" s="22"/>
      <c r="D7" s="22"/>
      <c r="E7" s="303" t="str">
        <f>'Rekapitulace stavby'!K6</f>
        <v>Rekonstrukce lávky přes vodoteč Grasmanka na ul. Štefánikova/Palackého, Nový Jičín</v>
      </c>
      <c r="F7" s="294"/>
      <c r="G7" s="294"/>
      <c r="H7" s="294"/>
      <c r="I7" s="106"/>
      <c r="J7" s="22"/>
      <c r="K7" s="24"/>
    </row>
    <row r="8" spans="1:70" s="1" customFormat="1" ht="13.2" x14ac:dyDescent="0.3">
      <c r="B8" s="34"/>
      <c r="C8" s="35"/>
      <c r="D8" s="30" t="s">
        <v>88</v>
      </c>
      <c r="E8" s="35"/>
      <c r="F8" s="35"/>
      <c r="G8" s="35"/>
      <c r="H8" s="35"/>
      <c r="I8" s="107"/>
      <c r="J8" s="35"/>
      <c r="K8" s="38"/>
    </row>
    <row r="9" spans="1:70" s="1" customFormat="1" ht="36.9" customHeight="1" x14ac:dyDescent="0.3">
      <c r="B9" s="34"/>
      <c r="C9" s="35"/>
      <c r="D9" s="35"/>
      <c r="E9" s="304" t="s">
        <v>89</v>
      </c>
      <c r="F9" s="278"/>
      <c r="G9" s="278"/>
      <c r="H9" s="278"/>
      <c r="I9" s="107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8" t="s">
        <v>21</v>
      </c>
      <c r="J11" s="28" t="s">
        <v>20</v>
      </c>
      <c r="K11" s="38"/>
    </row>
    <row r="12" spans="1:70" s="1" customFormat="1" ht="14.4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8" t="s">
        <v>25</v>
      </c>
      <c r="J12" s="109" t="str">
        <f>'Rekapitulace stavby'!AN8</f>
        <v>18.7.2017</v>
      </c>
      <c r="K12" s="38"/>
    </row>
    <row r="13" spans="1:70" s="1" customFormat="1" ht="10.8" customHeight="1" x14ac:dyDescent="0.3">
      <c r="B13" s="34"/>
      <c r="C13" s="35"/>
      <c r="D13" s="35"/>
      <c r="E13" s="35"/>
      <c r="F13" s="35"/>
      <c r="G13" s="35"/>
      <c r="H13" s="35"/>
      <c r="I13" s="107"/>
      <c r="J13" s="35"/>
      <c r="K13" s="38"/>
    </row>
    <row r="14" spans="1:70" s="1" customFormat="1" ht="14.4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8" t="s">
        <v>30</v>
      </c>
      <c r="J14" s="28" t="s">
        <v>31</v>
      </c>
      <c r="K14" s="38"/>
    </row>
    <row r="15" spans="1:70" s="1" customFormat="1" ht="18" customHeight="1" x14ac:dyDescent="0.3">
      <c r="B15" s="34"/>
      <c r="C15" s="35"/>
      <c r="D15" s="35"/>
      <c r="E15" s="28" t="s">
        <v>32</v>
      </c>
      <c r="F15" s="35"/>
      <c r="G15" s="35"/>
      <c r="H15" s="35"/>
      <c r="I15" s="108" t="s">
        <v>33</v>
      </c>
      <c r="J15" s="28" t="s">
        <v>34</v>
      </c>
      <c r="K15" s="38"/>
    </row>
    <row r="16" spans="1:70" s="1" customFormat="1" ht="6.9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33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30</v>
      </c>
      <c r="J20" s="28" t="s">
        <v>38</v>
      </c>
      <c r="K20" s="38"/>
    </row>
    <row r="21" spans="2:11" s="1" customFormat="1" ht="18" customHeight="1" x14ac:dyDescent="0.3">
      <c r="B21" s="34"/>
      <c r="C21" s="35"/>
      <c r="D21" s="35"/>
      <c r="E21" s="28" t="s">
        <v>40</v>
      </c>
      <c r="F21" s="35"/>
      <c r="G21" s="35"/>
      <c r="H21" s="35"/>
      <c r="I21" s="108" t="s">
        <v>33</v>
      </c>
      <c r="J21" s="28" t="s">
        <v>20</v>
      </c>
      <c r="K21" s="38"/>
    </row>
    <row r="22" spans="2:11" s="1" customFormat="1" ht="6.9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" customHeight="1" x14ac:dyDescent="0.3">
      <c r="B23" s="34"/>
      <c r="C23" s="35"/>
      <c r="D23" s="30" t="s">
        <v>41</v>
      </c>
      <c r="E23" s="35"/>
      <c r="F23" s="35"/>
      <c r="G23" s="35"/>
      <c r="H23" s="35"/>
      <c r="I23" s="107"/>
      <c r="J23" s="35"/>
      <c r="K23" s="38"/>
    </row>
    <row r="24" spans="2:11" s="6" customFormat="1" ht="22.5" customHeight="1" x14ac:dyDescent="0.3">
      <c r="B24" s="110"/>
      <c r="C24" s="111"/>
      <c r="D24" s="111"/>
      <c r="E24" s="297" t="s">
        <v>20</v>
      </c>
      <c r="F24" s="305"/>
      <c r="G24" s="305"/>
      <c r="H24" s="305"/>
      <c r="I24" s="112"/>
      <c r="J24" s="111"/>
      <c r="K24" s="113"/>
    </row>
    <row r="25" spans="2:11" s="1" customFormat="1" ht="6.9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" customHeight="1" x14ac:dyDescent="0.3">
      <c r="B26" s="34"/>
      <c r="C26" s="35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4"/>
      <c r="C27" s="35"/>
      <c r="D27" s="116" t="s">
        <v>42</v>
      </c>
      <c r="E27" s="35"/>
      <c r="F27" s="35"/>
      <c r="G27" s="35"/>
      <c r="H27" s="35"/>
      <c r="I27" s="107"/>
      <c r="J27" s="117">
        <f>ROUND(J78,2)</f>
        <v>0</v>
      </c>
      <c r="K27" s="38"/>
    </row>
    <row r="28" spans="2:11" s="1" customFormat="1" ht="6.9" customHeight="1" x14ac:dyDescent="0.3">
      <c r="B28" s="34"/>
      <c r="C28" s="35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8" t="s">
        <v>43</v>
      </c>
      <c r="J29" s="39" t="s">
        <v>45</v>
      </c>
      <c r="K29" s="38"/>
    </row>
    <row r="30" spans="2:11" s="1" customFormat="1" ht="14.4" customHeight="1" x14ac:dyDescent="0.3">
      <c r="B30" s="34"/>
      <c r="C30" s="35"/>
      <c r="D30" s="42" t="s">
        <v>46</v>
      </c>
      <c r="E30" s="42" t="s">
        <v>47</v>
      </c>
      <c r="F30" s="119">
        <f>ROUND(SUM(BE78:BE110), 2)</f>
        <v>0</v>
      </c>
      <c r="G30" s="35"/>
      <c r="H30" s="35"/>
      <c r="I30" s="120">
        <v>0.21</v>
      </c>
      <c r="J30" s="119">
        <f>ROUND(ROUND((SUM(BE78:BE110)), 2)*I30, 2)</f>
        <v>0</v>
      </c>
      <c r="K30" s="38"/>
    </row>
    <row r="31" spans="2:11" s="1" customFormat="1" ht="14.4" customHeight="1" x14ac:dyDescent="0.3">
      <c r="B31" s="34"/>
      <c r="C31" s="35"/>
      <c r="D31" s="35"/>
      <c r="E31" s="42" t="s">
        <v>48</v>
      </c>
      <c r="F31" s="119">
        <f>ROUND(SUM(BF78:BF110), 2)</f>
        <v>0</v>
      </c>
      <c r="G31" s="35"/>
      <c r="H31" s="35"/>
      <c r="I31" s="120">
        <v>0.15</v>
      </c>
      <c r="J31" s="119">
        <f>ROUND(ROUND((SUM(BF78:BF110)), 2)*I31, 2)</f>
        <v>0</v>
      </c>
      <c r="K31" s="38"/>
    </row>
    <row r="32" spans="2:11" s="1" customFormat="1" ht="14.4" hidden="1" customHeight="1" x14ac:dyDescent="0.3">
      <c r="B32" s="34"/>
      <c r="C32" s="35"/>
      <c r="D32" s="35"/>
      <c r="E32" s="42" t="s">
        <v>49</v>
      </c>
      <c r="F32" s="119">
        <f>ROUND(SUM(BG78:BG110), 2)</f>
        <v>0</v>
      </c>
      <c r="G32" s="35"/>
      <c r="H32" s="35"/>
      <c r="I32" s="120">
        <v>0.21</v>
      </c>
      <c r="J32" s="119">
        <v>0</v>
      </c>
      <c r="K32" s="38"/>
    </row>
    <row r="33" spans="2:11" s="1" customFormat="1" ht="14.4" hidden="1" customHeight="1" x14ac:dyDescent="0.3">
      <c r="B33" s="34"/>
      <c r="C33" s="35"/>
      <c r="D33" s="35"/>
      <c r="E33" s="42" t="s">
        <v>50</v>
      </c>
      <c r="F33" s="119">
        <f>ROUND(SUM(BH78:BH110), 2)</f>
        <v>0</v>
      </c>
      <c r="G33" s="35"/>
      <c r="H33" s="35"/>
      <c r="I33" s="120">
        <v>0.15</v>
      </c>
      <c r="J33" s="119">
        <v>0</v>
      </c>
      <c r="K33" s="38"/>
    </row>
    <row r="34" spans="2:11" s="1" customFormat="1" ht="14.4" hidden="1" customHeight="1" x14ac:dyDescent="0.3">
      <c r="B34" s="34"/>
      <c r="C34" s="35"/>
      <c r="D34" s="35"/>
      <c r="E34" s="42" t="s">
        <v>51</v>
      </c>
      <c r="F34" s="119">
        <f>ROUND(SUM(BI78:BI110), 2)</f>
        <v>0</v>
      </c>
      <c r="G34" s="35"/>
      <c r="H34" s="35"/>
      <c r="I34" s="120">
        <v>0</v>
      </c>
      <c r="J34" s="119">
        <v>0</v>
      </c>
      <c r="K34" s="38"/>
    </row>
    <row r="35" spans="2:11" s="1" customFormat="1" ht="6.9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 x14ac:dyDescent="0.3">
      <c r="B36" s="34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" customHeight="1" x14ac:dyDescent="0.3">
      <c r="B37" s="49"/>
      <c r="C37" s="50"/>
      <c r="D37" s="50"/>
      <c r="E37" s="50"/>
      <c r="F37" s="50"/>
      <c r="G37" s="50"/>
      <c r="H37" s="50"/>
      <c r="I37" s="128"/>
      <c r="J37" s="50"/>
      <c r="K37" s="51"/>
    </row>
    <row r="41" spans="2:11" s="1" customFormat="1" ht="6.9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" customHeight="1" x14ac:dyDescent="0.3">
      <c r="B42" s="34"/>
      <c r="C42" s="23" t="s">
        <v>90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22.5" customHeight="1" x14ac:dyDescent="0.3">
      <c r="B45" s="34"/>
      <c r="C45" s="35"/>
      <c r="D45" s="35"/>
      <c r="E45" s="303" t="str">
        <f>E7</f>
        <v>Rekonstrukce lávky přes vodoteč Grasmanka na ul. Štefánikova/Palackého, Nový Jičín</v>
      </c>
      <c r="F45" s="278"/>
      <c r="G45" s="278"/>
      <c r="H45" s="278"/>
      <c r="I45" s="107"/>
      <c r="J45" s="35"/>
      <c r="K45" s="38"/>
    </row>
    <row r="46" spans="2:11" s="1" customFormat="1" ht="14.4" customHeight="1" x14ac:dyDescent="0.3">
      <c r="B46" s="34"/>
      <c r="C46" s="30" t="s">
        <v>88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23.25" customHeight="1" x14ac:dyDescent="0.3">
      <c r="B47" s="34"/>
      <c r="C47" s="35"/>
      <c r="D47" s="35"/>
      <c r="E47" s="304" t="str">
        <f>E9</f>
        <v>0 - Ostatní a vedlejší náklady</v>
      </c>
      <c r="F47" s="278"/>
      <c r="G47" s="278"/>
      <c r="H47" s="278"/>
      <c r="I47" s="107"/>
      <c r="J47" s="35"/>
      <c r="K47" s="38"/>
    </row>
    <row r="48" spans="2:11" s="1" customFormat="1" ht="6.9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Nový Jičín</v>
      </c>
      <c r="G49" s="35"/>
      <c r="H49" s="35"/>
      <c r="I49" s="108" t="s">
        <v>25</v>
      </c>
      <c r="J49" s="109" t="str">
        <f>IF(J12="","",J12)</f>
        <v>18.7.2017</v>
      </c>
      <c r="K49" s="38"/>
    </row>
    <row r="50" spans="2:47" s="1" customFormat="1" ht="6.9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ht="13.2" x14ac:dyDescent="0.3">
      <c r="B51" s="34"/>
      <c r="C51" s="30" t="s">
        <v>29</v>
      </c>
      <c r="D51" s="35"/>
      <c r="E51" s="35"/>
      <c r="F51" s="28" t="str">
        <f>E15</f>
        <v>Město Nový Jičín</v>
      </c>
      <c r="G51" s="35"/>
      <c r="H51" s="35"/>
      <c r="I51" s="108" t="s">
        <v>37</v>
      </c>
      <c r="J51" s="28" t="str">
        <f>E21</f>
        <v>JOKA Jordan Jan</v>
      </c>
      <c r="K51" s="38"/>
    </row>
    <row r="52" spans="2:47" s="1" customFormat="1" ht="14.4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3" t="s">
        <v>91</v>
      </c>
      <c r="D54" s="121"/>
      <c r="E54" s="121"/>
      <c r="F54" s="121"/>
      <c r="G54" s="121"/>
      <c r="H54" s="121"/>
      <c r="I54" s="134"/>
      <c r="J54" s="135" t="s">
        <v>92</v>
      </c>
      <c r="K54" s="136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7" t="s">
        <v>93</v>
      </c>
      <c r="D56" s="35"/>
      <c r="E56" s="35"/>
      <c r="F56" s="35"/>
      <c r="G56" s="35"/>
      <c r="H56" s="35"/>
      <c r="I56" s="107"/>
      <c r="J56" s="117">
        <f>J78</f>
        <v>0</v>
      </c>
      <c r="K56" s="38"/>
      <c r="AU56" s="17" t="s">
        <v>94</v>
      </c>
    </row>
    <row r="57" spans="2:47" s="7" customFormat="1" ht="24.9" customHeight="1" x14ac:dyDescent="0.3">
      <c r="B57" s="138"/>
      <c r="C57" s="139"/>
      <c r="D57" s="140" t="s">
        <v>95</v>
      </c>
      <c r="E57" s="141"/>
      <c r="F57" s="141"/>
      <c r="G57" s="141"/>
      <c r="H57" s="141"/>
      <c r="I57" s="142"/>
      <c r="J57" s="143">
        <f>J79</f>
        <v>0</v>
      </c>
      <c r="K57" s="144"/>
    </row>
    <row r="58" spans="2:47" s="7" customFormat="1" ht="24.9" customHeight="1" x14ac:dyDescent="0.3">
      <c r="B58" s="138"/>
      <c r="C58" s="139"/>
      <c r="D58" s="140" t="s">
        <v>96</v>
      </c>
      <c r="E58" s="141"/>
      <c r="F58" s="141"/>
      <c r="G58" s="141"/>
      <c r="H58" s="141"/>
      <c r="I58" s="142"/>
      <c r="J58" s="143">
        <f>J102</f>
        <v>0</v>
      </c>
      <c r="K58" s="144"/>
    </row>
    <row r="59" spans="2:47" s="1" customFormat="1" ht="21.75" customHeight="1" x14ac:dyDescent="0.3">
      <c r="B59" s="34"/>
      <c r="C59" s="35"/>
      <c r="D59" s="35"/>
      <c r="E59" s="35"/>
      <c r="F59" s="35"/>
      <c r="G59" s="35"/>
      <c r="H59" s="35"/>
      <c r="I59" s="107"/>
      <c r="J59" s="35"/>
      <c r="K59" s="38"/>
    </row>
    <row r="60" spans="2:47" s="1" customFormat="1" ht="6.9" customHeight="1" x14ac:dyDescent="0.3">
      <c r="B60" s="49"/>
      <c r="C60" s="50"/>
      <c r="D60" s="50"/>
      <c r="E60" s="50"/>
      <c r="F60" s="50"/>
      <c r="G60" s="50"/>
      <c r="H60" s="50"/>
      <c r="I60" s="128"/>
      <c r="J60" s="50"/>
      <c r="K60" s="51"/>
    </row>
    <row r="64" spans="2:47" s="1" customFormat="1" ht="6.9" customHeight="1" x14ac:dyDescent="0.3">
      <c r="B64" s="52"/>
      <c r="C64" s="53"/>
      <c r="D64" s="53"/>
      <c r="E64" s="53"/>
      <c r="F64" s="53"/>
      <c r="G64" s="53"/>
      <c r="H64" s="53"/>
      <c r="I64" s="131"/>
      <c r="J64" s="53"/>
      <c r="K64" s="53"/>
      <c r="L64" s="54"/>
    </row>
    <row r="65" spans="2:65" s="1" customFormat="1" ht="36.9" customHeight="1" x14ac:dyDescent="0.3">
      <c r="B65" s="34"/>
      <c r="C65" s="55" t="s">
        <v>97</v>
      </c>
      <c r="D65" s="56"/>
      <c r="E65" s="56"/>
      <c r="F65" s="56"/>
      <c r="G65" s="56"/>
      <c r="H65" s="56"/>
      <c r="I65" s="145"/>
      <c r="J65" s="56"/>
      <c r="K65" s="56"/>
      <c r="L65" s="54"/>
    </row>
    <row r="66" spans="2:65" s="1" customFormat="1" ht="6.9" customHeight="1" x14ac:dyDescent="0.3">
      <c r="B66" s="34"/>
      <c r="C66" s="56"/>
      <c r="D66" s="56"/>
      <c r="E66" s="56"/>
      <c r="F66" s="56"/>
      <c r="G66" s="56"/>
      <c r="H66" s="56"/>
      <c r="I66" s="145"/>
      <c r="J66" s="56"/>
      <c r="K66" s="56"/>
      <c r="L66" s="54"/>
    </row>
    <row r="67" spans="2:65" s="1" customFormat="1" ht="14.4" customHeight="1" x14ac:dyDescent="0.3">
      <c r="B67" s="34"/>
      <c r="C67" s="58" t="s">
        <v>16</v>
      </c>
      <c r="D67" s="56"/>
      <c r="E67" s="56"/>
      <c r="F67" s="56"/>
      <c r="G67" s="56"/>
      <c r="H67" s="56"/>
      <c r="I67" s="145"/>
      <c r="J67" s="56"/>
      <c r="K67" s="56"/>
      <c r="L67" s="54"/>
    </row>
    <row r="68" spans="2:65" s="1" customFormat="1" ht="22.5" customHeight="1" x14ac:dyDescent="0.3">
      <c r="B68" s="34"/>
      <c r="C68" s="56"/>
      <c r="D68" s="56"/>
      <c r="E68" s="301" t="str">
        <f>E7</f>
        <v>Rekonstrukce lávky přes vodoteč Grasmanka na ul. Štefánikova/Palackého, Nový Jičín</v>
      </c>
      <c r="F68" s="271"/>
      <c r="G68" s="271"/>
      <c r="H68" s="271"/>
      <c r="I68" s="145"/>
      <c r="J68" s="56"/>
      <c r="K68" s="56"/>
      <c r="L68" s="54"/>
    </row>
    <row r="69" spans="2:65" s="1" customFormat="1" ht="14.4" customHeight="1" x14ac:dyDescent="0.3">
      <c r="B69" s="34"/>
      <c r="C69" s="58" t="s">
        <v>88</v>
      </c>
      <c r="D69" s="56"/>
      <c r="E69" s="56"/>
      <c r="F69" s="56"/>
      <c r="G69" s="56"/>
      <c r="H69" s="56"/>
      <c r="I69" s="145"/>
      <c r="J69" s="56"/>
      <c r="K69" s="56"/>
      <c r="L69" s="54"/>
    </row>
    <row r="70" spans="2:65" s="1" customFormat="1" ht="23.25" customHeight="1" x14ac:dyDescent="0.3">
      <c r="B70" s="34"/>
      <c r="C70" s="56"/>
      <c r="D70" s="56"/>
      <c r="E70" s="268" t="str">
        <f>E9</f>
        <v>0 - Ostatní a vedlejší náklady</v>
      </c>
      <c r="F70" s="271"/>
      <c r="G70" s="271"/>
      <c r="H70" s="271"/>
      <c r="I70" s="145"/>
      <c r="J70" s="56"/>
      <c r="K70" s="56"/>
      <c r="L70" s="54"/>
    </row>
    <row r="71" spans="2:65" s="1" customFormat="1" ht="6.9" customHeight="1" x14ac:dyDescent="0.3">
      <c r="B71" s="34"/>
      <c r="C71" s="56"/>
      <c r="D71" s="56"/>
      <c r="E71" s="56"/>
      <c r="F71" s="56"/>
      <c r="G71" s="56"/>
      <c r="H71" s="56"/>
      <c r="I71" s="145"/>
      <c r="J71" s="56"/>
      <c r="K71" s="56"/>
      <c r="L71" s="54"/>
    </row>
    <row r="72" spans="2:65" s="1" customFormat="1" ht="18" customHeight="1" x14ac:dyDescent="0.3">
      <c r="B72" s="34"/>
      <c r="C72" s="58" t="s">
        <v>23</v>
      </c>
      <c r="D72" s="56"/>
      <c r="E72" s="56"/>
      <c r="F72" s="146" t="str">
        <f>F12</f>
        <v>Nový Jičín</v>
      </c>
      <c r="G72" s="56"/>
      <c r="H72" s="56"/>
      <c r="I72" s="147" t="s">
        <v>25</v>
      </c>
      <c r="J72" s="66" t="str">
        <f>IF(J12="","",J12)</f>
        <v>18.7.2017</v>
      </c>
      <c r="K72" s="56"/>
      <c r="L72" s="54"/>
    </row>
    <row r="73" spans="2:65" s="1" customFormat="1" ht="6.9" customHeight="1" x14ac:dyDescent="0.3">
      <c r="B73" s="34"/>
      <c r="C73" s="56"/>
      <c r="D73" s="56"/>
      <c r="E73" s="56"/>
      <c r="F73" s="56"/>
      <c r="G73" s="56"/>
      <c r="H73" s="56"/>
      <c r="I73" s="145"/>
      <c r="J73" s="56"/>
      <c r="K73" s="56"/>
      <c r="L73" s="54"/>
    </row>
    <row r="74" spans="2:65" s="1" customFormat="1" ht="13.2" x14ac:dyDescent="0.3">
      <c r="B74" s="34"/>
      <c r="C74" s="58" t="s">
        <v>29</v>
      </c>
      <c r="D74" s="56"/>
      <c r="E74" s="56"/>
      <c r="F74" s="146" t="str">
        <f>E15</f>
        <v>Město Nový Jičín</v>
      </c>
      <c r="G74" s="56"/>
      <c r="H74" s="56"/>
      <c r="I74" s="147" t="s">
        <v>37</v>
      </c>
      <c r="J74" s="146" t="str">
        <f>E21</f>
        <v>JOKA Jordan Jan</v>
      </c>
      <c r="K74" s="56"/>
      <c r="L74" s="54"/>
    </row>
    <row r="75" spans="2:65" s="1" customFormat="1" ht="14.4" customHeight="1" x14ac:dyDescent="0.3">
      <c r="B75" s="34"/>
      <c r="C75" s="58" t="s">
        <v>35</v>
      </c>
      <c r="D75" s="56"/>
      <c r="E75" s="56"/>
      <c r="F75" s="146" t="str">
        <f>IF(E18="","",E18)</f>
        <v/>
      </c>
      <c r="G75" s="56"/>
      <c r="H75" s="56"/>
      <c r="I75" s="145"/>
      <c r="J75" s="56"/>
      <c r="K75" s="56"/>
      <c r="L75" s="54"/>
    </row>
    <row r="76" spans="2:65" s="1" customFormat="1" ht="10.35" customHeight="1" x14ac:dyDescent="0.3">
      <c r="B76" s="34"/>
      <c r="C76" s="56"/>
      <c r="D76" s="56"/>
      <c r="E76" s="56"/>
      <c r="F76" s="56"/>
      <c r="G76" s="56"/>
      <c r="H76" s="56"/>
      <c r="I76" s="145"/>
      <c r="J76" s="56"/>
      <c r="K76" s="56"/>
      <c r="L76" s="54"/>
    </row>
    <row r="77" spans="2:65" s="8" customFormat="1" ht="29.25" customHeight="1" x14ac:dyDescent="0.3">
      <c r="B77" s="148"/>
      <c r="C77" s="149" t="s">
        <v>98</v>
      </c>
      <c r="D77" s="150" t="s">
        <v>61</v>
      </c>
      <c r="E77" s="150" t="s">
        <v>57</v>
      </c>
      <c r="F77" s="150" t="s">
        <v>99</v>
      </c>
      <c r="G77" s="150" t="s">
        <v>100</v>
      </c>
      <c r="H77" s="150" t="s">
        <v>101</v>
      </c>
      <c r="I77" s="151" t="s">
        <v>102</v>
      </c>
      <c r="J77" s="150" t="s">
        <v>92</v>
      </c>
      <c r="K77" s="152" t="s">
        <v>103</v>
      </c>
      <c r="L77" s="153"/>
      <c r="M77" s="75" t="s">
        <v>104</v>
      </c>
      <c r="N77" s="76" t="s">
        <v>46</v>
      </c>
      <c r="O77" s="76" t="s">
        <v>105</v>
      </c>
      <c r="P77" s="76" t="s">
        <v>106</v>
      </c>
      <c r="Q77" s="76" t="s">
        <v>107</v>
      </c>
      <c r="R77" s="76" t="s">
        <v>108</v>
      </c>
      <c r="S77" s="76" t="s">
        <v>109</v>
      </c>
      <c r="T77" s="77" t="s">
        <v>110</v>
      </c>
    </row>
    <row r="78" spans="2:65" s="1" customFormat="1" ht="29.25" customHeight="1" x14ac:dyDescent="0.35">
      <c r="B78" s="34"/>
      <c r="C78" s="81" t="s">
        <v>93</v>
      </c>
      <c r="D78" s="56"/>
      <c r="E78" s="56"/>
      <c r="F78" s="56"/>
      <c r="G78" s="56"/>
      <c r="H78" s="56"/>
      <c r="I78" s="145"/>
      <c r="J78" s="154">
        <f>BK78</f>
        <v>0</v>
      </c>
      <c r="K78" s="56"/>
      <c r="L78" s="54"/>
      <c r="M78" s="78"/>
      <c r="N78" s="79"/>
      <c r="O78" s="79"/>
      <c r="P78" s="155">
        <f>P79+P102</f>
        <v>0</v>
      </c>
      <c r="Q78" s="79"/>
      <c r="R78" s="155">
        <f>R79+R102</f>
        <v>0</v>
      </c>
      <c r="S78" s="79"/>
      <c r="T78" s="156">
        <f>T79+T102</f>
        <v>0</v>
      </c>
      <c r="AT78" s="17" t="s">
        <v>75</v>
      </c>
      <c r="AU78" s="17" t="s">
        <v>94</v>
      </c>
      <c r="BK78" s="157">
        <f>BK79+BK102</f>
        <v>0</v>
      </c>
    </row>
    <row r="79" spans="2:65" s="9" customFormat="1" ht="37.35" customHeight="1" x14ac:dyDescent="0.35">
      <c r="B79" s="158"/>
      <c r="C79" s="159"/>
      <c r="D79" s="160" t="s">
        <v>75</v>
      </c>
      <c r="E79" s="161" t="s">
        <v>111</v>
      </c>
      <c r="F79" s="161" t="s">
        <v>112</v>
      </c>
      <c r="G79" s="159"/>
      <c r="H79" s="159"/>
      <c r="I79" s="162"/>
      <c r="J79" s="163">
        <f>BK79</f>
        <v>0</v>
      </c>
      <c r="K79" s="159"/>
      <c r="L79" s="164"/>
      <c r="M79" s="165"/>
      <c r="N79" s="166"/>
      <c r="O79" s="166"/>
      <c r="P79" s="167">
        <f>SUM(P80:P101)</f>
        <v>0</v>
      </c>
      <c r="Q79" s="166"/>
      <c r="R79" s="167">
        <f>SUM(R80:R101)</f>
        <v>0</v>
      </c>
      <c r="S79" s="166"/>
      <c r="T79" s="168">
        <f>SUM(T80:T101)</f>
        <v>0</v>
      </c>
      <c r="AR79" s="169" t="s">
        <v>113</v>
      </c>
      <c r="AT79" s="170" t="s">
        <v>75</v>
      </c>
      <c r="AU79" s="170" t="s">
        <v>76</v>
      </c>
      <c r="AY79" s="169" t="s">
        <v>114</v>
      </c>
      <c r="BK79" s="171">
        <f>SUM(BK80:BK101)</f>
        <v>0</v>
      </c>
    </row>
    <row r="80" spans="2:65" s="1" customFormat="1" ht="22.5" customHeight="1" x14ac:dyDescent="0.3">
      <c r="B80" s="34"/>
      <c r="C80" s="172" t="s">
        <v>22</v>
      </c>
      <c r="D80" s="172" t="s">
        <v>115</v>
      </c>
      <c r="E80" s="173" t="s">
        <v>116</v>
      </c>
      <c r="F80" s="174" t="s">
        <v>117</v>
      </c>
      <c r="G80" s="175" t="s">
        <v>118</v>
      </c>
      <c r="H80" s="176">
        <v>1</v>
      </c>
      <c r="I80" s="177"/>
      <c r="J80" s="178">
        <f>ROUND(I80*H80,2)</f>
        <v>0</v>
      </c>
      <c r="K80" s="174" t="s">
        <v>119</v>
      </c>
      <c r="L80" s="54"/>
      <c r="M80" s="179" t="s">
        <v>20</v>
      </c>
      <c r="N80" s="180" t="s">
        <v>47</v>
      </c>
      <c r="O80" s="35"/>
      <c r="P80" s="181">
        <f>O80*H80</f>
        <v>0</v>
      </c>
      <c r="Q80" s="181">
        <v>0</v>
      </c>
      <c r="R80" s="181">
        <f>Q80*H80</f>
        <v>0</v>
      </c>
      <c r="S80" s="181">
        <v>0</v>
      </c>
      <c r="T80" s="182">
        <f>S80*H80</f>
        <v>0</v>
      </c>
      <c r="AR80" s="17" t="s">
        <v>120</v>
      </c>
      <c r="AT80" s="17" t="s">
        <v>115</v>
      </c>
      <c r="AU80" s="17" t="s">
        <v>22</v>
      </c>
      <c r="AY80" s="17" t="s">
        <v>114</v>
      </c>
      <c r="BE80" s="183">
        <f>IF(N80="základní",J80,0)</f>
        <v>0</v>
      </c>
      <c r="BF80" s="183">
        <f>IF(N80="snížená",J80,0)</f>
        <v>0</v>
      </c>
      <c r="BG80" s="183">
        <f>IF(N80="zákl. přenesená",J80,0)</f>
        <v>0</v>
      </c>
      <c r="BH80" s="183">
        <f>IF(N80="sníž. přenesená",J80,0)</f>
        <v>0</v>
      </c>
      <c r="BI80" s="183">
        <f>IF(N80="nulová",J80,0)</f>
        <v>0</v>
      </c>
      <c r="BJ80" s="17" t="s">
        <v>22</v>
      </c>
      <c r="BK80" s="183">
        <f>ROUND(I80*H80,2)</f>
        <v>0</v>
      </c>
      <c r="BL80" s="17" t="s">
        <v>120</v>
      </c>
      <c r="BM80" s="17" t="s">
        <v>121</v>
      </c>
    </row>
    <row r="81" spans="2:65" s="1" customFormat="1" ht="36" x14ac:dyDescent="0.3">
      <c r="B81" s="34"/>
      <c r="C81" s="56"/>
      <c r="D81" s="184" t="s">
        <v>122</v>
      </c>
      <c r="E81" s="56"/>
      <c r="F81" s="185" t="s">
        <v>123</v>
      </c>
      <c r="G81" s="56"/>
      <c r="H81" s="56"/>
      <c r="I81" s="145"/>
      <c r="J81" s="56"/>
      <c r="K81" s="56"/>
      <c r="L81" s="54"/>
      <c r="M81" s="71"/>
      <c r="N81" s="35"/>
      <c r="O81" s="35"/>
      <c r="P81" s="35"/>
      <c r="Q81" s="35"/>
      <c r="R81" s="35"/>
      <c r="S81" s="35"/>
      <c r="T81" s="72"/>
      <c r="AT81" s="17" t="s">
        <v>122</v>
      </c>
      <c r="AU81" s="17" t="s">
        <v>22</v>
      </c>
    </row>
    <row r="82" spans="2:65" s="1" customFormat="1" ht="22.5" customHeight="1" x14ac:dyDescent="0.3">
      <c r="B82" s="34"/>
      <c r="C82" s="172" t="s">
        <v>83</v>
      </c>
      <c r="D82" s="172" t="s">
        <v>115</v>
      </c>
      <c r="E82" s="173" t="s">
        <v>124</v>
      </c>
      <c r="F82" s="174" t="s">
        <v>125</v>
      </c>
      <c r="G82" s="175" t="s">
        <v>118</v>
      </c>
      <c r="H82" s="176">
        <v>1</v>
      </c>
      <c r="I82" s="177"/>
      <c r="J82" s="178">
        <f>ROUND(I82*H82,2)</f>
        <v>0</v>
      </c>
      <c r="K82" s="174" t="s">
        <v>119</v>
      </c>
      <c r="L82" s="54"/>
      <c r="M82" s="179" t="s">
        <v>20</v>
      </c>
      <c r="N82" s="180" t="s">
        <v>47</v>
      </c>
      <c r="O82" s="35"/>
      <c r="P82" s="181">
        <f>O82*H82</f>
        <v>0</v>
      </c>
      <c r="Q82" s="181">
        <v>0</v>
      </c>
      <c r="R82" s="181">
        <f>Q82*H82</f>
        <v>0</v>
      </c>
      <c r="S82" s="181">
        <v>0</v>
      </c>
      <c r="T82" s="182">
        <f>S82*H82</f>
        <v>0</v>
      </c>
      <c r="AR82" s="17" t="s">
        <v>120</v>
      </c>
      <c r="AT82" s="17" t="s">
        <v>115</v>
      </c>
      <c r="AU82" s="17" t="s">
        <v>22</v>
      </c>
      <c r="AY82" s="17" t="s">
        <v>114</v>
      </c>
      <c r="BE82" s="183">
        <f>IF(N82="základní",J82,0)</f>
        <v>0</v>
      </c>
      <c r="BF82" s="183">
        <f>IF(N82="snížená",J82,0)</f>
        <v>0</v>
      </c>
      <c r="BG82" s="183">
        <f>IF(N82="zákl. přenesená",J82,0)</f>
        <v>0</v>
      </c>
      <c r="BH82" s="183">
        <f>IF(N82="sníž. přenesená",J82,0)</f>
        <v>0</v>
      </c>
      <c r="BI82" s="183">
        <f>IF(N82="nulová",J82,0)</f>
        <v>0</v>
      </c>
      <c r="BJ82" s="17" t="s">
        <v>22</v>
      </c>
      <c r="BK82" s="183">
        <f>ROUND(I82*H82,2)</f>
        <v>0</v>
      </c>
      <c r="BL82" s="17" t="s">
        <v>120</v>
      </c>
      <c r="BM82" s="17" t="s">
        <v>126</v>
      </c>
    </row>
    <row r="83" spans="2:65" s="1" customFormat="1" ht="24" x14ac:dyDescent="0.3">
      <c r="B83" s="34"/>
      <c r="C83" s="56"/>
      <c r="D83" s="184" t="s">
        <v>122</v>
      </c>
      <c r="E83" s="56"/>
      <c r="F83" s="185" t="s">
        <v>127</v>
      </c>
      <c r="G83" s="56"/>
      <c r="H83" s="56"/>
      <c r="I83" s="145"/>
      <c r="J83" s="56"/>
      <c r="K83" s="56"/>
      <c r="L83" s="54"/>
      <c r="M83" s="71"/>
      <c r="N83" s="35"/>
      <c r="O83" s="35"/>
      <c r="P83" s="35"/>
      <c r="Q83" s="35"/>
      <c r="R83" s="35"/>
      <c r="S83" s="35"/>
      <c r="T83" s="72"/>
      <c r="AT83" s="17" t="s">
        <v>122</v>
      </c>
      <c r="AU83" s="17" t="s">
        <v>22</v>
      </c>
    </row>
    <row r="84" spans="2:65" s="1" customFormat="1" ht="22.5" customHeight="1" x14ac:dyDescent="0.3">
      <c r="B84" s="34"/>
      <c r="C84" s="172" t="s">
        <v>128</v>
      </c>
      <c r="D84" s="172" t="s">
        <v>115</v>
      </c>
      <c r="E84" s="173" t="s">
        <v>129</v>
      </c>
      <c r="F84" s="174" t="s">
        <v>130</v>
      </c>
      <c r="G84" s="175" t="s">
        <v>118</v>
      </c>
      <c r="H84" s="176">
        <v>1</v>
      </c>
      <c r="I84" s="177"/>
      <c r="J84" s="178">
        <f>ROUND(I84*H84,2)</f>
        <v>0</v>
      </c>
      <c r="K84" s="174" t="s">
        <v>119</v>
      </c>
      <c r="L84" s="54"/>
      <c r="M84" s="179" t="s">
        <v>20</v>
      </c>
      <c r="N84" s="180" t="s">
        <v>47</v>
      </c>
      <c r="O84" s="35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AR84" s="17" t="s">
        <v>120</v>
      </c>
      <c r="AT84" s="17" t="s">
        <v>115</v>
      </c>
      <c r="AU84" s="17" t="s">
        <v>22</v>
      </c>
      <c r="AY84" s="17" t="s">
        <v>114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7" t="s">
        <v>22</v>
      </c>
      <c r="BK84" s="183">
        <f>ROUND(I84*H84,2)</f>
        <v>0</v>
      </c>
      <c r="BL84" s="17" t="s">
        <v>120</v>
      </c>
      <c r="BM84" s="17" t="s">
        <v>131</v>
      </c>
    </row>
    <row r="85" spans="2:65" s="1" customFormat="1" ht="36" x14ac:dyDescent="0.3">
      <c r="B85" s="34"/>
      <c r="C85" s="56"/>
      <c r="D85" s="184" t="s">
        <v>122</v>
      </c>
      <c r="E85" s="56"/>
      <c r="F85" s="185" t="s">
        <v>132</v>
      </c>
      <c r="G85" s="56"/>
      <c r="H85" s="56"/>
      <c r="I85" s="145"/>
      <c r="J85" s="56"/>
      <c r="K85" s="56"/>
      <c r="L85" s="54"/>
      <c r="M85" s="71"/>
      <c r="N85" s="35"/>
      <c r="O85" s="35"/>
      <c r="P85" s="35"/>
      <c r="Q85" s="35"/>
      <c r="R85" s="35"/>
      <c r="S85" s="35"/>
      <c r="T85" s="72"/>
      <c r="AT85" s="17" t="s">
        <v>122</v>
      </c>
      <c r="AU85" s="17" t="s">
        <v>22</v>
      </c>
    </row>
    <row r="86" spans="2:65" s="1" customFormat="1" ht="22.5" customHeight="1" x14ac:dyDescent="0.3">
      <c r="B86" s="34"/>
      <c r="C86" s="172" t="s">
        <v>113</v>
      </c>
      <c r="D86" s="172" t="s">
        <v>115</v>
      </c>
      <c r="E86" s="173" t="s">
        <v>133</v>
      </c>
      <c r="F86" s="174" t="s">
        <v>134</v>
      </c>
      <c r="G86" s="175" t="s">
        <v>118</v>
      </c>
      <c r="H86" s="176">
        <v>1</v>
      </c>
      <c r="I86" s="177"/>
      <c r="J86" s="178">
        <f>ROUND(I86*H86,2)</f>
        <v>0</v>
      </c>
      <c r="K86" s="174" t="s">
        <v>119</v>
      </c>
      <c r="L86" s="54"/>
      <c r="M86" s="179" t="s">
        <v>20</v>
      </c>
      <c r="N86" s="180" t="s">
        <v>47</v>
      </c>
      <c r="O86" s="35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7" t="s">
        <v>120</v>
      </c>
      <c r="AT86" s="17" t="s">
        <v>115</v>
      </c>
      <c r="AU86" s="17" t="s">
        <v>22</v>
      </c>
      <c r="AY86" s="17" t="s">
        <v>114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7" t="s">
        <v>22</v>
      </c>
      <c r="BK86" s="183">
        <f>ROUND(I86*H86,2)</f>
        <v>0</v>
      </c>
      <c r="BL86" s="17" t="s">
        <v>120</v>
      </c>
      <c r="BM86" s="17" t="s">
        <v>135</v>
      </c>
    </row>
    <row r="87" spans="2:65" s="1" customFormat="1" ht="24" x14ac:dyDescent="0.3">
      <c r="B87" s="34"/>
      <c r="C87" s="56"/>
      <c r="D87" s="184" t="s">
        <v>122</v>
      </c>
      <c r="E87" s="56"/>
      <c r="F87" s="185" t="s">
        <v>136</v>
      </c>
      <c r="G87" s="56"/>
      <c r="H87" s="56"/>
      <c r="I87" s="145"/>
      <c r="J87" s="56"/>
      <c r="K87" s="56"/>
      <c r="L87" s="54"/>
      <c r="M87" s="71"/>
      <c r="N87" s="35"/>
      <c r="O87" s="35"/>
      <c r="P87" s="35"/>
      <c r="Q87" s="35"/>
      <c r="R87" s="35"/>
      <c r="S87" s="35"/>
      <c r="T87" s="72"/>
      <c r="AT87" s="17" t="s">
        <v>122</v>
      </c>
      <c r="AU87" s="17" t="s">
        <v>22</v>
      </c>
    </row>
    <row r="88" spans="2:65" s="1" customFormat="1" ht="22.5" customHeight="1" x14ac:dyDescent="0.3">
      <c r="B88" s="34"/>
      <c r="C88" s="172" t="s">
        <v>137</v>
      </c>
      <c r="D88" s="172" t="s">
        <v>115</v>
      </c>
      <c r="E88" s="173" t="s">
        <v>138</v>
      </c>
      <c r="F88" s="174" t="s">
        <v>139</v>
      </c>
      <c r="G88" s="175" t="s">
        <v>118</v>
      </c>
      <c r="H88" s="176">
        <v>1</v>
      </c>
      <c r="I88" s="177"/>
      <c r="J88" s="178">
        <f>ROUND(I88*H88,2)</f>
        <v>0</v>
      </c>
      <c r="K88" s="174" t="s">
        <v>119</v>
      </c>
      <c r="L88" s="54"/>
      <c r="M88" s="179" t="s">
        <v>20</v>
      </c>
      <c r="N88" s="180" t="s">
        <v>47</v>
      </c>
      <c r="O88" s="35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AR88" s="17" t="s">
        <v>120</v>
      </c>
      <c r="AT88" s="17" t="s">
        <v>115</v>
      </c>
      <c r="AU88" s="17" t="s">
        <v>22</v>
      </c>
      <c r="AY88" s="17" t="s">
        <v>114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7" t="s">
        <v>22</v>
      </c>
      <c r="BK88" s="183">
        <f>ROUND(I88*H88,2)</f>
        <v>0</v>
      </c>
      <c r="BL88" s="17" t="s">
        <v>120</v>
      </c>
      <c r="BM88" s="17" t="s">
        <v>140</v>
      </c>
    </row>
    <row r="89" spans="2:65" s="1" customFormat="1" ht="60" x14ac:dyDescent="0.3">
      <c r="B89" s="34"/>
      <c r="C89" s="56"/>
      <c r="D89" s="184" t="s">
        <v>122</v>
      </c>
      <c r="E89" s="56"/>
      <c r="F89" s="185" t="s">
        <v>141</v>
      </c>
      <c r="G89" s="56"/>
      <c r="H89" s="56"/>
      <c r="I89" s="145"/>
      <c r="J89" s="56"/>
      <c r="K89" s="56"/>
      <c r="L89" s="54"/>
      <c r="M89" s="71"/>
      <c r="N89" s="35"/>
      <c r="O89" s="35"/>
      <c r="P89" s="35"/>
      <c r="Q89" s="35"/>
      <c r="R89" s="35"/>
      <c r="S89" s="35"/>
      <c r="T89" s="72"/>
      <c r="AT89" s="17" t="s">
        <v>122</v>
      </c>
      <c r="AU89" s="17" t="s">
        <v>22</v>
      </c>
    </row>
    <row r="90" spans="2:65" s="1" customFormat="1" ht="22.5" customHeight="1" x14ac:dyDescent="0.3">
      <c r="B90" s="34"/>
      <c r="C90" s="172" t="s">
        <v>142</v>
      </c>
      <c r="D90" s="172" t="s">
        <v>115</v>
      </c>
      <c r="E90" s="173" t="s">
        <v>143</v>
      </c>
      <c r="F90" s="174" t="s">
        <v>144</v>
      </c>
      <c r="G90" s="175" t="s">
        <v>118</v>
      </c>
      <c r="H90" s="176">
        <v>1</v>
      </c>
      <c r="I90" s="177"/>
      <c r="J90" s="178">
        <f>ROUND(I90*H90,2)</f>
        <v>0</v>
      </c>
      <c r="K90" s="174" t="s">
        <v>119</v>
      </c>
      <c r="L90" s="54"/>
      <c r="M90" s="179" t="s">
        <v>20</v>
      </c>
      <c r="N90" s="180" t="s">
        <v>47</v>
      </c>
      <c r="O90" s="35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AR90" s="17" t="s">
        <v>120</v>
      </c>
      <c r="AT90" s="17" t="s">
        <v>115</v>
      </c>
      <c r="AU90" s="17" t="s">
        <v>22</v>
      </c>
      <c r="AY90" s="17" t="s">
        <v>114</v>
      </c>
      <c r="BE90" s="183">
        <f>IF(N90="základní",J90,0)</f>
        <v>0</v>
      </c>
      <c r="BF90" s="183">
        <f>IF(N90="snížená",J90,0)</f>
        <v>0</v>
      </c>
      <c r="BG90" s="183">
        <f>IF(N90="zákl. přenesená",J90,0)</f>
        <v>0</v>
      </c>
      <c r="BH90" s="183">
        <f>IF(N90="sníž. přenesená",J90,0)</f>
        <v>0</v>
      </c>
      <c r="BI90" s="183">
        <f>IF(N90="nulová",J90,0)</f>
        <v>0</v>
      </c>
      <c r="BJ90" s="17" t="s">
        <v>22</v>
      </c>
      <c r="BK90" s="183">
        <f>ROUND(I90*H90,2)</f>
        <v>0</v>
      </c>
      <c r="BL90" s="17" t="s">
        <v>120</v>
      </c>
      <c r="BM90" s="17" t="s">
        <v>145</v>
      </c>
    </row>
    <row r="91" spans="2:65" s="1" customFormat="1" ht="48" x14ac:dyDescent="0.3">
      <c r="B91" s="34"/>
      <c r="C91" s="56"/>
      <c r="D91" s="184" t="s">
        <v>122</v>
      </c>
      <c r="E91" s="56"/>
      <c r="F91" s="185" t="s">
        <v>146</v>
      </c>
      <c r="G91" s="56"/>
      <c r="H91" s="56"/>
      <c r="I91" s="145"/>
      <c r="J91" s="56"/>
      <c r="K91" s="56"/>
      <c r="L91" s="54"/>
      <c r="M91" s="71"/>
      <c r="N91" s="35"/>
      <c r="O91" s="35"/>
      <c r="P91" s="35"/>
      <c r="Q91" s="35"/>
      <c r="R91" s="35"/>
      <c r="S91" s="35"/>
      <c r="T91" s="72"/>
      <c r="AT91" s="17" t="s">
        <v>122</v>
      </c>
      <c r="AU91" s="17" t="s">
        <v>22</v>
      </c>
    </row>
    <row r="92" spans="2:65" s="1" customFormat="1" ht="22.5" customHeight="1" x14ac:dyDescent="0.3">
      <c r="B92" s="34"/>
      <c r="C92" s="172" t="s">
        <v>147</v>
      </c>
      <c r="D92" s="172" t="s">
        <v>115</v>
      </c>
      <c r="E92" s="173" t="s">
        <v>148</v>
      </c>
      <c r="F92" s="174" t="s">
        <v>149</v>
      </c>
      <c r="G92" s="175" t="s">
        <v>118</v>
      </c>
      <c r="H92" s="176">
        <v>1</v>
      </c>
      <c r="I92" s="177"/>
      <c r="J92" s="178">
        <f>ROUND(I92*H92,2)</f>
        <v>0</v>
      </c>
      <c r="K92" s="174" t="s">
        <v>119</v>
      </c>
      <c r="L92" s="54"/>
      <c r="M92" s="179" t="s">
        <v>20</v>
      </c>
      <c r="N92" s="180" t="s">
        <v>47</v>
      </c>
      <c r="O92" s="35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AR92" s="17" t="s">
        <v>120</v>
      </c>
      <c r="AT92" s="17" t="s">
        <v>115</v>
      </c>
      <c r="AU92" s="17" t="s">
        <v>22</v>
      </c>
      <c r="AY92" s="17" t="s">
        <v>114</v>
      </c>
      <c r="BE92" s="183">
        <f>IF(N92="základní",J92,0)</f>
        <v>0</v>
      </c>
      <c r="BF92" s="183">
        <f>IF(N92="snížená",J92,0)</f>
        <v>0</v>
      </c>
      <c r="BG92" s="183">
        <f>IF(N92="zákl. přenesená",J92,0)</f>
        <v>0</v>
      </c>
      <c r="BH92" s="183">
        <f>IF(N92="sníž. přenesená",J92,0)</f>
        <v>0</v>
      </c>
      <c r="BI92" s="183">
        <f>IF(N92="nulová",J92,0)</f>
        <v>0</v>
      </c>
      <c r="BJ92" s="17" t="s">
        <v>22</v>
      </c>
      <c r="BK92" s="183">
        <f>ROUND(I92*H92,2)</f>
        <v>0</v>
      </c>
      <c r="BL92" s="17" t="s">
        <v>120</v>
      </c>
      <c r="BM92" s="17" t="s">
        <v>150</v>
      </c>
    </row>
    <row r="93" spans="2:65" s="1" customFormat="1" ht="24" x14ac:dyDescent="0.3">
      <c r="B93" s="34"/>
      <c r="C93" s="56"/>
      <c r="D93" s="184" t="s">
        <v>122</v>
      </c>
      <c r="E93" s="56"/>
      <c r="F93" s="185" t="s">
        <v>151</v>
      </c>
      <c r="G93" s="56"/>
      <c r="H93" s="56"/>
      <c r="I93" s="145"/>
      <c r="J93" s="56"/>
      <c r="K93" s="56"/>
      <c r="L93" s="54"/>
      <c r="M93" s="71"/>
      <c r="N93" s="35"/>
      <c r="O93" s="35"/>
      <c r="P93" s="35"/>
      <c r="Q93" s="35"/>
      <c r="R93" s="35"/>
      <c r="S93" s="35"/>
      <c r="T93" s="72"/>
      <c r="AT93" s="17" t="s">
        <v>122</v>
      </c>
      <c r="AU93" s="17" t="s">
        <v>22</v>
      </c>
    </row>
    <row r="94" spans="2:65" s="1" customFormat="1" ht="22.5" customHeight="1" x14ac:dyDescent="0.3">
      <c r="B94" s="34"/>
      <c r="C94" s="172" t="s">
        <v>152</v>
      </c>
      <c r="D94" s="172" t="s">
        <v>115</v>
      </c>
      <c r="E94" s="173" t="s">
        <v>153</v>
      </c>
      <c r="F94" s="174" t="s">
        <v>154</v>
      </c>
      <c r="G94" s="175" t="s">
        <v>118</v>
      </c>
      <c r="H94" s="176">
        <v>1</v>
      </c>
      <c r="I94" s="177"/>
      <c r="J94" s="178">
        <f>ROUND(I94*H94,2)</f>
        <v>0</v>
      </c>
      <c r="K94" s="174" t="s">
        <v>119</v>
      </c>
      <c r="L94" s="54"/>
      <c r="M94" s="179" t="s">
        <v>20</v>
      </c>
      <c r="N94" s="180" t="s">
        <v>47</v>
      </c>
      <c r="O94" s="35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AR94" s="17" t="s">
        <v>120</v>
      </c>
      <c r="AT94" s="17" t="s">
        <v>115</v>
      </c>
      <c r="AU94" s="17" t="s">
        <v>22</v>
      </c>
      <c r="AY94" s="17" t="s">
        <v>114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7" t="s">
        <v>22</v>
      </c>
      <c r="BK94" s="183">
        <f>ROUND(I94*H94,2)</f>
        <v>0</v>
      </c>
      <c r="BL94" s="17" t="s">
        <v>120</v>
      </c>
      <c r="BM94" s="17" t="s">
        <v>155</v>
      </c>
    </row>
    <row r="95" spans="2:65" s="1" customFormat="1" ht="60" x14ac:dyDescent="0.3">
      <c r="B95" s="34"/>
      <c r="C95" s="56"/>
      <c r="D95" s="184" t="s">
        <v>122</v>
      </c>
      <c r="E95" s="56"/>
      <c r="F95" s="185" t="s">
        <v>156</v>
      </c>
      <c r="G95" s="56"/>
      <c r="H95" s="56"/>
      <c r="I95" s="145"/>
      <c r="J95" s="56"/>
      <c r="K95" s="56"/>
      <c r="L95" s="54"/>
      <c r="M95" s="71"/>
      <c r="N95" s="35"/>
      <c r="O95" s="35"/>
      <c r="P95" s="35"/>
      <c r="Q95" s="35"/>
      <c r="R95" s="35"/>
      <c r="S95" s="35"/>
      <c r="T95" s="72"/>
      <c r="AT95" s="17" t="s">
        <v>122</v>
      </c>
      <c r="AU95" s="17" t="s">
        <v>22</v>
      </c>
    </row>
    <row r="96" spans="2:65" s="1" customFormat="1" ht="22.5" customHeight="1" x14ac:dyDescent="0.3">
      <c r="B96" s="34"/>
      <c r="C96" s="172" t="s">
        <v>157</v>
      </c>
      <c r="D96" s="172" t="s">
        <v>115</v>
      </c>
      <c r="E96" s="173" t="s">
        <v>158</v>
      </c>
      <c r="F96" s="174" t="s">
        <v>159</v>
      </c>
      <c r="G96" s="175" t="s">
        <v>118</v>
      </c>
      <c r="H96" s="176">
        <v>1</v>
      </c>
      <c r="I96" s="177"/>
      <c r="J96" s="178">
        <f>ROUND(I96*H96,2)</f>
        <v>0</v>
      </c>
      <c r="K96" s="174" t="s">
        <v>119</v>
      </c>
      <c r="L96" s="54"/>
      <c r="M96" s="179" t="s">
        <v>20</v>
      </c>
      <c r="N96" s="180" t="s">
        <v>47</v>
      </c>
      <c r="O96" s="35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7" t="s">
        <v>120</v>
      </c>
      <c r="AT96" s="17" t="s">
        <v>115</v>
      </c>
      <c r="AU96" s="17" t="s">
        <v>22</v>
      </c>
      <c r="AY96" s="17" t="s">
        <v>114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7" t="s">
        <v>22</v>
      </c>
      <c r="BK96" s="183">
        <f>ROUND(I96*H96,2)</f>
        <v>0</v>
      </c>
      <c r="BL96" s="17" t="s">
        <v>120</v>
      </c>
      <c r="BM96" s="17" t="s">
        <v>160</v>
      </c>
    </row>
    <row r="97" spans="2:65" s="1" customFormat="1" ht="48" x14ac:dyDescent="0.3">
      <c r="B97" s="34"/>
      <c r="C97" s="56"/>
      <c r="D97" s="184" t="s">
        <v>122</v>
      </c>
      <c r="E97" s="56"/>
      <c r="F97" s="185" t="s">
        <v>161</v>
      </c>
      <c r="G97" s="56"/>
      <c r="H97" s="56"/>
      <c r="I97" s="145"/>
      <c r="J97" s="56"/>
      <c r="K97" s="56"/>
      <c r="L97" s="54"/>
      <c r="M97" s="71"/>
      <c r="N97" s="35"/>
      <c r="O97" s="35"/>
      <c r="P97" s="35"/>
      <c r="Q97" s="35"/>
      <c r="R97" s="35"/>
      <c r="S97" s="35"/>
      <c r="T97" s="72"/>
      <c r="AT97" s="17" t="s">
        <v>122</v>
      </c>
      <c r="AU97" s="17" t="s">
        <v>22</v>
      </c>
    </row>
    <row r="98" spans="2:65" s="1" customFormat="1" ht="22.5" customHeight="1" x14ac:dyDescent="0.3">
      <c r="B98" s="34"/>
      <c r="C98" s="172" t="s">
        <v>27</v>
      </c>
      <c r="D98" s="172" t="s">
        <v>115</v>
      </c>
      <c r="E98" s="173" t="s">
        <v>162</v>
      </c>
      <c r="F98" s="174" t="s">
        <v>163</v>
      </c>
      <c r="G98" s="175" t="s">
        <v>118</v>
      </c>
      <c r="H98" s="176">
        <v>1</v>
      </c>
      <c r="I98" s="177"/>
      <c r="J98" s="178">
        <f>ROUND(I98*H98,2)</f>
        <v>0</v>
      </c>
      <c r="K98" s="174" t="s">
        <v>119</v>
      </c>
      <c r="L98" s="54"/>
      <c r="M98" s="179" t="s">
        <v>20</v>
      </c>
      <c r="N98" s="180" t="s">
        <v>47</v>
      </c>
      <c r="O98" s="35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AR98" s="17" t="s">
        <v>120</v>
      </c>
      <c r="AT98" s="17" t="s">
        <v>115</v>
      </c>
      <c r="AU98" s="17" t="s">
        <v>22</v>
      </c>
      <c r="AY98" s="17" t="s">
        <v>114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7" t="s">
        <v>22</v>
      </c>
      <c r="BK98" s="183">
        <f>ROUND(I98*H98,2)</f>
        <v>0</v>
      </c>
      <c r="BL98" s="17" t="s">
        <v>120</v>
      </c>
      <c r="BM98" s="17" t="s">
        <v>164</v>
      </c>
    </row>
    <row r="99" spans="2:65" s="1" customFormat="1" ht="216" x14ac:dyDescent="0.3">
      <c r="B99" s="34"/>
      <c r="C99" s="56"/>
      <c r="D99" s="184" t="s">
        <v>122</v>
      </c>
      <c r="E99" s="56"/>
      <c r="F99" s="185" t="s">
        <v>165</v>
      </c>
      <c r="G99" s="56"/>
      <c r="H99" s="56"/>
      <c r="I99" s="145"/>
      <c r="J99" s="56"/>
      <c r="K99" s="56"/>
      <c r="L99" s="54"/>
      <c r="M99" s="71"/>
      <c r="N99" s="35"/>
      <c r="O99" s="35"/>
      <c r="P99" s="35"/>
      <c r="Q99" s="35"/>
      <c r="R99" s="35"/>
      <c r="S99" s="35"/>
      <c r="T99" s="72"/>
      <c r="AT99" s="17" t="s">
        <v>122</v>
      </c>
      <c r="AU99" s="17" t="s">
        <v>22</v>
      </c>
    </row>
    <row r="100" spans="2:65" s="1" customFormat="1" ht="22.5" customHeight="1" x14ac:dyDescent="0.3">
      <c r="B100" s="34"/>
      <c r="C100" s="172" t="s">
        <v>166</v>
      </c>
      <c r="D100" s="172" t="s">
        <v>115</v>
      </c>
      <c r="E100" s="173" t="s">
        <v>167</v>
      </c>
      <c r="F100" s="174" t="s">
        <v>168</v>
      </c>
      <c r="G100" s="175" t="s">
        <v>118</v>
      </c>
      <c r="H100" s="176">
        <v>1</v>
      </c>
      <c r="I100" s="177"/>
      <c r="J100" s="178">
        <f>ROUND(I100*H100,2)</f>
        <v>0</v>
      </c>
      <c r="K100" s="174" t="s">
        <v>169</v>
      </c>
      <c r="L100" s="54"/>
      <c r="M100" s="179" t="s">
        <v>20</v>
      </c>
      <c r="N100" s="180" t="s">
        <v>47</v>
      </c>
      <c r="O100" s="35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7" t="s">
        <v>120</v>
      </c>
      <c r="AT100" s="17" t="s">
        <v>115</v>
      </c>
      <c r="AU100" s="17" t="s">
        <v>22</v>
      </c>
      <c r="AY100" s="17" t="s">
        <v>114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7" t="s">
        <v>22</v>
      </c>
      <c r="BK100" s="183">
        <f>ROUND(I100*H100,2)</f>
        <v>0</v>
      </c>
      <c r="BL100" s="17" t="s">
        <v>120</v>
      </c>
      <c r="BM100" s="17" t="s">
        <v>170</v>
      </c>
    </row>
    <row r="101" spans="2:65" s="1" customFormat="1" ht="24" x14ac:dyDescent="0.3">
      <c r="B101" s="34"/>
      <c r="C101" s="56"/>
      <c r="D101" s="186" t="s">
        <v>122</v>
      </c>
      <c r="E101" s="56"/>
      <c r="F101" s="187" t="s">
        <v>171</v>
      </c>
      <c r="G101" s="56"/>
      <c r="H101" s="56"/>
      <c r="I101" s="145"/>
      <c r="J101" s="56"/>
      <c r="K101" s="56"/>
      <c r="L101" s="54"/>
      <c r="M101" s="71"/>
      <c r="N101" s="35"/>
      <c r="O101" s="35"/>
      <c r="P101" s="35"/>
      <c r="Q101" s="35"/>
      <c r="R101" s="35"/>
      <c r="S101" s="35"/>
      <c r="T101" s="72"/>
      <c r="AT101" s="17" t="s">
        <v>122</v>
      </c>
      <c r="AU101" s="17" t="s">
        <v>22</v>
      </c>
    </row>
    <row r="102" spans="2:65" s="9" customFormat="1" ht="37.35" customHeight="1" x14ac:dyDescent="0.35">
      <c r="B102" s="158"/>
      <c r="C102" s="159"/>
      <c r="D102" s="160" t="s">
        <v>75</v>
      </c>
      <c r="E102" s="161" t="s">
        <v>172</v>
      </c>
      <c r="F102" s="161" t="s">
        <v>173</v>
      </c>
      <c r="G102" s="159"/>
      <c r="H102" s="159"/>
      <c r="I102" s="162"/>
      <c r="J102" s="163">
        <f>BK102</f>
        <v>0</v>
      </c>
      <c r="K102" s="159"/>
      <c r="L102" s="164"/>
      <c r="M102" s="165"/>
      <c r="N102" s="166"/>
      <c r="O102" s="166"/>
      <c r="P102" s="167">
        <f>SUM(P103:P110)</f>
        <v>0</v>
      </c>
      <c r="Q102" s="166"/>
      <c r="R102" s="167">
        <f>SUM(R103:R110)</f>
        <v>0</v>
      </c>
      <c r="S102" s="166"/>
      <c r="T102" s="168">
        <f>SUM(T103:T110)</f>
        <v>0</v>
      </c>
      <c r="AR102" s="169" t="s">
        <v>137</v>
      </c>
      <c r="AT102" s="170" t="s">
        <v>75</v>
      </c>
      <c r="AU102" s="170" t="s">
        <v>76</v>
      </c>
      <c r="AY102" s="169" t="s">
        <v>114</v>
      </c>
      <c r="BK102" s="171">
        <f>SUM(BK103:BK110)</f>
        <v>0</v>
      </c>
    </row>
    <row r="103" spans="2:65" s="1" customFormat="1" ht="22.5" customHeight="1" x14ac:dyDescent="0.3">
      <c r="B103" s="34"/>
      <c r="C103" s="172" t="s">
        <v>174</v>
      </c>
      <c r="D103" s="172" t="s">
        <v>115</v>
      </c>
      <c r="E103" s="173" t="s">
        <v>175</v>
      </c>
      <c r="F103" s="174" t="s">
        <v>176</v>
      </c>
      <c r="G103" s="175" t="s">
        <v>118</v>
      </c>
      <c r="H103" s="176">
        <v>1</v>
      </c>
      <c r="I103" s="177"/>
      <c r="J103" s="178">
        <f>ROUND(I103*H103,2)</f>
        <v>0</v>
      </c>
      <c r="K103" s="174" t="s">
        <v>119</v>
      </c>
      <c r="L103" s="54"/>
      <c r="M103" s="179" t="s">
        <v>20</v>
      </c>
      <c r="N103" s="180" t="s">
        <v>47</v>
      </c>
      <c r="O103" s="35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AR103" s="17" t="s">
        <v>120</v>
      </c>
      <c r="AT103" s="17" t="s">
        <v>115</v>
      </c>
      <c r="AU103" s="17" t="s">
        <v>22</v>
      </c>
      <c r="AY103" s="17" t="s">
        <v>114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7" t="s">
        <v>22</v>
      </c>
      <c r="BK103" s="183">
        <f>ROUND(I103*H103,2)</f>
        <v>0</v>
      </c>
      <c r="BL103" s="17" t="s">
        <v>120</v>
      </c>
      <c r="BM103" s="17" t="s">
        <v>177</v>
      </c>
    </row>
    <row r="104" spans="2:65" s="1" customFormat="1" ht="36" x14ac:dyDescent="0.3">
      <c r="B104" s="34"/>
      <c r="C104" s="56"/>
      <c r="D104" s="184" t="s">
        <v>122</v>
      </c>
      <c r="E104" s="56"/>
      <c r="F104" s="185" t="s">
        <v>178</v>
      </c>
      <c r="G104" s="56"/>
      <c r="H104" s="56"/>
      <c r="I104" s="145"/>
      <c r="J104" s="56"/>
      <c r="K104" s="56"/>
      <c r="L104" s="54"/>
      <c r="M104" s="71"/>
      <c r="N104" s="35"/>
      <c r="O104" s="35"/>
      <c r="P104" s="35"/>
      <c r="Q104" s="35"/>
      <c r="R104" s="35"/>
      <c r="S104" s="35"/>
      <c r="T104" s="72"/>
      <c r="AT104" s="17" t="s">
        <v>122</v>
      </c>
      <c r="AU104" s="17" t="s">
        <v>22</v>
      </c>
    </row>
    <row r="105" spans="2:65" s="1" customFormat="1" ht="22.5" customHeight="1" x14ac:dyDescent="0.3">
      <c r="B105" s="34"/>
      <c r="C105" s="172" t="s">
        <v>179</v>
      </c>
      <c r="D105" s="172" t="s">
        <v>115</v>
      </c>
      <c r="E105" s="173" t="s">
        <v>180</v>
      </c>
      <c r="F105" s="174" t="s">
        <v>181</v>
      </c>
      <c r="G105" s="175" t="s">
        <v>118</v>
      </c>
      <c r="H105" s="176">
        <v>1</v>
      </c>
      <c r="I105" s="177"/>
      <c r="J105" s="178">
        <f>ROUND(I105*H105,2)</f>
        <v>0</v>
      </c>
      <c r="K105" s="174" t="s">
        <v>119</v>
      </c>
      <c r="L105" s="54"/>
      <c r="M105" s="179" t="s">
        <v>20</v>
      </c>
      <c r="N105" s="180" t="s">
        <v>47</v>
      </c>
      <c r="O105" s="35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AR105" s="17" t="s">
        <v>120</v>
      </c>
      <c r="AT105" s="17" t="s">
        <v>115</v>
      </c>
      <c r="AU105" s="17" t="s">
        <v>22</v>
      </c>
      <c r="AY105" s="17" t="s">
        <v>114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7" t="s">
        <v>22</v>
      </c>
      <c r="BK105" s="183">
        <f>ROUND(I105*H105,2)</f>
        <v>0</v>
      </c>
      <c r="BL105" s="17" t="s">
        <v>120</v>
      </c>
      <c r="BM105" s="17" t="s">
        <v>182</v>
      </c>
    </row>
    <row r="106" spans="2:65" s="1" customFormat="1" ht="24" x14ac:dyDescent="0.3">
      <c r="B106" s="34"/>
      <c r="C106" s="56"/>
      <c r="D106" s="184" t="s">
        <v>122</v>
      </c>
      <c r="E106" s="56"/>
      <c r="F106" s="185" t="s">
        <v>183</v>
      </c>
      <c r="G106" s="56"/>
      <c r="H106" s="56"/>
      <c r="I106" s="145"/>
      <c r="J106" s="56"/>
      <c r="K106" s="56"/>
      <c r="L106" s="54"/>
      <c r="M106" s="71"/>
      <c r="N106" s="35"/>
      <c r="O106" s="35"/>
      <c r="P106" s="35"/>
      <c r="Q106" s="35"/>
      <c r="R106" s="35"/>
      <c r="S106" s="35"/>
      <c r="T106" s="72"/>
      <c r="AT106" s="17" t="s">
        <v>122</v>
      </c>
      <c r="AU106" s="17" t="s">
        <v>22</v>
      </c>
    </row>
    <row r="107" spans="2:65" s="1" customFormat="1" ht="22.5" customHeight="1" x14ac:dyDescent="0.3">
      <c r="B107" s="34"/>
      <c r="C107" s="172" t="s">
        <v>184</v>
      </c>
      <c r="D107" s="172" t="s">
        <v>115</v>
      </c>
      <c r="E107" s="173" t="s">
        <v>185</v>
      </c>
      <c r="F107" s="174" t="s">
        <v>186</v>
      </c>
      <c r="G107" s="175" t="s">
        <v>118</v>
      </c>
      <c r="H107" s="176">
        <v>1</v>
      </c>
      <c r="I107" s="177"/>
      <c r="J107" s="178">
        <f>ROUND(I107*H107,2)</f>
        <v>0</v>
      </c>
      <c r="K107" s="174" t="s">
        <v>119</v>
      </c>
      <c r="L107" s="54"/>
      <c r="M107" s="179" t="s">
        <v>20</v>
      </c>
      <c r="N107" s="180" t="s">
        <v>47</v>
      </c>
      <c r="O107" s="35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AR107" s="17" t="s">
        <v>120</v>
      </c>
      <c r="AT107" s="17" t="s">
        <v>115</v>
      </c>
      <c r="AU107" s="17" t="s">
        <v>22</v>
      </c>
      <c r="AY107" s="17" t="s">
        <v>114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7" t="s">
        <v>22</v>
      </c>
      <c r="BK107" s="183">
        <f>ROUND(I107*H107,2)</f>
        <v>0</v>
      </c>
      <c r="BL107" s="17" t="s">
        <v>120</v>
      </c>
      <c r="BM107" s="17" t="s">
        <v>187</v>
      </c>
    </row>
    <row r="108" spans="2:65" s="1" customFormat="1" ht="36" x14ac:dyDescent="0.3">
      <c r="B108" s="34"/>
      <c r="C108" s="56"/>
      <c r="D108" s="184" t="s">
        <v>122</v>
      </c>
      <c r="E108" s="56"/>
      <c r="F108" s="185" t="s">
        <v>188</v>
      </c>
      <c r="G108" s="56"/>
      <c r="H108" s="56"/>
      <c r="I108" s="145"/>
      <c r="J108" s="56"/>
      <c r="K108" s="56"/>
      <c r="L108" s="54"/>
      <c r="M108" s="71"/>
      <c r="N108" s="35"/>
      <c r="O108" s="35"/>
      <c r="P108" s="35"/>
      <c r="Q108" s="35"/>
      <c r="R108" s="35"/>
      <c r="S108" s="35"/>
      <c r="T108" s="72"/>
      <c r="AT108" s="17" t="s">
        <v>122</v>
      </c>
      <c r="AU108" s="17" t="s">
        <v>22</v>
      </c>
    </row>
    <row r="109" spans="2:65" s="1" customFormat="1" ht="22.5" customHeight="1" x14ac:dyDescent="0.3">
      <c r="B109" s="34"/>
      <c r="C109" s="172" t="s">
        <v>8</v>
      </c>
      <c r="D109" s="172" t="s">
        <v>115</v>
      </c>
      <c r="E109" s="173" t="s">
        <v>189</v>
      </c>
      <c r="F109" s="174" t="s">
        <v>190</v>
      </c>
      <c r="G109" s="175" t="s">
        <v>191</v>
      </c>
      <c r="H109" s="176">
        <v>1</v>
      </c>
      <c r="I109" s="177"/>
      <c r="J109" s="178">
        <f>ROUND(I109*H109,2)</f>
        <v>0</v>
      </c>
      <c r="K109" s="174" t="s">
        <v>119</v>
      </c>
      <c r="L109" s="54"/>
      <c r="M109" s="179" t="s">
        <v>20</v>
      </c>
      <c r="N109" s="180" t="s">
        <v>47</v>
      </c>
      <c r="O109" s="35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AR109" s="17" t="s">
        <v>120</v>
      </c>
      <c r="AT109" s="17" t="s">
        <v>115</v>
      </c>
      <c r="AU109" s="17" t="s">
        <v>22</v>
      </c>
      <c r="AY109" s="17" t="s">
        <v>114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7" t="s">
        <v>22</v>
      </c>
      <c r="BK109" s="183">
        <f>ROUND(I109*H109,2)</f>
        <v>0</v>
      </c>
      <c r="BL109" s="17" t="s">
        <v>120</v>
      </c>
      <c r="BM109" s="17" t="s">
        <v>192</v>
      </c>
    </row>
    <row r="110" spans="2:65" s="1" customFormat="1" ht="24" x14ac:dyDescent="0.3">
      <c r="B110" s="34"/>
      <c r="C110" s="56"/>
      <c r="D110" s="186" t="s">
        <v>122</v>
      </c>
      <c r="E110" s="56"/>
      <c r="F110" s="187" t="s">
        <v>193</v>
      </c>
      <c r="G110" s="56"/>
      <c r="H110" s="56"/>
      <c r="I110" s="145"/>
      <c r="J110" s="56"/>
      <c r="K110" s="56"/>
      <c r="L110" s="54"/>
      <c r="M110" s="188"/>
      <c r="N110" s="189"/>
      <c r="O110" s="189"/>
      <c r="P110" s="189"/>
      <c r="Q110" s="189"/>
      <c r="R110" s="189"/>
      <c r="S110" s="189"/>
      <c r="T110" s="190"/>
      <c r="AT110" s="17" t="s">
        <v>122</v>
      </c>
      <c r="AU110" s="17" t="s">
        <v>22</v>
      </c>
    </row>
    <row r="111" spans="2:65" s="1" customFormat="1" ht="6.9" customHeight="1" x14ac:dyDescent="0.3">
      <c r="B111" s="49"/>
      <c r="C111" s="50"/>
      <c r="D111" s="50"/>
      <c r="E111" s="50"/>
      <c r="F111" s="50"/>
      <c r="G111" s="50"/>
      <c r="H111" s="50"/>
      <c r="I111" s="128"/>
      <c r="J111" s="50"/>
      <c r="K111" s="50"/>
      <c r="L111" s="54"/>
    </row>
  </sheetData>
  <sheetProtection password="CC35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3"/>
  <sheetViews>
    <sheetView showGridLines="0" workbookViewId="0">
      <pane ySplit="1" topLeftCell="A2" activePane="bottomLeft" state="frozen"/>
      <selection pane="bottomLeft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04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 x14ac:dyDescent="0.3">
      <c r="A1" s="15"/>
      <c r="B1" s="255"/>
      <c r="C1" s="255"/>
      <c r="D1" s="254" t="s">
        <v>1</v>
      </c>
      <c r="E1" s="255"/>
      <c r="F1" s="256" t="s">
        <v>860</v>
      </c>
      <c r="G1" s="302" t="s">
        <v>861</v>
      </c>
      <c r="H1" s="302"/>
      <c r="I1" s="261"/>
      <c r="J1" s="256" t="s">
        <v>862</v>
      </c>
      <c r="K1" s="254" t="s">
        <v>86</v>
      </c>
      <c r="L1" s="256" t="s">
        <v>863</v>
      </c>
      <c r="M1" s="256"/>
      <c r="N1" s="256"/>
      <c r="O1" s="256"/>
      <c r="P1" s="256"/>
      <c r="Q1" s="256"/>
      <c r="R1" s="256"/>
      <c r="S1" s="256"/>
      <c r="T1" s="256"/>
      <c r="U1" s="252"/>
      <c r="V1" s="25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" customHeight="1" x14ac:dyDescent="0.3"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7" t="s">
        <v>85</v>
      </c>
    </row>
    <row r="3" spans="1:70" ht="6.9" customHeight="1" x14ac:dyDescent="0.3">
      <c r="B3" s="18"/>
      <c r="C3" s="19"/>
      <c r="D3" s="19"/>
      <c r="E3" s="19"/>
      <c r="F3" s="19"/>
      <c r="G3" s="19"/>
      <c r="H3" s="19"/>
      <c r="I3" s="105"/>
      <c r="J3" s="19"/>
      <c r="K3" s="20"/>
      <c r="AT3" s="17" t="s">
        <v>83</v>
      </c>
    </row>
    <row r="4" spans="1:70" ht="36.9" customHeight="1" x14ac:dyDescent="0.3">
      <c r="B4" s="21"/>
      <c r="C4" s="22"/>
      <c r="D4" s="23" t="s">
        <v>87</v>
      </c>
      <c r="E4" s="22"/>
      <c r="F4" s="22"/>
      <c r="G4" s="22"/>
      <c r="H4" s="22"/>
      <c r="I4" s="106"/>
      <c r="J4" s="22"/>
      <c r="K4" s="24"/>
      <c r="M4" s="25" t="s">
        <v>10</v>
      </c>
      <c r="AT4" s="17" t="s">
        <v>4</v>
      </c>
    </row>
    <row r="5" spans="1:70" ht="6.9" customHeight="1" x14ac:dyDescent="0.3">
      <c r="B5" s="21"/>
      <c r="C5" s="22"/>
      <c r="D5" s="22"/>
      <c r="E5" s="22"/>
      <c r="F5" s="22"/>
      <c r="G5" s="22"/>
      <c r="H5" s="22"/>
      <c r="I5" s="106"/>
      <c r="J5" s="22"/>
      <c r="K5" s="24"/>
    </row>
    <row r="6" spans="1:70" ht="13.2" x14ac:dyDescent="0.3">
      <c r="B6" s="21"/>
      <c r="C6" s="22"/>
      <c r="D6" s="30" t="s">
        <v>16</v>
      </c>
      <c r="E6" s="22"/>
      <c r="F6" s="22"/>
      <c r="G6" s="22"/>
      <c r="H6" s="22"/>
      <c r="I6" s="106"/>
      <c r="J6" s="22"/>
      <c r="K6" s="24"/>
    </row>
    <row r="7" spans="1:70" ht="22.5" customHeight="1" x14ac:dyDescent="0.3">
      <c r="B7" s="21"/>
      <c r="C7" s="22"/>
      <c r="D7" s="22"/>
      <c r="E7" s="303" t="str">
        <f>'Rekapitulace stavby'!K6</f>
        <v>Rekonstrukce lávky přes vodoteč Grasmanka na ul. Štefánikova/Palackého, Nový Jičín</v>
      </c>
      <c r="F7" s="294"/>
      <c r="G7" s="294"/>
      <c r="H7" s="294"/>
      <c r="I7" s="106"/>
      <c r="J7" s="22"/>
      <c r="K7" s="24"/>
    </row>
    <row r="8" spans="1:70" s="1" customFormat="1" ht="13.2" x14ac:dyDescent="0.3">
      <c r="B8" s="34"/>
      <c r="C8" s="35"/>
      <c r="D8" s="30" t="s">
        <v>88</v>
      </c>
      <c r="E8" s="35"/>
      <c r="F8" s="35"/>
      <c r="G8" s="35"/>
      <c r="H8" s="35"/>
      <c r="I8" s="107"/>
      <c r="J8" s="35"/>
      <c r="K8" s="38"/>
    </row>
    <row r="9" spans="1:70" s="1" customFormat="1" ht="36.9" customHeight="1" x14ac:dyDescent="0.3">
      <c r="B9" s="34"/>
      <c r="C9" s="35"/>
      <c r="D9" s="35"/>
      <c r="E9" s="304" t="s">
        <v>194</v>
      </c>
      <c r="F9" s="278"/>
      <c r="G9" s="278"/>
      <c r="H9" s="278"/>
      <c r="I9" s="107"/>
      <c r="J9" s="35"/>
      <c r="K9" s="38"/>
    </row>
    <row r="10" spans="1:70" s="1" customFormat="1" x14ac:dyDescent="0.3">
      <c r="B10" s="34"/>
      <c r="C10" s="35"/>
      <c r="D10" s="35"/>
      <c r="E10" s="35"/>
      <c r="F10" s="35"/>
      <c r="G10" s="35"/>
      <c r="H10" s="35"/>
      <c r="I10" s="107"/>
      <c r="J10" s="35"/>
      <c r="K10" s="38"/>
    </row>
    <row r="11" spans="1:70" s="1" customFormat="1" ht="14.4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8" t="s">
        <v>21</v>
      </c>
      <c r="J11" s="28" t="s">
        <v>20</v>
      </c>
      <c r="K11" s="38"/>
    </row>
    <row r="12" spans="1:70" s="1" customFormat="1" ht="14.4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8" t="s">
        <v>25</v>
      </c>
      <c r="J12" s="109" t="str">
        <f>'Rekapitulace stavby'!AN8</f>
        <v>18.7.2017</v>
      </c>
      <c r="K12" s="38"/>
    </row>
    <row r="13" spans="1:70" s="1" customFormat="1" ht="10.8" customHeight="1" x14ac:dyDescent="0.3">
      <c r="B13" s="34"/>
      <c r="C13" s="35"/>
      <c r="D13" s="35"/>
      <c r="E13" s="35"/>
      <c r="F13" s="35"/>
      <c r="G13" s="35"/>
      <c r="H13" s="35"/>
      <c r="I13" s="107"/>
      <c r="J13" s="35"/>
      <c r="K13" s="38"/>
    </row>
    <row r="14" spans="1:70" s="1" customFormat="1" ht="14.4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8" t="s">
        <v>30</v>
      </c>
      <c r="J14" s="28" t="s">
        <v>31</v>
      </c>
      <c r="K14" s="38"/>
    </row>
    <row r="15" spans="1:70" s="1" customFormat="1" ht="18" customHeight="1" x14ac:dyDescent="0.3">
      <c r="B15" s="34"/>
      <c r="C15" s="35"/>
      <c r="D15" s="35"/>
      <c r="E15" s="28" t="s">
        <v>32</v>
      </c>
      <c r="F15" s="35"/>
      <c r="G15" s="35"/>
      <c r="H15" s="35"/>
      <c r="I15" s="108" t="s">
        <v>33</v>
      </c>
      <c r="J15" s="28" t="s">
        <v>34</v>
      </c>
      <c r="K15" s="38"/>
    </row>
    <row r="16" spans="1:70" s="1" customFormat="1" ht="6.9" customHeight="1" x14ac:dyDescent="0.3">
      <c r="B16" s="34"/>
      <c r="C16" s="35"/>
      <c r="D16" s="35"/>
      <c r="E16" s="35"/>
      <c r="F16" s="35"/>
      <c r="G16" s="35"/>
      <c r="H16" s="35"/>
      <c r="I16" s="107"/>
      <c r="J16" s="35"/>
      <c r="K16" s="38"/>
    </row>
    <row r="17" spans="2:11" s="1" customFormat="1" ht="14.4" customHeight="1" x14ac:dyDescent="0.3">
      <c r="B17" s="34"/>
      <c r="C17" s="35"/>
      <c r="D17" s="30" t="s">
        <v>35</v>
      </c>
      <c r="E17" s="35"/>
      <c r="F17" s="35"/>
      <c r="G17" s="35"/>
      <c r="H17" s="35"/>
      <c r="I17" s="108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8" t="s">
        <v>33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" customHeight="1" x14ac:dyDescent="0.3">
      <c r="B19" s="34"/>
      <c r="C19" s="35"/>
      <c r="D19" s="35"/>
      <c r="E19" s="35"/>
      <c r="F19" s="35"/>
      <c r="G19" s="35"/>
      <c r="H19" s="35"/>
      <c r="I19" s="107"/>
      <c r="J19" s="35"/>
      <c r="K19" s="38"/>
    </row>
    <row r="20" spans="2:11" s="1" customFormat="1" ht="14.4" customHeight="1" x14ac:dyDescent="0.3">
      <c r="B20" s="34"/>
      <c r="C20" s="35"/>
      <c r="D20" s="30" t="s">
        <v>37</v>
      </c>
      <c r="E20" s="35"/>
      <c r="F20" s="35"/>
      <c r="G20" s="35"/>
      <c r="H20" s="35"/>
      <c r="I20" s="108" t="s">
        <v>30</v>
      </c>
      <c r="J20" s="28" t="s">
        <v>38</v>
      </c>
      <c r="K20" s="38"/>
    </row>
    <row r="21" spans="2:11" s="1" customFormat="1" ht="18" customHeight="1" x14ac:dyDescent="0.3">
      <c r="B21" s="34"/>
      <c r="C21" s="35"/>
      <c r="D21" s="35"/>
      <c r="E21" s="28" t="s">
        <v>40</v>
      </c>
      <c r="F21" s="35"/>
      <c r="G21" s="35"/>
      <c r="H21" s="35"/>
      <c r="I21" s="108" t="s">
        <v>33</v>
      </c>
      <c r="J21" s="28" t="s">
        <v>20</v>
      </c>
      <c r="K21" s="38"/>
    </row>
    <row r="22" spans="2:11" s="1" customFormat="1" ht="6.9" customHeight="1" x14ac:dyDescent="0.3">
      <c r="B22" s="34"/>
      <c r="C22" s="35"/>
      <c r="D22" s="35"/>
      <c r="E22" s="35"/>
      <c r="F22" s="35"/>
      <c r="G22" s="35"/>
      <c r="H22" s="35"/>
      <c r="I22" s="107"/>
      <c r="J22" s="35"/>
      <c r="K22" s="38"/>
    </row>
    <row r="23" spans="2:11" s="1" customFormat="1" ht="14.4" customHeight="1" x14ac:dyDescent="0.3">
      <c r="B23" s="34"/>
      <c r="C23" s="35"/>
      <c r="D23" s="30" t="s">
        <v>41</v>
      </c>
      <c r="E23" s="35"/>
      <c r="F23" s="35"/>
      <c r="G23" s="35"/>
      <c r="H23" s="35"/>
      <c r="I23" s="107"/>
      <c r="J23" s="35"/>
      <c r="K23" s="38"/>
    </row>
    <row r="24" spans="2:11" s="6" customFormat="1" ht="22.5" customHeight="1" x14ac:dyDescent="0.3">
      <c r="B24" s="110"/>
      <c r="C24" s="111"/>
      <c r="D24" s="111"/>
      <c r="E24" s="297" t="s">
        <v>20</v>
      </c>
      <c r="F24" s="305"/>
      <c r="G24" s="305"/>
      <c r="H24" s="305"/>
      <c r="I24" s="112"/>
      <c r="J24" s="111"/>
      <c r="K24" s="113"/>
    </row>
    <row r="25" spans="2:11" s="1" customFormat="1" ht="6.9" customHeight="1" x14ac:dyDescent="0.3">
      <c r="B25" s="34"/>
      <c r="C25" s="35"/>
      <c r="D25" s="35"/>
      <c r="E25" s="35"/>
      <c r="F25" s="35"/>
      <c r="G25" s="35"/>
      <c r="H25" s="35"/>
      <c r="I25" s="107"/>
      <c r="J25" s="35"/>
      <c r="K25" s="38"/>
    </row>
    <row r="26" spans="2:11" s="1" customFormat="1" ht="6.9" customHeight="1" x14ac:dyDescent="0.3">
      <c r="B26" s="34"/>
      <c r="C26" s="35"/>
      <c r="D26" s="79"/>
      <c r="E26" s="79"/>
      <c r="F26" s="79"/>
      <c r="G26" s="79"/>
      <c r="H26" s="79"/>
      <c r="I26" s="114"/>
      <c r="J26" s="79"/>
      <c r="K26" s="115"/>
    </row>
    <row r="27" spans="2:11" s="1" customFormat="1" ht="25.35" customHeight="1" x14ac:dyDescent="0.3">
      <c r="B27" s="34"/>
      <c r="C27" s="35"/>
      <c r="D27" s="116" t="s">
        <v>42</v>
      </c>
      <c r="E27" s="35"/>
      <c r="F27" s="35"/>
      <c r="G27" s="35"/>
      <c r="H27" s="35"/>
      <c r="I27" s="107"/>
      <c r="J27" s="117">
        <f>ROUND(J88,2)</f>
        <v>0</v>
      </c>
      <c r="K27" s="38"/>
    </row>
    <row r="28" spans="2:11" s="1" customFormat="1" ht="6.9" customHeight="1" x14ac:dyDescent="0.3">
      <c r="B28" s="34"/>
      <c r="C28" s="35"/>
      <c r="D28" s="79"/>
      <c r="E28" s="79"/>
      <c r="F28" s="79"/>
      <c r="G28" s="79"/>
      <c r="H28" s="79"/>
      <c r="I28" s="114"/>
      <c r="J28" s="79"/>
      <c r="K28" s="115"/>
    </row>
    <row r="29" spans="2:11" s="1" customFormat="1" ht="14.4" customHeight="1" x14ac:dyDescent="0.3">
      <c r="B29" s="34"/>
      <c r="C29" s="35"/>
      <c r="D29" s="35"/>
      <c r="E29" s="35"/>
      <c r="F29" s="39" t="s">
        <v>44</v>
      </c>
      <c r="G29" s="35"/>
      <c r="H29" s="35"/>
      <c r="I29" s="118" t="s">
        <v>43</v>
      </c>
      <c r="J29" s="39" t="s">
        <v>45</v>
      </c>
      <c r="K29" s="38"/>
    </row>
    <row r="30" spans="2:11" s="1" customFormat="1" ht="14.4" customHeight="1" x14ac:dyDescent="0.3">
      <c r="B30" s="34"/>
      <c r="C30" s="35"/>
      <c r="D30" s="42" t="s">
        <v>46</v>
      </c>
      <c r="E30" s="42" t="s">
        <v>47</v>
      </c>
      <c r="F30" s="119">
        <f>ROUND(SUM(BE88:BE492), 2)</f>
        <v>0</v>
      </c>
      <c r="G30" s="35"/>
      <c r="H30" s="35"/>
      <c r="I30" s="120">
        <v>0.21</v>
      </c>
      <c r="J30" s="119">
        <f>ROUND(ROUND((SUM(BE88:BE492)), 2)*I30, 2)</f>
        <v>0</v>
      </c>
      <c r="K30" s="38"/>
    </row>
    <row r="31" spans="2:11" s="1" customFormat="1" ht="14.4" customHeight="1" x14ac:dyDescent="0.3">
      <c r="B31" s="34"/>
      <c r="C31" s="35"/>
      <c r="D31" s="35"/>
      <c r="E31" s="42" t="s">
        <v>48</v>
      </c>
      <c r="F31" s="119">
        <f>ROUND(SUM(BF88:BF492), 2)</f>
        <v>0</v>
      </c>
      <c r="G31" s="35"/>
      <c r="H31" s="35"/>
      <c r="I31" s="120">
        <v>0.15</v>
      </c>
      <c r="J31" s="119">
        <f>ROUND(ROUND((SUM(BF88:BF492)), 2)*I31, 2)</f>
        <v>0</v>
      </c>
      <c r="K31" s="38"/>
    </row>
    <row r="32" spans="2:11" s="1" customFormat="1" ht="14.4" hidden="1" customHeight="1" x14ac:dyDescent="0.3">
      <c r="B32" s="34"/>
      <c r="C32" s="35"/>
      <c r="D32" s="35"/>
      <c r="E32" s="42" t="s">
        <v>49</v>
      </c>
      <c r="F32" s="119">
        <f>ROUND(SUM(BG88:BG492), 2)</f>
        <v>0</v>
      </c>
      <c r="G32" s="35"/>
      <c r="H32" s="35"/>
      <c r="I32" s="120">
        <v>0.21</v>
      </c>
      <c r="J32" s="119">
        <v>0</v>
      </c>
      <c r="K32" s="38"/>
    </row>
    <row r="33" spans="2:11" s="1" customFormat="1" ht="14.4" hidden="1" customHeight="1" x14ac:dyDescent="0.3">
      <c r="B33" s="34"/>
      <c r="C33" s="35"/>
      <c r="D33" s="35"/>
      <c r="E33" s="42" t="s">
        <v>50</v>
      </c>
      <c r="F33" s="119">
        <f>ROUND(SUM(BH88:BH492), 2)</f>
        <v>0</v>
      </c>
      <c r="G33" s="35"/>
      <c r="H33" s="35"/>
      <c r="I33" s="120">
        <v>0.15</v>
      </c>
      <c r="J33" s="119">
        <v>0</v>
      </c>
      <c r="K33" s="38"/>
    </row>
    <row r="34" spans="2:11" s="1" customFormat="1" ht="14.4" hidden="1" customHeight="1" x14ac:dyDescent="0.3">
      <c r="B34" s="34"/>
      <c r="C34" s="35"/>
      <c r="D34" s="35"/>
      <c r="E34" s="42" t="s">
        <v>51</v>
      </c>
      <c r="F34" s="119">
        <f>ROUND(SUM(BI88:BI492), 2)</f>
        <v>0</v>
      </c>
      <c r="G34" s="35"/>
      <c r="H34" s="35"/>
      <c r="I34" s="120">
        <v>0</v>
      </c>
      <c r="J34" s="119">
        <v>0</v>
      </c>
      <c r="K34" s="38"/>
    </row>
    <row r="35" spans="2:11" s="1" customFormat="1" ht="6.9" customHeight="1" x14ac:dyDescent="0.3">
      <c r="B35" s="34"/>
      <c r="C35" s="35"/>
      <c r="D35" s="35"/>
      <c r="E35" s="35"/>
      <c r="F35" s="35"/>
      <c r="G35" s="35"/>
      <c r="H35" s="35"/>
      <c r="I35" s="107"/>
      <c r="J35" s="35"/>
      <c r="K35" s="38"/>
    </row>
    <row r="36" spans="2:11" s="1" customFormat="1" ht="25.35" customHeight="1" x14ac:dyDescent="0.3">
      <c r="B36" s="34"/>
      <c r="C36" s="121"/>
      <c r="D36" s="122" t="s">
        <v>52</v>
      </c>
      <c r="E36" s="73"/>
      <c r="F36" s="73"/>
      <c r="G36" s="123" t="s">
        <v>53</v>
      </c>
      <c r="H36" s="124" t="s">
        <v>54</v>
      </c>
      <c r="I36" s="125"/>
      <c r="J36" s="126">
        <f>SUM(J27:J34)</f>
        <v>0</v>
      </c>
      <c r="K36" s="127"/>
    </row>
    <row r="37" spans="2:11" s="1" customFormat="1" ht="14.4" customHeight="1" x14ac:dyDescent="0.3">
      <c r="B37" s="49"/>
      <c r="C37" s="50"/>
      <c r="D37" s="50"/>
      <c r="E37" s="50"/>
      <c r="F37" s="50"/>
      <c r="G37" s="50"/>
      <c r="H37" s="50"/>
      <c r="I37" s="128"/>
      <c r="J37" s="50"/>
      <c r="K37" s="51"/>
    </row>
    <row r="41" spans="2:11" s="1" customFormat="1" ht="6.9" customHeight="1" x14ac:dyDescent="0.3">
      <c r="B41" s="129"/>
      <c r="C41" s="130"/>
      <c r="D41" s="130"/>
      <c r="E41" s="130"/>
      <c r="F41" s="130"/>
      <c r="G41" s="130"/>
      <c r="H41" s="130"/>
      <c r="I41" s="131"/>
      <c r="J41" s="130"/>
      <c r="K41" s="132"/>
    </row>
    <row r="42" spans="2:11" s="1" customFormat="1" ht="36.9" customHeight="1" x14ac:dyDescent="0.3">
      <c r="B42" s="34"/>
      <c r="C42" s="23" t="s">
        <v>90</v>
      </c>
      <c r="D42" s="35"/>
      <c r="E42" s="35"/>
      <c r="F42" s="35"/>
      <c r="G42" s="35"/>
      <c r="H42" s="35"/>
      <c r="I42" s="107"/>
      <c r="J42" s="35"/>
      <c r="K42" s="38"/>
    </row>
    <row r="43" spans="2:11" s="1" customFormat="1" ht="6.9" customHeight="1" x14ac:dyDescent="0.3">
      <c r="B43" s="34"/>
      <c r="C43" s="35"/>
      <c r="D43" s="35"/>
      <c r="E43" s="35"/>
      <c r="F43" s="35"/>
      <c r="G43" s="35"/>
      <c r="H43" s="35"/>
      <c r="I43" s="107"/>
      <c r="J43" s="35"/>
      <c r="K43" s="38"/>
    </row>
    <row r="44" spans="2:11" s="1" customFormat="1" ht="14.4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7"/>
      <c r="J44" s="35"/>
      <c r="K44" s="38"/>
    </row>
    <row r="45" spans="2:11" s="1" customFormat="1" ht="22.5" customHeight="1" x14ac:dyDescent="0.3">
      <c r="B45" s="34"/>
      <c r="C45" s="35"/>
      <c r="D45" s="35"/>
      <c r="E45" s="303" t="str">
        <f>E7</f>
        <v>Rekonstrukce lávky přes vodoteč Grasmanka na ul. Štefánikova/Palackého, Nový Jičín</v>
      </c>
      <c r="F45" s="278"/>
      <c r="G45" s="278"/>
      <c r="H45" s="278"/>
      <c r="I45" s="107"/>
      <c r="J45" s="35"/>
      <c r="K45" s="38"/>
    </row>
    <row r="46" spans="2:11" s="1" customFormat="1" ht="14.4" customHeight="1" x14ac:dyDescent="0.3">
      <c r="B46" s="34"/>
      <c r="C46" s="30" t="s">
        <v>88</v>
      </c>
      <c r="D46" s="35"/>
      <c r="E46" s="35"/>
      <c r="F46" s="35"/>
      <c r="G46" s="35"/>
      <c r="H46" s="35"/>
      <c r="I46" s="107"/>
      <c r="J46" s="35"/>
      <c r="K46" s="38"/>
    </row>
    <row r="47" spans="2:11" s="1" customFormat="1" ht="23.25" customHeight="1" x14ac:dyDescent="0.3">
      <c r="B47" s="34"/>
      <c r="C47" s="35"/>
      <c r="D47" s="35"/>
      <c r="E47" s="304" t="str">
        <f>E9</f>
        <v>1 - Rekonstrukce lávky</v>
      </c>
      <c r="F47" s="278"/>
      <c r="G47" s="278"/>
      <c r="H47" s="278"/>
      <c r="I47" s="107"/>
      <c r="J47" s="35"/>
      <c r="K47" s="38"/>
    </row>
    <row r="48" spans="2:11" s="1" customFormat="1" ht="6.9" customHeight="1" x14ac:dyDescent="0.3">
      <c r="B48" s="34"/>
      <c r="C48" s="35"/>
      <c r="D48" s="35"/>
      <c r="E48" s="35"/>
      <c r="F48" s="35"/>
      <c r="G48" s="35"/>
      <c r="H48" s="35"/>
      <c r="I48" s="107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Nový Jičín</v>
      </c>
      <c r="G49" s="35"/>
      <c r="H49" s="35"/>
      <c r="I49" s="108" t="s">
        <v>25</v>
      </c>
      <c r="J49" s="109" t="str">
        <f>IF(J12="","",J12)</f>
        <v>18.7.2017</v>
      </c>
      <c r="K49" s="38"/>
    </row>
    <row r="50" spans="2:47" s="1" customFormat="1" ht="6.9" customHeight="1" x14ac:dyDescent="0.3">
      <c r="B50" s="34"/>
      <c r="C50" s="35"/>
      <c r="D50" s="35"/>
      <c r="E50" s="35"/>
      <c r="F50" s="35"/>
      <c r="G50" s="35"/>
      <c r="H50" s="35"/>
      <c r="I50" s="107"/>
      <c r="J50" s="35"/>
      <c r="K50" s="38"/>
    </row>
    <row r="51" spans="2:47" s="1" customFormat="1" ht="13.2" x14ac:dyDescent="0.3">
      <c r="B51" s="34"/>
      <c r="C51" s="30" t="s">
        <v>29</v>
      </c>
      <c r="D51" s="35"/>
      <c r="E51" s="35"/>
      <c r="F51" s="28" t="str">
        <f>E15</f>
        <v>Město Nový Jičín</v>
      </c>
      <c r="G51" s="35"/>
      <c r="H51" s="35"/>
      <c r="I51" s="108" t="s">
        <v>37</v>
      </c>
      <c r="J51" s="28" t="str">
        <f>E21</f>
        <v>JOKA Jordan Jan</v>
      </c>
      <c r="K51" s="38"/>
    </row>
    <row r="52" spans="2:47" s="1" customFormat="1" ht="14.4" customHeight="1" x14ac:dyDescent="0.3">
      <c r="B52" s="34"/>
      <c r="C52" s="30" t="s">
        <v>35</v>
      </c>
      <c r="D52" s="35"/>
      <c r="E52" s="35"/>
      <c r="F52" s="28" t="str">
        <f>IF(E18="","",E18)</f>
        <v/>
      </c>
      <c r="G52" s="35"/>
      <c r="H52" s="35"/>
      <c r="I52" s="107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7"/>
      <c r="J53" s="35"/>
      <c r="K53" s="38"/>
    </row>
    <row r="54" spans="2:47" s="1" customFormat="1" ht="29.25" customHeight="1" x14ac:dyDescent="0.3">
      <c r="B54" s="34"/>
      <c r="C54" s="133" t="s">
        <v>91</v>
      </c>
      <c r="D54" s="121"/>
      <c r="E54" s="121"/>
      <c r="F54" s="121"/>
      <c r="G54" s="121"/>
      <c r="H54" s="121"/>
      <c r="I54" s="134"/>
      <c r="J54" s="135" t="s">
        <v>92</v>
      </c>
      <c r="K54" s="136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7"/>
      <c r="J55" s="35"/>
      <c r="K55" s="38"/>
    </row>
    <row r="56" spans="2:47" s="1" customFormat="1" ht="29.25" customHeight="1" x14ac:dyDescent="0.3">
      <c r="B56" s="34"/>
      <c r="C56" s="137" t="s">
        <v>93</v>
      </c>
      <c r="D56" s="35"/>
      <c r="E56" s="35"/>
      <c r="F56" s="35"/>
      <c r="G56" s="35"/>
      <c r="H56" s="35"/>
      <c r="I56" s="107"/>
      <c r="J56" s="117">
        <f>J88</f>
        <v>0</v>
      </c>
      <c r="K56" s="38"/>
      <c r="AU56" s="17" t="s">
        <v>94</v>
      </c>
    </row>
    <row r="57" spans="2:47" s="7" customFormat="1" ht="24.9" customHeight="1" x14ac:dyDescent="0.3">
      <c r="B57" s="138"/>
      <c r="C57" s="139"/>
      <c r="D57" s="140" t="s">
        <v>195</v>
      </c>
      <c r="E57" s="141"/>
      <c r="F57" s="141"/>
      <c r="G57" s="141"/>
      <c r="H57" s="141"/>
      <c r="I57" s="142"/>
      <c r="J57" s="143">
        <f>J89</f>
        <v>0</v>
      </c>
      <c r="K57" s="144"/>
    </row>
    <row r="58" spans="2:47" s="10" customFormat="1" ht="19.95" customHeight="1" x14ac:dyDescent="0.3">
      <c r="B58" s="191"/>
      <c r="C58" s="192"/>
      <c r="D58" s="193" t="s">
        <v>196</v>
      </c>
      <c r="E58" s="194"/>
      <c r="F58" s="194"/>
      <c r="G58" s="194"/>
      <c r="H58" s="194"/>
      <c r="I58" s="195"/>
      <c r="J58" s="196">
        <f>J90</f>
        <v>0</v>
      </c>
      <c r="K58" s="197"/>
    </row>
    <row r="59" spans="2:47" s="10" customFormat="1" ht="19.95" customHeight="1" x14ac:dyDescent="0.3">
      <c r="B59" s="191"/>
      <c r="C59" s="192"/>
      <c r="D59" s="193" t="s">
        <v>197</v>
      </c>
      <c r="E59" s="194"/>
      <c r="F59" s="194"/>
      <c r="G59" s="194"/>
      <c r="H59" s="194"/>
      <c r="I59" s="195"/>
      <c r="J59" s="196">
        <f>J167</f>
        <v>0</v>
      </c>
      <c r="K59" s="197"/>
    </row>
    <row r="60" spans="2:47" s="10" customFormat="1" ht="19.95" customHeight="1" x14ac:dyDescent="0.3">
      <c r="B60" s="191"/>
      <c r="C60" s="192"/>
      <c r="D60" s="193" t="s">
        <v>198</v>
      </c>
      <c r="E60" s="194"/>
      <c r="F60" s="194"/>
      <c r="G60" s="194"/>
      <c r="H60" s="194"/>
      <c r="I60" s="195"/>
      <c r="J60" s="196">
        <f>J189</f>
        <v>0</v>
      </c>
      <c r="K60" s="197"/>
    </row>
    <row r="61" spans="2:47" s="10" customFormat="1" ht="19.95" customHeight="1" x14ac:dyDescent="0.3">
      <c r="B61" s="191"/>
      <c r="C61" s="192"/>
      <c r="D61" s="193" t="s">
        <v>199</v>
      </c>
      <c r="E61" s="194"/>
      <c r="F61" s="194"/>
      <c r="G61" s="194"/>
      <c r="H61" s="194"/>
      <c r="I61" s="195"/>
      <c r="J61" s="196">
        <f>J238</f>
        <v>0</v>
      </c>
      <c r="K61" s="197"/>
    </row>
    <row r="62" spans="2:47" s="10" customFormat="1" ht="19.95" customHeight="1" x14ac:dyDescent="0.3">
      <c r="B62" s="191"/>
      <c r="C62" s="192"/>
      <c r="D62" s="193" t="s">
        <v>200</v>
      </c>
      <c r="E62" s="194"/>
      <c r="F62" s="194"/>
      <c r="G62" s="194"/>
      <c r="H62" s="194"/>
      <c r="I62" s="195"/>
      <c r="J62" s="196">
        <f>J270</f>
        <v>0</v>
      </c>
      <c r="K62" s="197"/>
    </row>
    <row r="63" spans="2:47" s="10" customFormat="1" ht="19.95" customHeight="1" x14ac:dyDescent="0.3">
      <c r="B63" s="191"/>
      <c r="C63" s="192"/>
      <c r="D63" s="193" t="s">
        <v>201</v>
      </c>
      <c r="E63" s="194"/>
      <c r="F63" s="194"/>
      <c r="G63" s="194"/>
      <c r="H63" s="194"/>
      <c r="I63" s="195"/>
      <c r="J63" s="196">
        <f>J284</f>
        <v>0</v>
      </c>
      <c r="K63" s="197"/>
    </row>
    <row r="64" spans="2:47" s="10" customFormat="1" ht="19.95" customHeight="1" x14ac:dyDescent="0.3">
      <c r="B64" s="191"/>
      <c r="C64" s="192"/>
      <c r="D64" s="193" t="s">
        <v>202</v>
      </c>
      <c r="E64" s="194"/>
      <c r="F64" s="194"/>
      <c r="G64" s="194"/>
      <c r="H64" s="194"/>
      <c r="I64" s="195"/>
      <c r="J64" s="196">
        <f>J293</f>
        <v>0</v>
      </c>
      <c r="K64" s="197"/>
    </row>
    <row r="65" spans="2:12" s="10" customFormat="1" ht="19.95" customHeight="1" x14ac:dyDescent="0.3">
      <c r="B65" s="191"/>
      <c r="C65" s="192"/>
      <c r="D65" s="193" t="s">
        <v>203</v>
      </c>
      <c r="E65" s="194"/>
      <c r="F65" s="194"/>
      <c r="G65" s="194"/>
      <c r="H65" s="194"/>
      <c r="I65" s="195"/>
      <c r="J65" s="196">
        <f>J424</f>
        <v>0</v>
      </c>
      <c r="K65" s="197"/>
    </row>
    <row r="66" spans="2:12" s="10" customFormat="1" ht="19.95" customHeight="1" x14ac:dyDescent="0.3">
      <c r="B66" s="191"/>
      <c r="C66" s="192"/>
      <c r="D66" s="193" t="s">
        <v>204</v>
      </c>
      <c r="E66" s="194"/>
      <c r="F66" s="194"/>
      <c r="G66" s="194"/>
      <c r="H66" s="194"/>
      <c r="I66" s="195"/>
      <c r="J66" s="196">
        <f>J467</f>
        <v>0</v>
      </c>
      <c r="K66" s="197"/>
    </row>
    <row r="67" spans="2:12" s="7" customFormat="1" ht="24.9" customHeight="1" x14ac:dyDescent="0.3">
      <c r="B67" s="138"/>
      <c r="C67" s="139"/>
      <c r="D67" s="140" t="s">
        <v>205</v>
      </c>
      <c r="E67" s="141"/>
      <c r="F67" s="141"/>
      <c r="G67" s="141"/>
      <c r="H67" s="141"/>
      <c r="I67" s="142"/>
      <c r="J67" s="143">
        <f>J469</f>
        <v>0</v>
      </c>
      <c r="K67" s="144"/>
    </row>
    <row r="68" spans="2:12" s="10" customFormat="1" ht="19.95" customHeight="1" x14ac:dyDescent="0.3">
      <c r="B68" s="191"/>
      <c r="C68" s="192"/>
      <c r="D68" s="193" t="s">
        <v>206</v>
      </c>
      <c r="E68" s="194"/>
      <c r="F68" s="194"/>
      <c r="G68" s="194"/>
      <c r="H68" s="194"/>
      <c r="I68" s="195"/>
      <c r="J68" s="196">
        <f>J470</f>
        <v>0</v>
      </c>
      <c r="K68" s="197"/>
    </row>
    <row r="69" spans="2:12" s="1" customFormat="1" ht="21.75" customHeight="1" x14ac:dyDescent="0.3">
      <c r="B69" s="34"/>
      <c r="C69" s="35"/>
      <c r="D69" s="35"/>
      <c r="E69" s="35"/>
      <c r="F69" s="35"/>
      <c r="G69" s="35"/>
      <c r="H69" s="35"/>
      <c r="I69" s="107"/>
      <c r="J69" s="35"/>
      <c r="K69" s="38"/>
    </row>
    <row r="70" spans="2:12" s="1" customFormat="1" ht="6.9" customHeight="1" x14ac:dyDescent="0.3">
      <c r="B70" s="49"/>
      <c r="C70" s="50"/>
      <c r="D70" s="50"/>
      <c r="E70" s="50"/>
      <c r="F70" s="50"/>
      <c r="G70" s="50"/>
      <c r="H70" s="50"/>
      <c r="I70" s="128"/>
      <c r="J70" s="50"/>
      <c r="K70" s="51"/>
    </row>
    <row r="74" spans="2:12" s="1" customFormat="1" ht="6.9" customHeight="1" x14ac:dyDescent="0.3">
      <c r="B74" s="52"/>
      <c r="C74" s="53"/>
      <c r="D74" s="53"/>
      <c r="E74" s="53"/>
      <c r="F74" s="53"/>
      <c r="G74" s="53"/>
      <c r="H74" s="53"/>
      <c r="I74" s="131"/>
      <c r="J74" s="53"/>
      <c r="K74" s="53"/>
      <c r="L74" s="54"/>
    </row>
    <row r="75" spans="2:12" s="1" customFormat="1" ht="36.9" customHeight="1" x14ac:dyDescent="0.3">
      <c r="B75" s="34"/>
      <c r="C75" s="55" t="s">
        <v>97</v>
      </c>
      <c r="D75" s="56"/>
      <c r="E75" s="56"/>
      <c r="F75" s="56"/>
      <c r="G75" s="56"/>
      <c r="H75" s="56"/>
      <c r="I75" s="145"/>
      <c r="J75" s="56"/>
      <c r="K75" s="56"/>
      <c r="L75" s="54"/>
    </row>
    <row r="76" spans="2:12" s="1" customFormat="1" ht="6.9" customHeight="1" x14ac:dyDescent="0.3">
      <c r="B76" s="34"/>
      <c r="C76" s="56"/>
      <c r="D76" s="56"/>
      <c r="E76" s="56"/>
      <c r="F76" s="56"/>
      <c r="G76" s="56"/>
      <c r="H76" s="56"/>
      <c r="I76" s="145"/>
      <c r="J76" s="56"/>
      <c r="K76" s="56"/>
      <c r="L76" s="54"/>
    </row>
    <row r="77" spans="2:12" s="1" customFormat="1" ht="14.4" customHeight="1" x14ac:dyDescent="0.3">
      <c r="B77" s="34"/>
      <c r="C77" s="58" t="s">
        <v>16</v>
      </c>
      <c r="D77" s="56"/>
      <c r="E77" s="56"/>
      <c r="F77" s="56"/>
      <c r="G77" s="56"/>
      <c r="H77" s="56"/>
      <c r="I77" s="145"/>
      <c r="J77" s="56"/>
      <c r="K77" s="56"/>
      <c r="L77" s="54"/>
    </row>
    <row r="78" spans="2:12" s="1" customFormat="1" ht="22.5" customHeight="1" x14ac:dyDescent="0.3">
      <c r="B78" s="34"/>
      <c r="C78" s="56"/>
      <c r="D78" s="56"/>
      <c r="E78" s="301" t="str">
        <f>E7</f>
        <v>Rekonstrukce lávky přes vodoteč Grasmanka na ul. Štefánikova/Palackého, Nový Jičín</v>
      </c>
      <c r="F78" s="271"/>
      <c r="G78" s="271"/>
      <c r="H78" s="271"/>
      <c r="I78" s="145"/>
      <c r="J78" s="56"/>
      <c r="K78" s="56"/>
      <c r="L78" s="54"/>
    </row>
    <row r="79" spans="2:12" s="1" customFormat="1" ht="14.4" customHeight="1" x14ac:dyDescent="0.3">
      <c r="B79" s="34"/>
      <c r="C79" s="58" t="s">
        <v>88</v>
      </c>
      <c r="D79" s="56"/>
      <c r="E79" s="56"/>
      <c r="F79" s="56"/>
      <c r="G79" s="56"/>
      <c r="H79" s="56"/>
      <c r="I79" s="145"/>
      <c r="J79" s="56"/>
      <c r="K79" s="56"/>
      <c r="L79" s="54"/>
    </row>
    <row r="80" spans="2:12" s="1" customFormat="1" ht="23.25" customHeight="1" x14ac:dyDescent="0.3">
      <c r="B80" s="34"/>
      <c r="C80" s="56"/>
      <c r="D80" s="56"/>
      <c r="E80" s="268" t="str">
        <f>E9</f>
        <v>1 - Rekonstrukce lávky</v>
      </c>
      <c r="F80" s="271"/>
      <c r="G80" s="271"/>
      <c r="H80" s="271"/>
      <c r="I80" s="145"/>
      <c r="J80" s="56"/>
      <c r="K80" s="56"/>
      <c r="L80" s="54"/>
    </row>
    <row r="81" spans="2:65" s="1" customFormat="1" ht="6.9" customHeight="1" x14ac:dyDescent="0.3">
      <c r="B81" s="34"/>
      <c r="C81" s="56"/>
      <c r="D81" s="56"/>
      <c r="E81" s="56"/>
      <c r="F81" s="56"/>
      <c r="G81" s="56"/>
      <c r="H81" s="56"/>
      <c r="I81" s="145"/>
      <c r="J81" s="56"/>
      <c r="K81" s="56"/>
      <c r="L81" s="54"/>
    </row>
    <row r="82" spans="2:65" s="1" customFormat="1" ht="18" customHeight="1" x14ac:dyDescent="0.3">
      <c r="B82" s="34"/>
      <c r="C82" s="58" t="s">
        <v>23</v>
      </c>
      <c r="D82" s="56"/>
      <c r="E82" s="56"/>
      <c r="F82" s="146" t="str">
        <f>F12</f>
        <v>Nový Jičín</v>
      </c>
      <c r="G82" s="56"/>
      <c r="H82" s="56"/>
      <c r="I82" s="147" t="s">
        <v>25</v>
      </c>
      <c r="J82" s="66" t="str">
        <f>IF(J12="","",J12)</f>
        <v>18.7.2017</v>
      </c>
      <c r="K82" s="56"/>
      <c r="L82" s="54"/>
    </row>
    <row r="83" spans="2:65" s="1" customFormat="1" ht="6.9" customHeight="1" x14ac:dyDescent="0.3">
      <c r="B83" s="34"/>
      <c r="C83" s="56"/>
      <c r="D83" s="56"/>
      <c r="E83" s="56"/>
      <c r="F83" s="56"/>
      <c r="G83" s="56"/>
      <c r="H83" s="56"/>
      <c r="I83" s="145"/>
      <c r="J83" s="56"/>
      <c r="K83" s="56"/>
      <c r="L83" s="54"/>
    </row>
    <row r="84" spans="2:65" s="1" customFormat="1" ht="13.2" x14ac:dyDescent="0.3">
      <c r="B84" s="34"/>
      <c r="C84" s="58" t="s">
        <v>29</v>
      </c>
      <c r="D84" s="56"/>
      <c r="E84" s="56"/>
      <c r="F84" s="146" t="str">
        <f>E15</f>
        <v>Město Nový Jičín</v>
      </c>
      <c r="G84" s="56"/>
      <c r="H84" s="56"/>
      <c r="I84" s="147" t="s">
        <v>37</v>
      </c>
      <c r="J84" s="146" t="str">
        <f>E21</f>
        <v>JOKA Jordan Jan</v>
      </c>
      <c r="K84" s="56"/>
      <c r="L84" s="54"/>
    </row>
    <row r="85" spans="2:65" s="1" customFormat="1" ht="14.4" customHeight="1" x14ac:dyDescent="0.3">
      <c r="B85" s="34"/>
      <c r="C85" s="58" t="s">
        <v>35</v>
      </c>
      <c r="D85" s="56"/>
      <c r="E85" s="56"/>
      <c r="F85" s="146" t="str">
        <f>IF(E18="","",E18)</f>
        <v/>
      </c>
      <c r="G85" s="56"/>
      <c r="H85" s="56"/>
      <c r="I85" s="145"/>
      <c r="J85" s="56"/>
      <c r="K85" s="56"/>
      <c r="L85" s="54"/>
    </row>
    <row r="86" spans="2:65" s="1" customFormat="1" ht="10.35" customHeight="1" x14ac:dyDescent="0.3">
      <c r="B86" s="34"/>
      <c r="C86" s="56"/>
      <c r="D86" s="56"/>
      <c r="E86" s="56"/>
      <c r="F86" s="56"/>
      <c r="G86" s="56"/>
      <c r="H86" s="56"/>
      <c r="I86" s="145"/>
      <c r="J86" s="56"/>
      <c r="K86" s="56"/>
      <c r="L86" s="54"/>
    </row>
    <row r="87" spans="2:65" s="8" customFormat="1" ht="29.25" customHeight="1" x14ac:dyDescent="0.3">
      <c r="B87" s="148"/>
      <c r="C87" s="149" t="s">
        <v>98</v>
      </c>
      <c r="D87" s="150" t="s">
        <v>61</v>
      </c>
      <c r="E87" s="150" t="s">
        <v>57</v>
      </c>
      <c r="F87" s="150" t="s">
        <v>99</v>
      </c>
      <c r="G87" s="150" t="s">
        <v>100</v>
      </c>
      <c r="H87" s="150" t="s">
        <v>101</v>
      </c>
      <c r="I87" s="151" t="s">
        <v>102</v>
      </c>
      <c r="J87" s="150" t="s">
        <v>92</v>
      </c>
      <c r="K87" s="152" t="s">
        <v>103</v>
      </c>
      <c r="L87" s="153"/>
      <c r="M87" s="75" t="s">
        <v>104</v>
      </c>
      <c r="N87" s="76" t="s">
        <v>46</v>
      </c>
      <c r="O87" s="76" t="s">
        <v>105</v>
      </c>
      <c r="P87" s="76" t="s">
        <v>106</v>
      </c>
      <c r="Q87" s="76" t="s">
        <v>107</v>
      </c>
      <c r="R87" s="76" t="s">
        <v>108</v>
      </c>
      <c r="S87" s="76" t="s">
        <v>109</v>
      </c>
      <c r="T87" s="77" t="s">
        <v>110</v>
      </c>
    </row>
    <row r="88" spans="2:65" s="1" customFormat="1" ht="29.25" customHeight="1" x14ac:dyDescent="0.35">
      <c r="B88" s="34"/>
      <c r="C88" s="81" t="s">
        <v>93</v>
      </c>
      <c r="D88" s="56"/>
      <c r="E88" s="56"/>
      <c r="F88" s="56"/>
      <c r="G88" s="56"/>
      <c r="H88" s="56"/>
      <c r="I88" s="145"/>
      <c r="J88" s="154">
        <f>BK88</f>
        <v>0</v>
      </c>
      <c r="K88" s="56"/>
      <c r="L88" s="54"/>
      <c r="M88" s="78"/>
      <c r="N88" s="79"/>
      <c r="O88" s="79"/>
      <c r="P88" s="155">
        <f>P89+P469</f>
        <v>0</v>
      </c>
      <c r="Q88" s="79"/>
      <c r="R88" s="155">
        <f>R89+R469</f>
        <v>46.430196650000006</v>
      </c>
      <c r="S88" s="79"/>
      <c r="T88" s="156">
        <f>T89+T469</f>
        <v>40.797955000000002</v>
      </c>
      <c r="AT88" s="17" t="s">
        <v>75</v>
      </c>
      <c r="AU88" s="17" t="s">
        <v>94</v>
      </c>
      <c r="BK88" s="157">
        <f>BK89+BK469</f>
        <v>0</v>
      </c>
    </row>
    <row r="89" spans="2:65" s="9" customFormat="1" ht="37.35" customHeight="1" x14ac:dyDescent="0.35">
      <c r="B89" s="158"/>
      <c r="C89" s="159"/>
      <c r="D89" s="198" t="s">
        <v>75</v>
      </c>
      <c r="E89" s="199" t="s">
        <v>207</v>
      </c>
      <c r="F89" s="199" t="s">
        <v>208</v>
      </c>
      <c r="G89" s="159"/>
      <c r="H89" s="159"/>
      <c r="I89" s="162"/>
      <c r="J89" s="200">
        <f>BK89</f>
        <v>0</v>
      </c>
      <c r="K89" s="159"/>
      <c r="L89" s="164"/>
      <c r="M89" s="165"/>
      <c r="N89" s="166"/>
      <c r="O89" s="166"/>
      <c r="P89" s="167">
        <f>P90+P167+P189+P238+P270+P284+P293+P424+P467</f>
        <v>0</v>
      </c>
      <c r="Q89" s="166"/>
      <c r="R89" s="167">
        <f>R90+R167+R189+R238+R270+R284+R293+R424+R467</f>
        <v>46.388612450000004</v>
      </c>
      <c r="S89" s="166"/>
      <c r="T89" s="168">
        <f>T90+T167+T189+T238+T270+T284+T293+T424+T467</f>
        <v>40.797955000000002</v>
      </c>
      <c r="AR89" s="169" t="s">
        <v>22</v>
      </c>
      <c r="AT89" s="170" t="s">
        <v>75</v>
      </c>
      <c r="AU89" s="170" t="s">
        <v>76</v>
      </c>
      <c r="AY89" s="169" t="s">
        <v>114</v>
      </c>
      <c r="BK89" s="171">
        <f>BK90+BK167+BK189+BK238+BK270+BK284+BK293+BK424+BK467</f>
        <v>0</v>
      </c>
    </row>
    <row r="90" spans="2:65" s="9" customFormat="1" ht="19.95" customHeight="1" x14ac:dyDescent="0.35">
      <c r="B90" s="158"/>
      <c r="C90" s="159"/>
      <c r="D90" s="160" t="s">
        <v>75</v>
      </c>
      <c r="E90" s="201" t="s">
        <v>22</v>
      </c>
      <c r="F90" s="201" t="s">
        <v>209</v>
      </c>
      <c r="G90" s="159"/>
      <c r="H90" s="159"/>
      <c r="I90" s="162"/>
      <c r="J90" s="202">
        <f>BK90</f>
        <v>0</v>
      </c>
      <c r="K90" s="159"/>
      <c r="L90" s="164"/>
      <c r="M90" s="165"/>
      <c r="N90" s="166"/>
      <c r="O90" s="166"/>
      <c r="P90" s="167">
        <f>SUM(P91:P166)</f>
        <v>0</v>
      </c>
      <c r="Q90" s="166"/>
      <c r="R90" s="167">
        <f>SUM(R91:R166)</f>
        <v>0.136935</v>
      </c>
      <c r="S90" s="166"/>
      <c r="T90" s="168">
        <f>SUM(T91:T166)</f>
        <v>23.706924999999998</v>
      </c>
      <c r="AR90" s="169" t="s">
        <v>22</v>
      </c>
      <c r="AT90" s="170" t="s">
        <v>75</v>
      </c>
      <c r="AU90" s="170" t="s">
        <v>22</v>
      </c>
      <c r="AY90" s="169" t="s">
        <v>114</v>
      </c>
      <c r="BK90" s="171">
        <f>SUM(BK91:BK166)</f>
        <v>0</v>
      </c>
    </row>
    <row r="91" spans="2:65" s="1" customFormat="1" ht="22.5" customHeight="1" x14ac:dyDescent="0.3">
      <c r="B91" s="34"/>
      <c r="C91" s="172" t="s">
        <v>22</v>
      </c>
      <c r="D91" s="172" t="s">
        <v>115</v>
      </c>
      <c r="E91" s="173" t="s">
        <v>210</v>
      </c>
      <c r="F91" s="174" t="s">
        <v>211</v>
      </c>
      <c r="G91" s="175" t="s">
        <v>212</v>
      </c>
      <c r="H91" s="176">
        <v>44</v>
      </c>
      <c r="I91" s="177"/>
      <c r="J91" s="178">
        <f>ROUND(I91*H91,2)</f>
        <v>0</v>
      </c>
      <c r="K91" s="174" t="s">
        <v>119</v>
      </c>
      <c r="L91" s="54"/>
      <c r="M91" s="179" t="s">
        <v>20</v>
      </c>
      <c r="N91" s="180" t="s">
        <v>47</v>
      </c>
      <c r="O91" s="35"/>
      <c r="P91" s="181">
        <f>O91*H91</f>
        <v>0</v>
      </c>
      <c r="Q91" s="181">
        <v>0</v>
      </c>
      <c r="R91" s="181">
        <f>Q91*H91</f>
        <v>0</v>
      </c>
      <c r="S91" s="181">
        <v>0.29499999999999998</v>
      </c>
      <c r="T91" s="182">
        <f>S91*H91</f>
        <v>12.979999999999999</v>
      </c>
      <c r="AR91" s="17" t="s">
        <v>113</v>
      </c>
      <c r="AT91" s="17" t="s">
        <v>115</v>
      </c>
      <c r="AU91" s="17" t="s">
        <v>83</v>
      </c>
      <c r="AY91" s="17" t="s">
        <v>114</v>
      </c>
      <c r="BE91" s="183">
        <f>IF(N91="základní",J91,0)</f>
        <v>0</v>
      </c>
      <c r="BF91" s="183">
        <f>IF(N91="snížená",J91,0)</f>
        <v>0</v>
      </c>
      <c r="BG91" s="183">
        <f>IF(N91="zákl. přenesená",J91,0)</f>
        <v>0</v>
      </c>
      <c r="BH91" s="183">
        <f>IF(N91="sníž. přenesená",J91,0)</f>
        <v>0</v>
      </c>
      <c r="BI91" s="183">
        <f>IF(N91="nulová",J91,0)</f>
        <v>0</v>
      </c>
      <c r="BJ91" s="17" t="s">
        <v>22</v>
      </c>
      <c r="BK91" s="183">
        <f>ROUND(I91*H91,2)</f>
        <v>0</v>
      </c>
      <c r="BL91" s="17" t="s">
        <v>113</v>
      </c>
      <c r="BM91" s="17" t="s">
        <v>213</v>
      </c>
    </row>
    <row r="92" spans="2:65" s="11" customFormat="1" x14ac:dyDescent="0.3">
      <c r="B92" s="203"/>
      <c r="C92" s="204"/>
      <c r="D92" s="186" t="s">
        <v>214</v>
      </c>
      <c r="E92" s="205" t="s">
        <v>20</v>
      </c>
      <c r="F92" s="206" t="s">
        <v>215</v>
      </c>
      <c r="G92" s="204"/>
      <c r="H92" s="207">
        <v>44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214</v>
      </c>
      <c r="AU92" s="213" t="s">
        <v>83</v>
      </c>
      <c r="AV92" s="11" t="s">
        <v>83</v>
      </c>
      <c r="AW92" s="11" t="s">
        <v>39</v>
      </c>
      <c r="AX92" s="11" t="s">
        <v>76</v>
      </c>
      <c r="AY92" s="213" t="s">
        <v>114</v>
      </c>
    </row>
    <row r="93" spans="2:65" s="12" customFormat="1" x14ac:dyDescent="0.3">
      <c r="B93" s="214"/>
      <c r="C93" s="215"/>
      <c r="D93" s="184" t="s">
        <v>214</v>
      </c>
      <c r="E93" s="216" t="s">
        <v>20</v>
      </c>
      <c r="F93" s="217" t="s">
        <v>216</v>
      </c>
      <c r="G93" s="215"/>
      <c r="H93" s="218">
        <v>44</v>
      </c>
      <c r="I93" s="219"/>
      <c r="J93" s="215"/>
      <c r="K93" s="215"/>
      <c r="L93" s="220"/>
      <c r="M93" s="221"/>
      <c r="N93" s="222"/>
      <c r="O93" s="222"/>
      <c r="P93" s="222"/>
      <c r="Q93" s="222"/>
      <c r="R93" s="222"/>
      <c r="S93" s="222"/>
      <c r="T93" s="223"/>
      <c r="AT93" s="224" t="s">
        <v>214</v>
      </c>
      <c r="AU93" s="224" t="s">
        <v>83</v>
      </c>
      <c r="AV93" s="12" t="s">
        <v>113</v>
      </c>
      <c r="AW93" s="12" t="s">
        <v>39</v>
      </c>
      <c r="AX93" s="12" t="s">
        <v>22</v>
      </c>
      <c r="AY93" s="224" t="s">
        <v>114</v>
      </c>
    </row>
    <row r="94" spans="2:65" s="1" customFormat="1" ht="22.5" customHeight="1" x14ac:dyDescent="0.3">
      <c r="B94" s="34"/>
      <c r="C94" s="172" t="s">
        <v>83</v>
      </c>
      <c r="D94" s="172" t="s">
        <v>115</v>
      </c>
      <c r="E94" s="173" t="s">
        <v>217</v>
      </c>
      <c r="F94" s="174" t="s">
        <v>218</v>
      </c>
      <c r="G94" s="175" t="s">
        <v>212</v>
      </c>
      <c r="H94" s="176">
        <v>44</v>
      </c>
      <c r="I94" s="177"/>
      <c r="J94" s="178">
        <f>ROUND(I94*H94,2)</f>
        <v>0</v>
      </c>
      <c r="K94" s="174" t="s">
        <v>119</v>
      </c>
      <c r="L94" s="54"/>
      <c r="M94" s="179" t="s">
        <v>20</v>
      </c>
      <c r="N94" s="180" t="s">
        <v>47</v>
      </c>
      <c r="O94" s="35"/>
      <c r="P94" s="181">
        <f>O94*H94</f>
        <v>0</v>
      </c>
      <c r="Q94" s="181">
        <v>0</v>
      </c>
      <c r="R94" s="181">
        <f>Q94*H94</f>
        <v>0</v>
      </c>
      <c r="S94" s="181">
        <v>0.13</v>
      </c>
      <c r="T94" s="182">
        <f>S94*H94</f>
        <v>5.7200000000000006</v>
      </c>
      <c r="AR94" s="17" t="s">
        <v>113</v>
      </c>
      <c r="AT94" s="17" t="s">
        <v>115</v>
      </c>
      <c r="AU94" s="17" t="s">
        <v>83</v>
      </c>
      <c r="AY94" s="17" t="s">
        <v>114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7" t="s">
        <v>22</v>
      </c>
      <c r="BK94" s="183">
        <f>ROUND(I94*H94,2)</f>
        <v>0</v>
      </c>
      <c r="BL94" s="17" t="s">
        <v>113</v>
      </c>
      <c r="BM94" s="17" t="s">
        <v>219</v>
      </c>
    </row>
    <row r="95" spans="2:65" s="11" customFormat="1" x14ac:dyDescent="0.3">
      <c r="B95" s="203"/>
      <c r="C95" s="204"/>
      <c r="D95" s="186" t="s">
        <v>214</v>
      </c>
      <c r="E95" s="205" t="s">
        <v>20</v>
      </c>
      <c r="F95" s="206" t="s">
        <v>220</v>
      </c>
      <c r="G95" s="204"/>
      <c r="H95" s="207">
        <v>44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214</v>
      </c>
      <c r="AU95" s="213" t="s">
        <v>83</v>
      </c>
      <c r="AV95" s="11" t="s">
        <v>83</v>
      </c>
      <c r="AW95" s="11" t="s">
        <v>39</v>
      </c>
      <c r="AX95" s="11" t="s">
        <v>76</v>
      </c>
      <c r="AY95" s="213" t="s">
        <v>114</v>
      </c>
    </row>
    <row r="96" spans="2:65" s="12" customFormat="1" x14ac:dyDescent="0.3">
      <c r="B96" s="214"/>
      <c r="C96" s="215"/>
      <c r="D96" s="184" t="s">
        <v>214</v>
      </c>
      <c r="E96" s="216" t="s">
        <v>20</v>
      </c>
      <c r="F96" s="217" t="s">
        <v>216</v>
      </c>
      <c r="G96" s="215"/>
      <c r="H96" s="218">
        <v>44</v>
      </c>
      <c r="I96" s="219"/>
      <c r="J96" s="215"/>
      <c r="K96" s="215"/>
      <c r="L96" s="220"/>
      <c r="M96" s="221"/>
      <c r="N96" s="222"/>
      <c r="O96" s="222"/>
      <c r="P96" s="222"/>
      <c r="Q96" s="222"/>
      <c r="R96" s="222"/>
      <c r="S96" s="222"/>
      <c r="T96" s="223"/>
      <c r="AT96" s="224" t="s">
        <v>214</v>
      </c>
      <c r="AU96" s="224" t="s">
        <v>83</v>
      </c>
      <c r="AV96" s="12" t="s">
        <v>113</v>
      </c>
      <c r="AW96" s="12" t="s">
        <v>39</v>
      </c>
      <c r="AX96" s="12" t="s">
        <v>22</v>
      </c>
      <c r="AY96" s="224" t="s">
        <v>114</v>
      </c>
    </row>
    <row r="97" spans="2:65" s="1" customFormat="1" ht="22.5" customHeight="1" x14ac:dyDescent="0.3">
      <c r="B97" s="34"/>
      <c r="C97" s="172" t="s">
        <v>128</v>
      </c>
      <c r="D97" s="172" t="s">
        <v>115</v>
      </c>
      <c r="E97" s="173" t="s">
        <v>221</v>
      </c>
      <c r="F97" s="174" t="s">
        <v>222</v>
      </c>
      <c r="G97" s="175" t="s">
        <v>212</v>
      </c>
      <c r="H97" s="176">
        <v>18.067</v>
      </c>
      <c r="I97" s="177"/>
      <c r="J97" s="178">
        <f>ROUND(I97*H97,2)</f>
        <v>0</v>
      </c>
      <c r="K97" s="174" t="s">
        <v>119</v>
      </c>
      <c r="L97" s="54"/>
      <c r="M97" s="179" t="s">
        <v>20</v>
      </c>
      <c r="N97" s="180" t="s">
        <v>47</v>
      </c>
      <c r="O97" s="35"/>
      <c r="P97" s="181">
        <f>O97*H97</f>
        <v>0</v>
      </c>
      <c r="Q97" s="181">
        <v>0</v>
      </c>
      <c r="R97" s="181">
        <f>Q97*H97</f>
        <v>0</v>
      </c>
      <c r="S97" s="181">
        <v>0.185</v>
      </c>
      <c r="T97" s="182">
        <f>S97*H97</f>
        <v>3.3423949999999998</v>
      </c>
      <c r="AR97" s="17" t="s">
        <v>113</v>
      </c>
      <c r="AT97" s="17" t="s">
        <v>115</v>
      </c>
      <c r="AU97" s="17" t="s">
        <v>83</v>
      </c>
      <c r="AY97" s="17" t="s">
        <v>114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7" t="s">
        <v>22</v>
      </c>
      <c r="BK97" s="183">
        <f>ROUND(I97*H97,2)</f>
        <v>0</v>
      </c>
      <c r="BL97" s="17" t="s">
        <v>113</v>
      </c>
      <c r="BM97" s="17" t="s">
        <v>223</v>
      </c>
    </row>
    <row r="98" spans="2:65" s="11" customFormat="1" ht="24" x14ac:dyDescent="0.3">
      <c r="B98" s="203"/>
      <c r="C98" s="204"/>
      <c r="D98" s="186" t="s">
        <v>214</v>
      </c>
      <c r="E98" s="205" t="s">
        <v>20</v>
      </c>
      <c r="F98" s="206" t="s">
        <v>224</v>
      </c>
      <c r="G98" s="204"/>
      <c r="H98" s="207">
        <v>18.067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214</v>
      </c>
      <c r="AU98" s="213" t="s">
        <v>83</v>
      </c>
      <c r="AV98" s="11" t="s">
        <v>83</v>
      </c>
      <c r="AW98" s="11" t="s">
        <v>39</v>
      </c>
      <c r="AX98" s="11" t="s">
        <v>76</v>
      </c>
      <c r="AY98" s="213" t="s">
        <v>114</v>
      </c>
    </row>
    <row r="99" spans="2:65" s="12" customFormat="1" x14ac:dyDescent="0.3">
      <c r="B99" s="214"/>
      <c r="C99" s="215"/>
      <c r="D99" s="184" t="s">
        <v>214</v>
      </c>
      <c r="E99" s="216" t="s">
        <v>20</v>
      </c>
      <c r="F99" s="217" t="s">
        <v>216</v>
      </c>
      <c r="G99" s="215"/>
      <c r="H99" s="218">
        <v>18.067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AT99" s="224" t="s">
        <v>214</v>
      </c>
      <c r="AU99" s="224" t="s">
        <v>83</v>
      </c>
      <c r="AV99" s="12" t="s">
        <v>113</v>
      </c>
      <c r="AW99" s="12" t="s">
        <v>39</v>
      </c>
      <c r="AX99" s="12" t="s">
        <v>22</v>
      </c>
      <c r="AY99" s="224" t="s">
        <v>114</v>
      </c>
    </row>
    <row r="100" spans="2:65" s="1" customFormat="1" ht="22.5" customHeight="1" x14ac:dyDescent="0.3">
      <c r="B100" s="34"/>
      <c r="C100" s="172" t="s">
        <v>113</v>
      </c>
      <c r="D100" s="172" t="s">
        <v>115</v>
      </c>
      <c r="E100" s="173" t="s">
        <v>225</v>
      </c>
      <c r="F100" s="174" t="s">
        <v>226</v>
      </c>
      <c r="G100" s="175" t="s">
        <v>212</v>
      </c>
      <c r="H100" s="176">
        <v>16.984999999999999</v>
      </c>
      <c r="I100" s="177"/>
      <c r="J100" s="178">
        <f>ROUND(I100*H100,2)</f>
        <v>0</v>
      </c>
      <c r="K100" s="174" t="s">
        <v>119</v>
      </c>
      <c r="L100" s="54"/>
      <c r="M100" s="179" t="s">
        <v>20</v>
      </c>
      <c r="N100" s="180" t="s">
        <v>47</v>
      </c>
      <c r="O100" s="35"/>
      <c r="P100" s="181">
        <f>O100*H100</f>
        <v>0</v>
      </c>
      <c r="Q100" s="181">
        <v>0</v>
      </c>
      <c r="R100" s="181">
        <f>Q100*H100</f>
        <v>0</v>
      </c>
      <c r="S100" s="181">
        <v>9.8000000000000004E-2</v>
      </c>
      <c r="T100" s="182">
        <f>S100*H100</f>
        <v>1.6645300000000001</v>
      </c>
      <c r="AR100" s="17" t="s">
        <v>113</v>
      </c>
      <c r="AT100" s="17" t="s">
        <v>115</v>
      </c>
      <c r="AU100" s="17" t="s">
        <v>83</v>
      </c>
      <c r="AY100" s="17" t="s">
        <v>114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7" t="s">
        <v>22</v>
      </c>
      <c r="BK100" s="183">
        <f>ROUND(I100*H100,2)</f>
        <v>0</v>
      </c>
      <c r="BL100" s="17" t="s">
        <v>113</v>
      </c>
      <c r="BM100" s="17" t="s">
        <v>227</v>
      </c>
    </row>
    <row r="101" spans="2:65" s="11" customFormat="1" x14ac:dyDescent="0.3">
      <c r="B101" s="203"/>
      <c r="C101" s="204"/>
      <c r="D101" s="186" t="s">
        <v>214</v>
      </c>
      <c r="E101" s="205" t="s">
        <v>20</v>
      </c>
      <c r="F101" s="206" t="s">
        <v>228</v>
      </c>
      <c r="G101" s="204"/>
      <c r="H101" s="207">
        <v>16.984999999999999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214</v>
      </c>
      <c r="AU101" s="213" t="s">
        <v>83</v>
      </c>
      <c r="AV101" s="11" t="s">
        <v>83</v>
      </c>
      <c r="AW101" s="11" t="s">
        <v>39</v>
      </c>
      <c r="AX101" s="11" t="s">
        <v>76</v>
      </c>
      <c r="AY101" s="213" t="s">
        <v>114</v>
      </c>
    </row>
    <row r="102" spans="2:65" s="12" customFormat="1" x14ac:dyDescent="0.3">
      <c r="B102" s="214"/>
      <c r="C102" s="215"/>
      <c r="D102" s="184" t="s">
        <v>214</v>
      </c>
      <c r="E102" s="216" t="s">
        <v>20</v>
      </c>
      <c r="F102" s="217" t="s">
        <v>216</v>
      </c>
      <c r="G102" s="215"/>
      <c r="H102" s="218">
        <v>16.984999999999999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AT102" s="224" t="s">
        <v>214</v>
      </c>
      <c r="AU102" s="224" t="s">
        <v>83</v>
      </c>
      <c r="AV102" s="12" t="s">
        <v>113</v>
      </c>
      <c r="AW102" s="12" t="s">
        <v>39</v>
      </c>
      <c r="AX102" s="12" t="s">
        <v>22</v>
      </c>
      <c r="AY102" s="224" t="s">
        <v>114</v>
      </c>
    </row>
    <row r="103" spans="2:65" s="1" customFormat="1" ht="22.5" customHeight="1" x14ac:dyDescent="0.3">
      <c r="B103" s="34"/>
      <c r="C103" s="172" t="s">
        <v>137</v>
      </c>
      <c r="D103" s="172" t="s">
        <v>115</v>
      </c>
      <c r="E103" s="173" t="s">
        <v>229</v>
      </c>
      <c r="F103" s="174" t="s">
        <v>230</v>
      </c>
      <c r="G103" s="175" t="s">
        <v>231</v>
      </c>
      <c r="H103" s="176">
        <v>13.5</v>
      </c>
      <c r="I103" s="177"/>
      <c r="J103" s="178">
        <f>ROUND(I103*H103,2)</f>
        <v>0</v>
      </c>
      <c r="K103" s="174" t="s">
        <v>119</v>
      </c>
      <c r="L103" s="54"/>
      <c r="M103" s="179" t="s">
        <v>20</v>
      </c>
      <c r="N103" s="180" t="s">
        <v>47</v>
      </c>
      <c r="O103" s="35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AR103" s="17" t="s">
        <v>113</v>
      </c>
      <c r="AT103" s="17" t="s">
        <v>115</v>
      </c>
      <c r="AU103" s="17" t="s">
        <v>83</v>
      </c>
      <c r="AY103" s="17" t="s">
        <v>114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7" t="s">
        <v>22</v>
      </c>
      <c r="BK103" s="183">
        <f>ROUND(I103*H103,2)</f>
        <v>0</v>
      </c>
      <c r="BL103" s="17" t="s">
        <v>113</v>
      </c>
      <c r="BM103" s="17" t="s">
        <v>232</v>
      </c>
    </row>
    <row r="104" spans="2:65" s="13" customFormat="1" x14ac:dyDescent="0.3">
      <c r="B104" s="225"/>
      <c r="C104" s="226"/>
      <c r="D104" s="186" t="s">
        <v>214</v>
      </c>
      <c r="E104" s="227" t="s">
        <v>20</v>
      </c>
      <c r="F104" s="228" t="s">
        <v>233</v>
      </c>
      <c r="G104" s="226"/>
      <c r="H104" s="229" t="s">
        <v>20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AT104" s="235" t="s">
        <v>214</v>
      </c>
      <c r="AU104" s="235" t="s">
        <v>83</v>
      </c>
      <c r="AV104" s="13" t="s">
        <v>22</v>
      </c>
      <c r="AW104" s="13" t="s">
        <v>39</v>
      </c>
      <c r="AX104" s="13" t="s">
        <v>76</v>
      </c>
      <c r="AY104" s="235" t="s">
        <v>114</v>
      </c>
    </row>
    <row r="105" spans="2:65" s="11" customFormat="1" x14ac:dyDescent="0.3">
      <c r="B105" s="203"/>
      <c r="C105" s="204"/>
      <c r="D105" s="186" t="s">
        <v>214</v>
      </c>
      <c r="E105" s="205" t="s">
        <v>20</v>
      </c>
      <c r="F105" s="206" t="s">
        <v>234</v>
      </c>
      <c r="G105" s="204"/>
      <c r="H105" s="207">
        <v>4.5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214</v>
      </c>
      <c r="AU105" s="213" t="s">
        <v>83</v>
      </c>
      <c r="AV105" s="11" t="s">
        <v>83</v>
      </c>
      <c r="AW105" s="11" t="s">
        <v>39</v>
      </c>
      <c r="AX105" s="11" t="s">
        <v>76</v>
      </c>
      <c r="AY105" s="213" t="s">
        <v>114</v>
      </c>
    </row>
    <row r="106" spans="2:65" s="11" customFormat="1" x14ac:dyDescent="0.3">
      <c r="B106" s="203"/>
      <c r="C106" s="204"/>
      <c r="D106" s="186" t="s">
        <v>214</v>
      </c>
      <c r="E106" s="205" t="s">
        <v>20</v>
      </c>
      <c r="F106" s="206" t="s">
        <v>235</v>
      </c>
      <c r="G106" s="204"/>
      <c r="H106" s="207">
        <v>9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214</v>
      </c>
      <c r="AU106" s="213" t="s">
        <v>83</v>
      </c>
      <c r="AV106" s="11" t="s">
        <v>83</v>
      </c>
      <c r="AW106" s="11" t="s">
        <v>39</v>
      </c>
      <c r="AX106" s="11" t="s">
        <v>76</v>
      </c>
      <c r="AY106" s="213" t="s">
        <v>114</v>
      </c>
    </row>
    <row r="107" spans="2:65" s="12" customFormat="1" x14ac:dyDescent="0.3">
      <c r="B107" s="214"/>
      <c r="C107" s="215"/>
      <c r="D107" s="184" t="s">
        <v>214</v>
      </c>
      <c r="E107" s="216" t="s">
        <v>20</v>
      </c>
      <c r="F107" s="217" t="s">
        <v>216</v>
      </c>
      <c r="G107" s="215"/>
      <c r="H107" s="218">
        <v>13.5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AT107" s="224" t="s">
        <v>214</v>
      </c>
      <c r="AU107" s="224" t="s">
        <v>83</v>
      </c>
      <c r="AV107" s="12" t="s">
        <v>113</v>
      </c>
      <c r="AW107" s="12" t="s">
        <v>39</v>
      </c>
      <c r="AX107" s="12" t="s">
        <v>22</v>
      </c>
      <c r="AY107" s="224" t="s">
        <v>114</v>
      </c>
    </row>
    <row r="108" spans="2:65" s="1" customFormat="1" ht="22.5" customHeight="1" x14ac:dyDescent="0.3">
      <c r="B108" s="34"/>
      <c r="C108" s="172" t="s">
        <v>142</v>
      </c>
      <c r="D108" s="172" t="s">
        <v>115</v>
      </c>
      <c r="E108" s="173" t="s">
        <v>236</v>
      </c>
      <c r="F108" s="174" t="s">
        <v>237</v>
      </c>
      <c r="G108" s="175" t="s">
        <v>231</v>
      </c>
      <c r="H108" s="176">
        <v>31.95</v>
      </c>
      <c r="I108" s="177"/>
      <c r="J108" s="178">
        <f>ROUND(I108*H108,2)</f>
        <v>0</v>
      </c>
      <c r="K108" s="174" t="s">
        <v>119</v>
      </c>
      <c r="L108" s="54"/>
      <c r="M108" s="179" t="s">
        <v>20</v>
      </c>
      <c r="N108" s="180" t="s">
        <v>47</v>
      </c>
      <c r="O108" s="35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7" t="s">
        <v>113</v>
      </c>
      <c r="AT108" s="17" t="s">
        <v>115</v>
      </c>
      <c r="AU108" s="17" t="s">
        <v>83</v>
      </c>
      <c r="AY108" s="17" t="s">
        <v>114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7" t="s">
        <v>22</v>
      </c>
      <c r="BK108" s="183">
        <f>ROUND(I108*H108,2)</f>
        <v>0</v>
      </c>
      <c r="BL108" s="17" t="s">
        <v>113</v>
      </c>
      <c r="BM108" s="17" t="s">
        <v>238</v>
      </c>
    </row>
    <row r="109" spans="2:65" s="13" customFormat="1" x14ac:dyDescent="0.3">
      <c r="B109" s="225"/>
      <c r="C109" s="226"/>
      <c r="D109" s="186" t="s">
        <v>214</v>
      </c>
      <c r="E109" s="227" t="s">
        <v>20</v>
      </c>
      <c r="F109" s="228" t="s">
        <v>239</v>
      </c>
      <c r="G109" s="226"/>
      <c r="H109" s="229" t="s">
        <v>20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AT109" s="235" t="s">
        <v>214</v>
      </c>
      <c r="AU109" s="235" t="s">
        <v>83</v>
      </c>
      <c r="AV109" s="13" t="s">
        <v>22</v>
      </c>
      <c r="AW109" s="13" t="s">
        <v>39</v>
      </c>
      <c r="AX109" s="13" t="s">
        <v>76</v>
      </c>
      <c r="AY109" s="235" t="s">
        <v>114</v>
      </c>
    </row>
    <row r="110" spans="2:65" s="11" customFormat="1" x14ac:dyDescent="0.3">
      <c r="B110" s="203"/>
      <c r="C110" s="204"/>
      <c r="D110" s="186" t="s">
        <v>214</v>
      </c>
      <c r="E110" s="205" t="s">
        <v>20</v>
      </c>
      <c r="F110" s="206" t="s">
        <v>240</v>
      </c>
      <c r="G110" s="204"/>
      <c r="H110" s="207">
        <v>5.6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214</v>
      </c>
      <c r="AU110" s="213" t="s">
        <v>83</v>
      </c>
      <c r="AV110" s="11" t="s">
        <v>83</v>
      </c>
      <c r="AW110" s="11" t="s">
        <v>39</v>
      </c>
      <c r="AX110" s="11" t="s">
        <v>76</v>
      </c>
      <c r="AY110" s="213" t="s">
        <v>114</v>
      </c>
    </row>
    <row r="111" spans="2:65" s="11" customFormat="1" x14ac:dyDescent="0.3">
      <c r="B111" s="203"/>
      <c r="C111" s="204"/>
      <c r="D111" s="186" t="s">
        <v>214</v>
      </c>
      <c r="E111" s="205" t="s">
        <v>20</v>
      </c>
      <c r="F111" s="206" t="s">
        <v>241</v>
      </c>
      <c r="G111" s="204"/>
      <c r="H111" s="207">
        <v>10.92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214</v>
      </c>
      <c r="AU111" s="213" t="s">
        <v>83</v>
      </c>
      <c r="AV111" s="11" t="s">
        <v>83</v>
      </c>
      <c r="AW111" s="11" t="s">
        <v>39</v>
      </c>
      <c r="AX111" s="11" t="s">
        <v>76</v>
      </c>
      <c r="AY111" s="213" t="s">
        <v>114</v>
      </c>
    </row>
    <row r="112" spans="2:65" s="11" customFormat="1" x14ac:dyDescent="0.3">
      <c r="B112" s="203"/>
      <c r="C112" s="204"/>
      <c r="D112" s="186" t="s">
        <v>214</v>
      </c>
      <c r="E112" s="205" t="s">
        <v>20</v>
      </c>
      <c r="F112" s="206" t="s">
        <v>242</v>
      </c>
      <c r="G112" s="204"/>
      <c r="H112" s="207">
        <v>3.43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214</v>
      </c>
      <c r="AU112" s="213" t="s">
        <v>83</v>
      </c>
      <c r="AV112" s="11" t="s">
        <v>83</v>
      </c>
      <c r="AW112" s="11" t="s">
        <v>39</v>
      </c>
      <c r="AX112" s="11" t="s">
        <v>76</v>
      </c>
      <c r="AY112" s="213" t="s">
        <v>114</v>
      </c>
    </row>
    <row r="113" spans="2:65" s="11" customFormat="1" x14ac:dyDescent="0.3">
      <c r="B113" s="203"/>
      <c r="C113" s="204"/>
      <c r="D113" s="186" t="s">
        <v>214</v>
      </c>
      <c r="E113" s="205" t="s">
        <v>20</v>
      </c>
      <c r="F113" s="206" t="s">
        <v>243</v>
      </c>
      <c r="G113" s="204"/>
      <c r="H113" s="207">
        <v>12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214</v>
      </c>
      <c r="AU113" s="213" t="s">
        <v>83</v>
      </c>
      <c r="AV113" s="11" t="s">
        <v>83</v>
      </c>
      <c r="AW113" s="11" t="s">
        <v>39</v>
      </c>
      <c r="AX113" s="11" t="s">
        <v>76</v>
      </c>
      <c r="AY113" s="213" t="s">
        <v>114</v>
      </c>
    </row>
    <row r="114" spans="2:65" s="12" customFormat="1" x14ac:dyDescent="0.3">
      <c r="B114" s="214"/>
      <c r="C114" s="215"/>
      <c r="D114" s="184" t="s">
        <v>214</v>
      </c>
      <c r="E114" s="216" t="s">
        <v>20</v>
      </c>
      <c r="F114" s="217" t="s">
        <v>216</v>
      </c>
      <c r="G114" s="215"/>
      <c r="H114" s="218">
        <v>31.95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AT114" s="224" t="s">
        <v>214</v>
      </c>
      <c r="AU114" s="224" t="s">
        <v>83</v>
      </c>
      <c r="AV114" s="12" t="s">
        <v>113</v>
      </c>
      <c r="AW114" s="12" t="s">
        <v>39</v>
      </c>
      <c r="AX114" s="12" t="s">
        <v>22</v>
      </c>
      <c r="AY114" s="224" t="s">
        <v>114</v>
      </c>
    </row>
    <row r="115" spans="2:65" s="1" customFormat="1" ht="22.5" customHeight="1" x14ac:dyDescent="0.3">
      <c r="B115" s="34"/>
      <c r="C115" s="172" t="s">
        <v>147</v>
      </c>
      <c r="D115" s="172" t="s">
        <v>115</v>
      </c>
      <c r="E115" s="173" t="s">
        <v>244</v>
      </c>
      <c r="F115" s="174" t="s">
        <v>245</v>
      </c>
      <c r="G115" s="175" t="s">
        <v>231</v>
      </c>
      <c r="H115" s="176">
        <v>23</v>
      </c>
      <c r="I115" s="177"/>
      <c r="J115" s="178">
        <f>ROUND(I115*H115,2)</f>
        <v>0</v>
      </c>
      <c r="K115" s="174" t="s">
        <v>119</v>
      </c>
      <c r="L115" s="54"/>
      <c r="M115" s="179" t="s">
        <v>20</v>
      </c>
      <c r="N115" s="180" t="s">
        <v>47</v>
      </c>
      <c r="O115" s="35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AR115" s="17" t="s">
        <v>113</v>
      </c>
      <c r="AT115" s="17" t="s">
        <v>115</v>
      </c>
      <c r="AU115" s="17" t="s">
        <v>83</v>
      </c>
      <c r="AY115" s="17" t="s">
        <v>114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7" t="s">
        <v>22</v>
      </c>
      <c r="BK115" s="183">
        <f>ROUND(I115*H115,2)</f>
        <v>0</v>
      </c>
      <c r="BL115" s="17" t="s">
        <v>113</v>
      </c>
      <c r="BM115" s="17" t="s">
        <v>246</v>
      </c>
    </row>
    <row r="116" spans="2:65" s="11" customFormat="1" x14ac:dyDescent="0.3">
      <c r="B116" s="203"/>
      <c r="C116" s="204"/>
      <c r="D116" s="186" t="s">
        <v>214</v>
      </c>
      <c r="E116" s="205" t="s">
        <v>20</v>
      </c>
      <c r="F116" s="206" t="s">
        <v>247</v>
      </c>
      <c r="G116" s="204"/>
      <c r="H116" s="207">
        <v>9.5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214</v>
      </c>
      <c r="AU116" s="213" t="s">
        <v>83</v>
      </c>
      <c r="AV116" s="11" t="s">
        <v>83</v>
      </c>
      <c r="AW116" s="11" t="s">
        <v>39</v>
      </c>
      <c r="AX116" s="11" t="s">
        <v>76</v>
      </c>
      <c r="AY116" s="213" t="s">
        <v>114</v>
      </c>
    </row>
    <row r="117" spans="2:65" s="11" customFormat="1" x14ac:dyDescent="0.3">
      <c r="B117" s="203"/>
      <c r="C117" s="204"/>
      <c r="D117" s="186" t="s">
        <v>214</v>
      </c>
      <c r="E117" s="205" t="s">
        <v>20</v>
      </c>
      <c r="F117" s="206" t="s">
        <v>248</v>
      </c>
      <c r="G117" s="204"/>
      <c r="H117" s="207">
        <v>13.5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214</v>
      </c>
      <c r="AU117" s="213" t="s">
        <v>83</v>
      </c>
      <c r="AV117" s="11" t="s">
        <v>83</v>
      </c>
      <c r="AW117" s="11" t="s">
        <v>39</v>
      </c>
      <c r="AX117" s="11" t="s">
        <v>76</v>
      </c>
      <c r="AY117" s="213" t="s">
        <v>114</v>
      </c>
    </row>
    <row r="118" spans="2:65" s="12" customFormat="1" x14ac:dyDescent="0.3">
      <c r="B118" s="214"/>
      <c r="C118" s="215"/>
      <c r="D118" s="184" t="s">
        <v>214</v>
      </c>
      <c r="E118" s="216" t="s">
        <v>20</v>
      </c>
      <c r="F118" s="217" t="s">
        <v>216</v>
      </c>
      <c r="G118" s="215"/>
      <c r="H118" s="218">
        <v>23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214</v>
      </c>
      <c r="AU118" s="224" t="s">
        <v>83</v>
      </c>
      <c r="AV118" s="12" t="s">
        <v>113</v>
      </c>
      <c r="AW118" s="12" t="s">
        <v>39</v>
      </c>
      <c r="AX118" s="12" t="s">
        <v>22</v>
      </c>
      <c r="AY118" s="224" t="s">
        <v>114</v>
      </c>
    </row>
    <row r="119" spans="2:65" s="1" customFormat="1" ht="22.5" customHeight="1" x14ac:dyDescent="0.3">
      <c r="B119" s="34"/>
      <c r="C119" s="172" t="s">
        <v>152</v>
      </c>
      <c r="D119" s="172" t="s">
        <v>115</v>
      </c>
      <c r="E119" s="173" t="s">
        <v>249</v>
      </c>
      <c r="F119" s="174" t="s">
        <v>250</v>
      </c>
      <c r="G119" s="175" t="s">
        <v>231</v>
      </c>
      <c r="H119" s="176">
        <v>46</v>
      </c>
      <c r="I119" s="177"/>
      <c r="J119" s="178">
        <f>ROUND(I119*H119,2)</f>
        <v>0</v>
      </c>
      <c r="K119" s="174" t="s">
        <v>119</v>
      </c>
      <c r="L119" s="54"/>
      <c r="M119" s="179" t="s">
        <v>20</v>
      </c>
      <c r="N119" s="180" t="s">
        <v>47</v>
      </c>
      <c r="O119" s="35"/>
      <c r="P119" s="181">
        <f>O119*H119</f>
        <v>0</v>
      </c>
      <c r="Q119" s="181">
        <v>0</v>
      </c>
      <c r="R119" s="181">
        <f>Q119*H119</f>
        <v>0</v>
      </c>
      <c r="S119" s="181">
        <v>0</v>
      </c>
      <c r="T119" s="182">
        <f>S119*H119</f>
        <v>0</v>
      </c>
      <c r="AR119" s="17" t="s">
        <v>113</v>
      </c>
      <c r="AT119" s="17" t="s">
        <v>115</v>
      </c>
      <c r="AU119" s="17" t="s">
        <v>83</v>
      </c>
      <c r="AY119" s="17" t="s">
        <v>114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7" t="s">
        <v>22</v>
      </c>
      <c r="BK119" s="183">
        <f>ROUND(I119*H119,2)</f>
        <v>0</v>
      </c>
      <c r="BL119" s="17" t="s">
        <v>113</v>
      </c>
      <c r="BM119" s="17" t="s">
        <v>251</v>
      </c>
    </row>
    <row r="120" spans="2:65" s="11" customFormat="1" x14ac:dyDescent="0.3">
      <c r="B120" s="203"/>
      <c r="C120" s="204"/>
      <c r="D120" s="186" t="s">
        <v>214</v>
      </c>
      <c r="E120" s="205" t="s">
        <v>20</v>
      </c>
      <c r="F120" s="206" t="s">
        <v>252</v>
      </c>
      <c r="G120" s="204"/>
      <c r="H120" s="207">
        <v>9.5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214</v>
      </c>
      <c r="AU120" s="213" t="s">
        <v>83</v>
      </c>
      <c r="AV120" s="11" t="s">
        <v>83</v>
      </c>
      <c r="AW120" s="11" t="s">
        <v>39</v>
      </c>
      <c r="AX120" s="11" t="s">
        <v>76</v>
      </c>
      <c r="AY120" s="213" t="s">
        <v>114</v>
      </c>
    </row>
    <row r="121" spans="2:65" s="11" customFormat="1" x14ac:dyDescent="0.3">
      <c r="B121" s="203"/>
      <c r="C121" s="204"/>
      <c r="D121" s="186" t="s">
        <v>214</v>
      </c>
      <c r="E121" s="205" t="s">
        <v>20</v>
      </c>
      <c r="F121" s="206" t="s">
        <v>253</v>
      </c>
      <c r="G121" s="204"/>
      <c r="H121" s="207">
        <v>9.5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214</v>
      </c>
      <c r="AU121" s="213" t="s">
        <v>83</v>
      </c>
      <c r="AV121" s="11" t="s">
        <v>83</v>
      </c>
      <c r="AW121" s="11" t="s">
        <v>39</v>
      </c>
      <c r="AX121" s="11" t="s">
        <v>76</v>
      </c>
      <c r="AY121" s="213" t="s">
        <v>114</v>
      </c>
    </row>
    <row r="122" spans="2:65" s="11" customFormat="1" x14ac:dyDescent="0.3">
      <c r="B122" s="203"/>
      <c r="C122" s="204"/>
      <c r="D122" s="186" t="s">
        <v>214</v>
      </c>
      <c r="E122" s="205" t="s">
        <v>20</v>
      </c>
      <c r="F122" s="206" t="s">
        <v>254</v>
      </c>
      <c r="G122" s="204"/>
      <c r="H122" s="207">
        <v>13.5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214</v>
      </c>
      <c r="AU122" s="213" t="s">
        <v>83</v>
      </c>
      <c r="AV122" s="11" t="s">
        <v>83</v>
      </c>
      <c r="AW122" s="11" t="s">
        <v>39</v>
      </c>
      <c r="AX122" s="11" t="s">
        <v>76</v>
      </c>
      <c r="AY122" s="213" t="s">
        <v>114</v>
      </c>
    </row>
    <row r="123" spans="2:65" s="11" customFormat="1" x14ac:dyDescent="0.3">
      <c r="B123" s="203"/>
      <c r="C123" s="204"/>
      <c r="D123" s="186" t="s">
        <v>214</v>
      </c>
      <c r="E123" s="205" t="s">
        <v>20</v>
      </c>
      <c r="F123" s="206" t="s">
        <v>248</v>
      </c>
      <c r="G123" s="204"/>
      <c r="H123" s="207">
        <v>13.5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214</v>
      </c>
      <c r="AU123" s="213" t="s">
        <v>83</v>
      </c>
      <c r="AV123" s="11" t="s">
        <v>83</v>
      </c>
      <c r="AW123" s="11" t="s">
        <v>39</v>
      </c>
      <c r="AX123" s="11" t="s">
        <v>76</v>
      </c>
      <c r="AY123" s="213" t="s">
        <v>114</v>
      </c>
    </row>
    <row r="124" spans="2:65" s="12" customFormat="1" x14ac:dyDescent="0.3">
      <c r="B124" s="214"/>
      <c r="C124" s="215"/>
      <c r="D124" s="184" t="s">
        <v>214</v>
      </c>
      <c r="E124" s="216" t="s">
        <v>20</v>
      </c>
      <c r="F124" s="217" t="s">
        <v>216</v>
      </c>
      <c r="G124" s="215"/>
      <c r="H124" s="218">
        <v>46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214</v>
      </c>
      <c r="AU124" s="224" t="s">
        <v>83</v>
      </c>
      <c r="AV124" s="12" t="s">
        <v>113</v>
      </c>
      <c r="AW124" s="12" t="s">
        <v>39</v>
      </c>
      <c r="AX124" s="12" t="s">
        <v>22</v>
      </c>
      <c r="AY124" s="224" t="s">
        <v>114</v>
      </c>
    </row>
    <row r="125" spans="2:65" s="1" customFormat="1" ht="22.5" customHeight="1" x14ac:dyDescent="0.3">
      <c r="B125" s="34"/>
      <c r="C125" s="172" t="s">
        <v>157</v>
      </c>
      <c r="D125" s="172" t="s">
        <v>115</v>
      </c>
      <c r="E125" s="173" t="s">
        <v>255</v>
      </c>
      <c r="F125" s="174" t="s">
        <v>256</v>
      </c>
      <c r="G125" s="175" t="s">
        <v>231</v>
      </c>
      <c r="H125" s="176">
        <v>22.45</v>
      </c>
      <c r="I125" s="177"/>
      <c r="J125" s="178">
        <f>ROUND(I125*H125,2)</f>
        <v>0</v>
      </c>
      <c r="K125" s="174" t="s">
        <v>119</v>
      </c>
      <c r="L125" s="54"/>
      <c r="M125" s="179" t="s">
        <v>20</v>
      </c>
      <c r="N125" s="180" t="s">
        <v>47</v>
      </c>
      <c r="O125" s="35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7" t="s">
        <v>113</v>
      </c>
      <c r="AT125" s="17" t="s">
        <v>115</v>
      </c>
      <c r="AU125" s="17" t="s">
        <v>83</v>
      </c>
      <c r="AY125" s="17" t="s">
        <v>114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7" t="s">
        <v>22</v>
      </c>
      <c r="BK125" s="183">
        <f>ROUND(I125*H125,2)</f>
        <v>0</v>
      </c>
      <c r="BL125" s="17" t="s">
        <v>113</v>
      </c>
      <c r="BM125" s="17" t="s">
        <v>257</v>
      </c>
    </row>
    <row r="126" spans="2:65" s="11" customFormat="1" x14ac:dyDescent="0.3">
      <c r="B126" s="203"/>
      <c r="C126" s="204"/>
      <c r="D126" s="186" t="s">
        <v>214</v>
      </c>
      <c r="E126" s="205" t="s">
        <v>20</v>
      </c>
      <c r="F126" s="206" t="s">
        <v>258</v>
      </c>
      <c r="G126" s="204"/>
      <c r="H126" s="207">
        <v>22.45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214</v>
      </c>
      <c r="AU126" s="213" t="s">
        <v>83</v>
      </c>
      <c r="AV126" s="11" t="s">
        <v>83</v>
      </c>
      <c r="AW126" s="11" t="s">
        <v>39</v>
      </c>
      <c r="AX126" s="11" t="s">
        <v>76</v>
      </c>
      <c r="AY126" s="213" t="s">
        <v>114</v>
      </c>
    </row>
    <row r="127" spans="2:65" s="12" customFormat="1" x14ac:dyDescent="0.3">
      <c r="B127" s="214"/>
      <c r="C127" s="215"/>
      <c r="D127" s="184" t="s">
        <v>214</v>
      </c>
      <c r="E127" s="216" t="s">
        <v>20</v>
      </c>
      <c r="F127" s="217" t="s">
        <v>216</v>
      </c>
      <c r="G127" s="215"/>
      <c r="H127" s="218">
        <v>22.45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AT127" s="224" t="s">
        <v>214</v>
      </c>
      <c r="AU127" s="224" t="s">
        <v>83</v>
      </c>
      <c r="AV127" s="12" t="s">
        <v>113</v>
      </c>
      <c r="AW127" s="12" t="s">
        <v>39</v>
      </c>
      <c r="AX127" s="12" t="s">
        <v>22</v>
      </c>
      <c r="AY127" s="224" t="s">
        <v>114</v>
      </c>
    </row>
    <row r="128" spans="2:65" s="1" customFormat="1" ht="22.5" customHeight="1" x14ac:dyDescent="0.3">
      <c r="B128" s="34"/>
      <c r="C128" s="172" t="s">
        <v>27</v>
      </c>
      <c r="D128" s="172" t="s">
        <v>115</v>
      </c>
      <c r="E128" s="173" t="s">
        <v>259</v>
      </c>
      <c r="F128" s="174" t="s">
        <v>260</v>
      </c>
      <c r="G128" s="175" t="s">
        <v>231</v>
      </c>
      <c r="H128" s="176">
        <v>23</v>
      </c>
      <c r="I128" s="177"/>
      <c r="J128" s="178">
        <f>ROUND(I128*H128,2)</f>
        <v>0</v>
      </c>
      <c r="K128" s="174" t="s">
        <v>119</v>
      </c>
      <c r="L128" s="54"/>
      <c r="M128" s="179" t="s">
        <v>20</v>
      </c>
      <c r="N128" s="180" t="s">
        <v>47</v>
      </c>
      <c r="O128" s="35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7" t="s">
        <v>113</v>
      </c>
      <c r="AT128" s="17" t="s">
        <v>115</v>
      </c>
      <c r="AU128" s="17" t="s">
        <v>83</v>
      </c>
      <c r="AY128" s="17" t="s">
        <v>114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7" t="s">
        <v>22</v>
      </c>
      <c r="BK128" s="183">
        <f>ROUND(I128*H128,2)</f>
        <v>0</v>
      </c>
      <c r="BL128" s="17" t="s">
        <v>113</v>
      </c>
      <c r="BM128" s="17" t="s">
        <v>261</v>
      </c>
    </row>
    <row r="129" spans="2:65" s="13" customFormat="1" x14ac:dyDescent="0.3">
      <c r="B129" s="225"/>
      <c r="C129" s="226"/>
      <c r="D129" s="186" t="s">
        <v>214</v>
      </c>
      <c r="E129" s="227" t="s">
        <v>20</v>
      </c>
      <c r="F129" s="228" t="s">
        <v>262</v>
      </c>
      <c r="G129" s="226"/>
      <c r="H129" s="229" t="s">
        <v>20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214</v>
      </c>
      <c r="AU129" s="235" t="s">
        <v>83</v>
      </c>
      <c r="AV129" s="13" t="s">
        <v>22</v>
      </c>
      <c r="AW129" s="13" t="s">
        <v>39</v>
      </c>
      <c r="AX129" s="13" t="s">
        <v>76</v>
      </c>
      <c r="AY129" s="235" t="s">
        <v>114</v>
      </c>
    </row>
    <row r="130" spans="2:65" s="11" customFormat="1" x14ac:dyDescent="0.3">
      <c r="B130" s="203"/>
      <c r="C130" s="204"/>
      <c r="D130" s="186" t="s">
        <v>214</v>
      </c>
      <c r="E130" s="205" t="s">
        <v>20</v>
      </c>
      <c r="F130" s="206" t="s">
        <v>263</v>
      </c>
      <c r="G130" s="204"/>
      <c r="H130" s="207">
        <v>9.5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214</v>
      </c>
      <c r="AU130" s="213" t="s">
        <v>83</v>
      </c>
      <c r="AV130" s="11" t="s">
        <v>83</v>
      </c>
      <c r="AW130" s="11" t="s">
        <v>39</v>
      </c>
      <c r="AX130" s="11" t="s">
        <v>76</v>
      </c>
      <c r="AY130" s="213" t="s">
        <v>114</v>
      </c>
    </row>
    <row r="131" spans="2:65" s="11" customFormat="1" x14ac:dyDescent="0.3">
      <c r="B131" s="203"/>
      <c r="C131" s="204"/>
      <c r="D131" s="186" t="s">
        <v>214</v>
      </c>
      <c r="E131" s="205" t="s">
        <v>20</v>
      </c>
      <c r="F131" s="206" t="s">
        <v>264</v>
      </c>
      <c r="G131" s="204"/>
      <c r="H131" s="207">
        <v>13.5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214</v>
      </c>
      <c r="AU131" s="213" t="s">
        <v>83</v>
      </c>
      <c r="AV131" s="11" t="s">
        <v>83</v>
      </c>
      <c r="AW131" s="11" t="s">
        <v>39</v>
      </c>
      <c r="AX131" s="11" t="s">
        <v>76</v>
      </c>
      <c r="AY131" s="213" t="s">
        <v>114</v>
      </c>
    </row>
    <row r="132" spans="2:65" s="12" customFormat="1" x14ac:dyDescent="0.3">
      <c r="B132" s="214"/>
      <c r="C132" s="215"/>
      <c r="D132" s="184" t="s">
        <v>214</v>
      </c>
      <c r="E132" s="216" t="s">
        <v>20</v>
      </c>
      <c r="F132" s="217" t="s">
        <v>216</v>
      </c>
      <c r="G132" s="215"/>
      <c r="H132" s="218">
        <v>23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214</v>
      </c>
      <c r="AU132" s="224" t="s">
        <v>83</v>
      </c>
      <c r="AV132" s="12" t="s">
        <v>113</v>
      </c>
      <c r="AW132" s="12" t="s">
        <v>39</v>
      </c>
      <c r="AX132" s="12" t="s">
        <v>22</v>
      </c>
      <c r="AY132" s="224" t="s">
        <v>114</v>
      </c>
    </row>
    <row r="133" spans="2:65" s="1" customFormat="1" ht="22.5" customHeight="1" x14ac:dyDescent="0.3">
      <c r="B133" s="34"/>
      <c r="C133" s="172" t="s">
        <v>166</v>
      </c>
      <c r="D133" s="172" t="s">
        <v>115</v>
      </c>
      <c r="E133" s="173" t="s">
        <v>265</v>
      </c>
      <c r="F133" s="174" t="s">
        <v>266</v>
      </c>
      <c r="G133" s="175" t="s">
        <v>231</v>
      </c>
      <c r="H133" s="176">
        <v>10.17</v>
      </c>
      <c r="I133" s="177"/>
      <c r="J133" s="178">
        <f>ROUND(I133*H133,2)</f>
        <v>0</v>
      </c>
      <c r="K133" s="174" t="s">
        <v>169</v>
      </c>
      <c r="L133" s="54"/>
      <c r="M133" s="179" t="s">
        <v>20</v>
      </c>
      <c r="N133" s="180" t="s">
        <v>47</v>
      </c>
      <c r="O133" s="35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AR133" s="17" t="s">
        <v>113</v>
      </c>
      <c r="AT133" s="17" t="s">
        <v>115</v>
      </c>
      <c r="AU133" s="17" t="s">
        <v>83</v>
      </c>
      <c r="AY133" s="17" t="s">
        <v>114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7" t="s">
        <v>22</v>
      </c>
      <c r="BK133" s="183">
        <f>ROUND(I133*H133,2)</f>
        <v>0</v>
      </c>
      <c r="BL133" s="17" t="s">
        <v>113</v>
      </c>
      <c r="BM133" s="17" t="s">
        <v>267</v>
      </c>
    </row>
    <row r="134" spans="2:65" s="13" customFormat="1" ht="24" x14ac:dyDescent="0.3">
      <c r="B134" s="225"/>
      <c r="C134" s="226"/>
      <c r="D134" s="186" t="s">
        <v>214</v>
      </c>
      <c r="E134" s="227" t="s">
        <v>20</v>
      </c>
      <c r="F134" s="228" t="s">
        <v>268</v>
      </c>
      <c r="G134" s="226"/>
      <c r="H134" s="229" t="s">
        <v>20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214</v>
      </c>
      <c r="AU134" s="235" t="s">
        <v>83</v>
      </c>
      <c r="AV134" s="13" t="s">
        <v>22</v>
      </c>
      <c r="AW134" s="13" t="s">
        <v>39</v>
      </c>
      <c r="AX134" s="13" t="s">
        <v>76</v>
      </c>
      <c r="AY134" s="235" t="s">
        <v>114</v>
      </c>
    </row>
    <row r="135" spans="2:65" s="11" customFormat="1" x14ac:dyDescent="0.3">
      <c r="B135" s="203"/>
      <c r="C135" s="204"/>
      <c r="D135" s="186" t="s">
        <v>214</v>
      </c>
      <c r="E135" s="205" t="s">
        <v>20</v>
      </c>
      <c r="F135" s="206" t="s">
        <v>269</v>
      </c>
      <c r="G135" s="204"/>
      <c r="H135" s="207">
        <v>3.6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214</v>
      </c>
      <c r="AU135" s="213" t="s">
        <v>83</v>
      </c>
      <c r="AV135" s="11" t="s">
        <v>83</v>
      </c>
      <c r="AW135" s="11" t="s">
        <v>39</v>
      </c>
      <c r="AX135" s="11" t="s">
        <v>76</v>
      </c>
      <c r="AY135" s="213" t="s">
        <v>114</v>
      </c>
    </row>
    <row r="136" spans="2:65" s="11" customFormat="1" x14ac:dyDescent="0.3">
      <c r="B136" s="203"/>
      <c r="C136" s="204"/>
      <c r="D136" s="186" t="s">
        <v>214</v>
      </c>
      <c r="E136" s="205" t="s">
        <v>20</v>
      </c>
      <c r="F136" s="206" t="s">
        <v>270</v>
      </c>
      <c r="G136" s="204"/>
      <c r="H136" s="207">
        <v>6.57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214</v>
      </c>
      <c r="AU136" s="213" t="s">
        <v>83</v>
      </c>
      <c r="AV136" s="11" t="s">
        <v>83</v>
      </c>
      <c r="AW136" s="11" t="s">
        <v>39</v>
      </c>
      <c r="AX136" s="11" t="s">
        <v>76</v>
      </c>
      <c r="AY136" s="213" t="s">
        <v>114</v>
      </c>
    </row>
    <row r="137" spans="2:65" s="12" customFormat="1" x14ac:dyDescent="0.3">
      <c r="B137" s="214"/>
      <c r="C137" s="215"/>
      <c r="D137" s="184" t="s">
        <v>214</v>
      </c>
      <c r="E137" s="216" t="s">
        <v>20</v>
      </c>
      <c r="F137" s="217" t="s">
        <v>216</v>
      </c>
      <c r="G137" s="215"/>
      <c r="H137" s="218">
        <v>10.17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214</v>
      </c>
      <c r="AU137" s="224" t="s">
        <v>83</v>
      </c>
      <c r="AV137" s="12" t="s">
        <v>113</v>
      </c>
      <c r="AW137" s="12" t="s">
        <v>39</v>
      </c>
      <c r="AX137" s="12" t="s">
        <v>22</v>
      </c>
      <c r="AY137" s="224" t="s">
        <v>114</v>
      </c>
    </row>
    <row r="138" spans="2:65" s="1" customFormat="1" ht="22.5" customHeight="1" x14ac:dyDescent="0.3">
      <c r="B138" s="34"/>
      <c r="C138" s="172" t="s">
        <v>174</v>
      </c>
      <c r="D138" s="172" t="s">
        <v>115</v>
      </c>
      <c r="E138" s="173" t="s">
        <v>271</v>
      </c>
      <c r="F138" s="174" t="s">
        <v>272</v>
      </c>
      <c r="G138" s="175" t="s">
        <v>273</v>
      </c>
      <c r="H138" s="176">
        <v>22.45</v>
      </c>
      <c r="I138" s="177"/>
      <c r="J138" s="178">
        <f>ROUND(I138*H138,2)</f>
        <v>0</v>
      </c>
      <c r="K138" s="174" t="s">
        <v>119</v>
      </c>
      <c r="L138" s="54"/>
      <c r="M138" s="179" t="s">
        <v>20</v>
      </c>
      <c r="N138" s="180" t="s">
        <v>47</v>
      </c>
      <c r="O138" s="35"/>
      <c r="P138" s="181">
        <f>O138*H138</f>
        <v>0</v>
      </c>
      <c r="Q138" s="181">
        <v>0</v>
      </c>
      <c r="R138" s="181">
        <f>Q138*H138</f>
        <v>0</v>
      </c>
      <c r="S138" s="181">
        <v>0</v>
      </c>
      <c r="T138" s="182">
        <f>S138*H138</f>
        <v>0</v>
      </c>
      <c r="AR138" s="17" t="s">
        <v>113</v>
      </c>
      <c r="AT138" s="17" t="s">
        <v>115</v>
      </c>
      <c r="AU138" s="17" t="s">
        <v>83</v>
      </c>
      <c r="AY138" s="17" t="s">
        <v>114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7" t="s">
        <v>22</v>
      </c>
      <c r="BK138" s="183">
        <f>ROUND(I138*H138,2)</f>
        <v>0</v>
      </c>
      <c r="BL138" s="17" t="s">
        <v>113</v>
      </c>
      <c r="BM138" s="17" t="s">
        <v>274</v>
      </c>
    </row>
    <row r="139" spans="2:65" s="11" customFormat="1" x14ac:dyDescent="0.3">
      <c r="B139" s="203"/>
      <c r="C139" s="204"/>
      <c r="D139" s="186" t="s">
        <v>214</v>
      </c>
      <c r="E139" s="205" t="s">
        <v>20</v>
      </c>
      <c r="F139" s="206" t="s">
        <v>258</v>
      </c>
      <c r="G139" s="204"/>
      <c r="H139" s="207">
        <v>22.45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214</v>
      </c>
      <c r="AU139" s="213" t="s">
        <v>83</v>
      </c>
      <c r="AV139" s="11" t="s">
        <v>83</v>
      </c>
      <c r="AW139" s="11" t="s">
        <v>39</v>
      </c>
      <c r="AX139" s="11" t="s">
        <v>76</v>
      </c>
      <c r="AY139" s="213" t="s">
        <v>114</v>
      </c>
    </row>
    <row r="140" spans="2:65" s="12" customFormat="1" x14ac:dyDescent="0.3">
      <c r="B140" s="214"/>
      <c r="C140" s="215"/>
      <c r="D140" s="184" t="s">
        <v>214</v>
      </c>
      <c r="E140" s="216" t="s">
        <v>20</v>
      </c>
      <c r="F140" s="217" t="s">
        <v>216</v>
      </c>
      <c r="G140" s="215"/>
      <c r="H140" s="218">
        <v>22.45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214</v>
      </c>
      <c r="AU140" s="224" t="s">
        <v>83</v>
      </c>
      <c r="AV140" s="12" t="s">
        <v>113</v>
      </c>
      <c r="AW140" s="12" t="s">
        <v>39</v>
      </c>
      <c r="AX140" s="12" t="s">
        <v>22</v>
      </c>
      <c r="AY140" s="224" t="s">
        <v>114</v>
      </c>
    </row>
    <row r="141" spans="2:65" s="1" customFormat="1" ht="22.5" customHeight="1" x14ac:dyDescent="0.3">
      <c r="B141" s="34"/>
      <c r="C141" s="172" t="s">
        <v>179</v>
      </c>
      <c r="D141" s="172" t="s">
        <v>115</v>
      </c>
      <c r="E141" s="173" t="s">
        <v>275</v>
      </c>
      <c r="F141" s="174" t="s">
        <v>276</v>
      </c>
      <c r="G141" s="175" t="s">
        <v>231</v>
      </c>
      <c r="H141" s="176">
        <v>9.5</v>
      </c>
      <c r="I141" s="177"/>
      <c r="J141" s="178">
        <f>ROUND(I141*H141,2)</f>
        <v>0</v>
      </c>
      <c r="K141" s="174" t="s">
        <v>119</v>
      </c>
      <c r="L141" s="54"/>
      <c r="M141" s="179" t="s">
        <v>20</v>
      </c>
      <c r="N141" s="180" t="s">
        <v>47</v>
      </c>
      <c r="O141" s="35"/>
      <c r="P141" s="181">
        <f>O141*H141</f>
        <v>0</v>
      </c>
      <c r="Q141" s="181">
        <v>0</v>
      </c>
      <c r="R141" s="181">
        <f>Q141*H141</f>
        <v>0</v>
      </c>
      <c r="S141" s="181">
        <v>0</v>
      </c>
      <c r="T141" s="182">
        <f>S141*H141</f>
        <v>0</v>
      </c>
      <c r="AR141" s="17" t="s">
        <v>113</v>
      </c>
      <c r="AT141" s="17" t="s">
        <v>115</v>
      </c>
      <c r="AU141" s="17" t="s">
        <v>83</v>
      </c>
      <c r="AY141" s="17" t="s">
        <v>114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7" t="s">
        <v>22</v>
      </c>
      <c r="BK141" s="183">
        <f>ROUND(I141*H141,2)</f>
        <v>0</v>
      </c>
      <c r="BL141" s="17" t="s">
        <v>113</v>
      </c>
      <c r="BM141" s="17" t="s">
        <v>277</v>
      </c>
    </row>
    <row r="142" spans="2:65" s="13" customFormat="1" x14ac:dyDescent="0.3">
      <c r="B142" s="225"/>
      <c r="C142" s="226"/>
      <c r="D142" s="186" t="s">
        <v>214</v>
      </c>
      <c r="E142" s="227" t="s">
        <v>20</v>
      </c>
      <c r="F142" s="228" t="s">
        <v>278</v>
      </c>
      <c r="G142" s="226"/>
      <c r="H142" s="229" t="s">
        <v>20</v>
      </c>
      <c r="I142" s="230"/>
      <c r="J142" s="226"/>
      <c r="K142" s="226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214</v>
      </c>
      <c r="AU142" s="235" t="s">
        <v>83</v>
      </c>
      <c r="AV142" s="13" t="s">
        <v>22</v>
      </c>
      <c r="AW142" s="13" t="s">
        <v>39</v>
      </c>
      <c r="AX142" s="13" t="s">
        <v>76</v>
      </c>
      <c r="AY142" s="235" t="s">
        <v>114</v>
      </c>
    </row>
    <row r="143" spans="2:65" s="11" customFormat="1" x14ac:dyDescent="0.3">
      <c r="B143" s="203"/>
      <c r="C143" s="204"/>
      <c r="D143" s="186" t="s">
        <v>214</v>
      </c>
      <c r="E143" s="205" t="s">
        <v>20</v>
      </c>
      <c r="F143" s="206" t="s">
        <v>279</v>
      </c>
      <c r="G143" s="204"/>
      <c r="H143" s="207">
        <v>4.0999999999999996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214</v>
      </c>
      <c r="AU143" s="213" t="s">
        <v>83</v>
      </c>
      <c r="AV143" s="11" t="s">
        <v>83</v>
      </c>
      <c r="AW143" s="11" t="s">
        <v>39</v>
      </c>
      <c r="AX143" s="11" t="s">
        <v>76</v>
      </c>
      <c r="AY143" s="213" t="s">
        <v>114</v>
      </c>
    </row>
    <row r="144" spans="2:65" s="11" customFormat="1" x14ac:dyDescent="0.3">
      <c r="B144" s="203"/>
      <c r="C144" s="204"/>
      <c r="D144" s="186" t="s">
        <v>214</v>
      </c>
      <c r="E144" s="205" t="s">
        <v>20</v>
      </c>
      <c r="F144" s="206" t="s">
        <v>280</v>
      </c>
      <c r="G144" s="204"/>
      <c r="H144" s="207">
        <v>5.4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214</v>
      </c>
      <c r="AU144" s="213" t="s">
        <v>83</v>
      </c>
      <c r="AV144" s="11" t="s">
        <v>83</v>
      </c>
      <c r="AW144" s="11" t="s">
        <v>39</v>
      </c>
      <c r="AX144" s="11" t="s">
        <v>76</v>
      </c>
      <c r="AY144" s="213" t="s">
        <v>114</v>
      </c>
    </row>
    <row r="145" spans="2:65" s="12" customFormat="1" x14ac:dyDescent="0.3">
      <c r="B145" s="214"/>
      <c r="C145" s="215"/>
      <c r="D145" s="184" t="s">
        <v>214</v>
      </c>
      <c r="E145" s="216" t="s">
        <v>20</v>
      </c>
      <c r="F145" s="217" t="s">
        <v>216</v>
      </c>
      <c r="G145" s="215"/>
      <c r="H145" s="218">
        <v>9.5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214</v>
      </c>
      <c r="AU145" s="224" t="s">
        <v>83</v>
      </c>
      <c r="AV145" s="12" t="s">
        <v>113</v>
      </c>
      <c r="AW145" s="12" t="s">
        <v>39</v>
      </c>
      <c r="AX145" s="12" t="s">
        <v>22</v>
      </c>
      <c r="AY145" s="224" t="s">
        <v>114</v>
      </c>
    </row>
    <row r="146" spans="2:65" s="1" customFormat="1" ht="22.5" customHeight="1" x14ac:dyDescent="0.3">
      <c r="B146" s="34"/>
      <c r="C146" s="172" t="s">
        <v>184</v>
      </c>
      <c r="D146" s="172" t="s">
        <v>115</v>
      </c>
      <c r="E146" s="173" t="s">
        <v>281</v>
      </c>
      <c r="F146" s="174" t="s">
        <v>282</v>
      </c>
      <c r="G146" s="175" t="s">
        <v>212</v>
      </c>
      <c r="H146" s="176">
        <v>45</v>
      </c>
      <c r="I146" s="177"/>
      <c r="J146" s="178">
        <f>ROUND(I146*H146,2)</f>
        <v>0</v>
      </c>
      <c r="K146" s="174" t="s">
        <v>119</v>
      </c>
      <c r="L146" s="54"/>
      <c r="M146" s="179" t="s">
        <v>20</v>
      </c>
      <c r="N146" s="180" t="s">
        <v>47</v>
      </c>
      <c r="O146" s="35"/>
      <c r="P146" s="181">
        <f>O146*H146</f>
        <v>0</v>
      </c>
      <c r="Q146" s="181">
        <v>0</v>
      </c>
      <c r="R146" s="181">
        <f>Q146*H146</f>
        <v>0</v>
      </c>
      <c r="S146" s="181">
        <v>0</v>
      </c>
      <c r="T146" s="182">
        <f>S146*H146</f>
        <v>0</v>
      </c>
      <c r="AR146" s="17" t="s">
        <v>113</v>
      </c>
      <c r="AT146" s="17" t="s">
        <v>115</v>
      </c>
      <c r="AU146" s="17" t="s">
        <v>83</v>
      </c>
      <c r="AY146" s="17" t="s">
        <v>114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7" t="s">
        <v>22</v>
      </c>
      <c r="BK146" s="183">
        <f>ROUND(I146*H146,2)</f>
        <v>0</v>
      </c>
      <c r="BL146" s="17" t="s">
        <v>113</v>
      </c>
      <c r="BM146" s="17" t="s">
        <v>283</v>
      </c>
    </row>
    <row r="147" spans="2:65" s="11" customFormat="1" x14ac:dyDescent="0.3">
      <c r="B147" s="203"/>
      <c r="C147" s="204"/>
      <c r="D147" s="186" t="s">
        <v>214</v>
      </c>
      <c r="E147" s="205" t="s">
        <v>20</v>
      </c>
      <c r="F147" s="206" t="s">
        <v>284</v>
      </c>
      <c r="G147" s="204"/>
      <c r="H147" s="207">
        <v>15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214</v>
      </c>
      <c r="AU147" s="213" t="s">
        <v>83</v>
      </c>
      <c r="AV147" s="11" t="s">
        <v>83</v>
      </c>
      <c r="AW147" s="11" t="s">
        <v>39</v>
      </c>
      <c r="AX147" s="11" t="s">
        <v>76</v>
      </c>
      <c r="AY147" s="213" t="s">
        <v>114</v>
      </c>
    </row>
    <row r="148" spans="2:65" s="11" customFormat="1" x14ac:dyDescent="0.3">
      <c r="B148" s="203"/>
      <c r="C148" s="204"/>
      <c r="D148" s="186" t="s">
        <v>214</v>
      </c>
      <c r="E148" s="205" t="s">
        <v>20</v>
      </c>
      <c r="F148" s="206" t="s">
        <v>285</v>
      </c>
      <c r="G148" s="204"/>
      <c r="H148" s="207">
        <v>30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214</v>
      </c>
      <c r="AU148" s="213" t="s">
        <v>83</v>
      </c>
      <c r="AV148" s="11" t="s">
        <v>83</v>
      </c>
      <c r="AW148" s="11" t="s">
        <v>39</v>
      </c>
      <c r="AX148" s="11" t="s">
        <v>76</v>
      </c>
      <c r="AY148" s="213" t="s">
        <v>114</v>
      </c>
    </row>
    <row r="149" spans="2:65" s="12" customFormat="1" x14ac:dyDescent="0.3">
      <c r="B149" s="214"/>
      <c r="C149" s="215"/>
      <c r="D149" s="184" t="s">
        <v>214</v>
      </c>
      <c r="E149" s="216" t="s">
        <v>20</v>
      </c>
      <c r="F149" s="217" t="s">
        <v>216</v>
      </c>
      <c r="G149" s="215"/>
      <c r="H149" s="218">
        <v>45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214</v>
      </c>
      <c r="AU149" s="224" t="s">
        <v>83</v>
      </c>
      <c r="AV149" s="12" t="s">
        <v>113</v>
      </c>
      <c r="AW149" s="12" t="s">
        <v>39</v>
      </c>
      <c r="AX149" s="12" t="s">
        <v>22</v>
      </c>
      <c r="AY149" s="224" t="s">
        <v>114</v>
      </c>
    </row>
    <row r="150" spans="2:65" s="1" customFormat="1" ht="22.5" customHeight="1" x14ac:dyDescent="0.3">
      <c r="B150" s="34"/>
      <c r="C150" s="172" t="s">
        <v>8</v>
      </c>
      <c r="D150" s="172" t="s">
        <v>115</v>
      </c>
      <c r="E150" s="173" t="s">
        <v>286</v>
      </c>
      <c r="F150" s="174" t="s">
        <v>287</v>
      </c>
      <c r="G150" s="175" t="s">
        <v>212</v>
      </c>
      <c r="H150" s="176">
        <v>45</v>
      </c>
      <c r="I150" s="177"/>
      <c r="J150" s="178">
        <f>ROUND(I150*H150,2)</f>
        <v>0</v>
      </c>
      <c r="K150" s="174" t="s">
        <v>119</v>
      </c>
      <c r="L150" s="54"/>
      <c r="M150" s="179" t="s">
        <v>20</v>
      </c>
      <c r="N150" s="180" t="s">
        <v>47</v>
      </c>
      <c r="O150" s="35"/>
      <c r="P150" s="181">
        <f>O150*H150</f>
        <v>0</v>
      </c>
      <c r="Q150" s="181">
        <v>0</v>
      </c>
      <c r="R150" s="181">
        <f>Q150*H150</f>
        <v>0</v>
      </c>
      <c r="S150" s="181">
        <v>0</v>
      </c>
      <c r="T150" s="182">
        <f>S150*H150</f>
        <v>0</v>
      </c>
      <c r="AR150" s="17" t="s">
        <v>113</v>
      </c>
      <c r="AT150" s="17" t="s">
        <v>115</v>
      </c>
      <c r="AU150" s="17" t="s">
        <v>83</v>
      </c>
      <c r="AY150" s="17" t="s">
        <v>114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7" t="s">
        <v>22</v>
      </c>
      <c r="BK150" s="183">
        <f>ROUND(I150*H150,2)</f>
        <v>0</v>
      </c>
      <c r="BL150" s="17" t="s">
        <v>113</v>
      </c>
      <c r="BM150" s="17" t="s">
        <v>288</v>
      </c>
    </row>
    <row r="151" spans="2:65" s="11" customFormat="1" x14ac:dyDescent="0.3">
      <c r="B151" s="203"/>
      <c r="C151" s="204"/>
      <c r="D151" s="186" t="s">
        <v>214</v>
      </c>
      <c r="E151" s="205" t="s">
        <v>20</v>
      </c>
      <c r="F151" s="206" t="s">
        <v>284</v>
      </c>
      <c r="G151" s="204"/>
      <c r="H151" s="207">
        <v>15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214</v>
      </c>
      <c r="AU151" s="213" t="s">
        <v>83</v>
      </c>
      <c r="AV151" s="11" t="s">
        <v>83</v>
      </c>
      <c r="AW151" s="11" t="s">
        <v>39</v>
      </c>
      <c r="AX151" s="11" t="s">
        <v>76</v>
      </c>
      <c r="AY151" s="213" t="s">
        <v>114</v>
      </c>
    </row>
    <row r="152" spans="2:65" s="11" customFormat="1" x14ac:dyDescent="0.3">
      <c r="B152" s="203"/>
      <c r="C152" s="204"/>
      <c r="D152" s="186" t="s">
        <v>214</v>
      </c>
      <c r="E152" s="205" t="s">
        <v>20</v>
      </c>
      <c r="F152" s="206" t="s">
        <v>285</v>
      </c>
      <c r="G152" s="204"/>
      <c r="H152" s="207">
        <v>30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214</v>
      </c>
      <c r="AU152" s="213" t="s">
        <v>83</v>
      </c>
      <c r="AV152" s="11" t="s">
        <v>83</v>
      </c>
      <c r="AW152" s="11" t="s">
        <v>39</v>
      </c>
      <c r="AX152" s="11" t="s">
        <v>76</v>
      </c>
      <c r="AY152" s="213" t="s">
        <v>114</v>
      </c>
    </row>
    <row r="153" spans="2:65" s="12" customFormat="1" x14ac:dyDescent="0.3">
      <c r="B153" s="214"/>
      <c r="C153" s="215"/>
      <c r="D153" s="184" t="s">
        <v>214</v>
      </c>
      <c r="E153" s="216" t="s">
        <v>20</v>
      </c>
      <c r="F153" s="217" t="s">
        <v>216</v>
      </c>
      <c r="G153" s="215"/>
      <c r="H153" s="218">
        <v>45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214</v>
      </c>
      <c r="AU153" s="224" t="s">
        <v>83</v>
      </c>
      <c r="AV153" s="12" t="s">
        <v>113</v>
      </c>
      <c r="AW153" s="12" t="s">
        <v>39</v>
      </c>
      <c r="AX153" s="12" t="s">
        <v>22</v>
      </c>
      <c r="AY153" s="224" t="s">
        <v>114</v>
      </c>
    </row>
    <row r="154" spans="2:65" s="1" customFormat="1" ht="22.5" customHeight="1" x14ac:dyDescent="0.3">
      <c r="B154" s="34"/>
      <c r="C154" s="236" t="s">
        <v>289</v>
      </c>
      <c r="D154" s="236" t="s">
        <v>290</v>
      </c>
      <c r="E154" s="237" t="s">
        <v>291</v>
      </c>
      <c r="F154" s="238" t="s">
        <v>292</v>
      </c>
      <c r="G154" s="239" t="s">
        <v>293</v>
      </c>
      <c r="H154" s="240">
        <v>1.575</v>
      </c>
      <c r="I154" s="241"/>
      <c r="J154" s="242">
        <f>ROUND(I154*H154,2)</f>
        <v>0</v>
      </c>
      <c r="K154" s="238" t="s">
        <v>119</v>
      </c>
      <c r="L154" s="243"/>
      <c r="M154" s="244" t="s">
        <v>20</v>
      </c>
      <c r="N154" s="245" t="s">
        <v>47</v>
      </c>
      <c r="O154" s="35"/>
      <c r="P154" s="181">
        <f>O154*H154</f>
        <v>0</v>
      </c>
      <c r="Q154" s="181">
        <v>1E-3</v>
      </c>
      <c r="R154" s="181">
        <f>Q154*H154</f>
        <v>1.575E-3</v>
      </c>
      <c r="S154" s="181">
        <v>0</v>
      </c>
      <c r="T154" s="182">
        <f>S154*H154</f>
        <v>0</v>
      </c>
      <c r="AR154" s="17" t="s">
        <v>152</v>
      </c>
      <c r="AT154" s="17" t="s">
        <v>290</v>
      </c>
      <c r="AU154" s="17" t="s">
        <v>83</v>
      </c>
      <c r="AY154" s="17" t="s">
        <v>114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7" t="s">
        <v>22</v>
      </c>
      <c r="BK154" s="183">
        <f>ROUND(I154*H154,2)</f>
        <v>0</v>
      </c>
      <c r="BL154" s="17" t="s">
        <v>113</v>
      </c>
      <c r="BM154" s="17" t="s">
        <v>294</v>
      </c>
    </row>
    <row r="155" spans="2:65" s="11" customFormat="1" x14ac:dyDescent="0.3">
      <c r="B155" s="203"/>
      <c r="C155" s="204"/>
      <c r="D155" s="186" t="s">
        <v>214</v>
      </c>
      <c r="E155" s="205" t="s">
        <v>20</v>
      </c>
      <c r="F155" s="206" t="s">
        <v>295</v>
      </c>
      <c r="G155" s="204"/>
      <c r="H155" s="207">
        <v>1.575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214</v>
      </c>
      <c r="AU155" s="213" t="s">
        <v>83</v>
      </c>
      <c r="AV155" s="11" t="s">
        <v>83</v>
      </c>
      <c r="AW155" s="11" t="s">
        <v>39</v>
      </c>
      <c r="AX155" s="11" t="s">
        <v>76</v>
      </c>
      <c r="AY155" s="213" t="s">
        <v>114</v>
      </c>
    </row>
    <row r="156" spans="2:65" s="12" customFormat="1" x14ac:dyDescent="0.3">
      <c r="B156" s="214"/>
      <c r="C156" s="215"/>
      <c r="D156" s="184" t="s">
        <v>214</v>
      </c>
      <c r="E156" s="216" t="s">
        <v>20</v>
      </c>
      <c r="F156" s="217" t="s">
        <v>216</v>
      </c>
      <c r="G156" s="215"/>
      <c r="H156" s="218">
        <v>1.575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214</v>
      </c>
      <c r="AU156" s="224" t="s">
        <v>83</v>
      </c>
      <c r="AV156" s="12" t="s">
        <v>113</v>
      </c>
      <c r="AW156" s="12" t="s">
        <v>39</v>
      </c>
      <c r="AX156" s="12" t="s">
        <v>22</v>
      </c>
      <c r="AY156" s="224" t="s">
        <v>114</v>
      </c>
    </row>
    <row r="157" spans="2:65" s="1" customFormat="1" ht="22.5" customHeight="1" x14ac:dyDescent="0.3">
      <c r="B157" s="34"/>
      <c r="C157" s="172" t="s">
        <v>296</v>
      </c>
      <c r="D157" s="172" t="s">
        <v>115</v>
      </c>
      <c r="E157" s="173" t="s">
        <v>297</v>
      </c>
      <c r="F157" s="174" t="s">
        <v>298</v>
      </c>
      <c r="G157" s="175" t="s">
        <v>212</v>
      </c>
      <c r="H157" s="176">
        <v>41.8</v>
      </c>
      <c r="I157" s="177"/>
      <c r="J157" s="178">
        <f>ROUND(I157*H157,2)</f>
        <v>0</v>
      </c>
      <c r="K157" s="174" t="s">
        <v>119</v>
      </c>
      <c r="L157" s="54"/>
      <c r="M157" s="179" t="s">
        <v>20</v>
      </c>
      <c r="N157" s="180" t="s">
        <v>47</v>
      </c>
      <c r="O157" s="35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AR157" s="17" t="s">
        <v>113</v>
      </c>
      <c r="AT157" s="17" t="s">
        <v>115</v>
      </c>
      <c r="AU157" s="17" t="s">
        <v>83</v>
      </c>
      <c r="AY157" s="17" t="s">
        <v>114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7" t="s">
        <v>22</v>
      </c>
      <c r="BK157" s="183">
        <f>ROUND(I157*H157,2)</f>
        <v>0</v>
      </c>
      <c r="BL157" s="17" t="s">
        <v>113</v>
      </c>
      <c r="BM157" s="17" t="s">
        <v>299</v>
      </c>
    </row>
    <row r="158" spans="2:65" s="11" customFormat="1" x14ac:dyDescent="0.3">
      <c r="B158" s="203"/>
      <c r="C158" s="204"/>
      <c r="D158" s="186" t="s">
        <v>214</v>
      </c>
      <c r="E158" s="205" t="s">
        <v>20</v>
      </c>
      <c r="F158" s="206" t="s">
        <v>300</v>
      </c>
      <c r="G158" s="204"/>
      <c r="H158" s="207">
        <v>41.8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214</v>
      </c>
      <c r="AU158" s="213" t="s">
        <v>83</v>
      </c>
      <c r="AV158" s="11" t="s">
        <v>83</v>
      </c>
      <c r="AW158" s="11" t="s">
        <v>39</v>
      </c>
      <c r="AX158" s="11" t="s">
        <v>76</v>
      </c>
      <c r="AY158" s="213" t="s">
        <v>114</v>
      </c>
    </row>
    <row r="159" spans="2:65" s="12" customFormat="1" x14ac:dyDescent="0.3">
      <c r="B159" s="214"/>
      <c r="C159" s="215"/>
      <c r="D159" s="184" t="s">
        <v>214</v>
      </c>
      <c r="E159" s="216" t="s">
        <v>20</v>
      </c>
      <c r="F159" s="217" t="s">
        <v>216</v>
      </c>
      <c r="G159" s="215"/>
      <c r="H159" s="218">
        <v>41.8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214</v>
      </c>
      <c r="AU159" s="224" t="s">
        <v>83</v>
      </c>
      <c r="AV159" s="12" t="s">
        <v>113</v>
      </c>
      <c r="AW159" s="12" t="s">
        <v>39</v>
      </c>
      <c r="AX159" s="12" t="s">
        <v>22</v>
      </c>
      <c r="AY159" s="224" t="s">
        <v>114</v>
      </c>
    </row>
    <row r="160" spans="2:65" s="1" customFormat="1" ht="22.5" customHeight="1" x14ac:dyDescent="0.3">
      <c r="B160" s="34"/>
      <c r="C160" s="172" t="s">
        <v>301</v>
      </c>
      <c r="D160" s="172" t="s">
        <v>115</v>
      </c>
      <c r="E160" s="173" t="s">
        <v>302</v>
      </c>
      <c r="F160" s="174" t="s">
        <v>303</v>
      </c>
      <c r="G160" s="175" t="s">
        <v>212</v>
      </c>
      <c r="H160" s="176">
        <v>45</v>
      </c>
      <c r="I160" s="177"/>
      <c r="J160" s="178">
        <f>ROUND(I160*H160,2)</f>
        <v>0</v>
      </c>
      <c r="K160" s="174" t="s">
        <v>119</v>
      </c>
      <c r="L160" s="54"/>
      <c r="M160" s="179" t="s">
        <v>20</v>
      </c>
      <c r="N160" s="180" t="s">
        <v>47</v>
      </c>
      <c r="O160" s="35"/>
      <c r="P160" s="181">
        <f>O160*H160</f>
        <v>0</v>
      </c>
      <c r="Q160" s="181">
        <v>0</v>
      </c>
      <c r="R160" s="181">
        <f>Q160*H160</f>
        <v>0</v>
      </c>
      <c r="S160" s="181">
        <v>0</v>
      </c>
      <c r="T160" s="182">
        <f>S160*H160</f>
        <v>0</v>
      </c>
      <c r="AR160" s="17" t="s">
        <v>113</v>
      </c>
      <c r="AT160" s="17" t="s">
        <v>115</v>
      </c>
      <c r="AU160" s="17" t="s">
        <v>83</v>
      </c>
      <c r="AY160" s="17" t="s">
        <v>114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7" t="s">
        <v>22</v>
      </c>
      <c r="BK160" s="183">
        <f>ROUND(I160*H160,2)</f>
        <v>0</v>
      </c>
      <c r="BL160" s="17" t="s">
        <v>113</v>
      </c>
      <c r="BM160" s="17" t="s">
        <v>304</v>
      </c>
    </row>
    <row r="161" spans="2:65" s="1" customFormat="1" ht="22.5" customHeight="1" x14ac:dyDescent="0.3">
      <c r="B161" s="34"/>
      <c r="C161" s="172" t="s">
        <v>305</v>
      </c>
      <c r="D161" s="172" t="s">
        <v>115</v>
      </c>
      <c r="E161" s="173" t="s">
        <v>306</v>
      </c>
      <c r="F161" s="174" t="s">
        <v>307</v>
      </c>
      <c r="G161" s="175" t="s">
        <v>212</v>
      </c>
      <c r="H161" s="176">
        <v>45</v>
      </c>
      <c r="I161" s="177"/>
      <c r="J161" s="178">
        <f>ROUND(I161*H161,2)</f>
        <v>0</v>
      </c>
      <c r="K161" s="174" t="s">
        <v>119</v>
      </c>
      <c r="L161" s="54"/>
      <c r="M161" s="179" t="s">
        <v>20</v>
      </c>
      <c r="N161" s="180" t="s">
        <v>47</v>
      </c>
      <c r="O161" s="35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AR161" s="17" t="s">
        <v>113</v>
      </c>
      <c r="AT161" s="17" t="s">
        <v>115</v>
      </c>
      <c r="AU161" s="17" t="s">
        <v>83</v>
      </c>
      <c r="AY161" s="17" t="s">
        <v>114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7" t="s">
        <v>22</v>
      </c>
      <c r="BK161" s="183">
        <f>ROUND(I161*H161,2)</f>
        <v>0</v>
      </c>
      <c r="BL161" s="17" t="s">
        <v>113</v>
      </c>
      <c r="BM161" s="17" t="s">
        <v>308</v>
      </c>
    </row>
    <row r="162" spans="2:65" s="1" customFormat="1" ht="22.5" customHeight="1" x14ac:dyDescent="0.3">
      <c r="B162" s="34"/>
      <c r="C162" s="172" t="s">
        <v>309</v>
      </c>
      <c r="D162" s="172" t="s">
        <v>115</v>
      </c>
      <c r="E162" s="173" t="s">
        <v>310</v>
      </c>
      <c r="F162" s="174" t="s">
        <v>311</v>
      </c>
      <c r="G162" s="175" t="s">
        <v>212</v>
      </c>
      <c r="H162" s="176">
        <v>45</v>
      </c>
      <c r="I162" s="177"/>
      <c r="J162" s="178">
        <f>ROUND(I162*H162,2)</f>
        <v>0</v>
      </c>
      <c r="K162" s="174" t="s">
        <v>119</v>
      </c>
      <c r="L162" s="54"/>
      <c r="M162" s="179" t="s">
        <v>20</v>
      </c>
      <c r="N162" s="180" t="s">
        <v>47</v>
      </c>
      <c r="O162" s="35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AR162" s="17" t="s">
        <v>113</v>
      </c>
      <c r="AT162" s="17" t="s">
        <v>115</v>
      </c>
      <c r="AU162" s="17" t="s">
        <v>83</v>
      </c>
      <c r="AY162" s="17" t="s">
        <v>114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7" t="s">
        <v>22</v>
      </c>
      <c r="BK162" s="183">
        <f>ROUND(I162*H162,2)</f>
        <v>0</v>
      </c>
      <c r="BL162" s="17" t="s">
        <v>113</v>
      </c>
      <c r="BM162" s="17" t="s">
        <v>312</v>
      </c>
    </row>
    <row r="163" spans="2:65" s="1" customFormat="1" ht="22.5" customHeight="1" x14ac:dyDescent="0.3">
      <c r="B163" s="34"/>
      <c r="C163" s="172" t="s">
        <v>7</v>
      </c>
      <c r="D163" s="172" t="s">
        <v>115</v>
      </c>
      <c r="E163" s="173" t="s">
        <v>313</v>
      </c>
      <c r="F163" s="174" t="s">
        <v>314</v>
      </c>
      <c r="G163" s="175" t="s">
        <v>212</v>
      </c>
      <c r="H163" s="176">
        <v>14.4</v>
      </c>
      <c r="I163" s="177"/>
      <c r="J163" s="178">
        <f>ROUND(I163*H163,2)</f>
        <v>0</v>
      </c>
      <c r="K163" s="174" t="s">
        <v>119</v>
      </c>
      <c r="L163" s="54"/>
      <c r="M163" s="179" t="s">
        <v>20</v>
      </c>
      <c r="N163" s="180" t="s">
        <v>47</v>
      </c>
      <c r="O163" s="35"/>
      <c r="P163" s="181">
        <f>O163*H163</f>
        <v>0</v>
      </c>
      <c r="Q163" s="181">
        <v>9.4000000000000004E-3</v>
      </c>
      <c r="R163" s="181">
        <f>Q163*H163</f>
        <v>0.13536000000000001</v>
      </c>
      <c r="S163" s="181">
        <v>0</v>
      </c>
      <c r="T163" s="182">
        <f>S163*H163</f>
        <v>0</v>
      </c>
      <c r="AR163" s="17" t="s">
        <v>113</v>
      </c>
      <c r="AT163" s="17" t="s">
        <v>115</v>
      </c>
      <c r="AU163" s="17" t="s">
        <v>83</v>
      </c>
      <c r="AY163" s="17" t="s">
        <v>114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7" t="s">
        <v>22</v>
      </c>
      <c r="BK163" s="183">
        <f>ROUND(I163*H163,2)</f>
        <v>0</v>
      </c>
      <c r="BL163" s="17" t="s">
        <v>113</v>
      </c>
      <c r="BM163" s="17" t="s">
        <v>315</v>
      </c>
    </row>
    <row r="164" spans="2:65" s="11" customFormat="1" x14ac:dyDescent="0.3">
      <c r="B164" s="203"/>
      <c r="C164" s="204"/>
      <c r="D164" s="186" t="s">
        <v>214</v>
      </c>
      <c r="E164" s="205" t="s">
        <v>20</v>
      </c>
      <c r="F164" s="206" t="s">
        <v>316</v>
      </c>
      <c r="G164" s="204"/>
      <c r="H164" s="207">
        <v>14.4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214</v>
      </c>
      <c r="AU164" s="213" t="s">
        <v>83</v>
      </c>
      <c r="AV164" s="11" t="s">
        <v>83</v>
      </c>
      <c r="AW164" s="11" t="s">
        <v>39</v>
      </c>
      <c r="AX164" s="11" t="s">
        <v>76</v>
      </c>
      <c r="AY164" s="213" t="s">
        <v>114</v>
      </c>
    </row>
    <row r="165" spans="2:65" s="12" customFormat="1" x14ac:dyDescent="0.3">
      <c r="B165" s="214"/>
      <c r="C165" s="215"/>
      <c r="D165" s="184" t="s">
        <v>214</v>
      </c>
      <c r="E165" s="216" t="s">
        <v>20</v>
      </c>
      <c r="F165" s="217" t="s">
        <v>216</v>
      </c>
      <c r="G165" s="215"/>
      <c r="H165" s="218">
        <v>14.4</v>
      </c>
      <c r="I165" s="219"/>
      <c r="J165" s="215"/>
      <c r="K165" s="215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214</v>
      </c>
      <c r="AU165" s="224" t="s">
        <v>83</v>
      </c>
      <c r="AV165" s="12" t="s">
        <v>113</v>
      </c>
      <c r="AW165" s="12" t="s">
        <v>39</v>
      </c>
      <c r="AX165" s="12" t="s">
        <v>22</v>
      </c>
      <c r="AY165" s="224" t="s">
        <v>114</v>
      </c>
    </row>
    <row r="166" spans="2:65" s="1" customFormat="1" ht="22.5" customHeight="1" x14ac:dyDescent="0.3">
      <c r="B166" s="34"/>
      <c r="C166" s="172" t="s">
        <v>317</v>
      </c>
      <c r="D166" s="172" t="s">
        <v>115</v>
      </c>
      <c r="E166" s="173" t="s">
        <v>318</v>
      </c>
      <c r="F166" s="174" t="s">
        <v>319</v>
      </c>
      <c r="G166" s="175" t="s">
        <v>212</v>
      </c>
      <c r="H166" s="176">
        <v>14.4</v>
      </c>
      <c r="I166" s="177"/>
      <c r="J166" s="178">
        <f>ROUND(I166*H166,2)</f>
        <v>0</v>
      </c>
      <c r="K166" s="174" t="s">
        <v>119</v>
      </c>
      <c r="L166" s="54"/>
      <c r="M166" s="179" t="s">
        <v>20</v>
      </c>
      <c r="N166" s="180" t="s">
        <v>47</v>
      </c>
      <c r="O166" s="35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AR166" s="17" t="s">
        <v>113</v>
      </c>
      <c r="AT166" s="17" t="s">
        <v>115</v>
      </c>
      <c r="AU166" s="17" t="s">
        <v>83</v>
      </c>
      <c r="AY166" s="17" t="s">
        <v>114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7" t="s">
        <v>22</v>
      </c>
      <c r="BK166" s="183">
        <f>ROUND(I166*H166,2)</f>
        <v>0</v>
      </c>
      <c r="BL166" s="17" t="s">
        <v>113</v>
      </c>
      <c r="BM166" s="17" t="s">
        <v>320</v>
      </c>
    </row>
    <row r="167" spans="2:65" s="9" customFormat="1" ht="29.85" customHeight="1" x14ac:dyDescent="0.35">
      <c r="B167" s="158"/>
      <c r="C167" s="159"/>
      <c r="D167" s="160" t="s">
        <v>75</v>
      </c>
      <c r="E167" s="201" t="s">
        <v>83</v>
      </c>
      <c r="F167" s="201" t="s">
        <v>321</v>
      </c>
      <c r="G167" s="159"/>
      <c r="H167" s="159"/>
      <c r="I167" s="162"/>
      <c r="J167" s="202">
        <f>BK167</f>
        <v>0</v>
      </c>
      <c r="K167" s="159"/>
      <c r="L167" s="164"/>
      <c r="M167" s="165"/>
      <c r="N167" s="166"/>
      <c r="O167" s="166"/>
      <c r="P167" s="167">
        <f>SUM(P168:P188)</f>
        <v>0</v>
      </c>
      <c r="Q167" s="166"/>
      <c r="R167" s="167">
        <f>SUM(R168:R188)</f>
        <v>1.1602180199999999</v>
      </c>
      <c r="S167" s="166"/>
      <c r="T167" s="168">
        <f>SUM(T168:T188)</f>
        <v>0</v>
      </c>
      <c r="AR167" s="169" t="s">
        <v>22</v>
      </c>
      <c r="AT167" s="170" t="s">
        <v>75</v>
      </c>
      <c r="AU167" s="170" t="s">
        <v>22</v>
      </c>
      <c r="AY167" s="169" t="s">
        <v>114</v>
      </c>
      <c r="BK167" s="171">
        <f>SUM(BK168:BK188)</f>
        <v>0</v>
      </c>
    </row>
    <row r="168" spans="2:65" s="1" customFormat="1" ht="22.5" customHeight="1" x14ac:dyDescent="0.3">
      <c r="B168" s="34"/>
      <c r="C168" s="172" t="s">
        <v>322</v>
      </c>
      <c r="D168" s="172" t="s">
        <v>115</v>
      </c>
      <c r="E168" s="173" t="s">
        <v>323</v>
      </c>
      <c r="F168" s="174" t="s">
        <v>324</v>
      </c>
      <c r="G168" s="175" t="s">
        <v>325</v>
      </c>
      <c r="H168" s="176">
        <v>6.1</v>
      </c>
      <c r="I168" s="177"/>
      <c r="J168" s="178">
        <f>ROUND(I168*H168,2)</f>
        <v>0</v>
      </c>
      <c r="K168" s="174" t="s">
        <v>119</v>
      </c>
      <c r="L168" s="54"/>
      <c r="M168" s="179" t="s">
        <v>20</v>
      </c>
      <c r="N168" s="180" t="s">
        <v>47</v>
      </c>
      <c r="O168" s="35"/>
      <c r="P168" s="181">
        <f>O168*H168</f>
        <v>0</v>
      </c>
      <c r="Q168" s="181">
        <v>2.3000000000000001E-4</v>
      </c>
      <c r="R168" s="181">
        <f>Q168*H168</f>
        <v>1.403E-3</v>
      </c>
      <c r="S168" s="181">
        <v>0</v>
      </c>
      <c r="T168" s="182">
        <f>S168*H168</f>
        <v>0</v>
      </c>
      <c r="AR168" s="17" t="s">
        <v>113</v>
      </c>
      <c r="AT168" s="17" t="s">
        <v>115</v>
      </c>
      <c r="AU168" s="17" t="s">
        <v>83</v>
      </c>
      <c r="AY168" s="17" t="s">
        <v>114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7" t="s">
        <v>22</v>
      </c>
      <c r="BK168" s="183">
        <f>ROUND(I168*H168,2)</f>
        <v>0</v>
      </c>
      <c r="BL168" s="17" t="s">
        <v>113</v>
      </c>
      <c r="BM168" s="17" t="s">
        <v>326</v>
      </c>
    </row>
    <row r="169" spans="2:65" s="11" customFormat="1" x14ac:dyDescent="0.3">
      <c r="B169" s="203"/>
      <c r="C169" s="204"/>
      <c r="D169" s="186" t="s">
        <v>214</v>
      </c>
      <c r="E169" s="205" t="s">
        <v>20</v>
      </c>
      <c r="F169" s="206" t="s">
        <v>327</v>
      </c>
      <c r="G169" s="204"/>
      <c r="H169" s="207">
        <v>6.1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214</v>
      </c>
      <c r="AU169" s="213" t="s">
        <v>83</v>
      </c>
      <c r="AV169" s="11" t="s">
        <v>83</v>
      </c>
      <c r="AW169" s="11" t="s">
        <v>39</v>
      </c>
      <c r="AX169" s="11" t="s">
        <v>76</v>
      </c>
      <c r="AY169" s="213" t="s">
        <v>114</v>
      </c>
    </row>
    <row r="170" spans="2:65" s="12" customFormat="1" x14ac:dyDescent="0.3">
      <c r="B170" s="214"/>
      <c r="C170" s="215"/>
      <c r="D170" s="184" t="s">
        <v>214</v>
      </c>
      <c r="E170" s="216" t="s">
        <v>20</v>
      </c>
      <c r="F170" s="217" t="s">
        <v>216</v>
      </c>
      <c r="G170" s="215"/>
      <c r="H170" s="218">
        <v>6.1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214</v>
      </c>
      <c r="AU170" s="224" t="s">
        <v>83</v>
      </c>
      <c r="AV170" s="12" t="s">
        <v>113</v>
      </c>
      <c r="AW170" s="12" t="s">
        <v>39</v>
      </c>
      <c r="AX170" s="12" t="s">
        <v>22</v>
      </c>
      <c r="AY170" s="224" t="s">
        <v>114</v>
      </c>
    </row>
    <row r="171" spans="2:65" s="1" customFormat="1" ht="22.5" customHeight="1" x14ac:dyDescent="0.3">
      <c r="B171" s="34"/>
      <c r="C171" s="172" t="s">
        <v>328</v>
      </c>
      <c r="D171" s="172" t="s">
        <v>115</v>
      </c>
      <c r="E171" s="173" t="s">
        <v>329</v>
      </c>
      <c r="F171" s="174" t="s">
        <v>330</v>
      </c>
      <c r="G171" s="175" t="s">
        <v>231</v>
      </c>
      <c r="H171" s="176">
        <v>3.1</v>
      </c>
      <c r="I171" s="177"/>
      <c r="J171" s="178">
        <f>ROUND(I171*H171,2)</f>
        <v>0</v>
      </c>
      <c r="K171" s="174" t="s">
        <v>119</v>
      </c>
      <c r="L171" s="54"/>
      <c r="M171" s="179" t="s">
        <v>20</v>
      </c>
      <c r="N171" s="180" t="s">
        <v>47</v>
      </c>
      <c r="O171" s="35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AR171" s="17" t="s">
        <v>113</v>
      </c>
      <c r="AT171" s="17" t="s">
        <v>115</v>
      </c>
      <c r="AU171" s="17" t="s">
        <v>83</v>
      </c>
      <c r="AY171" s="17" t="s">
        <v>114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7" t="s">
        <v>22</v>
      </c>
      <c r="BK171" s="183">
        <f>ROUND(I171*H171,2)</f>
        <v>0</v>
      </c>
      <c r="BL171" s="17" t="s">
        <v>113</v>
      </c>
      <c r="BM171" s="17" t="s">
        <v>331</v>
      </c>
    </row>
    <row r="172" spans="2:65" s="11" customFormat="1" ht="24" x14ac:dyDescent="0.3">
      <c r="B172" s="203"/>
      <c r="C172" s="204"/>
      <c r="D172" s="186" t="s">
        <v>214</v>
      </c>
      <c r="E172" s="205" t="s">
        <v>20</v>
      </c>
      <c r="F172" s="206" t="s">
        <v>332</v>
      </c>
      <c r="G172" s="204"/>
      <c r="H172" s="207">
        <v>3.1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214</v>
      </c>
      <c r="AU172" s="213" t="s">
        <v>83</v>
      </c>
      <c r="AV172" s="11" t="s">
        <v>83</v>
      </c>
      <c r="AW172" s="11" t="s">
        <v>39</v>
      </c>
      <c r="AX172" s="11" t="s">
        <v>76</v>
      </c>
      <c r="AY172" s="213" t="s">
        <v>114</v>
      </c>
    </row>
    <row r="173" spans="2:65" s="12" customFormat="1" x14ac:dyDescent="0.3">
      <c r="B173" s="214"/>
      <c r="C173" s="215"/>
      <c r="D173" s="184" t="s">
        <v>214</v>
      </c>
      <c r="E173" s="216" t="s">
        <v>20</v>
      </c>
      <c r="F173" s="217" t="s">
        <v>216</v>
      </c>
      <c r="G173" s="215"/>
      <c r="H173" s="218">
        <v>3.1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214</v>
      </c>
      <c r="AU173" s="224" t="s">
        <v>83</v>
      </c>
      <c r="AV173" s="12" t="s">
        <v>113</v>
      </c>
      <c r="AW173" s="12" t="s">
        <v>39</v>
      </c>
      <c r="AX173" s="12" t="s">
        <v>22</v>
      </c>
      <c r="AY173" s="224" t="s">
        <v>114</v>
      </c>
    </row>
    <row r="174" spans="2:65" s="1" customFormat="1" ht="22.5" customHeight="1" x14ac:dyDescent="0.3">
      <c r="B174" s="34"/>
      <c r="C174" s="172" t="s">
        <v>333</v>
      </c>
      <c r="D174" s="172" t="s">
        <v>115</v>
      </c>
      <c r="E174" s="173" t="s">
        <v>334</v>
      </c>
      <c r="F174" s="174" t="s">
        <v>335</v>
      </c>
      <c r="G174" s="175" t="s">
        <v>212</v>
      </c>
      <c r="H174" s="176">
        <v>11.225</v>
      </c>
      <c r="I174" s="177"/>
      <c r="J174" s="178">
        <f>ROUND(I174*H174,2)</f>
        <v>0</v>
      </c>
      <c r="K174" s="174" t="s">
        <v>119</v>
      </c>
      <c r="L174" s="54"/>
      <c r="M174" s="179" t="s">
        <v>20</v>
      </c>
      <c r="N174" s="180" t="s">
        <v>47</v>
      </c>
      <c r="O174" s="35"/>
      <c r="P174" s="181">
        <f>O174*H174</f>
        <v>0</v>
      </c>
      <c r="Q174" s="181">
        <v>1.4400000000000001E-3</v>
      </c>
      <c r="R174" s="181">
        <f>Q174*H174</f>
        <v>1.6164000000000001E-2</v>
      </c>
      <c r="S174" s="181">
        <v>0</v>
      </c>
      <c r="T174" s="182">
        <f>S174*H174</f>
        <v>0</v>
      </c>
      <c r="AR174" s="17" t="s">
        <v>113</v>
      </c>
      <c r="AT174" s="17" t="s">
        <v>115</v>
      </c>
      <c r="AU174" s="17" t="s">
        <v>83</v>
      </c>
      <c r="AY174" s="17" t="s">
        <v>114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7" t="s">
        <v>22</v>
      </c>
      <c r="BK174" s="183">
        <f>ROUND(I174*H174,2)</f>
        <v>0</v>
      </c>
      <c r="BL174" s="17" t="s">
        <v>113</v>
      </c>
      <c r="BM174" s="17" t="s">
        <v>336</v>
      </c>
    </row>
    <row r="175" spans="2:65" s="11" customFormat="1" ht="24" x14ac:dyDescent="0.3">
      <c r="B175" s="203"/>
      <c r="C175" s="204"/>
      <c r="D175" s="186" t="s">
        <v>214</v>
      </c>
      <c r="E175" s="205" t="s">
        <v>20</v>
      </c>
      <c r="F175" s="206" t="s">
        <v>337</v>
      </c>
      <c r="G175" s="204"/>
      <c r="H175" s="207">
        <v>11.225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214</v>
      </c>
      <c r="AU175" s="213" t="s">
        <v>83</v>
      </c>
      <c r="AV175" s="11" t="s">
        <v>83</v>
      </c>
      <c r="AW175" s="11" t="s">
        <v>39</v>
      </c>
      <c r="AX175" s="11" t="s">
        <v>76</v>
      </c>
      <c r="AY175" s="213" t="s">
        <v>114</v>
      </c>
    </row>
    <row r="176" spans="2:65" s="12" customFormat="1" x14ac:dyDescent="0.3">
      <c r="B176" s="214"/>
      <c r="C176" s="215"/>
      <c r="D176" s="184" t="s">
        <v>214</v>
      </c>
      <c r="E176" s="216" t="s">
        <v>20</v>
      </c>
      <c r="F176" s="217" t="s">
        <v>216</v>
      </c>
      <c r="G176" s="215"/>
      <c r="H176" s="218">
        <v>11.225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214</v>
      </c>
      <c r="AU176" s="224" t="s">
        <v>83</v>
      </c>
      <c r="AV176" s="12" t="s">
        <v>113</v>
      </c>
      <c r="AW176" s="12" t="s">
        <v>39</v>
      </c>
      <c r="AX176" s="12" t="s">
        <v>22</v>
      </c>
      <c r="AY176" s="224" t="s">
        <v>114</v>
      </c>
    </row>
    <row r="177" spans="2:65" s="1" customFormat="1" ht="22.5" customHeight="1" x14ac:dyDescent="0.3">
      <c r="B177" s="34"/>
      <c r="C177" s="172" t="s">
        <v>338</v>
      </c>
      <c r="D177" s="172" t="s">
        <v>115</v>
      </c>
      <c r="E177" s="173" t="s">
        <v>339</v>
      </c>
      <c r="F177" s="174" t="s">
        <v>340</v>
      </c>
      <c r="G177" s="175" t="s">
        <v>212</v>
      </c>
      <c r="H177" s="176">
        <v>11.225</v>
      </c>
      <c r="I177" s="177"/>
      <c r="J177" s="178">
        <f>ROUND(I177*H177,2)</f>
        <v>0</v>
      </c>
      <c r="K177" s="174" t="s">
        <v>119</v>
      </c>
      <c r="L177" s="54"/>
      <c r="M177" s="179" t="s">
        <v>20</v>
      </c>
      <c r="N177" s="180" t="s">
        <v>47</v>
      </c>
      <c r="O177" s="35"/>
      <c r="P177" s="181">
        <f>O177*H177</f>
        <v>0</v>
      </c>
      <c r="Q177" s="181">
        <v>4.0000000000000003E-5</v>
      </c>
      <c r="R177" s="181">
        <f>Q177*H177</f>
        <v>4.4900000000000002E-4</v>
      </c>
      <c r="S177" s="181">
        <v>0</v>
      </c>
      <c r="T177" s="182">
        <f>S177*H177</f>
        <v>0</v>
      </c>
      <c r="AR177" s="17" t="s">
        <v>113</v>
      </c>
      <c r="AT177" s="17" t="s">
        <v>115</v>
      </c>
      <c r="AU177" s="17" t="s">
        <v>83</v>
      </c>
      <c r="AY177" s="17" t="s">
        <v>114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7" t="s">
        <v>22</v>
      </c>
      <c r="BK177" s="183">
        <f>ROUND(I177*H177,2)</f>
        <v>0</v>
      </c>
      <c r="BL177" s="17" t="s">
        <v>113</v>
      </c>
      <c r="BM177" s="17" t="s">
        <v>341</v>
      </c>
    </row>
    <row r="178" spans="2:65" s="1" customFormat="1" ht="22.5" customHeight="1" x14ac:dyDescent="0.3">
      <c r="B178" s="34"/>
      <c r="C178" s="172" t="s">
        <v>342</v>
      </c>
      <c r="D178" s="172" t="s">
        <v>115</v>
      </c>
      <c r="E178" s="173" t="s">
        <v>343</v>
      </c>
      <c r="F178" s="174" t="s">
        <v>344</v>
      </c>
      <c r="G178" s="175" t="s">
        <v>231</v>
      </c>
      <c r="H178" s="176">
        <v>4.8730000000000002</v>
      </c>
      <c r="I178" s="177"/>
      <c r="J178" s="178">
        <f>ROUND(I178*H178,2)</f>
        <v>0</v>
      </c>
      <c r="K178" s="174" t="s">
        <v>119</v>
      </c>
      <c r="L178" s="54"/>
      <c r="M178" s="179" t="s">
        <v>20</v>
      </c>
      <c r="N178" s="180" t="s">
        <v>47</v>
      </c>
      <c r="O178" s="35"/>
      <c r="P178" s="181">
        <f>O178*H178</f>
        <v>0</v>
      </c>
      <c r="Q178" s="181">
        <v>0</v>
      </c>
      <c r="R178" s="181">
        <f>Q178*H178</f>
        <v>0</v>
      </c>
      <c r="S178" s="181">
        <v>0</v>
      </c>
      <c r="T178" s="182">
        <f>S178*H178</f>
        <v>0</v>
      </c>
      <c r="AR178" s="17" t="s">
        <v>113</v>
      </c>
      <c r="AT178" s="17" t="s">
        <v>115</v>
      </c>
      <c r="AU178" s="17" t="s">
        <v>83</v>
      </c>
      <c r="AY178" s="17" t="s">
        <v>114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7" t="s">
        <v>22</v>
      </c>
      <c r="BK178" s="183">
        <f>ROUND(I178*H178,2)</f>
        <v>0</v>
      </c>
      <c r="BL178" s="17" t="s">
        <v>113</v>
      </c>
      <c r="BM178" s="17" t="s">
        <v>345</v>
      </c>
    </row>
    <row r="179" spans="2:65" s="13" customFormat="1" x14ac:dyDescent="0.3">
      <c r="B179" s="225"/>
      <c r="C179" s="226"/>
      <c r="D179" s="186" t="s">
        <v>214</v>
      </c>
      <c r="E179" s="227" t="s">
        <v>20</v>
      </c>
      <c r="F179" s="228" t="s">
        <v>346</v>
      </c>
      <c r="G179" s="226"/>
      <c r="H179" s="229" t="s">
        <v>20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214</v>
      </c>
      <c r="AU179" s="235" t="s">
        <v>83</v>
      </c>
      <c r="AV179" s="13" t="s">
        <v>22</v>
      </c>
      <c r="AW179" s="13" t="s">
        <v>39</v>
      </c>
      <c r="AX179" s="13" t="s">
        <v>76</v>
      </c>
      <c r="AY179" s="235" t="s">
        <v>114</v>
      </c>
    </row>
    <row r="180" spans="2:65" s="11" customFormat="1" ht="24" x14ac:dyDescent="0.3">
      <c r="B180" s="203"/>
      <c r="C180" s="204"/>
      <c r="D180" s="186" t="s">
        <v>214</v>
      </c>
      <c r="E180" s="205" t="s">
        <v>20</v>
      </c>
      <c r="F180" s="206" t="s">
        <v>347</v>
      </c>
      <c r="G180" s="204"/>
      <c r="H180" s="207">
        <v>4.2789999999999999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214</v>
      </c>
      <c r="AU180" s="213" t="s">
        <v>83</v>
      </c>
      <c r="AV180" s="11" t="s">
        <v>83</v>
      </c>
      <c r="AW180" s="11" t="s">
        <v>39</v>
      </c>
      <c r="AX180" s="11" t="s">
        <v>76</v>
      </c>
      <c r="AY180" s="213" t="s">
        <v>114</v>
      </c>
    </row>
    <row r="181" spans="2:65" s="11" customFormat="1" x14ac:dyDescent="0.3">
      <c r="B181" s="203"/>
      <c r="C181" s="204"/>
      <c r="D181" s="186" t="s">
        <v>214</v>
      </c>
      <c r="E181" s="205" t="s">
        <v>20</v>
      </c>
      <c r="F181" s="206" t="s">
        <v>348</v>
      </c>
      <c r="G181" s="204"/>
      <c r="H181" s="207">
        <v>0.59399999999999997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214</v>
      </c>
      <c r="AU181" s="213" t="s">
        <v>83</v>
      </c>
      <c r="AV181" s="11" t="s">
        <v>83</v>
      </c>
      <c r="AW181" s="11" t="s">
        <v>39</v>
      </c>
      <c r="AX181" s="11" t="s">
        <v>76</v>
      </c>
      <c r="AY181" s="213" t="s">
        <v>114</v>
      </c>
    </row>
    <row r="182" spans="2:65" s="12" customFormat="1" x14ac:dyDescent="0.3">
      <c r="B182" s="214"/>
      <c r="C182" s="215"/>
      <c r="D182" s="184" t="s">
        <v>214</v>
      </c>
      <c r="E182" s="216" t="s">
        <v>20</v>
      </c>
      <c r="F182" s="217" t="s">
        <v>216</v>
      </c>
      <c r="G182" s="215"/>
      <c r="H182" s="218">
        <v>4.8730000000000002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214</v>
      </c>
      <c r="AU182" s="224" t="s">
        <v>83</v>
      </c>
      <c r="AV182" s="12" t="s">
        <v>113</v>
      </c>
      <c r="AW182" s="12" t="s">
        <v>39</v>
      </c>
      <c r="AX182" s="12" t="s">
        <v>22</v>
      </c>
      <c r="AY182" s="224" t="s">
        <v>114</v>
      </c>
    </row>
    <row r="183" spans="2:65" s="1" customFormat="1" ht="22.5" customHeight="1" x14ac:dyDescent="0.3">
      <c r="B183" s="34"/>
      <c r="C183" s="172" t="s">
        <v>349</v>
      </c>
      <c r="D183" s="172" t="s">
        <v>115</v>
      </c>
      <c r="E183" s="173" t="s">
        <v>350</v>
      </c>
      <c r="F183" s="174" t="s">
        <v>351</v>
      </c>
      <c r="G183" s="175" t="s">
        <v>212</v>
      </c>
      <c r="H183" s="176">
        <v>6.6</v>
      </c>
      <c r="I183" s="177"/>
      <c r="J183" s="178">
        <f>ROUND(I183*H183,2)</f>
        <v>0</v>
      </c>
      <c r="K183" s="174" t="s">
        <v>119</v>
      </c>
      <c r="L183" s="54"/>
      <c r="M183" s="179" t="s">
        <v>20</v>
      </c>
      <c r="N183" s="180" t="s">
        <v>47</v>
      </c>
      <c r="O183" s="35"/>
      <c r="P183" s="181">
        <f>O183*H183</f>
        <v>0</v>
      </c>
      <c r="Q183" s="181">
        <v>1.4400000000000001E-3</v>
      </c>
      <c r="R183" s="181">
        <f>Q183*H183</f>
        <v>9.5040000000000003E-3</v>
      </c>
      <c r="S183" s="181">
        <v>0</v>
      </c>
      <c r="T183" s="182">
        <f>S183*H183</f>
        <v>0</v>
      </c>
      <c r="AR183" s="17" t="s">
        <v>113</v>
      </c>
      <c r="AT183" s="17" t="s">
        <v>115</v>
      </c>
      <c r="AU183" s="17" t="s">
        <v>83</v>
      </c>
      <c r="AY183" s="17" t="s">
        <v>114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7" t="s">
        <v>22</v>
      </c>
      <c r="BK183" s="183">
        <f>ROUND(I183*H183,2)</f>
        <v>0</v>
      </c>
      <c r="BL183" s="17" t="s">
        <v>113</v>
      </c>
      <c r="BM183" s="17" t="s">
        <v>352</v>
      </c>
    </row>
    <row r="184" spans="2:65" s="11" customFormat="1" ht="24" x14ac:dyDescent="0.3">
      <c r="B184" s="203"/>
      <c r="C184" s="204"/>
      <c r="D184" s="186" t="s">
        <v>214</v>
      </c>
      <c r="E184" s="205" t="s">
        <v>20</v>
      </c>
      <c r="F184" s="206" t="s">
        <v>353</v>
      </c>
      <c r="G184" s="204"/>
      <c r="H184" s="207">
        <v>6.6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214</v>
      </c>
      <c r="AU184" s="213" t="s">
        <v>83</v>
      </c>
      <c r="AV184" s="11" t="s">
        <v>83</v>
      </c>
      <c r="AW184" s="11" t="s">
        <v>39</v>
      </c>
      <c r="AX184" s="11" t="s">
        <v>76</v>
      </c>
      <c r="AY184" s="213" t="s">
        <v>114</v>
      </c>
    </row>
    <row r="185" spans="2:65" s="12" customFormat="1" x14ac:dyDescent="0.3">
      <c r="B185" s="214"/>
      <c r="C185" s="215"/>
      <c r="D185" s="184" t="s">
        <v>214</v>
      </c>
      <c r="E185" s="216" t="s">
        <v>20</v>
      </c>
      <c r="F185" s="217" t="s">
        <v>216</v>
      </c>
      <c r="G185" s="215"/>
      <c r="H185" s="218">
        <v>6.6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214</v>
      </c>
      <c r="AU185" s="224" t="s">
        <v>83</v>
      </c>
      <c r="AV185" s="12" t="s">
        <v>113</v>
      </c>
      <c r="AW185" s="12" t="s">
        <v>39</v>
      </c>
      <c r="AX185" s="12" t="s">
        <v>22</v>
      </c>
      <c r="AY185" s="224" t="s">
        <v>114</v>
      </c>
    </row>
    <row r="186" spans="2:65" s="1" customFormat="1" ht="22.5" customHeight="1" x14ac:dyDescent="0.3">
      <c r="B186" s="34"/>
      <c r="C186" s="172" t="s">
        <v>354</v>
      </c>
      <c r="D186" s="172" t="s">
        <v>115</v>
      </c>
      <c r="E186" s="173" t="s">
        <v>355</v>
      </c>
      <c r="F186" s="174" t="s">
        <v>356</v>
      </c>
      <c r="G186" s="175" t="s">
        <v>273</v>
      </c>
      <c r="H186" s="176">
        <v>1.091</v>
      </c>
      <c r="I186" s="177"/>
      <c r="J186" s="178">
        <f>ROUND(I186*H186,2)</f>
        <v>0</v>
      </c>
      <c r="K186" s="174" t="s">
        <v>119</v>
      </c>
      <c r="L186" s="54"/>
      <c r="M186" s="179" t="s">
        <v>20</v>
      </c>
      <c r="N186" s="180" t="s">
        <v>47</v>
      </c>
      <c r="O186" s="35"/>
      <c r="P186" s="181">
        <f>O186*H186</f>
        <v>0</v>
      </c>
      <c r="Q186" s="181">
        <v>1.0382199999999999</v>
      </c>
      <c r="R186" s="181">
        <f>Q186*H186</f>
        <v>1.1326980199999999</v>
      </c>
      <c r="S186" s="181">
        <v>0</v>
      </c>
      <c r="T186" s="182">
        <f>S186*H186</f>
        <v>0</v>
      </c>
      <c r="AR186" s="17" t="s">
        <v>113</v>
      </c>
      <c r="AT186" s="17" t="s">
        <v>115</v>
      </c>
      <c r="AU186" s="17" t="s">
        <v>83</v>
      </c>
      <c r="AY186" s="17" t="s">
        <v>114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7" t="s">
        <v>22</v>
      </c>
      <c r="BK186" s="183">
        <f>ROUND(I186*H186,2)</f>
        <v>0</v>
      </c>
      <c r="BL186" s="17" t="s">
        <v>113</v>
      </c>
      <c r="BM186" s="17" t="s">
        <v>357</v>
      </c>
    </row>
    <row r="187" spans="2:65" s="11" customFormat="1" ht="24" x14ac:dyDescent="0.3">
      <c r="B187" s="203"/>
      <c r="C187" s="204"/>
      <c r="D187" s="186" t="s">
        <v>214</v>
      </c>
      <c r="E187" s="205" t="s">
        <v>20</v>
      </c>
      <c r="F187" s="206" t="s">
        <v>358</v>
      </c>
      <c r="G187" s="204"/>
      <c r="H187" s="207">
        <v>1.091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214</v>
      </c>
      <c r="AU187" s="213" t="s">
        <v>83</v>
      </c>
      <c r="AV187" s="11" t="s">
        <v>83</v>
      </c>
      <c r="AW187" s="11" t="s">
        <v>39</v>
      </c>
      <c r="AX187" s="11" t="s">
        <v>76</v>
      </c>
      <c r="AY187" s="213" t="s">
        <v>114</v>
      </c>
    </row>
    <row r="188" spans="2:65" s="12" customFormat="1" x14ac:dyDescent="0.3">
      <c r="B188" s="214"/>
      <c r="C188" s="215"/>
      <c r="D188" s="186" t="s">
        <v>214</v>
      </c>
      <c r="E188" s="246" t="s">
        <v>20</v>
      </c>
      <c r="F188" s="247" t="s">
        <v>216</v>
      </c>
      <c r="G188" s="215"/>
      <c r="H188" s="248">
        <v>1.091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214</v>
      </c>
      <c r="AU188" s="224" t="s">
        <v>83</v>
      </c>
      <c r="AV188" s="12" t="s">
        <v>113</v>
      </c>
      <c r="AW188" s="12" t="s">
        <v>39</v>
      </c>
      <c r="AX188" s="12" t="s">
        <v>22</v>
      </c>
      <c r="AY188" s="224" t="s">
        <v>114</v>
      </c>
    </row>
    <row r="189" spans="2:65" s="9" customFormat="1" ht="29.85" customHeight="1" x14ac:dyDescent="0.35">
      <c r="B189" s="158"/>
      <c r="C189" s="159"/>
      <c r="D189" s="160" t="s">
        <v>75</v>
      </c>
      <c r="E189" s="201" t="s">
        <v>128</v>
      </c>
      <c r="F189" s="201" t="s">
        <v>359</v>
      </c>
      <c r="G189" s="159"/>
      <c r="H189" s="159"/>
      <c r="I189" s="162"/>
      <c r="J189" s="202">
        <f>BK189</f>
        <v>0</v>
      </c>
      <c r="K189" s="159"/>
      <c r="L189" s="164"/>
      <c r="M189" s="165"/>
      <c r="N189" s="166"/>
      <c r="O189" s="166"/>
      <c r="P189" s="167">
        <f>SUM(P190:P237)</f>
        <v>0</v>
      </c>
      <c r="Q189" s="166"/>
      <c r="R189" s="167">
        <f>SUM(R190:R237)</f>
        <v>7.47512154</v>
      </c>
      <c r="S189" s="166"/>
      <c r="T189" s="168">
        <f>SUM(T190:T237)</f>
        <v>0</v>
      </c>
      <c r="AR189" s="169" t="s">
        <v>22</v>
      </c>
      <c r="AT189" s="170" t="s">
        <v>75</v>
      </c>
      <c r="AU189" s="170" t="s">
        <v>22</v>
      </c>
      <c r="AY189" s="169" t="s">
        <v>114</v>
      </c>
      <c r="BK189" s="171">
        <f>SUM(BK190:BK237)</f>
        <v>0</v>
      </c>
    </row>
    <row r="190" spans="2:65" s="1" customFormat="1" ht="22.5" customHeight="1" x14ac:dyDescent="0.3">
      <c r="B190" s="34"/>
      <c r="C190" s="172" t="s">
        <v>360</v>
      </c>
      <c r="D190" s="172" t="s">
        <v>115</v>
      </c>
      <c r="E190" s="173" t="s">
        <v>361</v>
      </c>
      <c r="F190" s="174" t="s">
        <v>362</v>
      </c>
      <c r="G190" s="175" t="s">
        <v>231</v>
      </c>
      <c r="H190" s="176">
        <v>10.198</v>
      </c>
      <c r="I190" s="177"/>
      <c r="J190" s="178">
        <f>ROUND(I190*H190,2)</f>
        <v>0</v>
      </c>
      <c r="K190" s="174" t="s">
        <v>119</v>
      </c>
      <c r="L190" s="54"/>
      <c r="M190" s="179" t="s">
        <v>20</v>
      </c>
      <c r="N190" s="180" t="s">
        <v>47</v>
      </c>
      <c r="O190" s="35"/>
      <c r="P190" s="181">
        <f>O190*H190</f>
        <v>0</v>
      </c>
      <c r="Q190" s="181">
        <v>0</v>
      </c>
      <c r="R190" s="181">
        <f>Q190*H190</f>
        <v>0</v>
      </c>
      <c r="S190" s="181">
        <v>0</v>
      </c>
      <c r="T190" s="182">
        <f>S190*H190</f>
        <v>0</v>
      </c>
      <c r="AR190" s="17" t="s">
        <v>113</v>
      </c>
      <c r="AT190" s="17" t="s">
        <v>115</v>
      </c>
      <c r="AU190" s="17" t="s">
        <v>83</v>
      </c>
      <c r="AY190" s="17" t="s">
        <v>114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7" t="s">
        <v>22</v>
      </c>
      <c r="BK190" s="183">
        <f>ROUND(I190*H190,2)</f>
        <v>0</v>
      </c>
      <c r="BL190" s="17" t="s">
        <v>113</v>
      </c>
      <c r="BM190" s="17" t="s">
        <v>363</v>
      </c>
    </row>
    <row r="191" spans="2:65" s="11" customFormat="1" ht="24" x14ac:dyDescent="0.3">
      <c r="B191" s="203"/>
      <c r="C191" s="204"/>
      <c r="D191" s="186" t="s">
        <v>214</v>
      </c>
      <c r="E191" s="205" t="s">
        <v>20</v>
      </c>
      <c r="F191" s="206" t="s">
        <v>364</v>
      </c>
      <c r="G191" s="204"/>
      <c r="H191" s="207">
        <v>5.9340000000000002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214</v>
      </c>
      <c r="AU191" s="213" t="s">
        <v>83</v>
      </c>
      <c r="AV191" s="11" t="s">
        <v>83</v>
      </c>
      <c r="AW191" s="11" t="s">
        <v>39</v>
      </c>
      <c r="AX191" s="11" t="s">
        <v>76</v>
      </c>
      <c r="AY191" s="213" t="s">
        <v>114</v>
      </c>
    </row>
    <row r="192" spans="2:65" s="11" customFormat="1" ht="24" x14ac:dyDescent="0.3">
      <c r="B192" s="203"/>
      <c r="C192" s="204"/>
      <c r="D192" s="186" t="s">
        <v>214</v>
      </c>
      <c r="E192" s="205" t="s">
        <v>20</v>
      </c>
      <c r="F192" s="206" t="s">
        <v>365</v>
      </c>
      <c r="G192" s="204"/>
      <c r="H192" s="207">
        <v>4.2640000000000002</v>
      </c>
      <c r="I192" s="208"/>
      <c r="J192" s="204"/>
      <c r="K192" s="204"/>
      <c r="L192" s="209"/>
      <c r="M192" s="210"/>
      <c r="N192" s="211"/>
      <c r="O192" s="211"/>
      <c r="P192" s="211"/>
      <c r="Q192" s="211"/>
      <c r="R192" s="211"/>
      <c r="S192" s="211"/>
      <c r="T192" s="212"/>
      <c r="AT192" s="213" t="s">
        <v>214</v>
      </c>
      <c r="AU192" s="213" t="s">
        <v>83</v>
      </c>
      <c r="AV192" s="11" t="s">
        <v>83</v>
      </c>
      <c r="AW192" s="11" t="s">
        <v>39</v>
      </c>
      <c r="AX192" s="11" t="s">
        <v>76</v>
      </c>
      <c r="AY192" s="213" t="s">
        <v>114</v>
      </c>
    </row>
    <row r="193" spans="2:65" s="12" customFormat="1" x14ac:dyDescent="0.3">
      <c r="B193" s="214"/>
      <c r="C193" s="215"/>
      <c r="D193" s="184" t="s">
        <v>214</v>
      </c>
      <c r="E193" s="216" t="s">
        <v>20</v>
      </c>
      <c r="F193" s="217" t="s">
        <v>216</v>
      </c>
      <c r="G193" s="215"/>
      <c r="H193" s="218">
        <v>10.198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214</v>
      </c>
      <c r="AU193" s="224" t="s">
        <v>83</v>
      </c>
      <c r="AV193" s="12" t="s">
        <v>113</v>
      </c>
      <c r="AW193" s="12" t="s">
        <v>39</v>
      </c>
      <c r="AX193" s="12" t="s">
        <v>22</v>
      </c>
      <c r="AY193" s="224" t="s">
        <v>114</v>
      </c>
    </row>
    <row r="194" spans="2:65" s="1" customFormat="1" ht="22.5" customHeight="1" x14ac:dyDescent="0.3">
      <c r="B194" s="34"/>
      <c r="C194" s="172" t="s">
        <v>366</v>
      </c>
      <c r="D194" s="172" t="s">
        <v>115</v>
      </c>
      <c r="E194" s="173" t="s">
        <v>367</v>
      </c>
      <c r="F194" s="174" t="s">
        <v>368</v>
      </c>
      <c r="G194" s="175" t="s">
        <v>212</v>
      </c>
      <c r="H194" s="176">
        <v>46.444000000000003</v>
      </c>
      <c r="I194" s="177"/>
      <c r="J194" s="178">
        <f>ROUND(I194*H194,2)</f>
        <v>0</v>
      </c>
      <c r="K194" s="174" t="s">
        <v>119</v>
      </c>
      <c r="L194" s="54"/>
      <c r="M194" s="179" t="s">
        <v>20</v>
      </c>
      <c r="N194" s="180" t="s">
        <v>47</v>
      </c>
      <c r="O194" s="35"/>
      <c r="P194" s="181">
        <f>O194*H194</f>
        <v>0</v>
      </c>
      <c r="Q194" s="181">
        <v>1.82E-3</v>
      </c>
      <c r="R194" s="181">
        <f>Q194*H194</f>
        <v>8.4528080000000005E-2</v>
      </c>
      <c r="S194" s="181">
        <v>0</v>
      </c>
      <c r="T194" s="182">
        <f>S194*H194</f>
        <v>0</v>
      </c>
      <c r="AR194" s="17" t="s">
        <v>113</v>
      </c>
      <c r="AT194" s="17" t="s">
        <v>115</v>
      </c>
      <c r="AU194" s="17" t="s">
        <v>83</v>
      </c>
      <c r="AY194" s="17" t="s">
        <v>114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7" t="s">
        <v>22</v>
      </c>
      <c r="BK194" s="183">
        <f>ROUND(I194*H194,2)</f>
        <v>0</v>
      </c>
      <c r="BL194" s="17" t="s">
        <v>113</v>
      </c>
      <c r="BM194" s="17" t="s">
        <v>369</v>
      </c>
    </row>
    <row r="195" spans="2:65" s="11" customFormat="1" ht="24" x14ac:dyDescent="0.3">
      <c r="B195" s="203"/>
      <c r="C195" s="204"/>
      <c r="D195" s="186" t="s">
        <v>214</v>
      </c>
      <c r="E195" s="205" t="s">
        <v>20</v>
      </c>
      <c r="F195" s="206" t="s">
        <v>370</v>
      </c>
      <c r="G195" s="204"/>
      <c r="H195" s="207">
        <v>16.143999999999998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214</v>
      </c>
      <c r="AU195" s="213" t="s">
        <v>83</v>
      </c>
      <c r="AV195" s="11" t="s">
        <v>83</v>
      </c>
      <c r="AW195" s="11" t="s">
        <v>39</v>
      </c>
      <c r="AX195" s="11" t="s">
        <v>76</v>
      </c>
      <c r="AY195" s="213" t="s">
        <v>114</v>
      </c>
    </row>
    <row r="196" spans="2:65" s="11" customFormat="1" ht="24" x14ac:dyDescent="0.3">
      <c r="B196" s="203"/>
      <c r="C196" s="204"/>
      <c r="D196" s="186" t="s">
        <v>214</v>
      </c>
      <c r="E196" s="205" t="s">
        <v>20</v>
      </c>
      <c r="F196" s="206" t="s">
        <v>371</v>
      </c>
      <c r="G196" s="204"/>
      <c r="H196" s="207">
        <v>30.3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214</v>
      </c>
      <c r="AU196" s="213" t="s">
        <v>83</v>
      </c>
      <c r="AV196" s="11" t="s">
        <v>83</v>
      </c>
      <c r="AW196" s="11" t="s">
        <v>39</v>
      </c>
      <c r="AX196" s="11" t="s">
        <v>76</v>
      </c>
      <c r="AY196" s="213" t="s">
        <v>114</v>
      </c>
    </row>
    <row r="197" spans="2:65" s="12" customFormat="1" x14ac:dyDescent="0.3">
      <c r="B197" s="214"/>
      <c r="C197" s="215"/>
      <c r="D197" s="184" t="s">
        <v>214</v>
      </c>
      <c r="E197" s="216" t="s">
        <v>20</v>
      </c>
      <c r="F197" s="217" t="s">
        <v>216</v>
      </c>
      <c r="G197" s="215"/>
      <c r="H197" s="218">
        <v>46.444000000000003</v>
      </c>
      <c r="I197" s="219"/>
      <c r="J197" s="215"/>
      <c r="K197" s="215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214</v>
      </c>
      <c r="AU197" s="224" t="s">
        <v>83</v>
      </c>
      <c r="AV197" s="12" t="s">
        <v>113</v>
      </c>
      <c r="AW197" s="12" t="s">
        <v>39</v>
      </c>
      <c r="AX197" s="12" t="s">
        <v>22</v>
      </c>
      <c r="AY197" s="224" t="s">
        <v>114</v>
      </c>
    </row>
    <row r="198" spans="2:65" s="1" customFormat="1" ht="22.5" customHeight="1" x14ac:dyDescent="0.3">
      <c r="B198" s="34"/>
      <c r="C198" s="172" t="s">
        <v>372</v>
      </c>
      <c r="D198" s="172" t="s">
        <v>115</v>
      </c>
      <c r="E198" s="173" t="s">
        <v>373</v>
      </c>
      <c r="F198" s="174" t="s">
        <v>374</v>
      </c>
      <c r="G198" s="175" t="s">
        <v>212</v>
      </c>
      <c r="H198" s="176">
        <v>46.444000000000003</v>
      </c>
      <c r="I198" s="177"/>
      <c r="J198" s="178">
        <f>ROUND(I198*H198,2)</f>
        <v>0</v>
      </c>
      <c r="K198" s="174" t="s">
        <v>119</v>
      </c>
      <c r="L198" s="54"/>
      <c r="M198" s="179" t="s">
        <v>20</v>
      </c>
      <c r="N198" s="180" t="s">
        <v>47</v>
      </c>
      <c r="O198" s="35"/>
      <c r="P198" s="181">
        <f>O198*H198</f>
        <v>0</v>
      </c>
      <c r="Q198" s="181">
        <v>4.0000000000000003E-5</v>
      </c>
      <c r="R198" s="181">
        <f>Q198*H198</f>
        <v>1.8577600000000002E-3</v>
      </c>
      <c r="S198" s="181">
        <v>0</v>
      </c>
      <c r="T198" s="182">
        <f>S198*H198</f>
        <v>0</v>
      </c>
      <c r="AR198" s="17" t="s">
        <v>113</v>
      </c>
      <c r="AT198" s="17" t="s">
        <v>115</v>
      </c>
      <c r="AU198" s="17" t="s">
        <v>83</v>
      </c>
      <c r="AY198" s="17" t="s">
        <v>114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7" t="s">
        <v>22</v>
      </c>
      <c r="BK198" s="183">
        <f>ROUND(I198*H198,2)</f>
        <v>0</v>
      </c>
      <c r="BL198" s="17" t="s">
        <v>113</v>
      </c>
      <c r="BM198" s="17" t="s">
        <v>375</v>
      </c>
    </row>
    <row r="199" spans="2:65" s="1" customFormat="1" ht="22.5" customHeight="1" x14ac:dyDescent="0.3">
      <c r="B199" s="34"/>
      <c r="C199" s="172" t="s">
        <v>376</v>
      </c>
      <c r="D199" s="172" t="s">
        <v>115</v>
      </c>
      <c r="E199" s="173" t="s">
        <v>377</v>
      </c>
      <c r="F199" s="174" t="s">
        <v>378</v>
      </c>
      <c r="G199" s="175" t="s">
        <v>191</v>
      </c>
      <c r="H199" s="176">
        <v>4</v>
      </c>
      <c r="I199" s="177"/>
      <c r="J199" s="178">
        <f>ROUND(I199*H199,2)</f>
        <v>0</v>
      </c>
      <c r="K199" s="174" t="s">
        <v>119</v>
      </c>
      <c r="L199" s="54"/>
      <c r="M199" s="179" t="s">
        <v>20</v>
      </c>
      <c r="N199" s="180" t="s">
        <v>47</v>
      </c>
      <c r="O199" s="35"/>
      <c r="P199" s="181">
        <f>O199*H199</f>
        <v>0</v>
      </c>
      <c r="Q199" s="181">
        <v>8.3999999999999995E-3</v>
      </c>
      <c r="R199" s="181">
        <f>Q199*H199</f>
        <v>3.3599999999999998E-2</v>
      </c>
      <c r="S199" s="181">
        <v>0</v>
      </c>
      <c r="T199" s="182">
        <f>S199*H199</f>
        <v>0</v>
      </c>
      <c r="AR199" s="17" t="s">
        <v>113</v>
      </c>
      <c r="AT199" s="17" t="s">
        <v>115</v>
      </c>
      <c r="AU199" s="17" t="s">
        <v>83</v>
      </c>
      <c r="AY199" s="17" t="s">
        <v>114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7" t="s">
        <v>22</v>
      </c>
      <c r="BK199" s="183">
        <f>ROUND(I199*H199,2)</f>
        <v>0</v>
      </c>
      <c r="BL199" s="17" t="s">
        <v>113</v>
      </c>
      <c r="BM199" s="17" t="s">
        <v>379</v>
      </c>
    </row>
    <row r="200" spans="2:65" s="1" customFormat="1" ht="22.5" customHeight="1" x14ac:dyDescent="0.3">
      <c r="B200" s="34"/>
      <c r="C200" s="172" t="s">
        <v>380</v>
      </c>
      <c r="D200" s="172" t="s">
        <v>115</v>
      </c>
      <c r="E200" s="173" t="s">
        <v>381</v>
      </c>
      <c r="F200" s="174" t="s">
        <v>382</v>
      </c>
      <c r="G200" s="175" t="s">
        <v>273</v>
      </c>
      <c r="H200" s="176">
        <v>0.46</v>
      </c>
      <c r="I200" s="177"/>
      <c r="J200" s="178">
        <f>ROUND(I200*H200,2)</f>
        <v>0</v>
      </c>
      <c r="K200" s="174" t="s">
        <v>119</v>
      </c>
      <c r="L200" s="54"/>
      <c r="M200" s="179" t="s">
        <v>20</v>
      </c>
      <c r="N200" s="180" t="s">
        <v>47</v>
      </c>
      <c r="O200" s="35"/>
      <c r="P200" s="181">
        <f>O200*H200</f>
        <v>0</v>
      </c>
      <c r="Q200" s="181">
        <v>1.07637</v>
      </c>
      <c r="R200" s="181">
        <f>Q200*H200</f>
        <v>0.49513020000000002</v>
      </c>
      <c r="S200" s="181">
        <v>0</v>
      </c>
      <c r="T200" s="182">
        <f>S200*H200</f>
        <v>0</v>
      </c>
      <c r="AR200" s="17" t="s">
        <v>113</v>
      </c>
      <c r="AT200" s="17" t="s">
        <v>115</v>
      </c>
      <c r="AU200" s="17" t="s">
        <v>83</v>
      </c>
      <c r="AY200" s="17" t="s">
        <v>114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7" t="s">
        <v>22</v>
      </c>
      <c r="BK200" s="183">
        <f>ROUND(I200*H200,2)</f>
        <v>0</v>
      </c>
      <c r="BL200" s="17" t="s">
        <v>113</v>
      </c>
      <c r="BM200" s="17" t="s">
        <v>383</v>
      </c>
    </row>
    <row r="201" spans="2:65" s="11" customFormat="1" ht="24" x14ac:dyDescent="0.3">
      <c r="B201" s="203"/>
      <c r="C201" s="204"/>
      <c r="D201" s="186" t="s">
        <v>214</v>
      </c>
      <c r="E201" s="205" t="s">
        <v>20</v>
      </c>
      <c r="F201" s="206" t="s">
        <v>384</v>
      </c>
      <c r="G201" s="204"/>
      <c r="H201" s="207">
        <v>0.46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214</v>
      </c>
      <c r="AU201" s="213" t="s">
        <v>83</v>
      </c>
      <c r="AV201" s="11" t="s">
        <v>83</v>
      </c>
      <c r="AW201" s="11" t="s">
        <v>39</v>
      </c>
      <c r="AX201" s="11" t="s">
        <v>76</v>
      </c>
      <c r="AY201" s="213" t="s">
        <v>114</v>
      </c>
    </row>
    <row r="202" spans="2:65" s="12" customFormat="1" x14ac:dyDescent="0.3">
      <c r="B202" s="214"/>
      <c r="C202" s="215"/>
      <c r="D202" s="184" t="s">
        <v>214</v>
      </c>
      <c r="E202" s="216" t="s">
        <v>20</v>
      </c>
      <c r="F202" s="217" t="s">
        <v>216</v>
      </c>
      <c r="G202" s="215"/>
      <c r="H202" s="218">
        <v>0.46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214</v>
      </c>
      <c r="AU202" s="224" t="s">
        <v>83</v>
      </c>
      <c r="AV202" s="12" t="s">
        <v>113</v>
      </c>
      <c r="AW202" s="12" t="s">
        <v>39</v>
      </c>
      <c r="AX202" s="12" t="s">
        <v>22</v>
      </c>
      <c r="AY202" s="224" t="s">
        <v>114</v>
      </c>
    </row>
    <row r="203" spans="2:65" s="1" customFormat="1" ht="22.5" customHeight="1" x14ac:dyDescent="0.3">
      <c r="B203" s="34"/>
      <c r="C203" s="172" t="s">
        <v>385</v>
      </c>
      <c r="D203" s="172" t="s">
        <v>115</v>
      </c>
      <c r="E203" s="173" t="s">
        <v>386</v>
      </c>
      <c r="F203" s="174" t="s">
        <v>387</v>
      </c>
      <c r="G203" s="175" t="s">
        <v>325</v>
      </c>
      <c r="H203" s="176">
        <v>3.2</v>
      </c>
      <c r="I203" s="177"/>
      <c r="J203" s="178">
        <f>ROUND(I203*H203,2)</f>
        <v>0</v>
      </c>
      <c r="K203" s="174" t="s">
        <v>119</v>
      </c>
      <c r="L203" s="54"/>
      <c r="M203" s="179" t="s">
        <v>20</v>
      </c>
      <c r="N203" s="180" t="s">
        <v>47</v>
      </c>
      <c r="O203" s="35"/>
      <c r="P203" s="181">
        <f>O203*H203</f>
        <v>0</v>
      </c>
      <c r="Q203" s="181">
        <v>8.5999999999999998E-4</v>
      </c>
      <c r="R203" s="181">
        <f>Q203*H203</f>
        <v>2.7520000000000001E-3</v>
      </c>
      <c r="S203" s="181">
        <v>0</v>
      </c>
      <c r="T203" s="182">
        <f>S203*H203</f>
        <v>0</v>
      </c>
      <c r="AR203" s="17" t="s">
        <v>113</v>
      </c>
      <c r="AT203" s="17" t="s">
        <v>115</v>
      </c>
      <c r="AU203" s="17" t="s">
        <v>83</v>
      </c>
      <c r="AY203" s="17" t="s">
        <v>114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7" t="s">
        <v>22</v>
      </c>
      <c r="BK203" s="183">
        <f>ROUND(I203*H203,2)</f>
        <v>0</v>
      </c>
      <c r="BL203" s="17" t="s">
        <v>113</v>
      </c>
      <c r="BM203" s="17" t="s">
        <v>388</v>
      </c>
    </row>
    <row r="204" spans="2:65" s="11" customFormat="1" x14ac:dyDescent="0.3">
      <c r="B204" s="203"/>
      <c r="C204" s="204"/>
      <c r="D204" s="186" t="s">
        <v>214</v>
      </c>
      <c r="E204" s="205" t="s">
        <v>20</v>
      </c>
      <c r="F204" s="206" t="s">
        <v>389</v>
      </c>
      <c r="G204" s="204"/>
      <c r="H204" s="207">
        <v>3.2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214</v>
      </c>
      <c r="AU204" s="213" t="s">
        <v>83</v>
      </c>
      <c r="AV204" s="11" t="s">
        <v>83</v>
      </c>
      <c r="AW204" s="11" t="s">
        <v>39</v>
      </c>
      <c r="AX204" s="11" t="s">
        <v>76</v>
      </c>
      <c r="AY204" s="213" t="s">
        <v>114</v>
      </c>
    </row>
    <row r="205" spans="2:65" s="12" customFormat="1" x14ac:dyDescent="0.3">
      <c r="B205" s="214"/>
      <c r="C205" s="215"/>
      <c r="D205" s="184" t="s">
        <v>214</v>
      </c>
      <c r="E205" s="216" t="s">
        <v>20</v>
      </c>
      <c r="F205" s="217" t="s">
        <v>216</v>
      </c>
      <c r="G205" s="215"/>
      <c r="H205" s="218">
        <v>3.2</v>
      </c>
      <c r="I205" s="219"/>
      <c r="J205" s="215"/>
      <c r="K205" s="215"/>
      <c r="L205" s="220"/>
      <c r="M205" s="221"/>
      <c r="N205" s="222"/>
      <c r="O205" s="222"/>
      <c r="P205" s="222"/>
      <c r="Q205" s="222"/>
      <c r="R205" s="222"/>
      <c r="S205" s="222"/>
      <c r="T205" s="223"/>
      <c r="AT205" s="224" t="s">
        <v>214</v>
      </c>
      <c r="AU205" s="224" t="s">
        <v>83</v>
      </c>
      <c r="AV205" s="12" t="s">
        <v>113</v>
      </c>
      <c r="AW205" s="12" t="s">
        <v>39</v>
      </c>
      <c r="AX205" s="12" t="s">
        <v>22</v>
      </c>
      <c r="AY205" s="224" t="s">
        <v>114</v>
      </c>
    </row>
    <row r="206" spans="2:65" s="1" customFormat="1" ht="22.5" customHeight="1" x14ac:dyDescent="0.3">
      <c r="B206" s="34"/>
      <c r="C206" s="172" t="s">
        <v>390</v>
      </c>
      <c r="D206" s="172" t="s">
        <v>115</v>
      </c>
      <c r="E206" s="173" t="s">
        <v>391</v>
      </c>
      <c r="F206" s="174" t="s">
        <v>392</v>
      </c>
      <c r="G206" s="175" t="s">
        <v>325</v>
      </c>
      <c r="H206" s="176">
        <v>34.450000000000003</v>
      </c>
      <c r="I206" s="177"/>
      <c r="J206" s="178">
        <f>ROUND(I206*H206,2)</f>
        <v>0</v>
      </c>
      <c r="K206" s="174" t="s">
        <v>119</v>
      </c>
      <c r="L206" s="54"/>
      <c r="M206" s="179" t="s">
        <v>20</v>
      </c>
      <c r="N206" s="180" t="s">
        <v>47</v>
      </c>
      <c r="O206" s="35"/>
      <c r="P206" s="181">
        <f>O206*H206</f>
        <v>0</v>
      </c>
      <c r="Q206" s="181">
        <v>3.9500000000000004E-3</v>
      </c>
      <c r="R206" s="181">
        <f>Q206*H206</f>
        <v>0.13607750000000002</v>
      </c>
      <c r="S206" s="181">
        <v>0</v>
      </c>
      <c r="T206" s="182">
        <f>S206*H206</f>
        <v>0</v>
      </c>
      <c r="AR206" s="17" t="s">
        <v>113</v>
      </c>
      <c r="AT206" s="17" t="s">
        <v>115</v>
      </c>
      <c r="AU206" s="17" t="s">
        <v>83</v>
      </c>
      <c r="AY206" s="17" t="s">
        <v>114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7" t="s">
        <v>22</v>
      </c>
      <c r="BK206" s="183">
        <f>ROUND(I206*H206,2)</f>
        <v>0</v>
      </c>
      <c r="BL206" s="17" t="s">
        <v>113</v>
      </c>
      <c r="BM206" s="17" t="s">
        <v>393</v>
      </c>
    </row>
    <row r="207" spans="2:65" s="13" customFormat="1" x14ac:dyDescent="0.3">
      <c r="B207" s="225"/>
      <c r="C207" s="226"/>
      <c r="D207" s="186" t="s">
        <v>214</v>
      </c>
      <c r="E207" s="227" t="s">
        <v>20</v>
      </c>
      <c r="F207" s="228" t="s">
        <v>394</v>
      </c>
      <c r="G207" s="226"/>
      <c r="H207" s="229" t="s">
        <v>20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214</v>
      </c>
      <c r="AU207" s="235" t="s">
        <v>83</v>
      </c>
      <c r="AV207" s="13" t="s">
        <v>22</v>
      </c>
      <c r="AW207" s="13" t="s">
        <v>39</v>
      </c>
      <c r="AX207" s="13" t="s">
        <v>76</v>
      </c>
      <c r="AY207" s="235" t="s">
        <v>114</v>
      </c>
    </row>
    <row r="208" spans="2:65" s="11" customFormat="1" x14ac:dyDescent="0.3">
      <c r="B208" s="203"/>
      <c r="C208" s="204"/>
      <c r="D208" s="186" t="s">
        <v>214</v>
      </c>
      <c r="E208" s="205" t="s">
        <v>20</v>
      </c>
      <c r="F208" s="206" t="s">
        <v>395</v>
      </c>
      <c r="G208" s="204"/>
      <c r="H208" s="207">
        <v>17.8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214</v>
      </c>
      <c r="AU208" s="213" t="s">
        <v>83</v>
      </c>
      <c r="AV208" s="11" t="s">
        <v>83</v>
      </c>
      <c r="AW208" s="11" t="s">
        <v>39</v>
      </c>
      <c r="AX208" s="11" t="s">
        <v>76</v>
      </c>
      <c r="AY208" s="213" t="s">
        <v>114</v>
      </c>
    </row>
    <row r="209" spans="2:65" s="11" customFormat="1" x14ac:dyDescent="0.3">
      <c r="B209" s="203"/>
      <c r="C209" s="204"/>
      <c r="D209" s="186" t="s">
        <v>214</v>
      </c>
      <c r="E209" s="205" t="s">
        <v>20</v>
      </c>
      <c r="F209" s="206" t="s">
        <v>396</v>
      </c>
      <c r="G209" s="204"/>
      <c r="H209" s="207">
        <v>13.4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214</v>
      </c>
      <c r="AU209" s="213" t="s">
        <v>83</v>
      </c>
      <c r="AV209" s="11" t="s">
        <v>83</v>
      </c>
      <c r="AW209" s="11" t="s">
        <v>39</v>
      </c>
      <c r="AX209" s="11" t="s">
        <v>76</v>
      </c>
      <c r="AY209" s="213" t="s">
        <v>114</v>
      </c>
    </row>
    <row r="210" spans="2:65" s="11" customFormat="1" x14ac:dyDescent="0.3">
      <c r="B210" s="203"/>
      <c r="C210" s="204"/>
      <c r="D210" s="186" t="s">
        <v>214</v>
      </c>
      <c r="E210" s="205" t="s">
        <v>20</v>
      </c>
      <c r="F210" s="206" t="s">
        <v>397</v>
      </c>
      <c r="G210" s="204"/>
      <c r="H210" s="207">
        <v>3.25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214</v>
      </c>
      <c r="AU210" s="213" t="s">
        <v>83</v>
      </c>
      <c r="AV210" s="11" t="s">
        <v>83</v>
      </c>
      <c r="AW210" s="11" t="s">
        <v>39</v>
      </c>
      <c r="AX210" s="11" t="s">
        <v>76</v>
      </c>
      <c r="AY210" s="213" t="s">
        <v>114</v>
      </c>
    </row>
    <row r="211" spans="2:65" s="12" customFormat="1" x14ac:dyDescent="0.3">
      <c r="B211" s="214"/>
      <c r="C211" s="215"/>
      <c r="D211" s="184" t="s">
        <v>214</v>
      </c>
      <c r="E211" s="216" t="s">
        <v>20</v>
      </c>
      <c r="F211" s="217" t="s">
        <v>216</v>
      </c>
      <c r="G211" s="215"/>
      <c r="H211" s="218">
        <v>34.450000000000003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214</v>
      </c>
      <c r="AU211" s="224" t="s">
        <v>83</v>
      </c>
      <c r="AV211" s="12" t="s">
        <v>113</v>
      </c>
      <c r="AW211" s="12" t="s">
        <v>39</v>
      </c>
      <c r="AX211" s="12" t="s">
        <v>22</v>
      </c>
      <c r="AY211" s="224" t="s">
        <v>114</v>
      </c>
    </row>
    <row r="212" spans="2:65" s="1" customFormat="1" ht="22.5" customHeight="1" x14ac:dyDescent="0.3">
      <c r="B212" s="34"/>
      <c r="C212" s="236" t="s">
        <v>398</v>
      </c>
      <c r="D212" s="236" t="s">
        <v>290</v>
      </c>
      <c r="E212" s="237" t="s">
        <v>399</v>
      </c>
      <c r="F212" s="238" t="s">
        <v>400</v>
      </c>
      <c r="G212" s="239" t="s">
        <v>325</v>
      </c>
      <c r="H212" s="240">
        <v>34.450000000000003</v>
      </c>
      <c r="I212" s="241"/>
      <c r="J212" s="242">
        <f>ROUND(I212*H212,2)</f>
        <v>0</v>
      </c>
      <c r="K212" s="238" t="s">
        <v>169</v>
      </c>
      <c r="L212" s="243"/>
      <c r="M212" s="244" t="s">
        <v>20</v>
      </c>
      <c r="N212" s="245" t="s">
        <v>47</v>
      </c>
      <c r="O212" s="35"/>
      <c r="P212" s="181">
        <f>O212*H212</f>
        <v>0</v>
      </c>
      <c r="Q212" s="181">
        <v>0</v>
      </c>
      <c r="R212" s="181">
        <f>Q212*H212</f>
        <v>0</v>
      </c>
      <c r="S212" s="181">
        <v>0</v>
      </c>
      <c r="T212" s="182">
        <f>S212*H212</f>
        <v>0</v>
      </c>
      <c r="AR212" s="17" t="s">
        <v>152</v>
      </c>
      <c r="AT212" s="17" t="s">
        <v>290</v>
      </c>
      <c r="AU212" s="17" t="s">
        <v>83</v>
      </c>
      <c r="AY212" s="17" t="s">
        <v>114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7" t="s">
        <v>22</v>
      </c>
      <c r="BK212" s="183">
        <f>ROUND(I212*H212,2)</f>
        <v>0</v>
      </c>
      <c r="BL212" s="17" t="s">
        <v>113</v>
      </c>
      <c r="BM212" s="17" t="s">
        <v>401</v>
      </c>
    </row>
    <row r="213" spans="2:65" s="1" customFormat="1" ht="22.5" customHeight="1" x14ac:dyDescent="0.3">
      <c r="B213" s="34"/>
      <c r="C213" s="172" t="s">
        <v>402</v>
      </c>
      <c r="D213" s="172" t="s">
        <v>115</v>
      </c>
      <c r="E213" s="173" t="s">
        <v>403</v>
      </c>
      <c r="F213" s="174" t="s">
        <v>404</v>
      </c>
      <c r="G213" s="175" t="s">
        <v>212</v>
      </c>
      <c r="H213" s="176">
        <v>16.8</v>
      </c>
      <c r="I213" s="177"/>
      <c r="J213" s="178">
        <f>ROUND(I213*H213,2)</f>
        <v>0</v>
      </c>
      <c r="K213" s="174" t="s">
        <v>119</v>
      </c>
      <c r="L213" s="54"/>
      <c r="M213" s="179" t="s">
        <v>20</v>
      </c>
      <c r="N213" s="180" t="s">
        <v>47</v>
      </c>
      <c r="O213" s="35"/>
      <c r="P213" s="181">
        <f>O213*H213</f>
        <v>0</v>
      </c>
      <c r="Q213" s="181">
        <v>0</v>
      </c>
      <c r="R213" s="181">
        <f>Q213*H213</f>
        <v>0</v>
      </c>
      <c r="S213" s="181">
        <v>0</v>
      </c>
      <c r="T213" s="182">
        <f>S213*H213</f>
        <v>0</v>
      </c>
      <c r="AR213" s="17" t="s">
        <v>113</v>
      </c>
      <c r="AT213" s="17" t="s">
        <v>115</v>
      </c>
      <c r="AU213" s="17" t="s">
        <v>83</v>
      </c>
      <c r="AY213" s="17" t="s">
        <v>114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7" t="s">
        <v>22</v>
      </c>
      <c r="BK213" s="183">
        <f>ROUND(I213*H213,2)</f>
        <v>0</v>
      </c>
      <c r="BL213" s="17" t="s">
        <v>113</v>
      </c>
      <c r="BM213" s="17" t="s">
        <v>405</v>
      </c>
    </row>
    <row r="214" spans="2:65" s="11" customFormat="1" x14ac:dyDescent="0.3">
      <c r="B214" s="203"/>
      <c r="C214" s="204"/>
      <c r="D214" s="186" t="s">
        <v>214</v>
      </c>
      <c r="E214" s="205" t="s">
        <v>20</v>
      </c>
      <c r="F214" s="206" t="s">
        <v>406</v>
      </c>
      <c r="G214" s="204"/>
      <c r="H214" s="207">
        <v>16.8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214</v>
      </c>
      <c r="AU214" s="213" t="s">
        <v>83</v>
      </c>
      <c r="AV214" s="11" t="s">
        <v>83</v>
      </c>
      <c r="AW214" s="11" t="s">
        <v>39</v>
      </c>
      <c r="AX214" s="11" t="s">
        <v>76</v>
      </c>
      <c r="AY214" s="213" t="s">
        <v>114</v>
      </c>
    </row>
    <row r="215" spans="2:65" s="12" customFormat="1" x14ac:dyDescent="0.3">
      <c r="B215" s="214"/>
      <c r="C215" s="215"/>
      <c r="D215" s="184" t="s">
        <v>214</v>
      </c>
      <c r="E215" s="216" t="s">
        <v>20</v>
      </c>
      <c r="F215" s="217" t="s">
        <v>216</v>
      </c>
      <c r="G215" s="215"/>
      <c r="H215" s="218">
        <v>16.8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214</v>
      </c>
      <c r="AU215" s="224" t="s">
        <v>83</v>
      </c>
      <c r="AV215" s="12" t="s">
        <v>113</v>
      </c>
      <c r="AW215" s="12" t="s">
        <v>39</v>
      </c>
      <c r="AX215" s="12" t="s">
        <v>22</v>
      </c>
      <c r="AY215" s="224" t="s">
        <v>114</v>
      </c>
    </row>
    <row r="216" spans="2:65" s="1" customFormat="1" ht="22.5" customHeight="1" x14ac:dyDescent="0.3">
      <c r="B216" s="34"/>
      <c r="C216" s="236" t="s">
        <v>407</v>
      </c>
      <c r="D216" s="236" t="s">
        <v>290</v>
      </c>
      <c r="E216" s="237" t="s">
        <v>408</v>
      </c>
      <c r="F216" s="238" t="s">
        <v>409</v>
      </c>
      <c r="G216" s="239" t="s">
        <v>231</v>
      </c>
      <c r="H216" s="240">
        <v>0.54600000000000004</v>
      </c>
      <c r="I216" s="241"/>
      <c r="J216" s="242">
        <f>ROUND(I216*H216,2)</f>
        <v>0</v>
      </c>
      <c r="K216" s="238" t="s">
        <v>169</v>
      </c>
      <c r="L216" s="243"/>
      <c r="M216" s="244" t="s">
        <v>20</v>
      </c>
      <c r="N216" s="245" t="s">
        <v>47</v>
      </c>
      <c r="O216" s="35"/>
      <c r="P216" s="181">
        <f>O216*H216</f>
        <v>0</v>
      </c>
      <c r="Q216" s="181">
        <v>0.7</v>
      </c>
      <c r="R216" s="181">
        <f>Q216*H216</f>
        <v>0.38219999999999998</v>
      </c>
      <c r="S216" s="181">
        <v>0</v>
      </c>
      <c r="T216" s="182">
        <f>S216*H216</f>
        <v>0</v>
      </c>
      <c r="AR216" s="17" t="s">
        <v>152</v>
      </c>
      <c r="AT216" s="17" t="s">
        <v>290</v>
      </c>
      <c r="AU216" s="17" t="s">
        <v>83</v>
      </c>
      <c r="AY216" s="17" t="s">
        <v>114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7" t="s">
        <v>22</v>
      </c>
      <c r="BK216" s="183">
        <f>ROUND(I216*H216,2)</f>
        <v>0</v>
      </c>
      <c r="BL216" s="17" t="s">
        <v>113</v>
      </c>
      <c r="BM216" s="17" t="s">
        <v>410</v>
      </c>
    </row>
    <row r="217" spans="2:65" s="13" customFormat="1" x14ac:dyDescent="0.3">
      <c r="B217" s="225"/>
      <c r="C217" s="226"/>
      <c r="D217" s="186" t="s">
        <v>214</v>
      </c>
      <c r="E217" s="227" t="s">
        <v>20</v>
      </c>
      <c r="F217" s="228" t="s">
        <v>411</v>
      </c>
      <c r="G217" s="226"/>
      <c r="H217" s="229" t="s">
        <v>20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214</v>
      </c>
      <c r="AU217" s="235" t="s">
        <v>83</v>
      </c>
      <c r="AV217" s="13" t="s">
        <v>22</v>
      </c>
      <c r="AW217" s="13" t="s">
        <v>39</v>
      </c>
      <c r="AX217" s="13" t="s">
        <v>76</v>
      </c>
      <c r="AY217" s="235" t="s">
        <v>114</v>
      </c>
    </row>
    <row r="218" spans="2:65" s="11" customFormat="1" x14ac:dyDescent="0.3">
      <c r="B218" s="203"/>
      <c r="C218" s="204"/>
      <c r="D218" s="186" t="s">
        <v>214</v>
      </c>
      <c r="E218" s="205" t="s">
        <v>20</v>
      </c>
      <c r="F218" s="206" t="s">
        <v>412</v>
      </c>
      <c r="G218" s="204"/>
      <c r="H218" s="207">
        <v>0.25900000000000001</v>
      </c>
      <c r="I218" s="208"/>
      <c r="J218" s="204"/>
      <c r="K218" s="204"/>
      <c r="L218" s="209"/>
      <c r="M218" s="210"/>
      <c r="N218" s="211"/>
      <c r="O218" s="211"/>
      <c r="P218" s="211"/>
      <c r="Q218" s="211"/>
      <c r="R218" s="211"/>
      <c r="S218" s="211"/>
      <c r="T218" s="212"/>
      <c r="AT218" s="213" t="s">
        <v>214</v>
      </c>
      <c r="AU218" s="213" t="s">
        <v>83</v>
      </c>
      <c r="AV218" s="11" t="s">
        <v>83</v>
      </c>
      <c r="AW218" s="11" t="s">
        <v>39</v>
      </c>
      <c r="AX218" s="11" t="s">
        <v>76</v>
      </c>
      <c r="AY218" s="213" t="s">
        <v>114</v>
      </c>
    </row>
    <row r="219" spans="2:65" s="11" customFormat="1" x14ac:dyDescent="0.3">
      <c r="B219" s="203"/>
      <c r="C219" s="204"/>
      <c r="D219" s="186" t="s">
        <v>214</v>
      </c>
      <c r="E219" s="205" t="s">
        <v>20</v>
      </c>
      <c r="F219" s="206" t="s">
        <v>413</v>
      </c>
      <c r="G219" s="204"/>
      <c r="H219" s="207">
        <v>0.28699999999999998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214</v>
      </c>
      <c r="AU219" s="213" t="s">
        <v>83</v>
      </c>
      <c r="AV219" s="11" t="s">
        <v>83</v>
      </c>
      <c r="AW219" s="11" t="s">
        <v>39</v>
      </c>
      <c r="AX219" s="11" t="s">
        <v>76</v>
      </c>
      <c r="AY219" s="213" t="s">
        <v>114</v>
      </c>
    </row>
    <row r="220" spans="2:65" s="12" customFormat="1" x14ac:dyDescent="0.3">
      <c r="B220" s="214"/>
      <c r="C220" s="215"/>
      <c r="D220" s="184" t="s">
        <v>214</v>
      </c>
      <c r="E220" s="216" t="s">
        <v>20</v>
      </c>
      <c r="F220" s="217" t="s">
        <v>216</v>
      </c>
      <c r="G220" s="215"/>
      <c r="H220" s="218">
        <v>0.54600000000000004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214</v>
      </c>
      <c r="AU220" s="224" t="s">
        <v>83</v>
      </c>
      <c r="AV220" s="12" t="s">
        <v>113</v>
      </c>
      <c r="AW220" s="12" t="s">
        <v>39</v>
      </c>
      <c r="AX220" s="12" t="s">
        <v>22</v>
      </c>
      <c r="AY220" s="224" t="s">
        <v>114</v>
      </c>
    </row>
    <row r="221" spans="2:65" s="1" customFormat="1" ht="31.5" customHeight="1" x14ac:dyDescent="0.3">
      <c r="B221" s="34"/>
      <c r="C221" s="172" t="s">
        <v>414</v>
      </c>
      <c r="D221" s="172" t="s">
        <v>115</v>
      </c>
      <c r="E221" s="173" t="s">
        <v>415</v>
      </c>
      <c r="F221" s="174" t="s">
        <v>416</v>
      </c>
      <c r="G221" s="175" t="s">
        <v>212</v>
      </c>
      <c r="H221" s="176">
        <v>15.2</v>
      </c>
      <c r="I221" s="177"/>
      <c r="J221" s="178">
        <f>ROUND(I221*H221,2)</f>
        <v>0</v>
      </c>
      <c r="K221" s="174" t="s">
        <v>119</v>
      </c>
      <c r="L221" s="54"/>
      <c r="M221" s="179" t="s">
        <v>20</v>
      </c>
      <c r="N221" s="180" t="s">
        <v>47</v>
      </c>
      <c r="O221" s="35"/>
      <c r="P221" s="181">
        <f>O221*H221</f>
        <v>0</v>
      </c>
      <c r="Q221" s="181">
        <v>0.2631</v>
      </c>
      <c r="R221" s="181">
        <f>Q221*H221</f>
        <v>3.99912</v>
      </c>
      <c r="S221" s="181">
        <v>0</v>
      </c>
      <c r="T221" s="182">
        <f>S221*H221</f>
        <v>0</v>
      </c>
      <c r="AR221" s="17" t="s">
        <v>113</v>
      </c>
      <c r="AT221" s="17" t="s">
        <v>115</v>
      </c>
      <c r="AU221" s="17" t="s">
        <v>83</v>
      </c>
      <c r="AY221" s="17" t="s">
        <v>114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7" t="s">
        <v>22</v>
      </c>
      <c r="BK221" s="183">
        <f>ROUND(I221*H221,2)</f>
        <v>0</v>
      </c>
      <c r="BL221" s="17" t="s">
        <v>113</v>
      </c>
      <c r="BM221" s="17" t="s">
        <v>417</v>
      </c>
    </row>
    <row r="222" spans="2:65" s="13" customFormat="1" ht="24" x14ac:dyDescent="0.3">
      <c r="B222" s="225"/>
      <c r="C222" s="226"/>
      <c r="D222" s="186" t="s">
        <v>214</v>
      </c>
      <c r="E222" s="227" t="s">
        <v>20</v>
      </c>
      <c r="F222" s="228" t="s">
        <v>418</v>
      </c>
      <c r="G222" s="226"/>
      <c r="H222" s="229" t="s">
        <v>20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214</v>
      </c>
      <c r="AU222" s="235" t="s">
        <v>83</v>
      </c>
      <c r="AV222" s="13" t="s">
        <v>22</v>
      </c>
      <c r="AW222" s="13" t="s">
        <v>39</v>
      </c>
      <c r="AX222" s="13" t="s">
        <v>76</v>
      </c>
      <c r="AY222" s="235" t="s">
        <v>114</v>
      </c>
    </row>
    <row r="223" spans="2:65" s="11" customFormat="1" x14ac:dyDescent="0.3">
      <c r="B223" s="203"/>
      <c r="C223" s="204"/>
      <c r="D223" s="186" t="s">
        <v>214</v>
      </c>
      <c r="E223" s="205" t="s">
        <v>20</v>
      </c>
      <c r="F223" s="206" t="s">
        <v>419</v>
      </c>
      <c r="G223" s="204"/>
      <c r="H223" s="207">
        <v>15.2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214</v>
      </c>
      <c r="AU223" s="213" t="s">
        <v>83</v>
      </c>
      <c r="AV223" s="11" t="s">
        <v>83</v>
      </c>
      <c r="AW223" s="11" t="s">
        <v>39</v>
      </c>
      <c r="AX223" s="11" t="s">
        <v>76</v>
      </c>
      <c r="AY223" s="213" t="s">
        <v>114</v>
      </c>
    </row>
    <row r="224" spans="2:65" s="12" customFormat="1" x14ac:dyDescent="0.3">
      <c r="B224" s="214"/>
      <c r="C224" s="215"/>
      <c r="D224" s="184" t="s">
        <v>214</v>
      </c>
      <c r="E224" s="216" t="s">
        <v>20</v>
      </c>
      <c r="F224" s="217" t="s">
        <v>216</v>
      </c>
      <c r="G224" s="215"/>
      <c r="H224" s="218">
        <v>15.2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214</v>
      </c>
      <c r="AU224" s="224" t="s">
        <v>83</v>
      </c>
      <c r="AV224" s="12" t="s">
        <v>113</v>
      </c>
      <c r="AW224" s="12" t="s">
        <v>39</v>
      </c>
      <c r="AX224" s="12" t="s">
        <v>22</v>
      </c>
      <c r="AY224" s="224" t="s">
        <v>114</v>
      </c>
    </row>
    <row r="225" spans="2:65" s="1" customFormat="1" ht="22.5" customHeight="1" x14ac:dyDescent="0.3">
      <c r="B225" s="34"/>
      <c r="C225" s="172" t="s">
        <v>420</v>
      </c>
      <c r="D225" s="172" t="s">
        <v>115</v>
      </c>
      <c r="E225" s="173" t="s">
        <v>421</v>
      </c>
      <c r="F225" s="174" t="s">
        <v>422</v>
      </c>
      <c r="G225" s="175" t="s">
        <v>325</v>
      </c>
      <c r="H225" s="176">
        <v>12.5</v>
      </c>
      <c r="I225" s="177"/>
      <c r="J225" s="178">
        <f>ROUND(I225*H225,2)</f>
        <v>0</v>
      </c>
      <c r="K225" s="174" t="s">
        <v>119</v>
      </c>
      <c r="L225" s="54"/>
      <c r="M225" s="179" t="s">
        <v>20</v>
      </c>
      <c r="N225" s="180" t="s">
        <v>47</v>
      </c>
      <c r="O225" s="35"/>
      <c r="P225" s="181">
        <f>O225*H225</f>
        <v>0</v>
      </c>
      <c r="Q225" s="181">
        <v>3.6400000000000002E-2</v>
      </c>
      <c r="R225" s="181">
        <f>Q225*H225</f>
        <v>0.45500000000000002</v>
      </c>
      <c r="S225" s="181">
        <v>0</v>
      </c>
      <c r="T225" s="182">
        <f>S225*H225</f>
        <v>0</v>
      </c>
      <c r="AR225" s="17" t="s">
        <v>113</v>
      </c>
      <c r="AT225" s="17" t="s">
        <v>115</v>
      </c>
      <c r="AU225" s="17" t="s">
        <v>83</v>
      </c>
      <c r="AY225" s="17" t="s">
        <v>114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7" t="s">
        <v>22</v>
      </c>
      <c r="BK225" s="183">
        <f>ROUND(I225*H225,2)</f>
        <v>0</v>
      </c>
      <c r="BL225" s="17" t="s">
        <v>113</v>
      </c>
      <c r="BM225" s="17" t="s">
        <v>423</v>
      </c>
    </row>
    <row r="226" spans="2:65" s="11" customFormat="1" ht="24" x14ac:dyDescent="0.3">
      <c r="B226" s="203"/>
      <c r="C226" s="204"/>
      <c r="D226" s="186" t="s">
        <v>214</v>
      </c>
      <c r="E226" s="205" t="s">
        <v>20</v>
      </c>
      <c r="F226" s="206" t="s">
        <v>424</v>
      </c>
      <c r="G226" s="204"/>
      <c r="H226" s="207">
        <v>12.5</v>
      </c>
      <c r="I226" s="208"/>
      <c r="J226" s="204"/>
      <c r="K226" s="204"/>
      <c r="L226" s="209"/>
      <c r="M226" s="210"/>
      <c r="N226" s="211"/>
      <c r="O226" s="211"/>
      <c r="P226" s="211"/>
      <c r="Q226" s="211"/>
      <c r="R226" s="211"/>
      <c r="S226" s="211"/>
      <c r="T226" s="212"/>
      <c r="AT226" s="213" t="s">
        <v>214</v>
      </c>
      <c r="AU226" s="213" t="s">
        <v>83</v>
      </c>
      <c r="AV226" s="11" t="s">
        <v>83</v>
      </c>
      <c r="AW226" s="11" t="s">
        <v>39</v>
      </c>
      <c r="AX226" s="11" t="s">
        <v>76</v>
      </c>
      <c r="AY226" s="213" t="s">
        <v>114</v>
      </c>
    </row>
    <row r="227" spans="2:65" s="12" customFormat="1" x14ac:dyDescent="0.3">
      <c r="B227" s="214"/>
      <c r="C227" s="215"/>
      <c r="D227" s="184" t="s">
        <v>214</v>
      </c>
      <c r="E227" s="216" t="s">
        <v>20</v>
      </c>
      <c r="F227" s="217" t="s">
        <v>216</v>
      </c>
      <c r="G227" s="215"/>
      <c r="H227" s="218">
        <v>12.5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214</v>
      </c>
      <c r="AU227" s="224" t="s">
        <v>83</v>
      </c>
      <c r="AV227" s="12" t="s">
        <v>113</v>
      </c>
      <c r="AW227" s="12" t="s">
        <v>39</v>
      </c>
      <c r="AX227" s="12" t="s">
        <v>22</v>
      </c>
      <c r="AY227" s="224" t="s">
        <v>114</v>
      </c>
    </row>
    <row r="228" spans="2:65" s="1" customFormat="1" ht="31.5" customHeight="1" x14ac:dyDescent="0.3">
      <c r="B228" s="34"/>
      <c r="C228" s="172" t="s">
        <v>425</v>
      </c>
      <c r="D228" s="172" t="s">
        <v>115</v>
      </c>
      <c r="E228" s="173" t="s">
        <v>426</v>
      </c>
      <c r="F228" s="174" t="s">
        <v>427</v>
      </c>
      <c r="G228" s="175" t="s">
        <v>325</v>
      </c>
      <c r="H228" s="176">
        <v>9.6</v>
      </c>
      <c r="I228" s="177"/>
      <c r="J228" s="178">
        <f>ROUND(I228*H228,2)</f>
        <v>0</v>
      </c>
      <c r="K228" s="174" t="s">
        <v>119</v>
      </c>
      <c r="L228" s="54"/>
      <c r="M228" s="179" t="s">
        <v>20</v>
      </c>
      <c r="N228" s="180" t="s">
        <v>47</v>
      </c>
      <c r="O228" s="35"/>
      <c r="P228" s="181">
        <f>O228*H228</f>
        <v>0</v>
      </c>
      <c r="Q228" s="181">
        <v>0.17111000000000001</v>
      </c>
      <c r="R228" s="181">
        <f>Q228*H228</f>
        <v>1.6426560000000001</v>
      </c>
      <c r="S228" s="181">
        <v>0</v>
      </c>
      <c r="T228" s="182">
        <f>S228*H228</f>
        <v>0</v>
      </c>
      <c r="AR228" s="17" t="s">
        <v>113</v>
      </c>
      <c r="AT228" s="17" t="s">
        <v>115</v>
      </c>
      <c r="AU228" s="17" t="s">
        <v>83</v>
      </c>
      <c r="AY228" s="17" t="s">
        <v>114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7" t="s">
        <v>22</v>
      </c>
      <c r="BK228" s="183">
        <f>ROUND(I228*H228,2)</f>
        <v>0</v>
      </c>
      <c r="BL228" s="17" t="s">
        <v>113</v>
      </c>
      <c r="BM228" s="17" t="s">
        <v>428</v>
      </c>
    </row>
    <row r="229" spans="2:65" s="13" customFormat="1" ht="24" x14ac:dyDescent="0.3">
      <c r="B229" s="225"/>
      <c r="C229" s="226"/>
      <c r="D229" s="186" t="s">
        <v>214</v>
      </c>
      <c r="E229" s="227" t="s">
        <v>20</v>
      </c>
      <c r="F229" s="228" t="s">
        <v>429</v>
      </c>
      <c r="G229" s="226"/>
      <c r="H229" s="229" t="s">
        <v>20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214</v>
      </c>
      <c r="AU229" s="235" t="s">
        <v>83</v>
      </c>
      <c r="AV229" s="13" t="s">
        <v>22</v>
      </c>
      <c r="AW229" s="13" t="s">
        <v>39</v>
      </c>
      <c r="AX229" s="13" t="s">
        <v>76</v>
      </c>
      <c r="AY229" s="235" t="s">
        <v>114</v>
      </c>
    </row>
    <row r="230" spans="2:65" s="11" customFormat="1" x14ac:dyDescent="0.3">
      <c r="B230" s="203"/>
      <c r="C230" s="204"/>
      <c r="D230" s="186" t="s">
        <v>214</v>
      </c>
      <c r="E230" s="205" t="s">
        <v>20</v>
      </c>
      <c r="F230" s="206" t="s">
        <v>430</v>
      </c>
      <c r="G230" s="204"/>
      <c r="H230" s="207">
        <v>9.6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214</v>
      </c>
      <c r="AU230" s="213" t="s">
        <v>83</v>
      </c>
      <c r="AV230" s="11" t="s">
        <v>83</v>
      </c>
      <c r="AW230" s="11" t="s">
        <v>39</v>
      </c>
      <c r="AX230" s="11" t="s">
        <v>76</v>
      </c>
      <c r="AY230" s="213" t="s">
        <v>114</v>
      </c>
    </row>
    <row r="231" spans="2:65" s="12" customFormat="1" x14ac:dyDescent="0.3">
      <c r="B231" s="214"/>
      <c r="C231" s="215"/>
      <c r="D231" s="184" t="s">
        <v>214</v>
      </c>
      <c r="E231" s="216" t="s">
        <v>20</v>
      </c>
      <c r="F231" s="217" t="s">
        <v>216</v>
      </c>
      <c r="G231" s="215"/>
      <c r="H231" s="218">
        <v>9.6</v>
      </c>
      <c r="I231" s="219"/>
      <c r="J231" s="215"/>
      <c r="K231" s="215"/>
      <c r="L231" s="220"/>
      <c r="M231" s="221"/>
      <c r="N231" s="222"/>
      <c r="O231" s="222"/>
      <c r="P231" s="222"/>
      <c r="Q231" s="222"/>
      <c r="R231" s="222"/>
      <c r="S231" s="222"/>
      <c r="T231" s="223"/>
      <c r="AT231" s="224" t="s">
        <v>214</v>
      </c>
      <c r="AU231" s="224" t="s">
        <v>83</v>
      </c>
      <c r="AV231" s="12" t="s">
        <v>113</v>
      </c>
      <c r="AW231" s="12" t="s">
        <v>39</v>
      </c>
      <c r="AX231" s="12" t="s">
        <v>22</v>
      </c>
      <c r="AY231" s="224" t="s">
        <v>114</v>
      </c>
    </row>
    <row r="232" spans="2:65" s="1" customFormat="1" ht="22.5" customHeight="1" x14ac:dyDescent="0.3">
      <c r="B232" s="34"/>
      <c r="C232" s="172" t="s">
        <v>431</v>
      </c>
      <c r="D232" s="172" t="s">
        <v>115</v>
      </c>
      <c r="E232" s="173" t="s">
        <v>432</v>
      </c>
      <c r="F232" s="174" t="s">
        <v>433</v>
      </c>
      <c r="G232" s="175" t="s">
        <v>191</v>
      </c>
      <c r="H232" s="176">
        <v>12</v>
      </c>
      <c r="I232" s="177"/>
      <c r="J232" s="178">
        <f>ROUND(I232*H232,2)</f>
        <v>0</v>
      </c>
      <c r="K232" s="174" t="s">
        <v>119</v>
      </c>
      <c r="L232" s="54"/>
      <c r="M232" s="179" t="s">
        <v>20</v>
      </c>
      <c r="N232" s="180" t="s">
        <v>47</v>
      </c>
      <c r="O232" s="35"/>
      <c r="P232" s="181">
        <f>O232*H232</f>
        <v>0</v>
      </c>
      <c r="Q232" s="181">
        <v>1.8849999999999999E-2</v>
      </c>
      <c r="R232" s="181">
        <f>Q232*H232</f>
        <v>0.22619999999999998</v>
      </c>
      <c r="S232" s="181">
        <v>0</v>
      </c>
      <c r="T232" s="182">
        <f>S232*H232</f>
        <v>0</v>
      </c>
      <c r="AR232" s="17" t="s">
        <v>113</v>
      </c>
      <c r="AT232" s="17" t="s">
        <v>115</v>
      </c>
      <c r="AU232" s="17" t="s">
        <v>83</v>
      </c>
      <c r="AY232" s="17" t="s">
        <v>114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7" t="s">
        <v>22</v>
      </c>
      <c r="BK232" s="183">
        <f>ROUND(I232*H232,2)</f>
        <v>0</v>
      </c>
      <c r="BL232" s="17" t="s">
        <v>113</v>
      </c>
      <c r="BM232" s="17" t="s">
        <v>434</v>
      </c>
    </row>
    <row r="233" spans="2:65" s="11" customFormat="1" ht="24" x14ac:dyDescent="0.3">
      <c r="B233" s="203"/>
      <c r="C233" s="204"/>
      <c r="D233" s="186" t="s">
        <v>214</v>
      </c>
      <c r="E233" s="205" t="s">
        <v>20</v>
      </c>
      <c r="F233" s="206" t="s">
        <v>435</v>
      </c>
      <c r="G233" s="204"/>
      <c r="H233" s="207">
        <v>12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214</v>
      </c>
      <c r="AU233" s="213" t="s">
        <v>83</v>
      </c>
      <c r="AV233" s="11" t="s">
        <v>83</v>
      </c>
      <c r="AW233" s="11" t="s">
        <v>39</v>
      </c>
      <c r="AX233" s="11" t="s">
        <v>76</v>
      </c>
      <c r="AY233" s="213" t="s">
        <v>114</v>
      </c>
    </row>
    <row r="234" spans="2:65" s="12" customFormat="1" x14ac:dyDescent="0.3">
      <c r="B234" s="214"/>
      <c r="C234" s="215"/>
      <c r="D234" s="184" t="s">
        <v>214</v>
      </c>
      <c r="E234" s="216" t="s">
        <v>20</v>
      </c>
      <c r="F234" s="217" t="s">
        <v>216</v>
      </c>
      <c r="G234" s="215"/>
      <c r="H234" s="218">
        <v>12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214</v>
      </c>
      <c r="AU234" s="224" t="s">
        <v>83</v>
      </c>
      <c r="AV234" s="12" t="s">
        <v>113</v>
      </c>
      <c r="AW234" s="12" t="s">
        <v>39</v>
      </c>
      <c r="AX234" s="12" t="s">
        <v>22</v>
      </c>
      <c r="AY234" s="224" t="s">
        <v>114</v>
      </c>
    </row>
    <row r="235" spans="2:65" s="1" customFormat="1" ht="22.5" customHeight="1" x14ac:dyDescent="0.3">
      <c r="B235" s="34"/>
      <c r="C235" s="172" t="s">
        <v>436</v>
      </c>
      <c r="D235" s="172" t="s">
        <v>115</v>
      </c>
      <c r="E235" s="173" t="s">
        <v>437</v>
      </c>
      <c r="F235" s="174" t="s">
        <v>438</v>
      </c>
      <c r="G235" s="175" t="s">
        <v>191</v>
      </c>
      <c r="H235" s="176">
        <v>16</v>
      </c>
      <c r="I235" s="177"/>
      <c r="J235" s="178">
        <f>ROUND(I235*H235,2)</f>
        <v>0</v>
      </c>
      <c r="K235" s="174" t="s">
        <v>119</v>
      </c>
      <c r="L235" s="54"/>
      <c r="M235" s="179" t="s">
        <v>20</v>
      </c>
      <c r="N235" s="180" t="s">
        <v>47</v>
      </c>
      <c r="O235" s="35"/>
      <c r="P235" s="181">
        <f>O235*H235</f>
        <v>0</v>
      </c>
      <c r="Q235" s="181">
        <v>1E-3</v>
      </c>
      <c r="R235" s="181">
        <f>Q235*H235</f>
        <v>1.6E-2</v>
      </c>
      <c r="S235" s="181">
        <v>0</v>
      </c>
      <c r="T235" s="182">
        <f>S235*H235</f>
        <v>0</v>
      </c>
      <c r="AR235" s="17" t="s">
        <v>113</v>
      </c>
      <c r="AT235" s="17" t="s">
        <v>115</v>
      </c>
      <c r="AU235" s="17" t="s">
        <v>83</v>
      </c>
      <c r="AY235" s="17" t="s">
        <v>114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7" t="s">
        <v>22</v>
      </c>
      <c r="BK235" s="183">
        <f>ROUND(I235*H235,2)</f>
        <v>0</v>
      </c>
      <c r="BL235" s="17" t="s">
        <v>113</v>
      </c>
      <c r="BM235" s="17" t="s">
        <v>439</v>
      </c>
    </row>
    <row r="236" spans="2:65" s="11" customFormat="1" x14ac:dyDescent="0.3">
      <c r="B236" s="203"/>
      <c r="C236" s="204"/>
      <c r="D236" s="186" t="s">
        <v>214</v>
      </c>
      <c r="E236" s="205" t="s">
        <v>20</v>
      </c>
      <c r="F236" s="206" t="s">
        <v>440</v>
      </c>
      <c r="G236" s="204"/>
      <c r="H236" s="207">
        <v>16</v>
      </c>
      <c r="I236" s="208"/>
      <c r="J236" s="204"/>
      <c r="K236" s="204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214</v>
      </c>
      <c r="AU236" s="213" t="s">
        <v>83</v>
      </c>
      <c r="AV236" s="11" t="s">
        <v>83</v>
      </c>
      <c r="AW236" s="11" t="s">
        <v>39</v>
      </c>
      <c r="AX236" s="11" t="s">
        <v>76</v>
      </c>
      <c r="AY236" s="213" t="s">
        <v>114</v>
      </c>
    </row>
    <row r="237" spans="2:65" s="12" customFormat="1" x14ac:dyDescent="0.3">
      <c r="B237" s="214"/>
      <c r="C237" s="215"/>
      <c r="D237" s="186" t="s">
        <v>214</v>
      </c>
      <c r="E237" s="246" t="s">
        <v>20</v>
      </c>
      <c r="F237" s="247" t="s">
        <v>216</v>
      </c>
      <c r="G237" s="215"/>
      <c r="H237" s="248">
        <v>16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214</v>
      </c>
      <c r="AU237" s="224" t="s">
        <v>83</v>
      </c>
      <c r="AV237" s="12" t="s">
        <v>113</v>
      </c>
      <c r="AW237" s="12" t="s">
        <v>39</v>
      </c>
      <c r="AX237" s="12" t="s">
        <v>22</v>
      </c>
      <c r="AY237" s="224" t="s">
        <v>114</v>
      </c>
    </row>
    <row r="238" spans="2:65" s="9" customFormat="1" ht="29.85" customHeight="1" x14ac:dyDescent="0.35">
      <c r="B238" s="158"/>
      <c r="C238" s="159"/>
      <c r="D238" s="160" t="s">
        <v>75</v>
      </c>
      <c r="E238" s="201" t="s">
        <v>113</v>
      </c>
      <c r="F238" s="201" t="s">
        <v>441</v>
      </c>
      <c r="G238" s="159"/>
      <c r="H238" s="159"/>
      <c r="I238" s="162"/>
      <c r="J238" s="202">
        <f>BK238</f>
        <v>0</v>
      </c>
      <c r="K238" s="159"/>
      <c r="L238" s="164"/>
      <c r="M238" s="165"/>
      <c r="N238" s="166"/>
      <c r="O238" s="166"/>
      <c r="P238" s="167">
        <f>SUM(P239:P269)</f>
        <v>0</v>
      </c>
      <c r="Q238" s="166"/>
      <c r="R238" s="167">
        <f>SUM(R239:R269)</f>
        <v>3.309898</v>
      </c>
      <c r="S238" s="166"/>
      <c r="T238" s="168">
        <f>SUM(T239:T269)</f>
        <v>0</v>
      </c>
      <c r="AR238" s="169" t="s">
        <v>22</v>
      </c>
      <c r="AT238" s="170" t="s">
        <v>75</v>
      </c>
      <c r="AU238" s="170" t="s">
        <v>22</v>
      </c>
      <c r="AY238" s="169" t="s">
        <v>114</v>
      </c>
      <c r="BK238" s="171">
        <f>SUM(BK239:BK269)</f>
        <v>0</v>
      </c>
    </row>
    <row r="239" spans="2:65" s="1" customFormat="1" ht="22.5" customHeight="1" x14ac:dyDescent="0.3">
      <c r="B239" s="34"/>
      <c r="C239" s="172" t="s">
        <v>442</v>
      </c>
      <c r="D239" s="172" t="s">
        <v>115</v>
      </c>
      <c r="E239" s="173" t="s">
        <v>443</v>
      </c>
      <c r="F239" s="174" t="s">
        <v>444</v>
      </c>
      <c r="G239" s="175" t="s">
        <v>231</v>
      </c>
      <c r="H239" s="176">
        <v>2.38</v>
      </c>
      <c r="I239" s="177"/>
      <c r="J239" s="178">
        <f>ROUND(I239*H239,2)</f>
        <v>0</v>
      </c>
      <c r="K239" s="174" t="s">
        <v>119</v>
      </c>
      <c r="L239" s="54"/>
      <c r="M239" s="179" t="s">
        <v>20</v>
      </c>
      <c r="N239" s="180" t="s">
        <v>47</v>
      </c>
      <c r="O239" s="35"/>
      <c r="P239" s="181">
        <f>O239*H239</f>
        <v>0</v>
      </c>
      <c r="Q239" s="181">
        <v>0</v>
      </c>
      <c r="R239" s="181">
        <f>Q239*H239</f>
        <v>0</v>
      </c>
      <c r="S239" s="181">
        <v>0</v>
      </c>
      <c r="T239" s="182">
        <f>S239*H239</f>
        <v>0</v>
      </c>
      <c r="AR239" s="17" t="s">
        <v>113</v>
      </c>
      <c r="AT239" s="17" t="s">
        <v>115</v>
      </c>
      <c r="AU239" s="17" t="s">
        <v>83</v>
      </c>
      <c r="AY239" s="17" t="s">
        <v>114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7" t="s">
        <v>22</v>
      </c>
      <c r="BK239" s="183">
        <f>ROUND(I239*H239,2)</f>
        <v>0</v>
      </c>
      <c r="BL239" s="17" t="s">
        <v>113</v>
      </c>
      <c r="BM239" s="17" t="s">
        <v>445</v>
      </c>
    </row>
    <row r="240" spans="2:65" s="11" customFormat="1" ht="24" x14ac:dyDescent="0.3">
      <c r="B240" s="203"/>
      <c r="C240" s="204"/>
      <c r="D240" s="186" t="s">
        <v>214</v>
      </c>
      <c r="E240" s="205" t="s">
        <v>20</v>
      </c>
      <c r="F240" s="206" t="s">
        <v>446</v>
      </c>
      <c r="G240" s="204"/>
      <c r="H240" s="207">
        <v>2.38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214</v>
      </c>
      <c r="AU240" s="213" t="s">
        <v>83</v>
      </c>
      <c r="AV240" s="11" t="s">
        <v>83</v>
      </c>
      <c r="AW240" s="11" t="s">
        <v>39</v>
      </c>
      <c r="AX240" s="11" t="s">
        <v>76</v>
      </c>
      <c r="AY240" s="213" t="s">
        <v>114</v>
      </c>
    </row>
    <row r="241" spans="2:65" s="12" customFormat="1" x14ac:dyDescent="0.3">
      <c r="B241" s="214"/>
      <c r="C241" s="215"/>
      <c r="D241" s="184" t="s">
        <v>214</v>
      </c>
      <c r="E241" s="216" t="s">
        <v>20</v>
      </c>
      <c r="F241" s="217" t="s">
        <v>216</v>
      </c>
      <c r="G241" s="215"/>
      <c r="H241" s="218">
        <v>2.38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214</v>
      </c>
      <c r="AU241" s="224" t="s">
        <v>83</v>
      </c>
      <c r="AV241" s="12" t="s">
        <v>113</v>
      </c>
      <c r="AW241" s="12" t="s">
        <v>39</v>
      </c>
      <c r="AX241" s="12" t="s">
        <v>22</v>
      </c>
      <c r="AY241" s="224" t="s">
        <v>114</v>
      </c>
    </row>
    <row r="242" spans="2:65" s="1" customFormat="1" ht="22.5" customHeight="1" x14ac:dyDescent="0.3">
      <c r="B242" s="34"/>
      <c r="C242" s="172" t="s">
        <v>447</v>
      </c>
      <c r="D242" s="172" t="s">
        <v>115</v>
      </c>
      <c r="E242" s="173" t="s">
        <v>448</v>
      </c>
      <c r="F242" s="174" t="s">
        <v>449</v>
      </c>
      <c r="G242" s="175" t="s">
        <v>212</v>
      </c>
      <c r="H242" s="176">
        <v>3.92</v>
      </c>
      <c r="I242" s="177"/>
      <c r="J242" s="178">
        <f>ROUND(I242*H242,2)</f>
        <v>0</v>
      </c>
      <c r="K242" s="174" t="s">
        <v>119</v>
      </c>
      <c r="L242" s="54"/>
      <c r="M242" s="179" t="s">
        <v>20</v>
      </c>
      <c r="N242" s="180" t="s">
        <v>47</v>
      </c>
      <c r="O242" s="35"/>
      <c r="P242" s="181">
        <f>O242*H242</f>
        <v>0</v>
      </c>
      <c r="Q242" s="181">
        <v>1.976E-2</v>
      </c>
      <c r="R242" s="181">
        <f>Q242*H242</f>
        <v>7.7459199999999992E-2</v>
      </c>
      <c r="S242" s="181">
        <v>0</v>
      </c>
      <c r="T242" s="182">
        <f>S242*H242</f>
        <v>0</v>
      </c>
      <c r="AR242" s="17" t="s">
        <v>113</v>
      </c>
      <c r="AT242" s="17" t="s">
        <v>115</v>
      </c>
      <c r="AU242" s="17" t="s">
        <v>83</v>
      </c>
      <c r="AY242" s="17" t="s">
        <v>114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7" t="s">
        <v>22</v>
      </c>
      <c r="BK242" s="183">
        <f>ROUND(I242*H242,2)</f>
        <v>0</v>
      </c>
      <c r="BL242" s="17" t="s">
        <v>113</v>
      </c>
      <c r="BM242" s="17" t="s">
        <v>450</v>
      </c>
    </row>
    <row r="243" spans="2:65" s="11" customFormat="1" x14ac:dyDescent="0.3">
      <c r="B243" s="203"/>
      <c r="C243" s="204"/>
      <c r="D243" s="186" t="s">
        <v>214</v>
      </c>
      <c r="E243" s="205" t="s">
        <v>20</v>
      </c>
      <c r="F243" s="206" t="s">
        <v>451</v>
      </c>
      <c r="G243" s="204"/>
      <c r="H243" s="207">
        <v>3.92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214</v>
      </c>
      <c r="AU243" s="213" t="s">
        <v>83</v>
      </c>
      <c r="AV243" s="11" t="s">
        <v>83</v>
      </c>
      <c r="AW243" s="11" t="s">
        <v>39</v>
      </c>
      <c r="AX243" s="11" t="s">
        <v>76</v>
      </c>
      <c r="AY243" s="213" t="s">
        <v>114</v>
      </c>
    </row>
    <row r="244" spans="2:65" s="12" customFormat="1" x14ac:dyDescent="0.3">
      <c r="B244" s="214"/>
      <c r="C244" s="215"/>
      <c r="D244" s="184" t="s">
        <v>214</v>
      </c>
      <c r="E244" s="216" t="s">
        <v>20</v>
      </c>
      <c r="F244" s="217" t="s">
        <v>216</v>
      </c>
      <c r="G244" s="215"/>
      <c r="H244" s="218">
        <v>3.92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214</v>
      </c>
      <c r="AU244" s="224" t="s">
        <v>83</v>
      </c>
      <c r="AV244" s="12" t="s">
        <v>113</v>
      </c>
      <c r="AW244" s="12" t="s">
        <v>39</v>
      </c>
      <c r="AX244" s="12" t="s">
        <v>22</v>
      </c>
      <c r="AY244" s="224" t="s">
        <v>114</v>
      </c>
    </row>
    <row r="245" spans="2:65" s="1" customFormat="1" ht="22.5" customHeight="1" x14ac:dyDescent="0.3">
      <c r="B245" s="34"/>
      <c r="C245" s="172" t="s">
        <v>452</v>
      </c>
      <c r="D245" s="172" t="s">
        <v>115</v>
      </c>
      <c r="E245" s="173" t="s">
        <v>453</v>
      </c>
      <c r="F245" s="174" t="s">
        <v>454</v>
      </c>
      <c r="G245" s="175" t="s">
        <v>212</v>
      </c>
      <c r="H245" s="176">
        <v>3.92</v>
      </c>
      <c r="I245" s="177"/>
      <c r="J245" s="178">
        <f>ROUND(I245*H245,2)</f>
        <v>0</v>
      </c>
      <c r="K245" s="174" t="s">
        <v>119</v>
      </c>
      <c r="L245" s="54"/>
      <c r="M245" s="179" t="s">
        <v>20</v>
      </c>
      <c r="N245" s="180" t="s">
        <v>47</v>
      </c>
      <c r="O245" s="35"/>
      <c r="P245" s="181">
        <f>O245*H245</f>
        <v>0</v>
      </c>
      <c r="Q245" s="181">
        <v>0</v>
      </c>
      <c r="R245" s="181">
        <f>Q245*H245</f>
        <v>0</v>
      </c>
      <c r="S245" s="181">
        <v>0</v>
      </c>
      <c r="T245" s="182">
        <f>S245*H245</f>
        <v>0</v>
      </c>
      <c r="AR245" s="17" t="s">
        <v>113</v>
      </c>
      <c r="AT245" s="17" t="s">
        <v>115</v>
      </c>
      <c r="AU245" s="17" t="s">
        <v>83</v>
      </c>
      <c r="AY245" s="17" t="s">
        <v>114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7" t="s">
        <v>22</v>
      </c>
      <c r="BK245" s="183">
        <f>ROUND(I245*H245,2)</f>
        <v>0</v>
      </c>
      <c r="BL245" s="17" t="s">
        <v>113</v>
      </c>
      <c r="BM245" s="17" t="s">
        <v>455</v>
      </c>
    </row>
    <row r="246" spans="2:65" s="1" customFormat="1" ht="22.5" customHeight="1" x14ac:dyDescent="0.3">
      <c r="B246" s="34"/>
      <c r="C246" s="172" t="s">
        <v>456</v>
      </c>
      <c r="D246" s="172" t="s">
        <v>115</v>
      </c>
      <c r="E246" s="173" t="s">
        <v>457</v>
      </c>
      <c r="F246" s="174" t="s">
        <v>458</v>
      </c>
      <c r="G246" s="175" t="s">
        <v>273</v>
      </c>
      <c r="H246" s="176">
        <v>0.39400000000000002</v>
      </c>
      <c r="I246" s="177"/>
      <c r="J246" s="178">
        <f>ROUND(I246*H246,2)</f>
        <v>0</v>
      </c>
      <c r="K246" s="174" t="s">
        <v>119</v>
      </c>
      <c r="L246" s="54"/>
      <c r="M246" s="179" t="s">
        <v>20</v>
      </c>
      <c r="N246" s="180" t="s">
        <v>47</v>
      </c>
      <c r="O246" s="35"/>
      <c r="P246" s="181">
        <f>O246*H246</f>
        <v>0</v>
      </c>
      <c r="Q246" s="181">
        <v>1.0490900000000001</v>
      </c>
      <c r="R246" s="181">
        <f>Q246*H246</f>
        <v>0.41334146000000005</v>
      </c>
      <c r="S246" s="181">
        <v>0</v>
      </c>
      <c r="T246" s="182">
        <f>S246*H246</f>
        <v>0</v>
      </c>
      <c r="AR246" s="17" t="s">
        <v>113</v>
      </c>
      <c r="AT246" s="17" t="s">
        <v>115</v>
      </c>
      <c r="AU246" s="17" t="s">
        <v>83</v>
      </c>
      <c r="AY246" s="17" t="s">
        <v>114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7" t="s">
        <v>22</v>
      </c>
      <c r="BK246" s="183">
        <f>ROUND(I246*H246,2)</f>
        <v>0</v>
      </c>
      <c r="BL246" s="17" t="s">
        <v>113</v>
      </c>
      <c r="BM246" s="17" t="s">
        <v>459</v>
      </c>
    </row>
    <row r="247" spans="2:65" s="11" customFormat="1" x14ac:dyDescent="0.3">
      <c r="B247" s="203"/>
      <c r="C247" s="204"/>
      <c r="D247" s="186" t="s">
        <v>214</v>
      </c>
      <c r="E247" s="205" t="s">
        <v>20</v>
      </c>
      <c r="F247" s="206" t="s">
        <v>460</v>
      </c>
      <c r="G247" s="204"/>
      <c r="H247" s="207">
        <v>0.39400000000000002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214</v>
      </c>
      <c r="AU247" s="213" t="s">
        <v>83</v>
      </c>
      <c r="AV247" s="11" t="s">
        <v>83</v>
      </c>
      <c r="AW247" s="11" t="s">
        <v>39</v>
      </c>
      <c r="AX247" s="11" t="s">
        <v>76</v>
      </c>
      <c r="AY247" s="213" t="s">
        <v>114</v>
      </c>
    </row>
    <row r="248" spans="2:65" s="12" customFormat="1" x14ac:dyDescent="0.3">
      <c r="B248" s="214"/>
      <c r="C248" s="215"/>
      <c r="D248" s="184" t="s">
        <v>214</v>
      </c>
      <c r="E248" s="216" t="s">
        <v>20</v>
      </c>
      <c r="F248" s="217" t="s">
        <v>216</v>
      </c>
      <c r="G248" s="215"/>
      <c r="H248" s="218">
        <v>0.39400000000000002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214</v>
      </c>
      <c r="AU248" s="224" t="s">
        <v>83</v>
      </c>
      <c r="AV248" s="12" t="s">
        <v>113</v>
      </c>
      <c r="AW248" s="12" t="s">
        <v>39</v>
      </c>
      <c r="AX248" s="12" t="s">
        <v>22</v>
      </c>
      <c r="AY248" s="224" t="s">
        <v>114</v>
      </c>
    </row>
    <row r="249" spans="2:65" s="1" customFormat="1" ht="22.5" customHeight="1" x14ac:dyDescent="0.3">
      <c r="B249" s="34"/>
      <c r="C249" s="172" t="s">
        <v>461</v>
      </c>
      <c r="D249" s="172" t="s">
        <v>115</v>
      </c>
      <c r="E249" s="173" t="s">
        <v>462</v>
      </c>
      <c r="F249" s="174" t="s">
        <v>463</v>
      </c>
      <c r="G249" s="175" t="s">
        <v>293</v>
      </c>
      <c r="H249" s="176">
        <v>1437.09</v>
      </c>
      <c r="I249" s="177"/>
      <c r="J249" s="178">
        <f>ROUND(I249*H249,2)</f>
        <v>0</v>
      </c>
      <c r="K249" s="174" t="s">
        <v>169</v>
      </c>
      <c r="L249" s="54"/>
      <c r="M249" s="179" t="s">
        <v>20</v>
      </c>
      <c r="N249" s="180" t="s">
        <v>47</v>
      </c>
      <c r="O249" s="35"/>
      <c r="P249" s="181">
        <f>O249*H249</f>
        <v>0</v>
      </c>
      <c r="Q249" s="181">
        <v>1E-3</v>
      </c>
      <c r="R249" s="181">
        <f>Q249*H249</f>
        <v>1.43709</v>
      </c>
      <c r="S249" s="181">
        <v>0</v>
      </c>
      <c r="T249" s="182">
        <f>S249*H249</f>
        <v>0</v>
      </c>
      <c r="AR249" s="17" t="s">
        <v>113</v>
      </c>
      <c r="AT249" s="17" t="s">
        <v>115</v>
      </c>
      <c r="AU249" s="17" t="s">
        <v>83</v>
      </c>
      <c r="AY249" s="17" t="s">
        <v>114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7" t="s">
        <v>22</v>
      </c>
      <c r="BK249" s="183">
        <f>ROUND(I249*H249,2)</f>
        <v>0</v>
      </c>
      <c r="BL249" s="17" t="s">
        <v>113</v>
      </c>
      <c r="BM249" s="17" t="s">
        <v>464</v>
      </c>
    </row>
    <row r="250" spans="2:65" s="11" customFormat="1" x14ac:dyDescent="0.3">
      <c r="B250" s="203"/>
      <c r="C250" s="204"/>
      <c r="D250" s="186" t="s">
        <v>214</v>
      </c>
      <c r="E250" s="205" t="s">
        <v>20</v>
      </c>
      <c r="F250" s="206" t="s">
        <v>465</v>
      </c>
      <c r="G250" s="204"/>
      <c r="H250" s="207">
        <v>1437.09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214</v>
      </c>
      <c r="AU250" s="213" t="s">
        <v>83</v>
      </c>
      <c r="AV250" s="11" t="s">
        <v>83</v>
      </c>
      <c r="AW250" s="11" t="s">
        <v>39</v>
      </c>
      <c r="AX250" s="11" t="s">
        <v>76</v>
      </c>
      <c r="AY250" s="213" t="s">
        <v>114</v>
      </c>
    </row>
    <row r="251" spans="2:65" s="12" customFormat="1" x14ac:dyDescent="0.3">
      <c r="B251" s="214"/>
      <c r="C251" s="215"/>
      <c r="D251" s="184" t="s">
        <v>214</v>
      </c>
      <c r="E251" s="216" t="s">
        <v>20</v>
      </c>
      <c r="F251" s="217" t="s">
        <v>216</v>
      </c>
      <c r="G251" s="215"/>
      <c r="H251" s="218">
        <v>1437.09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214</v>
      </c>
      <c r="AU251" s="224" t="s">
        <v>83</v>
      </c>
      <c r="AV251" s="12" t="s">
        <v>113</v>
      </c>
      <c r="AW251" s="12" t="s">
        <v>39</v>
      </c>
      <c r="AX251" s="12" t="s">
        <v>22</v>
      </c>
      <c r="AY251" s="224" t="s">
        <v>114</v>
      </c>
    </row>
    <row r="252" spans="2:65" s="1" customFormat="1" ht="22.5" customHeight="1" x14ac:dyDescent="0.3">
      <c r="B252" s="34"/>
      <c r="C252" s="172" t="s">
        <v>466</v>
      </c>
      <c r="D252" s="172" t="s">
        <v>115</v>
      </c>
      <c r="E252" s="173" t="s">
        <v>467</v>
      </c>
      <c r="F252" s="174" t="s">
        <v>468</v>
      </c>
      <c r="G252" s="175" t="s">
        <v>293</v>
      </c>
      <c r="H252" s="176">
        <v>1437.09</v>
      </c>
      <c r="I252" s="177"/>
      <c r="J252" s="178">
        <f>ROUND(I252*H252,2)</f>
        <v>0</v>
      </c>
      <c r="K252" s="174" t="s">
        <v>169</v>
      </c>
      <c r="L252" s="54"/>
      <c r="M252" s="179" t="s">
        <v>20</v>
      </c>
      <c r="N252" s="180" t="s">
        <v>47</v>
      </c>
      <c r="O252" s="35"/>
      <c r="P252" s="181">
        <f>O252*H252</f>
        <v>0</v>
      </c>
      <c r="Q252" s="181">
        <v>0</v>
      </c>
      <c r="R252" s="181">
        <f>Q252*H252</f>
        <v>0</v>
      </c>
      <c r="S252" s="181">
        <v>0</v>
      </c>
      <c r="T252" s="182">
        <f>S252*H252</f>
        <v>0</v>
      </c>
      <c r="AR252" s="17" t="s">
        <v>113</v>
      </c>
      <c r="AT252" s="17" t="s">
        <v>115</v>
      </c>
      <c r="AU252" s="17" t="s">
        <v>83</v>
      </c>
      <c r="AY252" s="17" t="s">
        <v>114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7" t="s">
        <v>22</v>
      </c>
      <c r="BK252" s="183">
        <f>ROUND(I252*H252,2)</f>
        <v>0</v>
      </c>
      <c r="BL252" s="17" t="s">
        <v>113</v>
      </c>
      <c r="BM252" s="17" t="s">
        <v>469</v>
      </c>
    </row>
    <row r="253" spans="2:65" s="1" customFormat="1" ht="22.5" customHeight="1" x14ac:dyDescent="0.3">
      <c r="B253" s="34"/>
      <c r="C253" s="172" t="s">
        <v>470</v>
      </c>
      <c r="D253" s="172" t="s">
        <v>115</v>
      </c>
      <c r="E253" s="173" t="s">
        <v>471</v>
      </c>
      <c r="F253" s="174" t="s">
        <v>472</v>
      </c>
      <c r="G253" s="175" t="s">
        <v>212</v>
      </c>
      <c r="H253" s="176">
        <v>44.174999999999997</v>
      </c>
      <c r="I253" s="177"/>
      <c r="J253" s="178">
        <f>ROUND(I253*H253,2)</f>
        <v>0</v>
      </c>
      <c r="K253" s="174" t="s">
        <v>169</v>
      </c>
      <c r="L253" s="54"/>
      <c r="M253" s="179" t="s">
        <v>20</v>
      </c>
      <c r="N253" s="180" t="s">
        <v>47</v>
      </c>
      <c r="O253" s="35"/>
      <c r="P253" s="181">
        <f>O253*H253</f>
        <v>0</v>
      </c>
      <c r="Q253" s="181">
        <v>0</v>
      </c>
      <c r="R253" s="181">
        <f>Q253*H253</f>
        <v>0</v>
      </c>
      <c r="S253" s="181">
        <v>0</v>
      </c>
      <c r="T253" s="182">
        <f>S253*H253</f>
        <v>0</v>
      </c>
      <c r="AR253" s="17" t="s">
        <v>113</v>
      </c>
      <c r="AT253" s="17" t="s">
        <v>115</v>
      </c>
      <c r="AU253" s="17" t="s">
        <v>83</v>
      </c>
      <c r="AY253" s="17" t="s">
        <v>114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7" t="s">
        <v>22</v>
      </c>
      <c r="BK253" s="183">
        <f>ROUND(I253*H253,2)</f>
        <v>0</v>
      </c>
      <c r="BL253" s="17" t="s">
        <v>113</v>
      </c>
      <c r="BM253" s="17" t="s">
        <v>473</v>
      </c>
    </row>
    <row r="254" spans="2:65" s="11" customFormat="1" x14ac:dyDescent="0.3">
      <c r="B254" s="203"/>
      <c r="C254" s="204"/>
      <c r="D254" s="186" t="s">
        <v>214</v>
      </c>
      <c r="E254" s="205" t="s">
        <v>20</v>
      </c>
      <c r="F254" s="206" t="s">
        <v>474</v>
      </c>
      <c r="G254" s="204"/>
      <c r="H254" s="207">
        <v>44.174999999999997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214</v>
      </c>
      <c r="AU254" s="213" t="s">
        <v>83</v>
      </c>
      <c r="AV254" s="11" t="s">
        <v>83</v>
      </c>
      <c r="AW254" s="11" t="s">
        <v>39</v>
      </c>
      <c r="AX254" s="11" t="s">
        <v>76</v>
      </c>
      <c r="AY254" s="213" t="s">
        <v>114</v>
      </c>
    </row>
    <row r="255" spans="2:65" s="12" customFormat="1" x14ac:dyDescent="0.3">
      <c r="B255" s="214"/>
      <c r="C255" s="215"/>
      <c r="D255" s="184" t="s">
        <v>214</v>
      </c>
      <c r="E255" s="216" t="s">
        <v>20</v>
      </c>
      <c r="F255" s="217" t="s">
        <v>216</v>
      </c>
      <c r="G255" s="215"/>
      <c r="H255" s="218">
        <v>44.174999999999997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214</v>
      </c>
      <c r="AU255" s="224" t="s">
        <v>83</v>
      </c>
      <c r="AV255" s="12" t="s">
        <v>113</v>
      </c>
      <c r="AW255" s="12" t="s">
        <v>39</v>
      </c>
      <c r="AX255" s="12" t="s">
        <v>22</v>
      </c>
      <c r="AY255" s="224" t="s">
        <v>114</v>
      </c>
    </row>
    <row r="256" spans="2:65" s="1" customFormat="1" ht="22.5" customHeight="1" x14ac:dyDescent="0.3">
      <c r="B256" s="34"/>
      <c r="C256" s="172" t="s">
        <v>475</v>
      </c>
      <c r="D256" s="172" t="s">
        <v>115</v>
      </c>
      <c r="E256" s="173" t="s">
        <v>476</v>
      </c>
      <c r="F256" s="174" t="s">
        <v>477</v>
      </c>
      <c r="G256" s="175" t="s">
        <v>212</v>
      </c>
      <c r="H256" s="176">
        <v>20.933</v>
      </c>
      <c r="I256" s="177"/>
      <c r="J256" s="178">
        <f>ROUND(I256*H256,2)</f>
        <v>0</v>
      </c>
      <c r="K256" s="174" t="s">
        <v>119</v>
      </c>
      <c r="L256" s="54"/>
      <c r="M256" s="179" t="s">
        <v>20</v>
      </c>
      <c r="N256" s="180" t="s">
        <v>47</v>
      </c>
      <c r="O256" s="35"/>
      <c r="P256" s="181">
        <f>O256*H256</f>
        <v>0</v>
      </c>
      <c r="Q256" s="181">
        <v>9.7999999999999997E-4</v>
      </c>
      <c r="R256" s="181">
        <f>Q256*H256</f>
        <v>2.0514339999999999E-2</v>
      </c>
      <c r="S256" s="181">
        <v>0</v>
      </c>
      <c r="T256" s="182">
        <f>S256*H256</f>
        <v>0</v>
      </c>
      <c r="AR256" s="17" t="s">
        <v>113</v>
      </c>
      <c r="AT256" s="17" t="s">
        <v>115</v>
      </c>
      <c r="AU256" s="17" t="s">
        <v>83</v>
      </c>
      <c r="AY256" s="17" t="s">
        <v>114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7" t="s">
        <v>22</v>
      </c>
      <c r="BK256" s="183">
        <f>ROUND(I256*H256,2)</f>
        <v>0</v>
      </c>
      <c r="BL256" s="17" t="s">
        <v>113</v>
      </c>
      <c r="BM256" s="17" t="s">
        <v>478</v>
      </c>
    </row>
    <row r="257" spans="2:65" s="11" customFormat="1" x14ac:dyDescent="0.3">
      <c r="B257" s="203"/>
      <c r="C257" s="204"/>
      <c r="D257" s="186" t="s">
        <v>214</v>
      </c>
      <c r="E257" s="205" t="s">
        <v>20</v>
      </c>
      <c r="F257" s="206" t="s">
        <v>479</v>
      </c>
      <c r="G257" s="204"/>
      <c r="H257" s="207">
        <v>20.933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214</v>
      </c>
      <c r="AU257" s="213" t="s">
        <v>83</v>
      </c>
      <c r="AV257" s="11" t="s">
        <v>83</v>
      </c>
      <c r="AW257" s="11" t="s">
        <v>39</v>
      </c>
      <c r="AX257" s="11" t="s">
        <v>76</v>
      </c>
      <c r="AY257" s="213" t="s">
        <v>114</v>
      </c>
    </row>
    <row r="258" spans="2:65" s="12" customFormat="1" x14ac:dyDescent="0.3">
      <c r="B258" s="214"/>
      <c r="C258" s="215"/>
      <c r="D258" s="184" t="s">
        <v>214</v>
      </c>
      <c r="E258" s="216" t="s">
        <v>20</v>
      </c>
      <c r="F258" s="217" t="s">
        <v>216</v>
      </c>
      <c r="G258" s="215"/>
      <c r="H258" s="218">
        <v>20.933</v>
      </c>
      <c r="I258" s="219"/>
      <c r="J258" s="215"/>
      <c r="K258" s="215"/>
      <c r="L258" s="220"/>
      <c r="M258" s="221"/>
      <c r="N258" s="222"/>
      <c r="O258" s="222"/>
      <c r="P258" s="222"/>
      <c r="Q258" s="222"/>
      <c r="R258" s="222"/>
      <c r="S258" s="222"/>
      <c r="T258" s="223"/>
      <c r="AT258" s="224" t="s">
        <v>214</v>
      </c>
      <c r="AU258" s="224" t="s">
        <v>83</v>
      </c>
      <c r="AV258" s="12" t="s">
        <v>113</v>
      </c>
      <c r="AW258" s="12" t="s">
        <v>39</v>
      </c>
      <c r="AX258" s="12" t="s">
        <v>22</v>
      </c>
      <c r="AY258" s="224" t="s">
        <v>114</v>
      </c>
    </row>
    <row r="259" spans="2:65" s="1" customFormat="1" ht="22.5" customHeight="1" x14ac:dyDescent="0.3">
      <c r="B259" s="34"/>
      <c r="C259" s="236" t="s">
        <v>480</v>
      </c>
      <c r="D259" s="236" t="s">
        <v>290</v>
      </c>
      <c r="E259" s="237" t="s">
        <v>481</v>
      </c>
      <c r="F259" s="238" t="s">
        <v>482</v>
      </c>
      <c r="G259" s="239" t="s">
        <v>212</v>
      </c>
      <c r="H259" s="240">
        <v>20.933</v>
      </c>
      <c r="I259" s="241"/>
      <c r="J259" s="242">
        <f>ROUND(I259*H259,2)</f>
        <v>0</v>
      </c>
      <c r="K259" s="238" t="s">
        <v>119</v>
      </c>
      <c r="L259" s="243"/>
      <c r="M259" s="244" t="s">
        <v>20</v>
      </c>
      <c r="N259" s="245" t="s">
        <v>47</v>
      </c>
      <c r="O259" s="35"/>
      <c r="P259" s="181">
        <f>O259*H259</f>
        <v>0</v>
      </c>
      <c r="Q259" s="181">
        <v>1E-3</v>
      </c>
      <c r="R259" s="181">
        <f>Q259*H259</f>
        <v>2.0933E-2</v>
      </c>
      <c r="S259" s="181">
        <v>0</v>
      </c>
      <c r="T259" s="182">
        <f>S259*H259</f>
        <v>0</v>
      </c>
      <c r="AR259" s="17" t="s">
        <v>152</v>
      </c>
      <c r="AT259" s="17" t="s">
        <v>290</v>
      </c>
      <c r="AU259" s="17" t="s">
        <v>83</v>
      </c>
      <c r="AY259" s="17" t="s">
        <v>114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7" t="s">
        <v>22</v>
      </c>
      <c r="BK259" s="183">
        <f>ROUND(I259*H259,2)</f>
        <v>0</v>
      </c>
      <c r="BL259" s="17" t="s">
        <v>113</v>
      </c>
      <c r="BM259" s="17" t="s">
        <v>483</v>
      </c>
    </row>
    <row r="260" spans="2:65" s="1" customFormat="1" ht="22.5" customHeight="1" x14ac:dyDescent="0.3">
      <c r="B260" s="34"/>
      <c r="C260" s="172" t="s">
        <v>484</v>
      </c>
      <c r="D260" s="172" t="s">
        <v>115</v>
      </c>
      <c r="E260" s="173" t="s">
        <v>485</v>
      </c>
      <c r="F260" s="174" t="s">
        <v>486</v>
      </c>
      <c r="G260" s="175" t="s">
        <v>231</v>
      </c>
      <c r="H260" s="176">
        <v>6</v>
      </c>
      <c r="I260" s="177"/>
      <c r="J260" s="178">
        <f>ROUND(I260*H260,2)</f>
        <v>0</v>
      </c>
      <c r="K260" s="174" t="s">
        <v>169</v>
      </c>
      <c r="L260" s="54"/>
      <c r="M260" s="179" t="s">
        <v>20</v>
      </c>
      <c r="N260" s="180" t="s">
        <v>47</v>
      </c>
      <c r="O260" s="35"/>
      <c r="P260" s="181">
        <f>O260*H260</f>
        <v>0</v>
      </c>
      <c r="Q260" s="181">
        <v>0</v>
      </c>
      <c r="R260" s="181">
        <f>Q260*H260</f>
        <v>0</v>
      </c>
      <c r="S260" s="181">
        <v>0</v>
      </c>
      <c r="T260" s="182">
        <f>S260*H260</f>
        <v>0</v>
      </c>
      <c r="AR260" s="17" t="s">
        <v>113</v>
      </c>
      <c r="AT260" s="17" t="s">
        <v>115</v>
      </c>
      <c r="AU260" s="17" t="s">
        <v>83</v>
      </c>
      <c r="AY260" s="17" t="s">
        <v>114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7" t="s">
        <v>22</v>
      </c>
      <c r="BK260" s="183">
        <f>ROUND(I260*H260,2)</f>
        <v>0</v>
      </c>
      <c r="BL260" s="17" t="s">
        <v>113</v>
      </c>
      <c r="BM260" s="17" t="s">
        <v>487</v>
      </c>
    </row>
    <row r="261" spans="2:65" s="11" customFormat="1" ht="24" x14ac:dyDescent="0.3">
      <c r="B261" s="203"/>
      <c r="C261" s="204"/>
      <c r="D261" s="186" t="s">
        <v>214</v>
      </c>
      <c r="E261" s="205" t="s">
        <v>20</v>
      </c>
      <c r="F261" s="206" t="s">
        <v>488</v>
      </c>
      <c r="G261" s="204"/>
      <c r="H261" s="207">
        <v>6</v>
      </c>
      <c r="I261" s="208"/>
      <c r="J261" s="204"/>
      <c r="K261" s="204"/>
      <c r="L261" s="209"/>
      <c r="M261" s="210"/>
      <c r="N261" s="211"/>
      <c r="O261" s="211"/>
      <c r="P261" s="211"/>
      <c r="Q261" s="211"/>
      <c r="R261" s="211"/>
      <c r="S261" s="211"/>
      <c r="T261" s="212"/>
      <c r="AT261" s="213" t="s">
        <v>214</v>
      </c>
      <c r="AU261" s="213" t="s">
        <v>83</v>
      </c>
      <c r="AV261" s="11" t="s">
        <v>83</v>
      </c>
      <c r="AW261" s="11" t="s">
        <v>39</v>
      </c>
      <c r="AX261" s="11" t="s">
        <v>76</v>
      </c>
      <c r="AY261" s="213" t="s">
        <v>114</v>
      </c>
    </row>
    <row r="262" spans="2:65" s="12" customFormat="1" x14ac:dyDescent="0.3">
      <c r="B262" s="214"/>
      <c r="C262" s="215"/>
      <c r="D262" s="184" t="s">
        <v>214</v>
      </c>
      <c r="E262" s="216" t="s">
        <v>20</v>
      </c>
      <c r="F262" s="217" t="s">
        <v>216</v>
      </c>
      <c r="G262" s="215"/>
      <c r="H262" s="218">
        <v>6</v>
      </c>
      <c r="I262" s="219"/>
      <c r="J262" s="215"/>
      <c r="K262" s="215"/>
      <c r="L262" s="220"/>
      <c r="M262" s="221"/>
      <c r="N262" s="222"/>
      <c r="O262" s="222"/>
      <c r="P262" s="222"/>
      <c r="Q262" s="222"/>
      <c r="R262" s="222"/>
      <c r="S262" s="222"/>
      <c r="T262" s="223"/>
      <c r="AT262" s="224" t="s">
        <v>214</v>
      </c>
      <c r="AU262" s="224" t="s">
        <v>83</v>
      </c>
      <c r="AV262" s="12" t="s">
        <v>113</v>
      </c>
      <c r="AW262" s="12" t="s">
        <v>39</v>
      </c>
      <c r="AX262" s="12" t="s">
        <v>22</v>
      </c>
      <c r="AY262" s="224" t="s">
        <v>114</v>
      </c>
    </row>
    <row r="263" spans="2:65" s="1" customFormat="1" ht="22.5" customHeight="1" x14ac:dyDescent="0.3">
      <c r="B263" s="34"/>
      <c r="C263" s="172" t="s">
        <v>489</v>
      </c>
      <c r="D263" s="172" t="s">
        <v>115</v>
      </c>
      <c r="E263" s="173" t="s">
        <v>490</v>
      </c>
      <c r="F263" s="174" t="s">
        <v>491</v>
      </c>
      <c r="G263" s="175" t="s">
        <v>231</v>
      </c>
      <c r="H263" s="176">
        <v>0.4</v>
      </c>
      <c r="I263" s="177"/>
      <c r="J263" s="178">
        <f>ROUND(I263*H263,2)</f>
        <v>0</v>
      </c>
      <c r="K263" s="174" t="s">
        <v>492</v>
      </c>
      <c r="L263" s="54"/>
      <c r="M263" s="179" t="s">
        <v>20</v>
      </c>
      <c r="N263" s="180" t="s">
        <v>47</v>
      </c>
      <c r="O263" s="35"/>
      <c r="P263" s="181">
        <f>O263*H263</f>
        <v>0</v>
      </c>
      <c r="Q263" s="181">
        <v>1.0311999999999999</v>
      </c>
      <c r="R263" s="181">
        <f>Q263*H263</f>
        <v>0.41247999999999996</v>
      </c>
      <c r="S263" s="181">
        <v>0</v>
      </c>
      <c r="T263" s="182">
        <f>S263*H263</f>
        <v>0</v>
      </c>
      <c r="AR263" s="17" t="s">
        <v>113</v>
      </c>
      <c r="AT263" s="17" t="s">
        <v>115</v>
      </c>
      <c r="AU263" s="17" t="s">
        <v>83</v>
      </c>
      <c r="AY263" s="17" t="s">
        <v>114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7" t="s">
        <v>22</v>
      </c>
      <c r="BK263" s="183">
        <f>ROUND(I263*H263,2)</f>
        <v>0</v>
      </c>
      <c r="BL263" s="17" t="s">
        <v>113</v>
      </c>
      <c r="BM263" s="17" t="s">
        <v>493</v>
      </c>
    </row>
    <row r="264" spans="2:65" s="11" customFormat="1" x14ac:dyDescent="0.3">
      <c r="B264" s="203"/>
      <c r="C264" s="204"/>
      <c r="D264" s="186" t="s">
        <v>214</v>
      </c>
      <c r="E264" s="205" t="s">
        <v>20</v>
      </c>
      <c r="F264" s="206" t="s">
        <v>494</v>
      </c>
      <c r="G264" s="204"/>
      <c r="H264" s="207">
        <v>0.4</v>
      </c>
      <c r="I264" s="208"/>
      <c r="J264" s="204"/>
      <c r="K264" s="204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214</v>
      </c>
      <c r="AU264" s="213" t="s">
        <v>83</v>
      </c>
      <c r="AV264" s="11" t="s">
        <v>83</v>
      </c>
      <c r="AW264" s="11" t="s">
        <v>39</v>
      </c>
      <c r="AX264" s="11" t="s">
        <v>76</v>
      </c>
      <c r="AY264" s="213" t="s">
        <v>114</v>
      </c>
    </row>
    <row r="265" spans="2:65" s="12" customFormat="1" x14ac:dyDescent="0.3">
      <c r="B265" s="214"/>
      <c r="C265" s="215"/>
      <c r="D265" s="184" t="s">
        <v>214</v>
      </c>
      <c r="E265" s="216" t="s">
        <v>20</v>
      </c>
      <c r="F265" s="217" t="s">
        <v>216</v>
      </c>
      <c r="G265" s="215"/>
      <c r="H265" s="218">
        <v>0.4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214</v>
      </c>
      <c r="AU265" s="224" t="s">
        <v>83</v>
      </c>
      <c r="AV265" s="12" t="s">
        <v>113</v>
      </c>
      <c r="AW265" s="12" t="s">
        <v>39</v>
      </c>
      <c r="AX265" s="12" t="s">
        <v>22</v>
      </c>
      <c r="AY265" s="224" t="s">
        <v>114</v>
      </c>
    </row>
    <row r="266" spans="2:65" s="1" customFormat="1" ht="31.5" customHeight="1" x14ac:dyDescent="0.3">
      <c r="B266" s="34"/>
      <c r="C266" s="172" t="s">
        <v>495</v>
      </c>
      <c r="D266" s="172" t="s">
        <v>115</v>
      </c>
      <c r="E266" s="173" t="s">
        <v>496</v>
      </c>
      <c r="F266" s="174" t="s">
        <v>497</v>
      </c>
      <c r="G266" s="175" t="s">
        <v>212</v>
      </c>
      <c r="H266" s="176">
        <v>0.9</v>
      </c>
      <c r="I266" s="177"/>
      <c r="J266" s="178">
        <f>ROUND(I266*H266,2)</f>
        <v>0</v>
      </c>
      <c r="K266" s="174" t="s">
        <v>119</v>
      </c>
      <c r="L266" s="54"/>
      <c r="M266" s="179" t="s">
        <v>20</v>
      </c>
      <c r="N266" s="180" t="s">
        <v>47</v>
      </c>
      <c r="O266" s="35"/>
      <c r="P266" s="181">
        <f>O266*H266</f>
        <v>0</v>
      </c>
      <c r="Q266" s="181">
        <v>1.0311999999999999</v>
      </c>
      <c r="R266" s="181">
        <f>Q266*H266</f>
        <v>0.92807999999999991</v>
      </c>
      <c r="S266" s="181">
        <v>0</v>
      </c>
      <c r="T266" s="182">
        <f>S266*H266</f>
        <v>0</v>
      </c>
      <c r="AR266" s="17" t="s">
        <v>113</v>
      </c>
      <c r="AT266" s="17" t="s">
        <v>115</v>
      </c>
      <c r="AU266" s="17" t="s">
        <v>83</v>
      </c>
      <c r="AY266" s="17" t="s">
        <v>114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7" t="s">
        <v>22</v>
      </c>
      <c r="BK266" s="183">
        <f>ROUND(I266*H266,2)</f>
        <v>0</v>
      </c>
      <c r="BL266" s="17" t="s">
        <v>113</v>
      </c>
      <c r="BM266" s="17" t="s">
        <v>498</v>
      </c>
    </row>
    <row r="267" spans="2:65" s="13" customFormat="1" x14ac:dyDescent="0.3">
      <c r="B267" s="225"/>
      <c r="C267" s="226"/>
      <c r="D267" s="186" t="s">
        <v>214</v>
      </c>
      <c r="E267" s="227" t="s">
        <v>20</v>
      </c>
      <c r="F267" s="228" t="s">
        <v>499</v>
      </c>
      <c r="G267" s="226"/>
      <c r="H267" s="229" t="s">
        <v>20</v>
      </c>
      <c r="I267" s="230"/>
      <c r="J267" s="226"/>
      <c r="K267" s="226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214</v>
      </c>
      <c r="AU267" s="235" t="s">
        <v>83</v>
      </c>
      <c r="AV267" s="13" t="s">
        <v>22</v>
      </c>
      <c r="AW267" s="13" t="s">
        <v>39</v>
      </c>
      <c r="AX267" s="13" t="s">
        <v>76</v>
      </c>
      <c r="AY267" s="235" t="s">
        <v>114</v>
      </c>
    </row>
    <row r="268" spans="2:65" s="11" customFormat="1" x14ac:dyDescent="0.3">
      <c r="B268" s="203"/>
      <c r="C268" s="204"/>
      <c r="D268" s="186" t="s">
        <v>214</v>
      </c>
      <c r="E268" s="205" t="s">
        <v>20</v>
      </c>
      <c r="F268" s="206" t="s">
        <v>500</v>
      </c>
      <c r="G268" s="204"/>
      <c r="H268" s="207">
        <v>0.9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214</v>
      </c>
      <c r="AU268" s="213" t="s">
        <v>83</v>
      </c>
      <c r="AV268" s="11" t="s">
        <v>83</v>
      </c>
      <c r="AW268" s="11" t="s">
        <v>39</v>
      </c>
      <c r="AX268" s="11" t="s">
        <v>76</v>
      </c>
      <c r="AY268" s="213" t="s">
        <v>114</v>
      </c>
    </row>
    <row r="269" spans="2:65" s="12" customFormat="1" x14ac:dyDescent="0.3">
      <c r="B269" s="214"/>
      <c r="C269" s="215"/>
      <c r="D269" s="186" t="s">
        <v>214</v>
      </c>
      <c r="E269" s="246" t="s">
        <v>20</v>
      </c>
      <c r="F269" s="247" t="s">
        <v>216</v>
      </c>
      <c r="G269" s="215"/>
      <c r="H269" s="248">
        <v>0.9</v>
      </c>
      <c r="I269" s="219"/>
      <c r="J269" s="215"/>
      <c r="K269" s="215"/>
      <c r="L269" s="220"/>
      <c r="M269" s="221"/>
      <c r="N269" s="222"/>
      <c r="O269" s="222"/>
      <c r="P269" s="222"/>
      <c r="Q269" s="222"/>
      <c r="R269" s="222"/>
      <c r="S269" s="222"/>
      <c r="T269" s="223"/>
      <c r="AT269" s="224" t="s">
        <v>214</v>
      </c>
      <c r="AU269" s="224" t="s">
        <v>83</v>
      </c>
      <c r="AV269" s="12" t="s">
        <v>113</v>
      </c>
      <c r="AW269" s="12" t="s">
        <v>39</v>
      </c>
      <c r="AX269" s="12" t="s">
        <v>22</v>
      </c>
      <c r="AY269" s="224" t="s">
        <v>114</v>
      </c>
    </row>
    <row r="270" spans="2:65" s="9" customFormat="1" ht="29.85" customHeight="1" x14ac:dyDescent="0.35">
      <c r="B270" s="158"/>
      <c r="C270" s="159"/>
      <c r="D270" s="160" t="s">
        <v>75</v>
      </c>
      <c r="E270" s="201" t="s">
        <v>137</v>
      </c>
      <c r="F270" s="201" t="s">
        <v>501</v>
      </c>
      <c r="G270" s="159"/>
      <c r="H270" s="159"/>
      <c r="I270" s="162"/>
      <c r="J270" s="202">
        <f>BK270</f>
        <v>0</v>
      </c>
      <c r="K270" s="159"/>
      <c r="L270" s="164"/>
      <c r="M270" s="165"/>
      <c r="N270" s="166"/>
      <c r="O270" s="166"/>
      <c r="P270" s="167">
        <f>SUM(P271:P283)</f>
        <v>0</v>
      </c>
      <c r="Q270" s="166"/>
      <c r="R270" s="167">
        <f>SUM(R271:R283)</f>
        <v>5.8988000000000005</v>
      </c>
      <c r="S270" s="166"/>
      <c r="T270" s="168">
        <f>SUM(T271:T283)</f>
        <v>0</v>
      </c>
      <c r="AR270" s="169" t="s">
        <v>22</v>
      </c>
      <c r="AT270" s="170" t="s">
        <v>75</v>
      </c>
      <c r="AU270" s="170" t="s">
        <v>22</v>
      </c>
      <c r="AY270" s="169" t="s">
        <v>114</v>
      </c>
      <c r="BK270" s="171">
        <f>SUM(BK271:BK283)</f>
        <v>0</v>
      </c>
    </row>
    <row r="271" spans="2:65" s="1" customFormat="1" ht="22.5" customHeight="1" x14ac:dyDescent="0.3">
      <c r="B271" s="34"/>
      <c r="C271" s="172" t="s">
        <v>502</v>
      </c>
      <c r="D271" s="172" t="s">
        <v>115</v>
      </c>
      <c r="E271" s="173" t="s">
        <v>503</v>
      </c>
      <c r="F271" s="174" t="s">
        <v>504</v>
      </c>
      <c r="G271" s="175" t="s">
        <v>212</v>
      </c>
      <c r="H271" s="176">
        <v>41.8</v>
      </c>
      <c r="I271" s="177"/>
      <c r="J271" s="178">
        <f>ROUND(I271*H271,2)</f>
        <v>0</v>
      </c>
      <c r="K271" s="174" t="s">
        <v>119</v>
      </c>
      <c r="L271" s="54"/>
      <c r="M271" s="179" t="s">
        <v>20</v>
      </c>
      <c r="N271" s="180" t="s">
        <v>47</v>
      </c>
      <c r="O271" s="35"/>
      <c r="P271" s="181">
        <f>O271*H271</f>
        <v>0</v>
      </c>
      <c r="Q271" s="181">
        <v>0</v>
      </c>
      <c r="R271" s="181">
        <f>Q271*H271</f>
        <v>0</v>
      </c>
      <c r="S271" s="181">
        <v>0</v>
      </c>
      <c r="T271" s="182">
        <f>S271*H271</f>
        <v>0</v>
      </c>
      <c r="AR271" s="17" t="s">
        <v>113</v>
      </c>
      <c r="AT271" s="17" t="s">
        <v>115</v>
      </c>
      <c r="AU271" s="17" t="s">
        <v>83</v>
      </c>
      <c r="AY271" s="17" t="s">
        <v>114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7" t="s">
        <v>22</v>
      </c>
      <c r="BK271" s="183">
        <f>ROUND(I271*H271,2)</f>
        <v>0</v>
      </c>
      <c r="BL271" s="17" t="s">
        <v>113</v>
      </c>
      <c r="BM271" s="17" t="s">
        <v>505</v>
      </c>
    </row>
    <row r="272" spans="2:65" s="13" customFormat="1" x14ac:dyDescent="0.3">
      <c r="B272" s="225"/>
      <c r="C272" s="226"/>
      <c r="D272" s="186" t="s">
        <v>214</v>
      </c>
      <c r="E272" s="227" t="s">
        <v>20</v>
      </c>
      <c r="F272" s="228" t="s">
        <v>506</v>
      </c>
      <c r="G272" s="226"/>
      <c r="H272" s="229" t="s">
        <v>20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AT272" s="235" t="s">
        <v>214</v>
      </c>
      <c r="AU272" s="235" t="s">
        <v>83</v>
      </c>
      <c r="AV272" s="13" t="s">
        <v>22</v>
      </c>
      <c r="AW272" s="13" t="s">
        <v>39</v>
      </c>
      <c r="AX272" s="13" t="s">
        <v>76</v>
      </c>
      <c r="AY272" s="235" t="s">
        <v>114</v>
      </c>
    </row>
    <row r="273" spans="2:65" s="11" customFormat="1" x14ac:dyDescent="0.3">
      <c r="B273" s="203"/>
      <c r="C273" s="204"/>
      <c r="D273" s="186" t="s">
        <v>214</v>
      </c>
      <c r="E273" s="205" t="s">
        <v>20</v>
      </c>
      <c r="F273" s="206" t="s">
        <v>507</v>
      </c>
      <c r="G273" s="204"/>
      <c r="H273" s="207">
        <v>18.04</v>
      </c>
      <c r="I273" s="208"/>
      <c r="J273" s="204"/>
      <c r="K273" s="204"/>
      <c r="L273" s="209"/>
      <c r="M273" s="210"/>
      <c r="N273" s="211"/>
      <c r="O273" s="211"/>
      <c r="P273" s="211"/>
      <c r="Q273" s="211"/>
      <c r="R273" s="211"/>
      <c r="S273" s="211"/>
      <c r="T273" s="212"/>
      <c r="AT273" s="213" t="s">
        <v>214</v>
      </c>
      <c r="AU273" s="213" t="s">
        <v>83</v>
      </c>
      <c r="AV273" s="11" t="s">
        <v>83</v>
      </c>
      <c r="AW273" s="11" t="s">
        <v>39</v>
      </c>
      <c r="AX273" s="11" t="s">
        <v>76</v>
      </c>
      <c r="AY273" s="213" t="s">
        <v>114</v>
      </c>
    </row>
    <row r="274" spans="2:65" s="11" customFormat="1" x14ac:dyDescent="0.3">
      <c r="B274" s="203"/>
      <c r="C274" s="204"/>
      <c r="D274" s="186" t="s">
        <v>214</v>
      </c>
      <c r="E274" s="205" t="s">
        <v>20</v>
      </c>
      <c r="F274" s="206" t="s">
        <v>508</v>
      </c>
      <c r="G274" s="204"/>
      <c r="H274" s="207">
        <v>23.76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214</v>
      </c>
      <c r="AU274" s="213" t="s">
        <v>83</v>
      </c>
      <c r="AV274" s="11" t="s">
        <v>83</v>
      </c>
      <c r="AW274" s="11" t="s">
        <v>39</v>
      </c>
      <c r="AX274" s="11" t="s">
        <v>76</v>
      </c>
      <c r="AY274" s="213" t="s">
        <v>114</v>
      </c>
    </row>
    <row r="275" spans="2:65" s="12" customFormat="1" x14ac:dyDescent="0.3">
      <c r="B275" s="214"/>
      <c r="C275" s="215"/>
      <c r="D275" s="184" t="s">
        <v>214</v>
      </c>
      <c r="E275" s="216" t="s">
        <v>20</v>
      </c>
      <c r="F275" s="217" t="s">
        <v>216</v>
      </c>
      <c r="G275" s="215"/>
      <c r="H275" s="218">
        <v>41.8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214</v>
      </c>
      <c r="AU275" s="224" t="s">
        <v>83</v>
      </c>
      <c r="AV275" s="12" t="s">
        <v>113</v>
      </c>
      <c r="AW275" s="12" t="s">
        <v>39</v>
      </c>
      <c r="AX275" s="12" t="s">
        <v>22</v>
      </c>
      <c r="AY275" s="224" t="s">
        <v>114</v>
      </c>
    </row>
    <row r="276" spans="2:65" s="1" customFormat="1" ht="22.5" customHeight="1" x14ac:dyDescent="0.3">
      <c r="B276" s="34"/>
      <c r="C276" s="172" t="s">
        <v>509</v>
      </c>
      <c r="D276" s="172" t="s">
        <v>115</v>
      </c>
      <c r="E276" s="173" t="s">
        <v>510</v>
      </c>
      <c r="F276" s="174" t="s">
        <v>511</v>
      </c>
      <c r="G276" s="175" t="s">
        <v>212</v>
      </c>
      <c r="H276" s="176">
        <v>54</v>
      </c>
      <c r="I276" s="177"/>
      <c r="J276" s="178">
        <f>ROUND(I276*H276,2)</f>
        <v>0</v>
      </c>
      <c r="K276" s="174" t="s">
        <v>119</v>
      </c>
      <c r="L276" s="54"/>
      <c r="M276" s="179" t="s">
        <v>20</v>
      </c>
      <c r="N276" s="180" t="s">
        <v>47</v>
      </c>
      <c r="O276" s="35"/>
      <c r="P276" s="181">
        <f>O276*H276</f>
        <v>0</v>
      </c>
      <c r="Q276" s="181">
        <v>8.4250000000000005E-2</v>
      </c>
      <c r="R276" s="181">
        <f>Q276*H276</f>
        <v>4.5495000000000001</v>
      </c>
      <c r="S276" s="181">
        <v>0</v>
      </c>
      <c r="T276" s="182">
        <f>S276*H276</f>
        <v>0</v>
      </c>
      <c r="AR276" s="17" t="s">
        <v>113</v>
      </c>
      <c r="AT276" s="17" t="s">
        <v>115</v>
      </c>
      <c r="AU276" s="17" t="s">
        <v>83</v>
      </c>
      <c r="AY276" s="17" t="s">
        <v>114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7" t="s">
        <v>22</v>
      </c>
      <c r="BK276" s="183">
        <f>ROUND(I276*H276,2)</f>
        <v>0</v>
      </c>
      <c r="BL276" s="17" t="s">
        <v>113</v>
      </c>
      <c r="BM276" s="17" t="s">
        <v>512</v>
      </c>
    </row>
    <row r="277" spans="2:65" s="13" customFormat="1" x14ac:dyDescent="0.3">
      <c r="B277" s="225"/>
      <c r="C277" s="226"/>
      <c r="D277" s="186" t="s">
        <v>214</v>
      </c>
      <c r="E277" s="227" t="s">
        <v>20</v>
      </c>
      <c r="F277" s="228" t="s">
        <v>513</v>
      </c>
      <c r="G277" s="226"/>
      <c r="H277" s="229" t="s">
        <v>20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AT277" s="235" t="s">
        <v>214</v>
      </c>
      <c r="AU277" s="235" t="s">
        <v>83</v>
      </c>
      <c r="AV277" s="13" t="s">
        <v>22</v>
      </c>
      <c r="AW277" s="13" t="s">
        <v>39</v>
      </c>
      <c r="AX277" s="13" t="s">
        <v>76</v>
      </c>
      <c r="AY277" s="235" t="s">
        <v>114</v>
      </c>
    </row>
    <row r="278" spans="2:65" s="11" customFormat="1" x14ac:dyDescent="0.3">
      <c r="B278" s="203"/>
      <c r="C278" s="204"/>
      <c r="D278" s="186" t="s">
        <v>214</v>
      </c>
      <c r="E278" s="205" t="s">
        <v>20</v>
      </c>
      <c r="F278" s="206" t="s">
        <v>514</v>
      </c>
      <c r="G278" s="204"/>
      <c r="H278" s="207">
        <v>44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214</v>
      </c>
      <c r="AU278" s="213" t="s">
        <v>83</v>
      </c>
      <c r="AV278" s="11" t="s">
        <v>83</v>
      </c>
      <c r="AW278" s="11" t="s">
        <v>39</v>
      </c>
      <c r="AX278" s="11" t="s">
        <v>76</v>
      </c>
      <c r="AY278" s="213" t="s">
        <v>114</v>
      </c>
    </row>
    <row r="279" spans="2:65" s="11" customFormat="1" x14ac:dyDescent="0.3">
      <c r="B279" s="203"/>
      <c r="C279" s="204"/>
      <c r="D279" s="186" t="s">
        <v>214</v>
      </c>
      <c r="E279" s="205" t="s">
        <v>20</v>
      </c>
      <c r="F279" s="206" t="s">
        <v>515</v>
      </c>
      <c r="G279" s="204"/>
      <c r="H279" s="207">
        <v>10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214</v>
      </c>
      <c r="AU279" s="213" t="s">
        <v>83</v>
      </c>
      <c r="AV279" s="11" t="s">
        <v>83</v>
      </c>
      <c r="AW279" s="11" t="s">
        <v>39</v>
      </c>
      <c r="AX279" s="11" t="s">
        <v>76</v>
      </c>
      <c r="AY279" s="213" t="s">
        <v>114</v>
      </c>
    </row>
    <row r="280" spans="2:65" s="12" customFormat="1" x14ac:dyDescent="0.3">
      <c r="B280" s="214"/>
      <c r="C280" s="215"/>
      <c r="D280" s="184" t="s">
        <v>214</v>
      </c>
      <c r="E280" s="216" t="s">
        <v>20</v>
      </c>
      <c r="F280" s="217" t="s">
        <v>216</v>
      </c>
      <c r="G280" s="215"/>
      <c r="H280" s="218">
        <v>54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214</v>
      </c>
      <c r="AU280" s="224" t="s">
        <v>83</v>
      </c>
      <c r="AV280" s="12" t="s">
        <v>113</v>
      </c>
      <c r="AW280" s="12" t="s">
        <v>39</v>
      </c>
      <c r="AX280" s="12" t="s">
        <v>22</v>
      </c>
      <c r="AY280" s="224" t="s">
        <v>114</v>
      </c>
    </row>
    <row r="281" spans="2:65" s="1" customFormat="1" ht="22.5" customHeight="1" x14ac:dyDescent="0.3">
      <c r="B281" s="34"/>
      <c r="C281" s="236" t="s">
        <v>516</v>
      </c>
      <c r="D281" s="236" t="s">
        <v>290</v>
      </c>
      <c r="E281" s="237" t="s">
        <v>517</v>
      </c>
      <c r="F281" s="238" t="s">
        <v>518</v>
      </c>
      <c r="G281" s="239" t="s">
        <v>212</v>
      </c>
      <c r="H281" s="240">
        <v>10.3</v>
      </c>
      <c r="I281" s="241"/>
      <c r="J281" s="242">
        <f>ROUND(I281*H281,2)</f>
        <v>0</v>
      </c>
      <c r="K281" s="238" t="s">
        <v>119</v>
      </c>
      <c r="L281" s="243"/>
      <c r="M281" s="244" t="s">
        <v>20</v>
      </c>
      <c r="N281" s="245" t="s">
        <v>47</v>
      </c>
      <c r="O281" s="35"/>
      <c r="P281" s="181">
        <f>O281*H281</f>
        <v>0</v>
      </c>
      <c r="Q281" s="181">
        <v>0.13100000000000001</v>
      </c>
      <c r="R281" s="181">
        <f>Q281*H281</f>
        <v>1.3493000000000002</v>
      </c>
      <c r="S281" s="181">
        <v>0</v>
      </c>
      <c r="T281" s="182">
        <f>S281*H281</f>
        <v>0</v>
      </c>
      <c r="AR281" s="17" t="s">
        <v>152</v>
      </c>
      <c r="AT281" s="17" t="s">
        <v>290</v>
      </c>
      <c r="AU281" s="17" t="s">
        <v>83</v>
      </c>
      <c r="AY281" s="17" t="s">
        <v>114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7" t="s">
        <v>22</v>
      </c>
      <c r="BK281" s="183">
        <f>ROUND(I281*H281,2)</f>
        <v>0</v>
      </c>
      <c r="BL281" s="17" t="s">
        <v>113</v>
      </c>
      <c r="BM281" s="17" t="s">
        <v>519</v>
      </c>
    </row>
    <row r="282" spans="2:65" s="11" customFormat="1" x14ac:dyDescent="0.3">
      <c r="B282" s="203"/>
      <c r="C282" s="204"/>
      <c r="D282" s="186" t="s">
        <v>214</v>
      </c>
      <c r="E282" s="205" t="s">
        <v>20</v>
      </c>
      <c r="F282" s="206" t="s">
        <v>520</v>
      </c>
      <c r="G282" s="204"/>
      <c r="H282" s="207">
        <v>10.3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214</v>
      </c>
      <c r="AU282" s="213" t="s">
        <v>83</v>
      </c>
      <c r="AV282" s="11" t="s">
        <v>83</v>
      </c>
      <c r="AW282" s="11" t="s">
        <v>39</v>
      </c>
      <c r="AX282" s="11" t="s">
        <v>76</v>
      </c>
      <c r="AY282" s="213" t="s">
        <v>114</v>
      </c>
    </row>
    <row r="283" spans="2:65" s="12" customFormat="1" x14ac:dyDescent="0.3">
      <c r="B283" s="214"/>
      <c r="C283" s="215"/>
      <c r="D283" s="186" t="s">
        <v>214</v>
      </c>
      <c r="E283" s="246" t="s">
        <v>20</v>
      </c>
      <c r="F283" s="247" t="s">
        <v>216</v>
      </c>
      <c r="G283" s="215"/>
      <c r="H283" s="248">
        <v>10.3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214</v>
      </c>
      <c r="AU283" s="224" t="s">
        <v>83</v>
      </c>
      <c r="AV283" s="12" t="s">
        <v>113</v>
      </c>
      <c r="AW283" s="12" t="s">
        <v>39</v>
      </c>
      <c r="AX283" s="12" t="s">
        <v>22</v>
      </c>
      <c r="AY283" s="224" t="s">
        <v>114</v>
      </c>
    </row>
    <row r="284" spans="2:65" s="9" customFormat="1" ht="29.85" customHeight="1" x14ac:dyDescent="0.35">
      <c r="B284" s="158"/>
      <c r="C284" s="159"/>
      <c r="D284" s="160" t="s">
        <v>75</v>
      </c>
      <c r="E284" s="201" t="s">
        <v>142</v>
      </c>
      <c r="F284" s="201" t="s">
        <v>521</v>
      </c>
      <c r="G284" s="159"/>
      <c r="H284" s="159"/>
      <c r="I284" s="162"/>
      <c r="J284" s="202">
        <f>BK284</f>
        <v>0</v>
      </c>
      <c r="K284" s="159"/>
      <c r="L284" s="164"/>
      <c r="M284" s="165"/>
      <c r="N284" s="166"/>
      <c r="O284" s="166"/>
      <c r="P284" s="167">
        <f>SUM(P285:P292)</f>
        <v>0</v>
      </c>
      <c r="Q284" s="166"/>
      <c r="R284" s="167">
        <f>SUM(R285:R292)</f>
        <v>1.5124199999999997E-2</v>
      </c>
      <c r="S284" s="166"/>
      <c r="T284" s="168">
        <f>SUM(T285:T292)</f>
        <v>0</v>
      </c>
      <c r="AR284" s="169" t="s">
        <v>22</v>
      </c>
      <c r="AT284" s="170" t="s">
        <v>75</v>
      </c>
      <c r="AU284" s="170" t="s">
        <v>22</v>
      </c>
      <c r="AY284" s="169" t="s">
        <v>114</v>
      </c>
      <c r="BK284" s="171">
        <f>SUM(BK285:BK292)</f>
        <v>0</v>
      </c>
    </row>
    <row r="285" spans="2:65" s="1" customFormat="1" ht="22.5" customHeight="1" x14ac:dyDescent="0.3">
      <c r="B285" s="34"/>
      <c r="C285" s="172" t="s">
        <v>522</v>
      </c>
      <c r="D285" s="172" t="s">
        <v>115</v>
      </c>
      <c r="E285" s="173" t="s">
        <v>523</v>
      </c>
      <c r="F285" s="174" t="s">
        <v>524</v>
      </c>
      <c r="G285" s="175" t="s">
        <v>212</v>
      </c>
      <c r="H285" s="176">
        <v>17.396999999999998</v>
      </c>
      <c r="I285" s="177"/>
      <c r="J285" s="178">
        <f>ROUND(I285*H285,2)</f>
        <v>0</v>
      </c>
      <c r="K285" s="174" t="s">
        <v>119</v>
      </c>
      <c r="L285" s="54"/>
      <c r="M285" s="179" t="s">
        <v>20</v>
      </c>
      <c r="N285" s="180" t="s">
        <v>47</v>
      </c>
      <c r="O285" s="35"/>
      <c r="P285" s="181">
        <f>O285*H285</f>
        <v>0</v>
      </c>
      <c r="Q285" s="181">
        <v>5.9999999999999995E-4</v>
      </c>
      <c r="R285" s="181">
        <f>Q285*H285</f>
        <v>1.0438199999999998E-2</v>
      </c>
      <c r="S285" s="181">
        <v>0</v>
      </c>
      <c r="T285" s="182">
        <f>S285*H285</f>
        <v>0</v>
      </c>
      <c r="AR285" s="17" t="s">
        <v>113</v>
      </c>
      <c r="AT285" s="17" t="s">
        <v>115</v>
      </c>
      <c r="AU285" s="17" t="s">
        <v>83</v>
      </c>
      <c r="AY285" s="17" t="s">
        <v>114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7" t="s">
        <v>22</v>
      </c>
      <c r="BK285" s="183">
        <f>ROUND(I285*H285,2)</f>
        <v>0</v>
      </c>
      <c r="BL285" s="17" t="s">
        <v>113</v>
      </c>
      <c r="BM285" s="17" t="s">
        <v>525</v>
      </c>
    </row>
    <row r="286" spans="2:65" s="13" customFormat="1" x14ac:dyDescent="0.3">
      <c r="B286" s="225"/>
      <c r="C286" s="226"/>
      <c r="D286" s="186" t="s">
        <v>214</v>
      </c>
      <c r="E286" s="227" t="s">
        <v>20</v>
      </c>
      <c r="F286" s="228" t="s">
        <v>526</v>
      </c>
      <c r="G286" s="226"/>
      <c r="H286" s="229" t="s">
        <v>20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214</v>
      </c>
      <c r="AU286" s="235" t="s">
        <v>83</v>
      </c>
      <c r="AV286" s="13" t="s">
        <v>22</v>
      </c>
      <c r="AW286" s="13" t="s">
        <v>39</v>
      </c>
      <c r="AX286" s="13" t="s">
        <v>76</v>
      </c>
      <c r="AY286" s="235" t="s">
        <v>114</v>
      </c>
    </row>
    <row r="287" spans="2:65" s="11" customFormat="1" x14ac:dyDescent="0.3">
      <c r="B287" s="203"/>
      <c r="C287" s="204"/>
      <c r="D287" s="186" t="s">
        <v>214</v>
      </c>
      <c r="E287" s="205" t="s">
        <v>20</v>
      </c>
      <c r="F287" s="206" t="s">
        <v>527</v>
      </c>
      <c r="G287" s="204"/>
      <c r="H287" s="207">
        <v>9.4049999999999994</v>
      </c>
      <c r="I287" s="208"/>
      <c r="J287" s="204"/>
      <c r="K287" s="204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214</v>
      </c>
      <c r="AU287" s="213" t="s">
        <v>83</v>
      </c>
      <c r="AV287" s="11" t="s">
        <v>83</v>
      </c>
      <c r="AW287" s="11" t="s">
        <v>39</v>
      </c>
      <c r="AX287" s="11" t="s">
        <v>76</v>
      </c>
      <c r="AY287" s="213" t="s">
        <v>114</v>
      </c>
    </row>
    <row r="288" spans="2:65" s="11" customFormat="1" x14ac:dyDescent="0.3">
      <c r="B288" s="203"/>
      <c r="C288" s="204"/>
      <c r="D288" s="186" t="s">
        <v>214</v>
      </c>
      <c r="E288" s="205" t="s">
        <v>20</v>
      </c>
      <c r="F288" s="206" t="s">
        <v>528</v>
      </c>
      <c r="G288" s="204"/>
      <c r="H288" s="207">
        <v>7.992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214</v>
      </c>
      <c r="AU288" s="213" t="s">
        <v>83</v>
      </c>
      <c r="AV288" s="11" t="s">
        <v>83</v>
      </c>
      <c r="AW288" s="11" t="s">
        <v>39</v>
      </c>
      <c r="AX288" s="11" t="s">
        <v>76</v>
      </c>
      <c r="AY288" s="213" t="s">
        <v>114</v>
      </c>
    </row>
    <row r="289" spans="2:65" s="12" customFormat="1" x14ac:dyDescent="0.3">
      <c r="B289" s="214"/>
      <c r="C289" s="215"/>
      <c r="D289" s="184" t="s">
        <v>214</v>
      </c>
      <c r="E289" s="216" t="s">
        <v>20</v>
      </c>
      <c r="F289" s="217" t="s">
        <v>216</v>
      </c>
      <c r="G289" s="215"/>
      <c r="H289" s="218">
        <v>17.396999999999998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214</v>
      </c>
      <c r="AU289" s="224" t="s">
        <v>83</v>
      </c>
      <c r="AV289" s="12" t="s">
        <v>113</v>
      </c>
      <c r="AW289" s="12" t="s">
        <v>39</v>
      </c>
      <c r="AX289" s="12" t="s">
        <v>22</v>
      </c>
      <c r="AY289" s="224" t="s">
        <v>114</v>
      </c>
    </row>
    <row r="290" spans="2:65" s="1" customFormat="1" ht="22.5" customHeight="1" x14ac:dyDescent="0.3">
      <c r="B290" s="34"/>
      <c r="C290" s="172" t="s">
        <v>529</v>
      </c>
      <c r="D290" s="172" t="s">
        <v>115</v>
      </c>
      <c r="E290" s="173" t="s">
        <v>530</v>
      </c>
      <c r="F290" s="174" t="s">
        <v>531</v>
      </c>
      <c r="G290" s="175" t="s">
        <v>212</v>
      </c>
      <c r="H290" s="176">
        <v>3.3</v>
      </c>
      <c r="I290" s="177"/>
      <c r="J290" s="178">
        <f>ROUND(I290*H290,2)</f>
        <v>0</v>
      </c>
      <c r="K290" s="174" t="s">
        <v>119</v>
      </c>
      <c r="L290" s="54"/>
      <c r="M290" s="179" t="s">
        <v>20</v>
      </c>
      <c r="N290" s="180" t="s">
        <v>47</v>
      </c>
      <c r="O290" s="35"/>
      <c r="P290" s="181">
        <f>O290*H290</f>
        <v>0</v>
      </c>
      <c r="Q290" s="181">
        <v>1.42E-3</v>
      </c>
      <c r="R290" s="181">
        <f>Q290*H290</f>
        <v>4.6860000000000001E-3</v>
      </c>
      <c r="S290" s="181">
        <v>0</v>
      </c>
      <c r="T290" s="182">
        <f>S290*H290</f>
        <v>0</v>
      </c>
      <c r="AR290" s="17" t="s">
        <v>113</v>
      </c>
      <c r="AT290" s="17" t="s">
        <v>115</v>
      </c>
      <c r="AU290" s="17" t="s">
        <v>83</v>
      </c>
      <c r="AY290" s="17" t="s">
        <v>114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7" t="s">
        <v>22</v>
      </c>
      <c r="BK290" s="183">
        <f>ROUND(I290*H290,2)</f>
        <v>0</v>
      </c>
      <c r="BL290" s="17" t="s">
        <v>113</v>
      </c>
      <c r="BM290" s="17" t="s">
        <v>532</v>
      </c>
    </row>
    <row r="291" spans="2:65" s="11" customFormat="1" x14ac:dyDescent="0.3">
      <c r="B291" s="203"/>
      <c r="C291" s="204"/>
      <c r="D291" s="186" t="s">
        <v>214</v>
      </c>
      <c r="E291" s="205" t="s">
        <v>20</v>
      </c>
      <c r="F291" s="206" t="s">
        <v>533</v>
      </c>
      <c r="G291" s="204"/>
      <c r="H291" s="207">
        <v>3.3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214</v>
      </c>
      <c r="AU291" s="213" t="s">
        <v>83</v>
      </c>
      <c r="AV291" s="11" t="s">
        <v>83</v>
      </c>
      <c r="AW291" s="11" t="s">
        <v>39</v>
      </c>
      <c r="AX291" s="11" t="s">
        <v>76</v>
      </c>
      <c r="AY291" s="213" t="s">
        <v>114</v>
      </c>
    </row>
    <row r="292" spans="2:65" s="12" customFormat="1" x14ac:dyDescent="0.3">
      <c r="B292" s="214"/>
      <c r="C292" s="215"/>
      <c r="D292" s="186" t="s">
        <v>214</v>
      </c>
      <c r="E292" s="246" t="s">
        <v>20</v>
      </c>
      <c r="F292" s="247" t="s">
        <v>216</v>
      </c>
      <c r="G292" s="215"/>
      <c r="H292" s="248">
        <v>3.3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214</v>
      </c>
      <c r="AU292" s="224" t="s">
        <v>83</v>
      </c>
      <c r="AV292" s="12" t="s">
        <v>113</v>
      </c>
      <c r="AW292" s="12" t="s">
        <v>39</v>
      </c>
      <c r="AX292" s="12" t="s">
        <v>22</v>
      </c>
      <c r="AY292" s="224" t="s">
        <v>114</v>
      </c>
    </row>
    <row r="293" spans="2:65" s="9" customFormat="1" ht="29.85" customHeight="1" x14ac:dyDescent="0.35">
      <c r="B293" s="158"/>
      <c r="C293" s="159"/>
      <c r="D293" s="160" t="s">
        <v>75</v>
      </c>
      <c r="E293" s="201" t="s">
        <v>157</v>
      </c>
      <c r="F293" s="201" t="s">
        <v>534</v>
      </c>
      <c r="G293" s="159"/>
      <c r="H293" s="159"/>
      <c r="I293" s="162"/>
      <c r="J293" s="202">
        <f>BK293</f>
        <v>0</v>
      </c>
      <c r="K293" s="159"/>
      <c r="L293" s="164"/>
      <c r="M293" s="165"/>
      <c r="N293" s="166"/>
      <c r="O293" s="166"/>
      <c r="P293" s="167">
        <f>SUM(P294:P423)</f>
        <v>0</v>
      </c>
      <c r="Q293" s="166"/>
      <c r="R293" s="167">
        <f>SUM(R294:R423)</f>
        <v>28.392515690000003</v>
      </c>
      <c r="S293" s="166"/>
      <c r="T293" s="168">
        <f>SUM(T294:T423)</f>
        <v>17.09103</v>
      </c>
      <c r="AR293" s="169" t="s">
        <v>22</v>
      </c>
      <c r="AT293" s="170" t="s">
        <v>75</v>
      </c>
      <c r="AU293" s="170" t="s">
        <v>22</v>
      </c>
      <c r="AY293" s="169" t="s">
        <v>114</v>
      </c>
      <c r="BK293" s="171">
        <f>SUM(BK294:BK423)</f>
        <v>0</v>
      </c>
    </row>
    <row r="294" spans="2:65" s="1" customFormat="1" ht="22.5" customHeight="1" x14ac:dyDescent="0.3">
      <c r="B294" s="34"/>
      <c r="C294" s="172" t="s">
        <v>535</v>
      </c>
      <c r="D294" s="172" t="s">
        <v>115</v>
      </c>
      <c r="E294" s="173" t="s">
        <v>536</v>
      </c>
      <c r="F294" s="174" t="s">
        <v>537</v>
      </c>
      <c r="G294" s="175" t="s">
        <v>325</v>
      </c>
      <c r="H294" s="176">
        <v>15.1</v>
      </c>
      <c r="I294" s="177"/>
      <c r="J294" s="178">
        <f>ROUND(I294*H294,2)</f>
        <v>0</v>
      </c>
      <c r="K294" s="174" t="s">
        <v>119</v>
      </c>
      <c r="L294" s="54"/>
      <c r="M294" s="179" t="s">
        <v>20</v>
      </c>
      <c r="N294" s="180" t="s">
        <v>47</v>
      </c>
      <c r="O294" s="35"/>
      <c r="P294" s="181">
        <f>O294*H294</f>
        <v>0</v>
      </c>
      <c r="Q294" s="181">
        <v>4.0079999999999998E-2</v>
      </c>
      <c r="R294" s="181">
        <f>Q294*H294</f>
        <v>0.60520799999999997</v>
      </c>
      <c r="S294" s="181">
        <v>0</v>
      </c>
      <c r="T294" s="182">
        <f>S294*H294</f>
        <v>0</v>
      </c>
      <c r="AR294" s="17" t="s">
        <v>113</v>
      </c>
      <c r="AT294" s="17" t="s">
        <v>115</v>
      </c>
      <c r="AU294" s="17" t="s">
        <v>83</v>
      </c>
      <c r="AY294" s="17" t="s">
        <v>114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7" t="s">
        <v>22</v>
      </c>
      <c r="BK294" s="183">
        <f>ROUND(I294*H294,2)</f>
        <v>0</v>
      </c>
      <c r="BL294" s="17" t="s">
        <v>113</v>
      </c>
      <c r="BM294" s="17" t="s">
        <v>538</v>
      </c>
    </row>
    <row r="295" spans="2:65" s="13" customFormat="1" x14ac:dyDescent="0.3">
      <c r="B295" s="225"/>
      <c r="C295" s="226"/>
      <c r="D295" s="186" t="s">
        <v>214</v>
      </c>
      <c r="E295" s="227" t="s">
        <v>20</v>
      </c>
      <c r="F295" s="228" t="s">
        <v>539</v>
      </c>
      <c r="G295" s="226"/>
      <c r="H295" s="229" t="s">
        <v>20</v>
      </c>
      <c r="I295" s="230"/>
      <c r="J295" s="226"/>
      <c r="K295" s="226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214</v>
      </c>
      <c r="AU295" s="235" t="s">
        <v>83</v>
      </c>
      <c r="AV295" s="13" t="s">
        <v>22</v>
      </c>
      <c r="AW295" s="13" t="s">
        <v>39</v>
      </c>
      <c r="AX295" s="13" t="s">
        <v>76</v>
      </c>
      <c r="AY295" s="235" t="s">
        <v>114</v>
      </c>
    </row>
    <row r="296" spans="2:65" s="11" customFormat="1" x14ac:dyDescent="0.3">
      <c r="B296" s="203"/>
      <c r="C296" s="204"/>
      <c r="D296" s="186" t="s">
        <v>214</v>
      </c>
      <c r="E296" s="205" t="s">
        <v>20</v>
      </c>
      <c r="F296" s="206" t="s">
        <v>540</v>
      </c>
      <c r="G296" s="204"/>
      <c r="H296" s="207">
        <v>9.9</v>
      </c>
      <c r="I296" s="208"/>
      <c r="J296" s="204"/>
      <c r="K296" s="204"/>
      <c r="L296" s="209"/>
      <c r="M296" s="210"/>
      <c r="N296" s="211"/>
      <c r="O296" s="211"/>
      <c r="P296" s="211"/>
      <c r="Q296" s="211"/>
      <c r="R296" s="211"/>
      <c r="S296" s="211"/>
      <c r="T296" s="212"/>
      <c r="AT296" s="213" t="s">
        <v>214</v>
      </c>
      <c r="AU296" s="213" t="s">
        <v>83</v>
      </c>
      <c r="AV296" s="11" t="s">
        <v>83</v>
      </c>
      <c r="AW296" s="11" t="s">
        <v>39</v>
      </c>
      <c r="AX296" s="11" t="s">
        <v>76</v>
      </c>
      <c r="AY296" s="213" t="s">
        <v>114</v>
      </c>
    </row>
    <row r="297" spans="2:65" s="11" customFormat="1" x14ac:dyDescent="0.3">
      <c r="B297" s="203"/>
      <c r="C297" s="204"/>
      <c r="D297" s="186" t="s">
        <v>214</v>
      </c>
      <c r="E297" s="205" t="s">
        <v>20</v>
      </c>
      <c r="F297" s="206" t="s">
        <v>541</v>
      </c>
      <c r="G297" s="204"/>
      <c r="H297" s="207">
        <v>5.2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214</v>
      </c>
      <c r="AU297" s="213" t="s">
        <v>83</v>
      </c>
      <c r="AV297" s="11" t="s">
        <v>83</v>
      </c>
      <c r="AW297" s="11" t="s">
        <v>39</v>
      </c>
      <c r="AX297" s="11" t="s">
        <v>76</v>
      </c>
      <c r="AY297" s="213" t="s">
        <v>114</v>
      </c>
    </row>
    <row r="298" spans="2:65" s="12" customFormat="1" x14ac:dyDescent="0.3">
      <c r="B298" s="214"/>
      <c r="C298" s="215"/>
      <c r="D298" s="184" t="s">
        <v>214</v>
      </c>
      <c r="E298" s="216" t="s">
        <v>20</v>
      </c>
      <c r="F298" s="217" t="s">
        <v>216</v>
      </c>
      <c r="G298" s="215"/>
      <c r="H298" s="218">
        <v>15.1</v>
      </c>
      <c r="I298" s="219"/>
      <c r="J298" s="215"/>
      <c r="K298" s="215"/>
      <c r="L298" s="220"/>
      <c r="M298" s="221"/>
      <c r="N298" s="222"/>
      <c r="O298" s="222"/>
      <c r="P298" s="222"/>
      <c r="Q298" s="222"/>
      <c r="R298" s="222"/>
      <c r="S298" s="222"/>
      <c r="T298" s="223"/>
      <c r="AT298" s="224" t="s">
        <v>214</v>
      </c>
      <c r="AU298" s="224" t="s">
        <v>83</v>
      </c>
      <c r="AV298" s="12" t="s">
        <v>113</v>
      </c>
      <c r="AW298" s="12" t="s">
        <v>39</v>
      </c>
      <c r="AX298" s="12" t="s">
        <v>22</v>
      </c>
      <c r="AY298" s="224" t="s">
        <v>114</v>
      </c>
    </row>
    <row r="299" spans="2:65" s="1" customFormat="1" ht="22.5" customHeight="1" x14ac:dyDescent="0.3">
      <c r="B299" s="34"/>
      <c r="C299" s="236" t="s">
        <v>542</v>
      </c>
      <c r="D299" s="236" t="s">
        <v>290</v>
      </c>
      <c r="E299" s="237" t="s">
        <v>543</v>
      </c>
      <c r="F299" s="238" t="s">
        <v>544</v>
      </c>
      <c r="G299" s="239" t="s">
        <v>290</v>
      </c>
      <c r="H299" s="240">
        <v>15.1</v>
      </c>
      <c r="I299" s="241"/>
      <c r="J299" s="242">
        <f>ROUND(I299*H299,2)</f>
        <v>0</v>
      </c>
      <c r="K299" s="238" t="s">
        <v>169</v>
      </c>
      <c r="L299" s="243"/>
      <c r="M299" s="244" t="s">
        <v>20</v>
      </c>
      <c r="N299" s="245" t="s">
        <v>47</v>
      </c>
      <c r="O299" s="35"/>
      <c r="P299" s="181">
        <f>O299*H299</f>
        <v>0</v>
      </c>
      <c r="Q299" s="181">
        <v>0</v>
      </c>
      <c r="R299" s="181">
        <f>Q299*H299</f>
        <v>0</v>
      </c>
      <c r="S299" s="181">
        <v>0</v>
      </c>
      <c r="T299" s="182">
        <f>S299*H299</f>
        <v>0</v>
      </c>
      <c r="AR299" s="17" t="s">
        <v>152</v>
      </c>
      <c r="AT299" s="17" t="s">
        <v>290</v>
      </c>
      <c r="AU299" s="17" t="s">
        <v>83</v>
      </c>
      <c r="AY299" s="17" t="s">
        <v>114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7" t="s">
        <v>22</v>
      </c>
      <c r="BK299" s="183">
        <f>ROUND(I299*H299,2)</f>
        <v>0</v>
      </c>
      <c r="BL299" s="17" t="s">
        <v>113</v>
      </c>
      <c r="BM299" s="17" t="s">
        <v>545</v>
      </c>
    </row>
    <row r="300" spans="2:65" s="1" customFormat="1" ht="22.5" customHeight="1" x14ac:dyDescent="0.3">
      <c r="B300" s="34"/>
      <c r="C300" s="172" t="s">
        <v>546</v>
      </c>
      <c r="D300" s="172" t="s">
        <v>115</v>
      </c>
      <c r="E300" s="173" t="s">
        <v>547</v>
      </c>
      <c r="F300" s="174" t="s">
        <v>548</v>
      </c>
      <c r="G300" s="175" t="s">
        <v>325</v>
      </c>
      <c r="H300" s="176">
        <v>96.8</v>
      </c>
      <c r="I300" s="177"/>
      <c r="J300" s="178">
        <f>ROUND(I300*H300,2)</f>
        <v>0</v>
      </c>
      <c r="K300" s="174" t="s">
        <v>119</v>
      </c>
      <c r="L300" s="54"/>
      <c r="M300" s="179" t="s">
        <v>20</v>
      </c>
      <c r="N300" s="180" t="s">
        <v>47</v>
      </c>
      <c r="O300" s="35"/>
      <c r="P300" s="181">
        <f>O300*H300</f>
        <v>0</v>
      </c>
      <c r="Q300" s="181">
        <v>7.1900000000000006E-2</v>
      </c>
      <c r="R300" s="181">
        <f>Q300*H300</f>
        <v>6.9599200000000003</v>
      </c>
      <c r="S300" s="181">
        <v>0</v>
      </c>
      <c r="T300" s="182">
        <f>S300*H300</f>
        <v>0</v>
      </c>
      <c r="AR300" s="17" t="s">
        <v>113</v>
      </c>
      <c r="AT300" s="17" t="s">
        <v>115</v>
      </c>
      <c r="AU300" s="17" t="s">
        <v>83</v>
      </c>
      <c r="AY300" s="17" t="s">
        <v>114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7" t="s">
        <v>22</v>
      </c>
      <c r="BK300" s="183">
        <f>ROUND(I300*H300,2)</f>
        <v>0</v>
      </c>
      <c r="BL300" s="17" t="s">
        <v>113</v>
      </c>
      <c r="BM300" s="17" t="s">
        <v>549</v>
      </c>
    </row>
    <row r="301" spans="2:65" s="13" customFormat="1" x14ac:dyDescent="0.3">
      <c r="B301" s="225"/>
      <c r="C301" s="226"/>
      <c r="D301" s="186" t="s">
        <v>214</v>
      </c>
      <c r="E301" s="227" t="s">
        <v>20</v>
      </c>
      <c r="F301" s="228" t="s">
        <v>550</v>
      </c>
      <c r="G301" s="226"/>
      <c r="H301" s="229" t="s">
        <v>20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214</v>
      </c>
      <c r="AU301" s="235" t="s">
        <v>83</v>
      </c>
      <c r="AV301" s="13" t="s">
        <v>22</v>
      </c>
      <c r="AW301" s="13" t="s">
        <v>39</v>
      </c>
      <c r="AX301" s="13" t="s">
        <v>76</v>
      </c>
      <c r="AY301" s="235" t="s">
        <v>114</v>
      </c>
    </row>
    <row r="302" spans="2:65" s="11" customFormat="1" x14ac:dyDescent="0.3">
      <c r="B302" s="203"/>
      <c r="C302" s="204"/>
      <c r="D302" s="186" t="s">
        <v>214</v>
      </c>
      <c r="E302" s="205" t="s">
        <v>20</v>
      </c>
      <c r="F302" s="206" t="s">
        <v>551</v>
      </c>
      <c r="G302" s="204"/>
      <c r="H302" s="207">
        <v>32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214</v>
      </c>
      <c r="AU302" s="213" t="s">
        <v>83</v>
      </c>
      <c r="AV302" s="11" t="s">
        <v>83</v>
      </c>
      <c r="AW302" s="11" t="s">
        <v>39</v>
      </c>
      <c r="AX302" s="11" t="s">
        <v>76</v>
      </c>
      <c r="AY302" s="213" t="s">
        <v>114</v>
      </c>
    </row>
    <row r="303" spans="2:65" s="11" customFormat="1" x14ac:dyDescent="0.3">
      <c r="B303" s="203"/>
      <c r="C303" s="204"/>
      <c r="D303" s="186" t="s">
        <v>214</v>
      </c>
      <c r="E303" s="205" t="s">
        <v>20</v>
      </c>
      <c r="F303" s="206" t="s">
        <v>552</v>
      </c>
      <c r="G303" s="204"/>
      <c r="H303" s="207">
        <v>64.8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214</v>
      </c>
      <c r="AU303" s="213" t="s">
        <v>83</v>
      </c>
      <c r="AV303" s="11" t="s">
        <v>83</v>
      </c>
      <c r="AW303" s="11" t="s">
        <v>39</v>
      </c>
      <c r="AX303" s="11" t="s">
        <v>76</v>
      </c>
      <c r="AY303" s="213" t="s">
        <v>114</v>
      </c>
    </row>
    <row r="304" spans="2:65" s="12" customFormat="1" x14ac:dyDescent="0.3">
      <c r="B304" s="214"/>
      <c r="C304" s="215"/>
      <c r="D304" s="184" t="s">
        <v>214</v>
      </c>
      <c r="E304" s="216" t="s">
        <v>20</v>
      </c>
      <c r="F304" s="217" t="s">
        <v>216</v>
      </c>
      <c r="G304" s="215"/>
      <c r="H304" s="218">
        <v>96.8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214</v>
      </c>
      <c r="AU304" s="224" t="s">
        <v>83</v>
      </c>
      <c r="AV304" s="12" t="s">
        <v>113</v>
      </c>
      <c r="AW304" s="12" t="s">
        <v>39</v>
      </c>
      <c r="AX304" s="12" t="s">
        <v>22</v>
      </c>
      <c r="AY304" s="224" t="s">
        <v>114</v>
      </c>
    </row>
    <row r="305" spans="2:65" s="1" customFormat="1" ht="22.5" customHeight="1" x14ac:dyDescent="0.3">
      <c r="B305" s="34"/>
      <c r="C305" s="236" t="s">
        <v>553</v>
      </c>
      <c r="D305" s="236" t="s">
        <v>290</v>
      </c>
      <c r="E305" s="237" t="s">
        <v>554</v>
      </c>
      <c r="F305" s="238" t="s">
        <v>555</v>
      </c>
      <c r="G305" s="239" t="s">
        <v>273</v>
      </c>
      <c r="H305" s="240">
        <v>0.57499999999999996</v>
      </c>
      <c r="I305" s="241"/>
      <c r="J305" s="242">
        <f>ROUND(I305*H305,2)</f>
        <v>0</v>
      </c>
      <c r="K305" s="238" t="s">
        <v>119</v>
      </c>
      <c r="L305" s="243"/>
      <c r="M305" s="244" t="s">
        <v>20</v>
      </c>
      <c r="N305" s="245" t="s">
        <v>47</v>
      </c>
      <c r="O305" s="35"/>
      <c r="P305" s="181">
        <f>O305*H305</f>
        <v>0</v>
      </c>
      <c r="Q305" s="181">
        <v>1</v>
      </c>
      <c r="R305" s="181">
        <f>Q305*H305</f>
        <v>0.57499999999999996</v>
      </c>
      <c r="S305" s="181">
        <v>0</v>
      </c>
      <c r="T305" s="182">
        <f>S305*H305</f>
        <v>0</v>
      </c>
      <c r="AR305" s="17" t="s">
        <v>152</v>
      </c>
      <c r="AT305" s="17" t="s">
        <v>290</v>
      </c>
      <c r="AU305" s="17" t="s">
        <v>83</v>
      </c>
      <c r="AY305" s="17" t="s">
        <v>114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7" t="s">
        <v>22</v>
      </c>
      <c r="BK305" s="183">
        <f>ROUND(I305*H305,2)</f>
        <v>0</v>
      </c>
      <c r="BL305" s="17" t="s">
        <v>113</v>
      </c>
      <c r="BM305" s="17" t="s">
        <v>556</v>
      </c>
    </row>
    <row r="306" spans="2:65" s="11" customFormat="1" x14ac:dyDescent="0.3">
      <c r="B306" s="203"/>
      <c r="C306" s="204"/>
      <c r="D306" s="186" t="s">
        <v>214</v>
      </c>
      <c r="E306" s="205" t="s">
        <v>20</v>
      </c>
      <c r="F306" s="206" t="s">
        <v>557</v>
      </c>
      <c r="G306" s="204"/>
      <c r="H306" s="207">
        <v>0.57499999999999996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214</v>
      </c>
      <c r="AU306" s="213" t="s">
        <v>83</v>
      </c>
      <c r="AV306" s="11" t="s">
        <v>83</v>
      </c>
      <c r="AW306" s="11" t="s">
        <v>39</v>
      </c>
      <c r="AX306" s="11" t="s">
        <v>76</v>
      </c>
      <c r="AY306" s="213" t="s">
        <v>114</v>
      </c>
    </row>
    <row r="307" spans="2:65" s="12" customFormat="1" x14ac:dyDescent="0.3">
      <c r="B307" s="214"/>
      <c r="C307" s="215"/>
      <c r="D307" s="184" t="s">
        <v>214</v>
      </c>
      <c r="E307" s="216" t="s">
        <v>20</v>
      </c>
      <c r="F307" s="217" t="s">
        <v>216</v>
      </c>
      <c r="G307" s="215"/>
      <c r="H307" s="218">
        <v>0.57499999999999996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214</v>
      </c>
      <c r="AU307" s="224" t="s">
        <v>83</v>
      </c>
      <c r="AV307" s="12" t="s">
        <v>113</v>
      </c>
      <c r="AW307" s="12" t="s">
        <v>39</v>
      </c>
      <c r="AX307" s="12" t="s">
        <v>22</v>
      </c>
      <c r="AY307" s="224" t="s">
        <v>114</v>
      </c>
    </row>
    <row r="308" spans="2:65" s="1" customFormat="1" ht="31.5" customHeight="1" x14ac:dyDescent="0.3">
      <c r="B308" s="34"/>
      <c r="C308" s="172" t="s">
        <v>558</v>
      </c>
      <c r="D308" s="172" t="s">
        <v>115</v>
      </c>
      <c r="E308" s="173" t="s">
        <v>559</v>
      </c>
      <c r="F308" s="174" t="s">
        <v>560</v>
      </c>
      <c r="G308" s="175" t="s">
        <v>325</v>
      </c>
      <c r="H308" s="176">
        <v>2.2000000000000002</v>
      </c>
      <c r="I308" s="177"/>
      <c r="J308" s="178">
        <f>ROUND(I308*H308,2)</f>
        <v>0</v>
      </c>
      <c r="K308" s="174" t="s">
        <v>119</v>
      </c>
      <c r="L308" s="54"/>
      <c r="M308" s="179" t="s">
        <v>20</v>
      </c>
      <c r="N308" s="180" t="s">
        <v>47</v>
      </c>
      <c r="O308" s="35"/>
      <c r="P308" s="181">
        <f>O308*H308</f>
        <v>0</v>
      </c>
      <c r="Q308" s="181">
        <v>0.20219000000000001</v>
      </c>
      <c r="R308" s="181">
        <f>Q308*H308</f>
        <v>0.44481800000000005</v>
      </c>
      <c r="S308" s="181">
        <v>0</v>
      </c>
      <c r="T308" s="182">
        <f>S308*H308</f>
        <v>0</v>
      </c>
      <c r="AR308" s="17" t="s">
        <v>113</v>
      </c>
      <c r="AT308" s="17" t="s">
        <v>115</v>
      </c>
      <c r="AU308" s="17" t="s">
        <v>83</v>
      </c>
      <c r="AY308" s="17" t="s">
        <v>114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7" t="s">
        <v>22</v>
      </c>
      <c r="BK308" s="183">
        <f>ROUND(I308*H308,2)</f>
        <v>0</v>
      </c>
      <c r="BL308" s="17" t="s">
        <v>113</v>
      </c>
      <c r="BM308" s="17" t="s">
        <v>561</v>
      </c>
    </row>
    <row r="309" spans="2:65" s="1" customFormat="1" ht="22.5" customHeight="1" x14ac:dyDescent="0.3">
      <c r="B309" s="34"/>
      <c r="C309" s="236" t="s">
        <v>562</v>
      </c>
      <c r="D309" s="236" t="s">
        <v>290</v>
      </c>
      <c r="E309" s="237" t="s">
        <v>563</v>
      </c>
      <c r="F309" s="238" t="s">
        <v>564</v>
      </c>
      <c r="G309" s="239" t="s">
        <v>191</v>
      </c>
      <c r="H309" s="240">
        <v>2.2000000000000002</v>
      </c>
      <c r="I309" s="241"/>
      <c r="J309" s="242">
        <f>ROUND(I309*H309,2)</f>
        <v>0</v>
      </c>
      <c r="K309" s="238" t="s">
        <v>119</v>
      </c>
      <c r="L309" s="243"/>
      <c r="M309" s="244" t="s">
        <v>20</v>
      </c>
      <c r="N309" s="245" t="s">
        <v>47</v>
      </c>
      <c r="O309" s="35"/>
      <c r="P309" s="181">
        <f>O309*H309</f>
        <v>0</v>
      </c>
      <c r="Q309" s="181">
        <v>0.108</v>
      </c>
      <c r="R309" s="181">
        <f>Q309*H309</f>
        <v>0.23760000000000001</v>
      </c>
      <c r="S309" s="181">
        <v>0</v>
      </c>
      <c r="T309" s="182">
        <f>S309*H309</f>
        <v>0</v>
      </c>
      <c r="AR309" s="17" t="s">
        <v>152</v>
      </c>
      <c r="AT309" s="17" t="s">
        <v>290</v>
      </c>
      <c r="AU309" s="17" t="s">
        <v>83</v>
      </c>
      <c r="AY309" s="17" t="s">
        <v>114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7" t="s">
        <v>22</v>
      </c>
      <c r="BK309" s="183">
        <f>ROUND(I309*H309,2)</f>
        <v>0</v>
      </c>
      <c r="BL309" s="17" t="s">
        <v>113</v>
      </c>
      <c r="BM309" s="17" t="s">
        <v>565</v>
      </c>
    </row>
    <row r="310" spans="2:65" s="1" customFormat="1" ht="22.5" customHeight="1" x14ac:dyDescent="0.3">
      <c r="B310" s="34"/>
      <c r="C310" s="172" t="s">
        <v>566</v>
      </c>
      <c r="D310" s="172" t="s">
        <v>115</v>
      </c>
      <c r="E310" s="173" t="s">
        <v>567</v>
      </c>
      <c r="F310" s="174" t="s">
        <v>568</v>
      </c>
      <c r="G310" s="175" t="s">
        <v>325</v>
      </c>
      <c r="H310" s="176">
        <v>46</v>
      </c>
      <c r="I310" s="177"/>
      <c r="J310" s="178">
        <f>ROUND(I310*H310,2)</f>
        <v>0</v>
      </c>
      <c r="K310" s="174" t="s">
        <v>119</v>
      </c>
      <c r="L310" s="54"/>
      <c r="M310" s="179" t="s">
        <v>20</v>
      </c>
      <c r="N310" s="180" t="s">
        <v>47</v>
      </c>
      <c r="O310" s="35"/>
      <c r="P310" s="181">
        <f>O310*H310</f>
        <v>0</v>
      </c>
      <c r="Q310" s="181">
        <v>0.10095</v>
      </c>
      <c r="R310" s="181">
        <f>Q310*H310</f>
        <v>4.6436999999999999</v>
      </c>
      <c r="S310" s="181">
        <v>0</v>
      </c>
      <c r="T310" s="182">
        <f>S310*H310</f>
        <v>0</v>
      </c>
      <c r="AR310" s="17" t="s">
        <v>120</v>
      </c>
      <c r="AT310" s="17" t="s">
        <v>115</v>
      </c>
      <c r="AU310" s="17" t="s">
        <v>83</v>
      </c>
      <c r="AY310" s="17" t="s">
        <v>114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7" t="s">
        <v>22</v>
      </c>
      <c r="BK310" s="183">
        <f>ROUND(I310*H310,2)</f>
        <v>0</v>
      </c>
      <c r="BL310" s="17" t="s">
        <v>120</v>
      </c>
      <c r="BM310" s="17" t="s">
        <v>569</v>
      </c>
    </row>
    <row r="311" spans="2:65" s="13" customFormat="1" x14ac:dyDescent="0.3">
      <c r="B311" s="225"/>
      <c r="C311" s="226"/>
      <c r="D311" s="186" t="s">
        <v>214</v>
      </c>
      <c r="E311" s="227" t="s">
        <v>20</v>
      </c>
      <c r="F311" s="228" t="s">
        <v>570</v>
      </c>
      <c r="G311" s="226"/>
      <c r="H311" s="229" t="s">
        <v>20</v>
      </c>
      <c r="I311" s="230"/>
      <c r="J311" s="226"/>
      <c r="K311" s="226"/>
      <c r="L311" s="231"/>
      <c r="M311" s="232"/>
      <c r="N311" s="233"/>
      <c r="O311" s="233"/>
      <c r="P311" s="233"/>
      <c r="Q311" s="233"/>
      <c r="R311" s="233"/>
      <c r="S311" s="233"/>
      <c r="T311" s="234"/>
      <c r="AT311" s="235" t="s">
        <v>214</v>
      </c>
      <c r="AU311" s="235" t="s">
        <v>83</v>
      </c>
      <c r="AV311" s="13" t="s">
        <v>22</v>
      </c>
      <c r="AW311" s="13" t="s">
        <v>39</v>
      </c>
      <c r="AX311" s="13" t="s">
        <v>76</v>
      </c>
      <c r="AY311" s="235" t="s">
        <v>114</v>
      </c>
    </row>
    <row r="312" spans="2:65" s="11" customFormat="1" x14ac:dyDescent="0.3">
      <c r="B312" s="203"/>
      <c r="C312" s="204"/>
      <c r="D312" s="186" t="s">
        <v>214</v>
      </c>
      <c r="E312" s="205" t="s">
        <v>20</v>
      </c>
      <c r="F312" s="206" t="s">
        <v>571</v>
      </c>
      <c r="G312" s="204"/>
      <c r="H312" s="207">
        <v>21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214</v>
      </c>
      <c r="AU312" s="213" t="s">
        <v>83</v>
      </c>
      <c r="AV312" s="11" t="s">
        <v>83</v>
      </c>
      <c r="AW312" s="11" t="s">
        <v>39</v>
      </c>
      <c r="AX312" s="11" t="s">
        <v>76</v>
      </c>
      <c r="AY312" s="213" t="s">
        <v>114</v>
      </c>
    </row>
    <row r="313" spans="2:65" s="11" customFormat="1" x14ac:dyDescent="0.3">
      <c r="B313" s="203"/>
      <c r="C313" s="204"/>
      <c r="D313" s="186" t="s">
        <v>214</v>
      </c>
      <c r="E313" s="205" t="s">
        <v>20</v>
      </c>
      <c r="F313" s="206" t="s">
        <v>572</v>
      </c>
      <c r="G313" s="204"/>
      <c r="H313" s="207">
        <v>25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214</v>
      </c>
      <c r="AU313" s="213" t="s">
        <v>83</v>
      </c>
      <c r="AV313" s="11" t="s">
        <v>83</v>
      </c>
      <c r="AW313" s="11" t="s">
        <v>39</v>
      </c>
      <c r="AX313" s="11" t="s">
        <v>76</v>
      </c>
      <c r="AY313" s="213" t="s">
        <v>114</v>
      </c>
    </row>
    <row r="314" spans="2:65" s="12" customFormat="1" x14ac:dyDescent="0.3">
      <c r="B314" s="214"/>
      <c r="C314" s="215"/>
      <c r="D314" s="184" t="s">
        <v>214</v>
      </c>
      <c r="E314" s="216" t="s">
        <v>20</v>
      </c>
      <c r="F314" s="217" t="s">
        <v>216</v>
      </c>
      <c r="G314" s="215"/>
      <c r="H314" s="218">
        <v>46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214</v>
      </c>
      <c r="AU314" s="224" t="s">
        <v>83</v>
      </c>
      <c r="AV314" s="12" t="s">
        <v>113</v>
      </c>
      <c r="AW314" s="12" t="s">
        <v>39</v>
      </c>
      <c r="AX314" s="12" t="s">
        <v>22</v>
      </c>
      <c r="AY314" s="224" t="s">
        <v>114</v>
      </c>
    </row>
    <row r="315" spans="2:65" s="1" customFormat="1" ht="22.5" customHeight="1" x14ac:dyDescent="0.3">
      <c r="B315" s="34"/>
      <c r="C315" s="236" t="s">
        <v>573</v>
      </c>
      <c r="D315" s="236" t="s">
        <v>290</v>
      </c>
      <c r="E315" s="237" t="s">
        <v>574</v>
      </c>
      <c r="F315" s="238" t="s">
        <v>575</v>
      </c>
      <c r="G315" s="239" t="s">
        <v>191</v>
      </c>
      <c r="H315" s="240">
        <v>46.46</v>
      </c>
      <c r="I315" s="241"/>
      <c r="J315" s="242">
        <f>ROUND(I315*H315,2)</f>
        <v>0</v>
      </c>
      <c r="K315" s="238" t="s">
        <v>119</v>
      </c>
      <c r="L315" s="243"/>
      <c r="M315" s="244" t="s">
        <v>20</v>
      </c>
      <c r="N315" s="245" t="s">
        <v>47</v>
      </c>
      <c r="O315" s="35"/>
      <c r="P315" s="181">
        <f>O315*H315</f>
        <v>0</v>
      </c>
      <c r="Q315" s="181">
        <v>4.4999999999999998E-2</v>
      </c>
      <c r="R315" s="181">
        <f>Q315*H315</f>
        <v>2.0907</v>
      </c>
      <c r="S315" s="181">
        <v>0</v>
      </c>
      <c r="T315" s="182">
        <f>S315*H315</f>
        <v>0</v>
      </c>
      <c r="AR315" s="17" t="s">
        <v>120</v>
      </c>
      <c r="AT315" s="17" t="s">
        <v>290</v>
      </c>
      <c r="AU315" s="17" t="s">
        <v>83</v>
      </c>
      <c r="AY315" s="17" t="s">
        <v>114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7" t="s">
        <v>22</v>
      </c>
      <c r="BK315" s="183">
        <f>ROUND(I315*H315,2)</f>
        <v>0</v>
      </c>
      <c r="BL315" s="17" t="s">
        <v>120</v>
      </c>
      <c r="BM315" s="17" t="s">
        <v>576</v>
      </c>
    </row>
    <row r="316" spans="2:65" s="11" customFormat="1" x14ac:dyDescent="0.3">
      <c r="B316" s="203"/>
      <c r="C316" s="204"/>
      <c r="D316" s="186" t="s">
        <v>214</v>
      </c>
      <c r="E316" s="205" t="s">
        <v>20</v>
      </c>
      <c r="F316" s="206" t="s">
        <v>577</v>
      </c>
      <c r="G316" s="204"/>
      <c r="H316" s="207">
        <v>46.46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214</v>
      </c>
      <c r="AU316" s="213" t="s">
        <v>83</v>
      </c>
      <c r="AV316" s="11" t="s">
        <v>83</v>
      </c>
      <c r="AW316" s="11" t="s">
        <v>39</v>
      </c>
      <c r="AX316" s="11" t="s">
        <v>76</v>
      </c>
      <c r="AY316" s="213" t="s">
        <v>114</v>
      </c>
    </row>
    <row r="317" spans="2:65" s="12" customFormat="1" x14ac:dyDescent="0.3">
      <c r="B317" s="214"/>
      <c r="C317" s="215"/>
      <c r="D317" s="184" t="s">
        <v>214</v>
      </c>
      <c r="E317" s="216" t="s">
        <v>20</v>
      </c>
      <c r="F317" s="217" t="s">
        <v>216</v>
      </c>
      <c r="G317" s="215"/>
      <c r="H317" s="218">
        <v>46.46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214</v>
      </c>
      <c r="AU317" s="224" t="s">
        <v>83</v>
      </c>
      <c r="AV317" s="12" t="s">
        <v>113</v>
      </c>
      <c r="AW317" s="12" t="s">
        <v>39</v>
      </c>
      <c r="AX317" s="12" t="s">
        <v>22</v>
      </c>
      <c r="AY317" s="224" t="s">
        <v>114</v>
      </c>
    </row>
    <row r="318" spans="2:65" s="1" customFormat="1" ht="22.5" customHeight="1" x14ac:dyDescent="0.3">
      <c r="B318" s="34"/>
      <c r="C318" s="172" t="s">
        <v>578</v>
      </c>
      <c r="D318" s="172" t="s">
        <v>115</v>
      </c>
      <c r="E318" s="173" t="s">
        <v>579</v>
      </c>
      <c r="F318" s="174" t="s">
        <v>580</v>
      </c>
      <c r="G318" s="175" t="s">
        <v>231</v>
      </c>
      <c r="H318" s="176">
        <v>1.9079999999999999</v>
      </c>
      <c r="I318" s="177"/>
      <c r="J318" s="178">
        <f>ROUND(I318*H318,2)</f>
        <v>0</v>
      </c>
      <c r="K318" s="174" t="s">
        <v>119</v>
      </c>
      <c r="L318" s="54"/>
      <c r="M318" s="179" t="s">
        <v>20</v>
      </c>
      <c r="N318" s="180" t="s">
        <v>47</v>
      </c>
      <c r="O318" s="35"/>
      <c r="P318" s="181">
        <f>O318*H318</f>
        <v>0</v>
      </c>
      <c r="Q318" s="181">
        <v>2.2563399999999998</v>
      </c>
      <c r="R318" s="181">
        <f>Q318*H318</f>
        <v>4.305096719999999</v>
      </c>
      <c r="S318" s="181">
        <v>0</v>
      </c>
      <c r="T318" s="182">
        <f>S318*H318</f>
        <v>0</v>
      </c>
      <c r="AR318" s="17" t="s">
        <v>113</v>
      </c>
      <c r="AT318" s="17" t="s">
        <v>115</v>
      </c>
      <c r="AU318" s="17" t="s">
        <v>83</v>
      </c>
      <c r="AY318" s="17" t="s">
        <v>114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7" t="s">
        <v>22</v>
      </c>
      <c r="BK318" s="183">
        <f>ROUND(I318*H318,2)</f>
        <v>0</v>
      </c>
      <c r="BL318" s="17" t="s">
        <v>113</v>
      </c>
      <c r="BM318" s="17" t="s">
        <v>581</v>
      </c>
    </row>
    <row r="319" spans="2:65" s="13" customFormat="1" ht="24" x14ac:dyDescent="0.3">
      <c r="B319" s="225"/>
      <c r="C319" s="226"/>
      <c r="D319" s="186" t="s">
        <v>214</v>
      </c>
      <c r="E319" s="227" t="s">
        <v>20</v>
      </c>
      <c r="F319" s="228" t="s">
        <v>582</v>
      </c>
      <c r="G319" s="226"/>
      <c r="H319" s="229" t="s">
        <v>20</v>
      </c>
      <c r="I319" s="230"/>
      <c r="J319" s="226"/>
      <c r="K319" s="226"/>
      <c r="L319" s="231"/>
      <c r="M319" s="232"/>
      <c r="N319" s="233"/>
      <c r="O319" s="233"/>
      <c r="P319" s="233"/>
      <c r="Q319" s="233"/>
      <c r="R319" s="233"/>
      <c r="S319" s="233"/>
      <c r="T319" s="234"/>
      <c r="AT319" s="235" t="s">
        <v>214</v>
      </c>
      <c r="AU319" s="235" t="s">
        <v>83</v>
      </c>
      <c r="AV319" s="13" t="s">
        <v>22</v>
      </c>
      <c r="AW319" s="13" t="s">
        <v>39</v>
      </c>
      <c r="AX319" s="13" t="s">
        <v>76</v>
      </c>
      <c r="AY319" s="235" t="s">
        <v>114</v>
      </c>
    </row>
    <row r="320" spans="2:65" s="11" customFormat="1" x14ac:dyDescent="0.3">
      <c r="B320" s="203"/>
      <c r="C320" s="204"/>
      <c r="D320" s="186" t="s">
        <v>214</v>
      </c>
      <c r="E320" s="205" t="s">
        <v>20</v>
      </c>
      <c r="F320" s="206" t="s">
        <v>583</v>
      </c>
      <c r="G320" s="204"/>
      <c r="H320" s="207">
        <v>0.41599999999999998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214</v>
      </c>
      <c r="AU320" s="213" t="s">
        <v>83</v>
      </c>
      <c r="AV320" s="11" t="s">
        <v>83</v>
      </c>
      <c r="AW320" s="11" t="s">
        <v>39</v>
      </c>
      <c r="AX320" s="11" t="s">
        <v>76</v>
      </c>
      <c r="AY320" s="213" t="s">
        <v>114</v>
      </c>
    </row>
    <row r="321" spans="2:65" s="11" customFormat="1" x14ac:dyDescent="0.3">
      <c r="B321" s="203"/>
      <c r="C321" s="204"/>
      <c r="D321" s="186" t="s">
        <v>214</v>
      </c>
      <c r="E321" s="205" t="s">
        <v>20</v>
      </c>
      <c r="F321" s="206" t="s">
        <v>584</v>
      </c>
      <c r="G321" s="204"/>
      <c r="H321" s="207">
        <v>0.15</v>
      </c>
      <c r="I321" s="208"/>
      <c r="J321" s="204"/>
      <c r="K321" s="204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214</v>
      </c>
      <c r="AU321" s="213" t="s">
        <v>83</v>
      </c>
      <c r="AV321" s="11" t="s">
        <v>83</v>
      </c>
      <c r="AW321" s="11" t="s">
        <v>39</v>
      </c>
      <c r="AX321" s="11" t="s">
        <v>76</v>
      </c>
      <c r="AY321" s="213" t="s">
        <v>114</v>
      </c>
    </row>
    <row r="322" spans="2:65" s="11" customFormat="1" x14ac:dyDescent="0.3">
      <c r="B322" s="203"/>
      <c r="C322" s="204"/>
      <c r="D322" s="186" t="s">
        <v>214</v>
      </c>
      <c r="E322" s="205" t="s">
        <v>20</v>
      </c>
      <c r="F322" s="206" t="s">
        <v>585</v>
      </c>
      <c r="G322" s="204"/>
      <c r="H322" s="207">
        <v>1.2649999999999999</v>
      </c>
      <c r="I322" s="208"/>
      <c r="J322" s="204"/>
      <c r="K322" s="204"/>
      <c r="L322" s="209"/>
      <c r="M322" s="210"/>
      <c r="N322" s="211"/>
      <c r="O322" s="211"/>
      <c r="P322" s="211"/>
      <c r="Q322" s="211"/>
      <c r="R322" s="211"/>
      <c r="S322" s="211"/>
      <c r="T322" s="212"/>
      <c r="AT322" s="213" t="s">
        <v>214</v>
      </c>
      <c r="AU322" s="213" t="s">
        <v>83</v>
      </c>
      <c r="AV322" s="11" t="s">
        <v>83</v>
      </c>
      <c r="AW322" s="11" t="s">
        <v>39</v>
      </c>
      <c r="AX322" s="11" t="s">
        <v>76</v>
      </c>
      <c r="AY322" s="213" t="s">
        <v>114</v>
      </c>
    </row>
    <row r="323" spans="2:65" s="11" customFormat="1" x14ac:dyDescent="0.3">
      <c r="B323" s="203"/>
      <c r="C323" s="204"/>
      <c r="D323" s="186" t="s">
        <v>214</v>
      </c>
      <c r="E323" s="205" t="s">
        <v>20</v>
      </c>
      <c r="F323" s="206" t="s">
        <v>586</v>
      </c>
      <c r="G323" s="204"/>
      <c r="H323" s="207">
        <v>7.6999999999999999E-2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214</v>
      </c>
      <c r="AU323" s="213" t="s">
        <v>83</v>
      </c>
      <c r="AV323" s="11" t="s">
        <v>83</v>
      </c>
      <c r="AW323" s="11" t="s">
        <v>39</v>
      </c>
      <c r="AX323" s="11" t="s">
        <v>76</v>
      </c>
      <c r="AY323" s="213" t="s">
        <v>114</v>
      </c>
    </row>
    <row r="324" spans="2:65" s="12" customFormat="1" x14ac:dyDescent="0.3">
      <c r="B324" s="214"/>
      <c r="C324" s="215"/>
      <c r="D324" s="184" t="s">
        <v>214</v>
      </c>
      <c r="E324" s="216" t="s">
        <v>20</v>
      </c>
      <c r="F324" s="217" t="s">
        <v>216</v>
      </c>
      <c r="G324" s="215"/>
      <c r="H324" s="218">
        <v>1.9079999999999999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214</v>
      </c>
      <c r="AU324" s="224" t="s">
        <v>83</v>
      </c>
      <c r="AV324" s="12" t="s">
        <v>113</v>
      </c>
      <c r="AW324" s="12" t="s">
        <v>39</v>
      </c>
      <c r="AX324" s="12" t="s">
        <v>22</v>
      </c>
      <c r="AY324" s="224" t="s">
        <v>114</v>
      </c>
    </row>
    <row r="325" spans="2:65" s="1" customFormat="1" ht="22.5" customHeight="1" x14ac:dyDescent="0.3">
      <c r="B325" s="34"/>
      <c r="C325" s="172" t="s">
        <v>587</v>
      </c>
      <c r="D325" s="172" t="s">
        <v>115</v>
      </c>
      <c r="E325" s="173" t="s">
        <v>588</v>
      </c>
      <c r="F325" s="174" t="s">
        <v>589</v>
      </c>
      <c r="G325" s="175" t="s">
        <v>212</v>
      </c>
      <c r="H325" s="176">
        <v>4.4000000000000004</v>
      </c>
      <c r="I325" s="177"/>
      <c r="J325" s="178">
        <f>ROUND(I325*H325,2)</f>
        <v>0</v>
      </c>
      <c r="K325" s="174" t="s">
        <v>119</v>
      </c>
      <c r="L325" s="54"/>
      <c r="M325" s="179" t="s">
        <v>20</v>
      </c>
      <c r="N325" s="180" t="s">
        <v>47</v>
      </c>
      <c r="O325" s="35"/>
      <c r="P325" s="181">
        <f>O325*H325</f>
        <v>0</v>
      </c>
      <c r="Q325" s="181">
        <v>6.3000000000000003E-4</v>
      </c>
      <c r="R325" s="181">
        <f>Q325*H325</f>
        <v>2.7720000000000002E-3</v>
      </c>
      <c r="S325" s="181">
        <v>0</v>
      </c>
      <c r="T325" s="182">
        <f>S325*H325</f>
        <v>0</v>
      </c>
      <c r="AR325" s="17" t="s">
        <v>113</v>
      </c>
      <c r="AT325" s="17" t="s">
        <v>115</v>
      </c>
      <c r="AU325" s="17" t="s">
        <v>83</v>
      </c>
      <c r="AY325" s="17" t="s">
        <v>114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7" t="s">
        <v>22</v>
      </c>
      <c r="BK325" s="183">
        <f>ROUND(I325*H325,2)</f>
        <v>0</v>
      </c>
      <c r="BL325" s="17" t="s">
        <v>113</v>
      </c>
      <c r="BM325" s="17" t="s">
        <v>590</v>
      </c>
    </row>
    <row r="326" spans="2:65" s="11" customFormat="1" x14ac:dyDescent="0.3">
      <c r="B326" s="203"/>
      <c r="C326" s="204"/>
      <c r="D326" s="186" t="s">
        <v>214</v>
      </c>
      <c r="E326" s="205" t="s">
        <v>20</v>
      </c>
      <c r="F326" s="206" t="s">
        <v>591</v>
      </c>
      <c r="G326" s="204"/>
      <c r="H326" s="207">
        <v>1.6</v>
      </c>
      <c r="I326" s="208"/>
      <c r="J326" s="204"/>
      <c r="K326" s="204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214</v>
      </c>
      <c r="AU326" s="213" t="s">
        <v>83</v>
      </c>
      <c r="AV326" s="11" t="s">
        <v>83</v>
      </c>
      <c r="AW326" s="11" t="s">
        <v>39</v>
      </c>
      <c r="AX326" s="11" t="s">
        <v>76</v>
      </c>
      <c r="AY326" s="213" t="s">
        <v>114</v>
      </c>
    </row>
    <row r="327" spans="2:65" s="11" customFormat="1" x14ac:dyDescent="0.3">
      <c r="B327" s="203"/>
      <c r="C327" s="204"/>
      <c r="D327" s="186" t="s">
        <v>214</v>
      </c>
      <c r="E327" s="205" t="s">
        <v>20</v>
      </c>
      <c r="F327" s="206" t="s">
        <v>592</v>
      </c>
      <c r="G327" s="204"/>
      <c r="H327" s="207">
        <v>2.8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214</v>
      </c>
      <c r="AU327" s="213" t="s">
        <v>83</v>
      </c>
      <c r="AV327" s="11" t="s">
        <v>83</v>
      </c>
      <c r="AW327" s="11" t="s">
        <v>39</v>
      </c>
      <c r="AX327" s="11" t="s">
        <v>76</v>
      </c>
      <c r="AY327" s="213" t="s">
        <v>114</v>
      </c>
    </row>
    <row r="328" spans="2:65" s="12" customFormat="1" x14ac:dyDescent="0.3">
      <c r="B328" s="214"/>
      <c r="C328" s="215"/>
      <c r="D328" s="184" t="s">
        <v>214</v>
      </c>
      <c r="E328" s="216" t="s">
        <v>20</v>
      </c>
      <c r="F328" s="217" t="s">
        <v>216</v>
      </c>
      <c r="G328" s="215"/>
      <c r="H328" s="218">
        <v>4.4000000000000004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214</v>
      </c>
      <c r="AU328" s="224" t="s">
        <v>83</v>
      </c>
      <c r="AV328" s="12" t="s">
        <v>113</v>
      </c>
      <c r="AW328" s="12" t="s">
        <v>39</v>
      </c>
      <c r="AX328" s="12" t="s">
        <v>22</v>
      </c>
      <c r="AY328" s="224" t="s">
        <v>114</v>
      </c>
    </row>
    <row r="329" spans="2:65" s="1" customFormat="1" ht="22.5" customHeight="1" x14ac:dyDescent="0.3">
      <c r="B329" s="34"/>
      <c r="C329" s="172" t="s">
        <v>593</v>
      </c>
      <c r="D329" s="172" t="s">
        <v>115</v>
      </c>
      <c r="E329" s="173" t="s">
        <v>594</v>
      </c>
      <c r="F329" s="174" t="s">
        <v>595</v>
      </c>
      <c r="G329" s="175" t="s">
        <v>325</v>
      </c>
      <c r="H329" s="176">
        <v>40</v>
      </c>
      <c r="I329" s="177"/>
      <c r="J329" s="178">
        <f>ROUND(I329*H329,2)</f>
        <v>0</v>
      </c>
      <c r="K329" s="174" t="s">
        <v>119</v>
      </c>
      <c r="L329" s="54"/>
      <c r="M329" s="179" t="s">
        <v>20</v>
      </c>
      <c r="N329" s="180" t="s">
        <v>47</v>
      </c>
      <c r="O329" s="35"/>
      <c r="P329" s="181">
        <f>O329*H329</f>
        <v>0</v>
      </c>
      <c r="Q329" s="181">
        <v>0.13095999999999999</v>
      </c>
      <c r="R329" s="181">
        <f>Q329*H329</f>
        <v>5.2383999999999995</v>
      </c>
      <c r="S329" s="181">
        <v>0</v>
      </c>
      <c r="T329" s="182">
        <f>S329*H329</f>
        <v>0</v>
      </c>
      <c r="AR329" s="17" t="s">
        <v>113</v>
      </c>
      <c r="AT329" s="17" t="s">
        <v>115</v>
      </c>
      <c r="AU329" s="17" t="s">
        <v>83</v>
      </c>
      <c r="AY329" s="17" t="s">
        <v>114</v>
      </c>
      <c r="BE329" s="183">
        <f>IF(N329="základní",J329,0)</f>
        <v>0</v>
      </c>
      <c r="BF329" s="183">
        <f>IF(N329="snížená",J329,0)</f>
        <v>0</v>
      </c>
      <c r="BG329" s="183">
        <f>IF(N329="zákl. přenesená",J329,0)</f>
        <v>0</v>
      </c>
      <c r="BH329" s="183">
        <f>IF(N329="sníž. přenesená",J329,0)</f>
        <v>0</v>
      </c>
      <c r="BI329" s="183">
        <f>IF(N329="nulová",J329,0)</f>
        <v>0</v>
      </c>
      <c r="BJ329" s="17" t="s">
        <v>22</v>
      </c>
      <c r="BK329" s="183">
        <f>ROUND(I329*H329,2)</f>
        <v>0</v>
      </c>
      <c r="BL329" s="17" t="s">
        <v>113</v>
      </c>
      <c r="BM329" s="17" t="s">
        <v>596</v>
      </c>
    </row>
    <row r="330" spans="2:65" s="13" customFormat="1" x14ac:dyDescent="0.3">
      <c r="B330" s="225"/>
      <c r="C330" s="226"/>
      <c r="D330" s="186" t="s">
        <v>214</v>
      </c>
      <c r="E330" s="227" t="s">
        <v>20</v>
      </c>
      <c r="F330" s="228" t="s">
        <v>597</v>
      </c>
      <c r="G330" s="226"/>
      <c r="H330" s="229" t="s">
        <v>20</v>
      </c>
      <c r="I330" s="230"/>
      <c r="J330" s="226"/>
      <c r="K330" s="226"/>
      <c r="L330" s="231"/>
      <c r="M330" s="232"/>
      <c r="N330" s="233"/>
      <c r="O330" s="233"/>
      <c r="P330" s="233"/>
      <c r="Q330" s="233"/>
      <c r="R330" s="233"/>
      <c r="S330" s="233"/>
      <c r="T330" s="234"/>
      <c r="AT330" s="235" t="s">
        <v>214</v>
      </c>
      <c r="AU330" s="235" t="s">
        <v>83</v>
      </c>
      <c r="AV330" s="13" t="s">
        <v>22</v>
      </c>
      <c r="AW330" s="13" t="s">
        <v>39</v>
      </c>
      <c r="AX330" s="13" t="s">
        <v>76</v>
      </c>
      <c r="AY330" s="235" t="s">
        <v>114</v>
      </c>
    </row>
    <row r="331" spans="2:65" s="11" customFormat="1" x14ac:dyDescent="0.3">
      <c r="B331" s="203"/>
      <c r="C331" s="204"/>
      <c r="D331" s="186" t="s">
        <v>214</v>
      </c>
      <c r="E331" s="205" t="s">
        <v>20</v>
      </c>
      <c r="F331" s="206" t="s">
        <v>598</v>
      </c>
      <c r="G331" s="204"/>
      <c r="H331" s="207">
        <v>15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214</v>
      </c>
      <c r="AU331" s="213" t="s">
        <v>83</v>
      </c>
      <c r="AV331" s="11" t="s">
        <v>83</v>
      </c>
      <c r="AW331" s="11" t="s">
        <v>39</v>
      </c>
      <c r="AX331" s="11" t="s">
        <v>76</v>
      </c>
      <c r="AY331" s="213" t="s">
        <v>114</v>
      </c>
    </row>
    <row r="332" spans="2:65" s="11" customFormat="1" x14ac:dyDescent="0.3">
      <c r="B332" s="203"/>
      <c r="C332" s="204"/>
      <c r="D332" s="186" t="s">
        <v>214</v>
      </c>
      <c r="E332" s="205" t="s">
        <v>20</v>
      </c>
      <c r="F332" s="206" t="s">
        <v>572</v>
      </c>
      <c r="G332" s="204"/>
      <c r="H332" s="207">
        <v>25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214</v>
      </c>
      <c r="AU332" s="213" t="s">
        <v>83</v>
      </c>
      <c r="AV332" s="11" t="s">
        <v>83</v>
      </c>
      <c r="AW332" s="11" t="s">
        <v>39</v>
      </c>
      <c r="AX332" s="11" t="s">
        <v>76</v>
      </c>
      <c r="AY332" s="213" t="s">
        <v>114</v>
      </c>
    </row>
    <row r="333" spans="2:65" s="12" customFormat="1" x14ac:dyDescent="0.3">
      <c r="B333" s="214"/>
      <c r="C333" s="215"/>
      <c r="D333" s="184" t="s">
        <v>214</v>
      </c>
      <c r="E333" s="216" t="s">
        <v>20</v>
      </c>
      <c r="F333" s="217" t="s">
        <v>216</v>
      </c>
      <c r="G333" s="215"/>
      <c r="H333" s="218">
        <v>40</v>
      </c>
      <c r="I333" s="219"/>
      <c r="J333" s="215"/>
      <c r="K333" s="215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214</v>
      </c>
      <c r="AU333" s="224" t="s">
        <v>83</v>
      </c>
      <c r="AV333" s="12" t="s">
        <v>113</v>
      </c>
      <c r="AW333" s="12" t="s">
        <v>39</v>
      </c>
      <c r="AX333" s="12" t="s">
        <v>22</v>
      </c>
      <c r="AY333" s="224" t="s">
        <v>114</v>
      </c>
    </row>
    <row r="334" spans="2:65" s="1" customFormat="1" ht="22.5" customHeight="1" x14ac:dyDescent="0.3">
      <c r="B334" s="34"/>
      <c r="C334" s="236" t="s">
        <v>599</v>
      </c>
      <c r="D334" s="236" t="s">
        <v>290</v>
      </c>
      <c r="E334" s="237" t="s">
        <v>600</v>
      </c>
      <c r="F334" s="238" t="s">
        <v>601</v>
      </c>
      <c r="G334" s="239" t="s">
        <v>191</v>
      </c>
      <c r="H334" s="240">
        <v>161.6</v>
      </c>
      <c r="I334" s="241"/>
      <c r="J334" s="242">
        <f>ROUND(I334*H334,2)</f>
        <v>0</v>
      </c>
      <c r="K334" s="238" t="s">
        <v>119</v>
      </c>
      <c r="L334" s="243"/>
      <c r="M334" s="244" t="s">
        <v>20</v>
      </c>
      <c r="N334" s="245" t="s">
        <v>47</v>
      </c>
      <c r="O334" s="35"/>
      <c r="P334" s="181">
        <f>O334*H334</f>
        <v>0</v>
      </c>
      <c r="Q334" s="181">
        <v>8.6E-3</v>
      </c>
      <c r="R334" s="181">
        <f>Q334*H334</f>
        <v>1.3897599999999999</v>
      </c>
      <c r="S334" s="181">
        <v>0</v>
      </c>
      <c r="T334" s="182">
        <f>S334*H334</f>
        <v>0</v>
      </c>
      <c r="AR334" s="17" t="s">
        <v>152</v>
      </c>
      <c r="AT334" s="17" t="s">
        <v>290</v>
      </c>
      <c r="AU334" s="17" t="s">
        <v>83</v>
      </c>
      <c r="AY334" s="17" t="s">
        <v>114</v>
      </c>
      <c r="BE334" s="183">
        <f>IF(N334="základní",J334,0)</f>
        <v>0</v>
      </c>
      <c r="BF334" s="183">
        <f>IF(N334="snížená",J334,0)</f>
        <v>0</v>
      </c>
      <c r="BG334" s="183">
        <f>IF(N334="zákl. přenesená",J334,0)</f>
        <v>0</v>
      </c>
      <c r="BH334" s="183">
        <f>IF(N334="sníž. přenesená",J334,0)</f>
        <v>0</v>
      </c>
      <c r="BI334" s="183">
        <f>IF(N334="nulová",J334,0)</f>
        <v>0</v>
      </c>
      <c r="BJ334" s="17" t="s">
        <v>22</v>
      </c>
      <c r="BK334" s="183">
        <f>ROUND(I334*H334,2)</f>
        <v>0</v>
      </c>
      <c r="BL334" s="17" t="s">
        <v>113</v>
      </c>
      <c r="BM334" s="17" t="s">
        <v>602</v>
      </c>
    </row>
    <row r="335" spans="2:65" s="11" customFormat="1" x14ac:dyDescent="0.3">
      <c r="B335" s="203"/>
      <c r="C335" s="204"/>
      <c r="D335" s="186" t="s">
        <v>214</v>
      </c>
      <c r="E335" s="205" t="s">
        <v>20</v>
      </c>
      <c r="F335" s="206" t="s">
        <v>603</v>
      </c>
      <c r="G335" s="204"/>
      <c r="H335" s="207">
        <v>161.6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214</v>
      </c>
      <c r="AU335" s="213" t="s">
        <v>83</v>
      </c>
      <c r="AV335" s="11" t="s">
        <v>83</v>
      </c>
      <c r="AW335" s="11" t="s">
        <v>39</v>
      </c>
      <c r="AX335" s="11" t="s">
        <v>76</v>
      </c>
      <c r="AY335" s="213" t="s">
        <v>114</v>
      </c>
    </row>
    <row r="336" spans="2:65" s="12" customFormat="1" x14ac:dyDescent="0.3">
      <c r="B336" s="214"/>
      <c r="C336" s="215"/>
      <c r="D336" s="184" t="s">
        <v>214</v>
      </c>
      <c r="E336" s="216" t="s">
        <v>20</v>
      </c>
      <c r="F336" s="217" t="s">
        <v>216</v>
      </c>
      <c r="G336" s="215"/>
      <c r="H336" s="218">
        <v>161.6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214</v>
      </c>
      <c r="AU336" s="224" t="s">
        <v>83</v>
      </c>
      <c r="AV336" s="12" t="s">
        <v>113</v>
      </c>
      <c r="AW336" s="12" t="s">
        <v>39</v>
      </c>
      <c r="AX336" s="12" t="s">
        <v>22</v>
      </c>
      <c r="AY336" s="224" t="s">
        <v>114</v>
      </c>
    </row>
    <row r="337" spans="2:65" s="1" customFormat="1" ht="31.5" customHeight="1" x14ac:dyDescent="0.3">
      <c r="B337" s="34"/>
      <c r="C337" s="172" t="s">
        <v>604</v>
      </c>
      <c r="D337" s="172" t="s">
        <v>115</v>
      </c>
      <c r="E337" s="173" t="s">
        <v>605</v>
      </c>
      <c r="F337" s="174" t="s">
        <v>606</v>
      </c>
      <c r="G337" s="175" t="s">
        <v>325</v>
      </c>
      <c r="H337" s="176">
        <v>8.8000000000000007</v>
      </c>
      <c r="I337" s="177"/>
      <c r="J337" s="178">
        <f>ROUND(I337*H337,2)</f>
        <v>0</v>
      </c>
      <c r="K337" s="174" t="s">
        <v>119</v>
      </c>
      <c r="L337" s="54"/>
      <c r="M337" s="179" t="s">
        <v>20</v>
      </c>
      <c r="N337" s="180" t="s">
        <v>47</v>
      </c>
      <c r="O337" s="35"/>
      <c r="P337" s="181">
        <f>O337*H337</f>
        <v>0</v>
      </c>
      <c r="Q337" s="181">
        <v>8.7809999999999999E-2</v>
      </c>
      <c r="R337" s="181">
        <f>Q337*H337</f>
        <v>0.77272800000000008</v>
      </c>
      <c r="S337" s="181">
        <v>0</v>
      </c>
      <c r="T337" s="182">
        <f>S337*H337</f>
        <v>0</v>
      </c>
      <c r="AR337" s="17" t="s">
        <v>113</v>
      </c>
      <c r="AT337" s="17" t="s">
        <v>115</v>
      </c>
      <c r="AU337" s="17" t="s">
        <v>83</v>
      </c>
      <c r="AY337" s="17" t="s">
        <v>114</v>
      </c>
      <c r="BE337" s="183">
        <f>IF(N337="základní",J337,0)</f>
        <v>0</v>
      </c>
      <c r="BF337" s="183">
        <f>IF(N337="snížená",J337,0)</f>
        <v>0</v>
      </c>
      <c r="BG337" s="183">
        <f>IF(N337="zákl. přenesená",J337,0)</f>
        <v>0</v>
      </c>
      <c r="BH337" s="183">
        <f>IF(N337="sníž. přenesená",J337,0)</f>
        <v>0</v>
      </c>
      <c r="BI337" s="183">
        <f>IF(N337="nulová",J337,0)</f>
        <v>0</v>
      </c>
      <c r="BJ337" s="17" t="s">
        <v>22</v>
      </c>
      <c r="BK337" s="183">
        <f>ROUND(I337*H337,2)</f>
        <v>0</v>
      </c>
      <c r="BL337" s="17" t="s">
        <v>113</v>
      </c>
      <c r="BM337" s="17" t="s">
        <v>607</v>
      </c>
    </row>
    <row r="338" spans="2:65" s="11" customFormat="1" x14ac:dyDescent="0.3">
      <c r="B338" s="203"/>
      <c r="C338" s="204"/>
      <c r="D338" s="186" t="s">
        <v>214</v>
      </c>
      <c r="E338" s="205" t="s">
        <v>20</v>
      </c>
      <c r="F338" s="206" t="s">
        <v>608</v>
      </c>
      <c r="G338" s="204"/>
      <c r="H338" s="207">
        <v>8.8000000000000007</v>
      </c>
      <c r="I338" s="208"/>
      <c r="J338" s="204"/>
      <c r="K338" s="204"/>
      <c r="L338" s="209"/>
      <c r="M338" s="210"/>
      <c r="N338" s="211"/>
      <c r="O338" s="211"/>
      <c r="P338" s="211"/>
      <c r="Q338" s="211"/>
      <c r="R338" s="211"/>
      <c r="S338" s="211"/>
      <c r="T338" s="212"/>
      <c r="AT338" s="213" t="s">
        <v>214</v>
      </c>
      <c r="AU338" s="213" t="s">
        <v>83</v>
      </c>
      <c r="AV338" s="11" t="s">
        <v>83</v>
      </c>
      <c r="AW338" s="11" t="s">
        <v>39</v>
      </c>
      <c r="AX338" s="11" t="s">
        <v>76</v>
      </c>
      <c r="AY338" s="213" t="s">
        <v>114</v>
      </c>
    </row>
    <row r="339" spans="2:65" s="12" customFormat="1" x14ac:dyDescent="0.3">
      <c r="B339" s="214"/>
      <c r="C339" s="215"/>
      <c r="D339" s="184" t="s">
        <v>214</v>
      </c>
      <c r="E339" s="216" t="s">
        <v>20</v>
      </c>
      <c r="F339" s="217" t="s">
        <v>216</v>
      </c>
      <c r="G339" s="215"/>
      <c r="H339" s="218">
        <v>8.8000000000000007</v>
      </c>
      <c r="I339" s="219"/>
      <c r="J339" s="215"/>
      <c r="K339" s="215"/>
      <c r="L339" s="220"/>
      <c r="M339" s="221"/>
      <c r="N339" s="222"/>
      <c r="O339" s="222"/>
      <c r="P339" s="222"/>
      <c r="Q339" s="222"/>
      <c r="R339" s="222"/>
      <c r="S339" s="222"/>
      <c r="T339" s="223"/>
      <c r="AT339" s="224" t="s">
        <v>214</v>
      </c>
      <c r="AU339" s="224" t="s">
        <v>83</v>
      </c>
      <c r="AV339" s="12" t="s">
        <v>113</v>
      </c>
      <c r="AW339" s="12" t="s">
        <v>39</v>
      </c>
      <c r="AX339" s="12" t="s">
        <v>22</v>
      </c>
      <c r="AY339" s="224" t="s">
        <v>114</v>
      </c>
    </row>
    <row r="340" spans="2:65" s="1" customFormat="1" ht="22.5" customHeight="1" x14ac:dyDescent="0.3">
      <c r="B340" s="34"/>
      <c r="C340" s="172" t="s">
        <v>609</v>
      </c>
      <c r="D340" s="172" t="s">
        <v>115</v>
      </c>
      <c r="E340" s="173" t="s">
        <v>610</v>
      </c>
      <c r="F340" s="174" t="s">
        <v>611</v>
      </c>
      <c r="G340" s="175" t="s">
        <v>231</v>
      </c>
      <c r="H340" s="176">
        <v>3.95</v>
      </c>
      <c r="I340" s="177"/>
      <c r="J340" s="178">
        <f>ROUND(I340*H340,2)</f>
        <v>0</v>
      </c>
      <c r="K340" s="174" t="s">
        <v>119</v>
      </c>
      <c r="L340" s="54"/>
      <c r="M340" s="179" t="s">
        <v>20</v>
      </c>
      <c r="N340" s="180" t="s">
        <v>47</v>
      </c>
      <c r="O340" s="35"/>
      <c r="P340" s="181">
        <f>O340*H340</f>
        <v>0</v>
      </c>
      <c r="Q340" s="181">
        <v>0.12</v>
      </c>
      <c r="R340" s="181">
        <f>Q340*H340</f>
        <v>0.47399999999999998</v>
      </c>
      <c r="S340" s="181">
        <v>2.2000000000000002</v>
      </c>
      <c r="T340" s="182">
        <f>S340*H340</f>
        <v>8.6900000000000013</v>
      </c>
      <c r="AR340" s="17" t="s">
        <v>113</v>
      </c>
      <c r="AT340" s="17" t="s">
        <v>115</v>
      </c>
      <c r="AU340" s="17" t="s">
        <v>83</v>
      </c>
      <c r="AY340" s="17" t="s">
        <v>114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7" t="s">
        <v>22</v>
      </c>
      <c r="BK340" s="183">
        <f>ROUND(I340*H340,2)</f>
        <v>0</v>
      </c>
      <c r="BL340" s="17" t="s">
        <v>113</v>
      </c>
      <c r="BM340" s="17" t="s">
        <v>612</v>
      </c>
    </row>
    <row r="341" spans="2:65" s="13" customFormat="1" x14ac:dyDescent="0.3">
      <c r="B341" s="225"/>
      <c r="C341" s="226"/>
      <c r="D341" s="186" t="s">
        <v>214</v>
      </c>
      <c r="E341" s="227" t="s">
        <v>20</v>
      </c>
      <c r="F341" s="228" t="s">
        <v>613</v>
      </c>
      <c r="G341" s="226"/>
      <c r="H341" s="229" t="s">
        <v>20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214</v>
      </c>
      <c r="AU341" s="235" t="s">
        <v>83</v>
      </c>
      <c r="AV341" s="13" t="s">
        <v>22</v>
      </c>
      <c r="AW341" s="13" t="s">
        <v>39</v>
      </c>
      <c r="AX341" s="13" t="s">
        <v>76</v>
      </c>
      <c r="AY341" s="235" t="s">
        <v>114</v>
      </c>
    </row>
    <row r="342" spans="2:65" s="11" customFormat="1" x14ac:dyDescent="0.3">
      <c r="B342" s="203"/>
      <c r="C342" s="204"/>
      <c r="D342" s="186" t="s">
        <v>214</v>
      </c>
      <c r="E342" s="205" t="s">
        <v>20</v>
      </c>
      <c r="F342" s="206" t="s">
        <v>614</v>
      </c>
      <c r="G342" s="204"/>
      <c r="H342" s="207">
        <v>0.82499999999999996</v>
      </c>
      <c r="I342" s="208"/>
      <c r="J342" s="204"/>
      <c r="K342" s="204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214</v>
      </c>
      <c r="AU342" s="213" t="s">
        <v>83</v>
      </c>
      <c r="AV342" s="11" t="s">
        <v>83</v>
      </c>
      <c r="AW342" s="11" t="s">
        <v>39</v>
      </c>
      <c r="AX342" s="11" t="s">
        <v>76</v>
      </c>
      <c r="AY342" s="213" t="s">
        <v>114</v>
      </c>
    </row>
    <row r="343" spans="2:65" s="11" customFormat="1" x14ac:dyDescent="0.3">
      <c r="B343" s="203"/>
      <c r="C343" s="204"/>
      <c r="D343" s="186" t="s">
        <v>214</v>
      </c>
      <c r="E343" s="205" t="s">
        <v>20</v>
      </c>
      <c r="F343" s="206" t="s">
        <v>615</v>
      </c>
      <c r="G343" s="204"/>
      <c r="H343" s="207">
        <v>3.125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214</v>
      </c>
      <c r="AU343" s="213" t="s">
        <v>83</v>
      </c>
      <c r="AV343" s="11" t="s">
        <v>83</v>
      </c>
      <c r="AW343" s="11" t="s">
        <v>39</v>
      </c>
      <c r="AX343" s="11" t="s">
        <v>76</v>
      </c>
      <c r="AY343" s="213" t="s">
        <v>114</v>
      </c>
    </row>
    <row r="344" spans="2:65" s="12" customFormat="1" x14ac:dyDescent="0.3">
      <c r="B344" s="214"/>
      <c r="C344" s="215"/>
      <c r="D344" s="184" t="s">
        <v>214</v>
      </c>
      <c r="E344" s="216" t="s">
        <v>20</v>
      </c>
      <c r="F344" s="217" t="s">
        <v>216</v>
      </c>
      <c r="G344" s="215"/>
      <c r="H344" s="218">
        <v>3.95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214</v>
      </c>
      <c r="AU344" s="224" t="s">
        <v>83</v>
      </c>
      <c r="AV344" s="12" t="s">
        <v>113</v>
      </c>
      <c r="AW344" s="12" t="s">
        <v>39</v>
      </c>
      <c r="AX344" s="12" t="s">
        <v>22</v>
      </c>
      <c r="AY344" s="224" t="s">
        <v>114</v>
      </c>
    </row>
    <row r="345" spans="2:65" s="1" customFormat="1" ht="22.5" customHeight="1" x14ac:dyDescent="0.3">
      <c r="B345" s="34"/>
      <c r="C345" s="172" t="s">
        <v>616</v>
      </c>
      <c r="D345" s="172" t="s">
        <v>115</v>
      </c>
      <c r="E345" s="173" t="s">
        <v>617</v>
      </c>
      <c r="F345" s="174" t="s">
        <v>618</v>
      </c>
      <c r="G345" s="175" t="s">
        <v>231</v>
      </c>
      <c r="H345" s="176">
        <v>1.6</v>
      </c>
      <c r="I345" s="177"/>
      <c r="J345" s="178">
        <f>ROUND(I345*H345,2)</f>
        <v>0</v>
      </c>
      <c r="K345" s="174" t="s">
        <v>119</v>
      </c>
      <c r="L345" s="54"/>
      <c r="M345" s="179" t="s">
        <v>20</v>
      </c>
      <c r="N345" s="180" t="s">
        <v>47</v>
      </c>
      <c r="O345" s="35"/>
      <c r="P345" s="181">
        <f>O345*H345</f>
        <v>0</v>
      </c>
      <c r="Q345" s="181">
        <v>0.12171</v>
      </c>
      <c r="R345" s="181">
        <f>Q345*H345</f>
        <v>0.19473600000000002</v>
      </c>
      <c r="S345" s="181">
        <v>2.4</v>
      </c>
      <c r="T345" s="182">
        <f>S345*H345</f>
        <v>3.84</v>
      </c>
      <c r="AR345" s="17" t="s">
        <v>113</v>
      </c>
      <c r="AT345" s="17" t="s">
        <v>115</v>
      </c>
      <c r="AU345" s="17" t="s">
        <v>83</v>
      </c>
      <c r="AY345" s="17" t="s">
        <v>114</v>
      </c>
      <c r="BE345" s="183">
        <f>IF(N345="základní",J345,0)</f>
        <v>0</v>
      </c>
      <c r="BF345" s="183">
        <f>IF(N345="snížená",J345,0)</f>
        <v>0</v>
      </c>
      <c r="BG345" s="183">
        <f>IF(N345="zákl. přenesená",J345,0)</f>
        <v>0</v>
      </c>
      <c r="BH345" s="183">
        <f>IF(N345="sníž. přenesená",J345,0)</f>
        <v>0</v>
      </c>
      <c r="BI345" s="183">
        <f>IF(N345="nulová",J345,0)</f>
        <v>0</v>
      </c>
      <c r="BJ345" s="17" t="s">
        <v>22</v>
      </c>
      <c r="BK345" s="183">
        <f>ROUND(I345*H345,2)</f>
        <v>0</v>
      </c>
      <c r="BL345" s="17" t="s">
        <v>113</v>
      </c>
      <c r="BM345" s="17" t="s">
        <v>619</v>
      </c>
    </row>
    <row r="346" spans="2:65" s="11" customFormat="1" x14ac:dyDescent="0.3">
      <c r="B346" s="203"/>
      <c r="C346" s="204"/>
      <c r="D346" s="186" t="s">
        <v>214</v>
      </c>
      <c r="E346" s="205" t="s">
        <v>20</v>
      </c>
      <c r="F346" s="206" t="s">
        <v>620</v>
      </c>
      <c r="G346" s="204"/>
      <c r="H346" s="207">
        <v>1.6</v>
      </c>
      <c r="I346" s="208"/>
      <c r="J346" s="204"/>
      <c r="K346" s="204"/>
      <c r="L346" s="209"/>
      <c r="M346" s="210"/>
      <c r="N346" s="211"/>
      <c r="O346" s="211"/>
      <c r="P346" s="211"/>
      <c r="Q346" s="211"/>
      <c r="R346" s="211"/>
      <c r="S346" s="211"/>
      <c r="T346" s="212"/>
      <c r="AT346" s="213" t="s">
        <v>214</v>
      </c>
      <c r="AU346" s="213" t="s">
        <v>83</v>
      </c>
      <c r="AV346" s="11" t="s">
        <v>83</v>
      </c>
      <c r="AW346" s="11" t="s">
        <v>39</v>
      </c>
      <c r="AX346" s="11" t="s">
        <v>76</v>
      </c>
      <c r="AY346" s="213" t="s">
        <v>114</v>
      </c>
    </row>
    <row r="347" spans="2:65" s="12" customFormat="1" x14ac:dyDescent="0.3">
      <c r="B347" s="214"/>
      <c r="C347" s="215"/>
      <c r="D347" s="184" t="s">
        <v>214</v>
      </c>
      <c r="E347" s="216" t="s">
        <v>20</v>
      </c>
      <c r="F347" s="217" t="s">
        <v>216</v>
      </c>
      <c r="G347" s="215"/>
      <c r="H347" s="218">
        <v>1.6</v>
      </c>
      <c r="I347" s="219"/>
      <c r="J347" s="215"/>
      <c r="K347" s="215"/>
      <c r="L347" s="220"/>
      <c r="M347" s="221"/>
      <c r="N347" s="222"/>
      <c r="O347" s="222"/>
      <c r="P347" s="222"/>
      <c r="Q347" s="222"/>
      <c r="R347" s="222"/>
      <c r="S347" s="222"/>
      <c r="T347" s="223"/>
      <c r="AT347" s="224" t="s">
        <v>214</v>
      </c>
      <c r="AU347" s="224" t="s">
        <v>83</v>
      </c>
      <c r="AV347" s="12" t="s">
        <v>113</v>
      </c>
      <c r="AW347" s="12" t="s">
        <v>39</v>
      </c>
      <c r="AX347" s="12" t="s">
        <v>22</v>
      </c>
      <c r="AY347" s="224" t="s">
        <v>114</v>
      </c>
    </row>
    <row r="348" spans="2:65" s="1" customFormat="1" ht="22.5" customHeight="1" x14ac:dyDescent="0.3">
      <c r="B348" s="34"/>
      <c r="C348" s="172" t="s">
        <v>621</v>
      </c>
      <c r="D348" s="172" t="s">
        <v>115</v>
      </c>
      <c r="E348" s="173" t="s">
        <v>622</v>
      </c>
      <c r="F348" s="174" t="s">
        <v>623</v>
      </c>
      <c r="G348" s="175" t="s">
        <v>293</v>
      </c>
      <c r="H348" s="176">
        <v>5033.2240000000002</v>
      </c>
      <c r="I348" s="177"/>
      <c r="J348" s="178">
        <f>ROUND(I348*H348,2)</f>
        <v>0</v>
      </c>
      <c r="K348" s="174" t="s">
        <v>169</v>
      </c>
      <c r="L348" s="54"/>
      <c r="M348" s="179" t="s">
        <v>20</v>
      </c>
      <c r="N348" s="180" t="s">
        <v>47</v>
      </c>
      <c r="O348" s="35"/>
      <c r="P348" s="181">
        <f>O348*H348</f>
        <v>0</v>
      </c>
      <c r="Q348" s="181">
        <v>0</v>
      </c>
      <c r="R348" s="181">
        <f>Q348*H348</f>
        <v>0</v>
      </c>
      <c r="S348" s="181">
        <v>0</v>
      </c>
      <c r="T348" s="182">
        <f>S348*H348</f>
        <v>0</v>
      </c>
      <c r="AR348" s="17" t="s">
        <v>113</v>
      </c>
      <c r="AT348" s="17" t="s">
        <v>115</v>
      </c>
      <c r="AU348" s="17" t="s">
        <v>83</v>
      </c>
      <c r="AY348" s="17" t="s">
        <v>114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7" t="s">
        <v>22</v>
      </c>
      <c r="BK348" s="183">
        <f>ROUND(I348*H348,2)</f>
        <v>0</v>
      </c>
      <c r="BL348" s="17" t="s">
        <v>113</v>
      </c>
      <c r="BM348" s="17" t="s">
        <v>624</v>
      </c>
    </row>
    <row r="349" spans="2:65" s="13" customFormat="1" x14ac:dyDescent="0.3">
      <c r="B349" s="225"/>
      <c r="C349" s="226"/>
      <c r="D349" s="186" t="s">
        <v>214</v>
      </c>
      <c r="E349" s="227" t="s">
        <v>20</v>
      </c>
      <c r="F349" s="228" t="s">
        <v>625</v>
      </c>
      <c r="G349" s="226"/>
      <c r="H349" s="229" t="s">
        <v>20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214</v>
      </c>
      <c r="AU349" s="235" t="s">
        <v>83</v>
      </c>
      <c r="AV349" s="13" t="s">
        <v>22</v>
      </c>
      <c r="AW349" s="13" t="s">
        <v>39</v>
      </c>
      <c r="AX349" s="13" t="s">
        <v>76</v>
      </c>
      <c r="AY349" s="235" t="s">
        <v>114</v>
      </c>
    </row>
    <row r="350" spans="2:65" s="11" customFormat="1" x14ac:dyDescent="0.3">
      <c r="B350" s="203"/>
      <c r="C350" s="204"/>
      <c r="D350" s="186" t="s">
        <v>214</v>
      </c>
      <c r="E350" s="205" t="s">
        <v>20</v>
      </c>
      <c r="F350" s="206" t="s">
        <v>626</v>
      </c>
      <c r="G350" s="204"/>
      <c r="H350" s="207">
        <v>2759.68</v>
      </c>
      <c r="I350" s="208"/>
      <c r="J350" s="204"/>
      <c r="K350" s="204"/>
      <c r="L350" s="209"/>
      <c r="M350" s="210"/>
      <c r="N350" s="211"/>
      <c r="O350" s="211"/>
      <c r="P350" s="211"/>
      <c r="Q350" s="211"/>
      <c r="R350" s="211"/>
      <c r="S350" s="211"/>
      <c r="T350" s="212"/>
      <c r="AT350" s="213" t="s">
        <v>214</v>
      </c>
      <c r="AU350" s="213" t="s">
        <v>83</v>
      </c>
      <c r="AV350" s="11" t="s">
        <v>83</v>
      </c>
      <c r="AW350" s="11" t="s">
        <v>39</v>
      </c>
      <c r="AX350" s="11" t="s">
        <v>76</v>
      </c>
      <c r="AY350" s="213" t="s">
        <v>114</v>
      </c>
    </row>
    <row r="351" spans="2:65" s="11" customFormat="1" x14ac:dyDescent="0.3">
      <c r="B351" s="203"/>
      <c r="C351" s="204"/>
      <c r="D351" s="186" t="s">
        <v>214</v>
      </c>
      <c r="E351" s="205" t="s">
        <v>20</v>
      </c>
      <c r="F351" s="206" t="s">
        <v>627</v>
      </c>
      <c r="G351" s="204"/>
      <c r="H351" s="207">
        <v>212.744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214</v>
      </c>
      <c r="AU351" s="213" t="s">
        <v>83</v>
      </c>
      <c r="AV351" s="11" t="s">
        <v>83</v>
      </c>
      <c r="AW351" s="11" t="s">
        <v>39</v>
      </c>
      <c r="AX351" s="11" t="s">
        <v>76</v>
      </c>
      <c r="AY351" s="213" t="s">
        <v>114</v>
      </c>
    </row>
    <row r="352" spans="2:65" s="11" customFormat="1" x14ac:dyDescent="0.3">
      <c r="B352" s="203"/>
      <c r="C352" s="204"/>
      <c r="D352" s="186" t="s">
        <v>214</v>
      </c>
      <c r="E352" s="205" t="s">
        <v>20</v>
      </c>
      <c r="F352" s="206" t="s">
        <v>628</v>
      </c>
      <c r="G352" s="204"/>
      <c r="H352" s="207">
        <v>2060.8000000000002</v>
      </c>
      <c r="I352" s="208"/>
      <c r="J352" s="204"/>
      <c r="K352" s="204"/>
      <c r="L352" s="209"/>
      <c r="M352" s="210"/>
      <c r="N352" s="211"/>
      <c r="O352" s="211"/>
      <c r="P352" s="211"/>
      <c r="Q352" s="211"/>
      <c r="R352" s="211"/>
      <c r="S352" s="211"/>
      <c r="T352" s="212"/>
      <c r="AT352" s="213" t="s">
        <v>214</v>
      </c>
      <c r="AU352" s="213" t="s">
        <v>83</v>
      </c>
      <c r="AV352" s="11" t="s">
        <v>83</v>
      </c>
      <c r="AW352" s="11" t="s">
        <v>39</v>
      </c>
      <c r="AX352" s="11" t="s">
        <v>76</v>
      </c>
      <c r="AY352" s="213" t="s">
        <v>114</v>
      </c>
    </row>
    <row r="353" spans="2:65" s="12" customFormat="1" x14ac:dyDescent="0.3">
      <c r="B353" s="214"/>
      <c r="C353" s="215"/>
      <c r="D353" s="184" t="s">
        <v>214</v>
      </c>
      <c r="E353" s="216" t="s">
        <v>20</v>
      </c>
      <c r="F353" s="217" t="s">
        <v>216</v>
      </c>
      <c r="G353" s="215"/>
      <c r="H353" s="218">
        <v>5033.2240000000002</v>
      </c>
      <c r="I353" s="219"/>
      <c r="J353" s="215"/>
      <c r="K353" s="215"/>
      <c r="L353" s="220"/>
      <c r="M353" s="221"/>
      <c r="N353" s="222"/>
      <c r="O353" s="222"/>
      <c r="P353" s="222"/>
      <c r="Q353" s="222"/>
      <c r="R353" s="222"/>
      <c r="S353" s="222"/>
      <c r="T353" s="223"/>
      <c r="AT353" s="224" t="s">
        <v>214</v>
      </c>
      <c r="AU353" s="224" t="s">
        <v>83</v>
      </c>
      <c r="AV353" s="12" t="s">
        <v>113</v>
      </c>
      <c r="AW353" s="12" t="s">
        <v>39</v>
      </c>
      <c r="AX353" s="12" t="s">
        <v>22</v>
      </c>
      <c r="AY353" s="224" t="s">
        <v>114</v>
      </c>
    </row>
    <row r="354" spans="2:65" s="1" customFormat="1" ht="22.5" customHeight="1" x14ac:dyDescent="0.3">
      <c r="B354" s="34"/>
      <c r="C354" s="172" t="s">
        <v>629</v>
      </c>
      <c r="D354" s="172" t="s">
        <v>115</v>
      </c>
      <c r="E354" s="173" t="s">
        <v>630</v>
      </c>
      <c r="F354" s="174" t="s">
        <v>631</v>
      </c>
      <c r="G354" s="175" t="s">
        <v>325</v>
      </c>
      <c r="H354" s="176">
        <v>12.5</v>
      </c>
      <c r="I354" s="177"/>
      <c r="J354" s="178">
        <f>ROUND(I354*H354,2)</f>
        <v>0</v>
      </c>
      <c r="K354" s="174" t="s">
        <v>119</v>
      </c>
      <c r="L354" s="54"/>
      <c r="M354" s="179" t="s">
        <v>20</v>
      </c>
      <c r="N354" s="180" t="s">
        <v>47</v>
      </c>
      <c r="O354" s="35"/>
      <c r="P354" s="181">
        <f>O354*H354</f>
        <v>0</v>
      </c>
      <c r="Q354" s="181">
        <v>0</v>
      </c>
      <c r="R354" s="181">
        <f>Q354*H354</f>
        <v>0</v>
      </c>
      <c r="S354" s="181">
        <v>7.0000000000000007E-2</v>
      </c>
      <c r="T354" s="182">
        <f>S354*H354</f>
        <v>0.87500000000000011</v>
      </c>
      <c r="AR354" s="17" t="s">
        <v>113</v>
      </c>
      <c r="AT354" s="17" t="s">
        <v>115</v>
      </c>
      <c r="AU354" s="17" t="s">
        <v>83</v>
      </c>
      <c r="AY354" s="17" t="s">
        <v>114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7" t="s">
        <v>22</v>
      </c>
      <c r="BK354" s="183">
        <f>ROUND(I354*H354,2)</f>
        <v>0</v>
      </c>
      <c r="BL354" s="17" t="s">
        <v>113</v>
      </c>
      <c r="BM354" s="17" t="s">
        <v>632</v>
      </c>
    </row>
    <row r="355" spans="2:65" s="1" customFormat="1" ht="22.5" customHeight="1" x14ac:dyDescent="0.3">
      <c r="B355" s="34"/>
      <c r="C355" s="172" t="s">
        <v>633</v>
      </c>
      <c r="D355" s="172" t="s">
        <v>115</v>
      </c>
      <c r="E355" s="173" t="s">
        <v>634</v>
      </c>
      <c r="F355" s="174" t="s">
        <v>635</v>
      </c>
      <c r="G355" s="175" t="s">
        <v>191</v>
      </c>
      <c r="H355" s="176">
        <v>6</v>
      </c>
      <c r="I355" s="177"/>
      <c r="J355" s="178">
        <f>ROUND(I355*H355,2)</f>
        <v>0</v>
      </c>
      <c r="K355" s="174" t="s">
        <v>119</v>
      </c>
      <c r="L355" s="54"/>
      <c r="M355" s="179" t="s">
        <v>20</v>
      </c>
      <c r="N355" s="180" t="s">
        <v>47</v>
      </c>
      <c r="O355" s="35"/>
      <c r="P355" s="181">
        <f>O355*H355</f>
        <v>0</v>
      </c>
      <c r="Q355" s="181">
        <v>0</v>
      </c>
      <c r="R355" s="181">
        <f>Q355*H355</f>
        <v>0</v>
      </c>
      <c r="S355" s="181">
        <v>6.8400000000000002E-2</v>
      </c>
      <c r="T355" s="182">
        <f>S355*H355</f>
        <v>0.41039999999999999</v>
      </c>
      <c r="AR355" s="17" t="s">
        <v>113</v>
      </c>
      <c r="AT355" s="17" t="s">
        <v>115</v>
      </c>
      <c r="AU355" s="17" t="s">
        <v>83</v>
      </c>
      <c r="AY355" s="17" t="s">
        <v>114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7" t="s">
        <v>22</v>
      </c>
      <c r="BK355" s="183">
        <f>ROUND(I355*H355,2)</f>
        <v>0</v>
      </c>
      <c r="BL355" s="17" t="s">
        <v>113</v>
      </c>
      <c r="BM355" s="17" t="s">
        <v>636</v>
      </c>
    </row>
    <row r="356" spans="2:65" s="1" customFormat="1" ht="22.5" customHeight="1" x14ac:dyDescent="0.3">
      <c r="B356" s="34"/>
      <c r="C356" s="172" t="s">
        <v>637</v>
      </c>
      <c r="D356" s="172" t="s">
        <v>115</v>
      </c>
      <c r="E356" s="173" t="s">
        <v>638</v>
      </c>
      <c r="F356" s="174" t="s">
        <v>639</v>
      </c>
      <c r="G356" s="175" t="s">
        <v>325</v>
      </c>
      <c r="H356" s="176">
        <v>18.5</v>
      </c>
      <c r="I356" s="177"/>
      <c r="J356" s="178">
        <f>ROUND(I356*H356,2)</f>
        <v>0</v>
      </c>
      <c r="K356" s="174" t="s">
        <v>119</v>
      </c>
      <c r="L356" s="54"/>
      <c r="M356" s="179" t="s">
        <v>20</v>
      </c>
      <c r="N356" s="180" t="s">
        <v>47</v>
      </c>
      <c r="O356" s="35"/>
      <c r="P356" s="181">
        <f>O356*H356</f>
        <v>0</v>
      </c>
      <c r="Q356" s="181">
        <v>0</v>
      </c>
      <c r="R356" s="181">
        <f>Q356*H356</f>
        <v>0</v>
      </c>
      <c r="S356" s="181">
        <v>2.48E-3</v>
      </c>
      <c r="T356" s="182">
        <f>S356*H356</f>
        <v>4.5879999999999997E-2</v>
      </c>
      <c r="AR356" s="17" t="s">
        <v>113</v>
      </c>
      <c r="AT356" s="17" t="s">
        <v>115</v>
      </c>
      <c r="AU356" s="17" t="s">
        <v>83</v>
      </c>
      <c r="AY356" s="17" t="s">
        <v>114</v>
      </c>
      <c r="BE356" s="183">
        <f>IF(N356="základní",J356,0)</f>
        <v>0</v>
      </c>
      <c r="BF356" s="183">
        <f>IF(N356="snížená",J356,0)</f>
        <v>0</v>
      </c>
      <c r="BG356" s="183">
        <f>IF(N356="zákl. přenesená",J356,0)</f>
        <v>0</v>
      </c>
      <c r="BH356" s="183">
        <f>IF(N356="sníž. přenesená",J356,0)</f>
        <v>0</v>
      </c>
      <c r="BI356" s="183">
        <f>IF(N356="nulová",J356,0)</f>
        <v>0</v>
      </c>
      <c r="BJ356" s="17" t="s">
        <v>22</v>
      </c>
      <c r="BK356" s="183">
        <f>ROUND(I356*H356,2)</f>
        <v>0</v>
      </c>
      <c r="BL356" s="17" t="s">
        <v>113</v>
      </c>
      <c r="BM356" s="17" t="s">
        <v>640</v>
      </c>
    </row>
    <row r="357" spans="2:65" s="11" customFormat="1" x14ac:dyDescent="0.3">
      <c r="B357" s="203"/>
      <c r="C357" s="204"/>
      <c r="D357" s="186" t="s">
        <v>214</v>
      </c>
      <c r="E357" s="205" t="s">
        <v>20</v>
      </c>
      <c r="F357" s="206" t="s">
        <v>641</v>
      </c>
      <c r="G357" s="204"/>
      <c r="H357" s="207">
        <v>18.5</v>
      </c>
      <c r="I357" s="208"/>
      <c r="J357" s="204"/>
      <c r="K357" s="204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214</v>
      </c>
      <c r="AU357" s="213" t="s">
        <v>83</v>
      </c>
      <c r="AV357" s="11" t="s">
        <v>83</v>
      </c>
      <c r="AW357" s="11" t="s">
        <v>39</v>
      </c>
      <c r="AX357" s="11" t="s">
        <v>76</v>
      </c>
      <c r="AY357" s="213" t="s">
        <v>114</v>
      </c>
    </row>
    <row r="358" spans="2:65" s="12" customFormat="1" x14ac:dyDescent="0.3">
      <c r="B358" s="214"/>
      <c r="C358" s="215"/>
      <c r="D358" s="184" t="s">
        <v>214</v>
      </c>
      <c r="E358" s="216" t="s">
        <v>20</v>
      </c>
      <c r="F358" s="217" t="s">
        <v>216</v>
      </c>
      <c r="G358" s="215"/>
      <c r="H358" s="218">
        <v>18.5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214</v>
      </c>
      <c r="AU358" s="224" t="s">
        <v>83</v>
      </c>
      <c r="AV358" s="12" t="s">
        <v>113</v>
      </c>
      <c r="AW358" s="12" t="s">
        <v>39</v>
      </c>
      <c r="AX358" s="12" t="s">
        <v>22</v>
      </c>
      <c r="AY358" s="224" t="s">
        <v>114</v>
      </c>
    </row>
    <row r="359" spans="2:65" s="1" customFormat="1" ht="22.5" customHeight="1" x14ac:dyDescent="0.3">
      <c r="B359" s="34"/>
      <c r="C359" s="172" t="s">
        <v>642</v>
      </c>
      <c r="D359" s="172" t="s">
        <v>115</v>
      </c>
      <c r="E359" s="173" t="s">
        <v>643</v>
      </c>
      <c r="F359" s="174" t="s">
        <v>644</v>
      </c>
      <c r="G359" s="175" t="s">
        <v>325</v>
      </c>
      <c r="H359" s="176">
        <v>4</v>
      </c>
      <c r="I359" s="177"/>
      <c r="J359" s="178">
        <f>ROUND(I359*H359,2)</f>
        <v>0</v>
      </c>
      <c r="K359" s="174" t="s">
        <v>119</v>
      </c>
      <c r="L359" s="54"/>
      <c r="M359" s="179" t="s">
        <v>20</v>
      </c>
      <c r="N359" s="180" t="s">
        <v>47</v>
      </c>
      <c r="O359" s="35"/>
      <c r="P359" s="181">
        <f>O359*H359</f>
        <v>0</v>
      </c>
      <c r="Q359" s="181">
        <v>0</v>
      </c>
      <c r="R359" s="181">
        <f>Q359*H359</f>
        <v>0</v>
      </c>
      <c r="S359" s="181">
        <v>2.5399999999999999E-2</v>
      </c>
      <c r="T359" s="182">
        <f>S359*H359</f>
        <v>0.1016</v>
      </c>
      <c r="AR359" s="17" t="s">
        <v>113</v>
      </c>
      <c r="AT359" s="17" t="s">
        <v>115</v>
      </c>
      <c r="AU359" s="17" t="s">
        <v>83</v>
      </c>
      <c r="AY359" s="17" t="s">
        <v>114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7" t="s">
        <v>22</v>
      </c>
      <c r="BK359" s="183">
        <f>ROUND(I359*H359,2)</f>
        <v>0</v>
      </c>
      <c r="BL359" s="17" t="s">
        <v>113</v>
      </c>
      <c r="BM359" s="17" t="s">
        <v>645</v>
      </c>
    </row>
    <row r="360" spans="2:65" s="11" customFormat="1" x14ac:dyDescent="0.3">
      <c r="B360" s="203"/>
      <c r="C360" s="204"/>
      <c r="D360" s="186" t="s">
        <v>214</v>
      </c>
      <c r="E360" s="205" t="s">
        <v>20</v>
      </c>
      <c r="F360" s="206" t="s">
        <v>646</v>
      </c>
      <c r="G360" s="204"/>
      <c r="H360" s="207">
        <v>4</v>
      </c>
      <c r="I360" s="208"/>
      <c r="J360" s="204"/>
      <c r="K360" s="204"/>
      <c r="L360" s="209"/>
      <c r="M360" s="210"/>
      <c r="N360" s="211"/>
      <c r="O360" s="211"/>
      <c r="P360" s="211"/>
      <c r="Q360" s="211"/>
      <c r="R360" s="211"/>
      <c r="S360" s="211"/>
      <c r="T360" s="212"/>
      <c r="AT360" s="213" t="s">
        <v>214</v>
      </c>
      <c r="AU360" s="213" t="s">
        <v>83</v>
      </c>
      <c r="AV360" s="11" t="s">
        <v>83</v>
      </c>
      <c r="AW360" s="11" t="s">
        <v>39</v>
      </c>
      <c r="AX360" s="11" t="s">
        <v>76</v>
      </c>
      <c r="AY360" s="213" t="s">
        <v>114</v>
      </c>
    </row>
    <row r="361" spans="2:65" s="12" customFormat="1" x14ac:dyDescent="0.3">
      <c r="B361" s="214"/>
      <c r="C361" s="215"/>
      <c r="D361" s="184" t="s">
        <v>214</v>
      </c>
      <c r="E361" s="216" t="s">
        <v>20</v>
      </c>
      <c r="F361" s="217" t="s">
        <v>216</v>
      </c>
      <c r="G361" s="215"/>
      <c r="H361" s="218">
        <v>4</v>
      </c>
      <c r="I361" s="219"/>
      <c r="J361" s="215"/>
      <c r="K361" s="215"/>
      <c r="L361" s="220"/>
      <c r="M361" s="221"/>
      <c r="N361" s="222"/>
      <c r="O361" s="222"/>
      <c r="P361" s="222"/>
      <c r="Q361" s="222"/>
      <c r="R361" s="222"/>
      <c r="S361" s="222"/>
      <c r="T361" s="223"/>
      <c r="AT361" s="224" t="s">
        <v>214</v>
      </c>
      <c r="AU361" s="224" t="s">
        <v>83</v>
      </c>
      <c r="AV361" s="12" t="s">
        <v>113</v>
      </c>
      <c r="AW361" s="12" t="s">
        <v>39</v>
      </c>
      <c r="AX361" s="12" t="s">
        <v>22</v>
      </c>
      <c r="AY361" s="224" t="s">
        <v>114</v>
      </c>
    </row>
    <row r="362" spans="2:65" s="1" customFormat="1" ht="22.5" customHeight="1" x14ac:dyDescent="0.3">
      <c r="B362" s="34"/>
      <c r="C362" s="172" t="s">
        <v>647</v>
      </c>
      <c r="D362" s="172" t="s">
        <v>115</v>
      </c>
      <c r="E362" s="173" t="s">
        <v>648</v>
      </c>
      <c r="F362" s="174" t="s">
        <v>649</v>
      </c>
      <c r="G362" s="175" t="s">
        <v>325</v>
      </c>
      <c r="H362" s="176">
        <v>1</v>
      </c>
      <c r="I362" s="177"/>
      <c r="J362" s="178">
        <f>ROUND(I362*H362,2)</f>
        <v>0</v>
      </c>
      <c r="K362" s="174" t="s">
        <v>169</v>
      </c>
      <c r="L362" s="54"/>
      <c r="M362" s="179" t="s">
        <v>20</v>
      </c>
      <c r="N362" s="180" t="s">
        <v>47</v>
      </c>
      <c r="O362" s="35"/>
      <c r="P362" s="181">
        <f>O362*H362</f>
        <v>0</v>
      </c>
      <c r="Q362" s="181">
        <v>0</v>
      </c>
      <c r="R362" s="181">
        <f>Q362*H362</f>
        <v>0</v>
      </c>
      <c r="S362" s="181">
        <v>2.5399999999999999E-2</v>
      </c>
      <c r="T362" s="182">
        <f>S362*H362</f>
        <v>2.5399999999999999E-2</v>
      </c>
      <c r="AR362" s="17" t="s">
        <v>113</v>
      </c>
      <c r="AT362" s="17" t="s">
        <v>115</v>
      </c>
      <c r="AU362" s="17" t="s">
        <v>83</v>
      </c>
      <c r="AY362" s="17" t="s">
        <v>114</v>
      </c>
      <c r="BE362" s="183">
        <f>IF(N362="základní",J362,0)</f>
        <v>0</v>
      </c>
      <c r="BF362" s="183">
        <f>IF(N362="snížená",J362,0)</f>
        <v>0</v>
      </c>
      <c r="BG362" s="183">
        <f>IF(N362="zákl. přenesená",J362,0)</f>
        <v>0</v>
      </c>
      <c r="BH362" s="183">
        <f>IF(N362="sníž. přenesená",J362,0)</f>
        <v>0</v>
      </c>
      <c r="BI362" s="183">
        <f>IF(N362="nulová",J362,0)</f>
        <v>0</v>
      </c>
      <c r="BJ362" s="17" t="s">
        <v>22</v>
      </c>
      <c r="BK362" s="183">
        <f>ROUND(I362*H362,2)</f>
        <v>0</v>
      </c>
      <c r="BL362" s="17" t="s">
        <v>113</v>
      </c>
      <c r="BM362" s="17" t="s">
        <v>650</v>
      </c>
    </row>
    <row r="363" spans="2:65" s="11" customFormat="1" ht="24" x14ac:dyDescent="0.3">
      <c r="B363" s="203"/>
      <c r="C363" s="204"/>
      <c r="D363" s="186" t="s">
        <v>214</v>
      </c>
      <c r="E363" s="205" t="s">
        <v>20</v>
      </c>
      <c r="F363" s="206" t="s">
        <v>651</v>
      </c>
      <c r="G363" s="204"/>
      <c r="H363" s="207">
        <v>1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214</v>
      </c>
      <c r="AU363" s="213" t="s">
        <v>83</v>
      </c>
      <c r="AV363" s="11" t="s">
        <v>83</v>
      </c>
      <c r="AW363" s="11" t="s">
        <v>39</v>
      </c>
      <c r="AX363" s="11" t="s">
        <v>76</v>
      </c>
      <c r="AY363" s="213" t="s">
        <v>114</v>
      </c>
    </row>
    <row r="364" spans="2:65" s="12" customFormat="1" x14ac:dyDescent="0.3">
      <c r="B364" s="214"/>
      <c r="C364" s="215"/>
      <c r="D364" s="184" t="s">
        <v>214</v>
      </c>
      <c r="E364" s="216" t="s">
        <v>20</v>
      </c>
      <c r="F364" s="217" t="s">
        <v>216</v>
      </c>
      <c r="G364" s="215"/>
      <c r="H364" s="218">
        <v>1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214</v>
      </c>
      <c r="AU364" s="224" t="s">
        <v>83</v>
      </c>
      <c r="AV364" s="12" t="s">
        <v>113</v>
      </c>
      <c r="AW364" s="12" t="s">
        <v>39</v>
      </c>
      <c r="AX364" s="12" t="s">
        <v>22</v>
      </c>
      <c r="AY364" s="224" t="s">
        <v>114</v>
      </c>
    </row>
    <row r="365" spans="2:65" s="1" customFormat="1" ht="22.5" customHeight="1" x14ac:dyDescent="0.3">
      <c r="B365" s="34"/>
      <c r="C365" s="172" t="s">
        <v>652</v>
      </c>
      <c r="D365" s="172" t="s">
        <v>115</v>
      </c>
      <c r="E365" s="173" t="s">
        <v>653</v>
      </c>
      <c r="F365" s="174" t="s">
        <v>654</v>
      </c>
      <c r="G365" s="175" t="s">
        <v>325</v>
      </c>
      <c r="H365" s="176">
        <v>12</v>
      </c>
      <c r="I365" s="177"/>
      <c r="J365" s="178">
        <f>ROUND(I365*H365,2)</f>
        <v>0</v>
      </c>
      <c r="K365" s="174" t="s">
        <v>119</v>
      </c>
      <c r="L365" s="54"/>
      <c r="M365" s="179" t="s">
        <v>20</v>
      </c>
      <c r="N365" s="180" t="s">
        <v>47</v>
      </c>
      <c r="O365" s="35"/>
      <c r="P365" s="181">
        <f>O365*H365</f>
        <v>0</v>
      </c>
      <c r="Q365" s="181">
        <v>0</v>
      </c>
      <c r="R365" s="181">
        <f>Q365*H365</f>
        <v>0</v>
      </c>
      <c r="S365" s="181">
        <v>4.53E-2</v>
      </c>
      <c r="T365" s="182">
        <f>S365*H365</f>
        <v>0.54359999999999997</v>
      </c>
      <c r="AR365" s="17" t="s">
        <v>113</v>
      </c>
      <c r="AT365" s="17" t="s">
        <v>115</v>
      </c>
      <c r="AU365" s="17" t="s">
        <v>83</v>
      </c>
      <c r="AY365" s="17" t="s">
        <v>114</v>
      </c>
      <c r="BE365" s="183">
        <f>IF(N365="základní",J365,0)</f>
        <v>0</v>
      </c>
      <c r="BF365" s="183">
        <f>IF(N365="snížená",J365,0)</f>
        <v>0</v>
      </c>
      <c r="BG365" s="183">
        <f>IF(N365="zákl. přenesená",J365,0)</f>
        <v>0</v>
      </c>
      <c r="BH365" s="183">
        <f>IF(N365="sníž. přenesená",J365,0)</f>
        <v>0</v>
      </c>
      <c r="BI365" s="183">
        <f>IF(N365="nulová",J365,0)</f>
        <v>0</v>
      </c>
      <c r="BJ365" s="17" t="s">
        <v>22</v>
      </c>
      <c r="BK365" s="183">
        <f>ROUND(I365*H365,2)</f>
        <v>0</v>
      </c>
      <c r="BL365" s="17" t="s">
        <v>113</v>
      </c>
      <c r="BM365" s="17" t="s">
        <v>655</v>
      </c>
    </row>
    <row r="366" spans="2:65" s="11" customFormat="1" x14ac:dyDescent="0.3">
      <c r="B366" s="203"/>
      <c r="C366" s="204"/>
      <c r="D366" s="186" t="s">
        <v>214</v>
      </c>
      <c r="E366" s="205" t="s">
        <v>20</v>
      </c>
      <c r="F366" s="206" t="s">
        <v>656</v>
      </c>
      <c r="G366" s="204"/>
      <c r="H366" s="207">
        <v>12</v>
      </c>
      <c r="I366" s="208"/>
      <c r="J366" s="204"/>
      <c r="K366" s="204"/>
      <c r="L366" s="209"/>
      <c r="M366" s="210"/>
      <c r="N366" s="211"/>
      <c r="O366" s="211"/>
      <c r="P366" s="211"/>
      <c r="Q366" s="211"/>
      <c r="R366" s="211"/>
      <c r="S366" s="211"/>
      <c r="T366" s="212"/>
      <c r="AT366" s="213" t="s">
        <v>214</v>
      </c>
      <c r="AU366" s="213" t="s">
        <v>83</v>
      </c>
      <c r="AV366" s="11" t="s">
        <v>83</v>
      </c>
      <c r="AW366" s="11" t="s">
        <v>39</v>
      </c>
      <c r="AX366" s="11" t="s">
        <v>76</v>
      </c>
      <c r="AY366" s="213" t="s">
        <v>114</v>
      </c>
    </row>
    <row r="367" spans="2:65" s="12" customFormat="1" x14ac:dyDescent="0.3">
      <c r="B367" s="214"/>
      <c r="C367" s="215"/>
      <c r="D367" s="184" t="s">
        <v>214</v>
      </c>
      <c r="E367" s="216" t="s">
        <v>20</v>
      </c>
      <c r="F367" s="217" t="s">
        <v>216</v>
      </c>
      <c r="G367" s="215"/>
      <c r="H367" s="218">
        <v>12</v>
      </c>
      <c r="I367" s="219"/>
      <c r="J367" s="215"/>
      <c r="K367" s="215"/>
      <c r="L367" s="220"/>
      <c r="M367" s="221"/>
      <c r="N367" s="222"/>
      <c r="O367" s="222"/>
      <c r="P367" s="222"/>
      <c r="Q367" s="222"/>
      <c r="R367" s="222"/>
      <c r="S367" s="222"/>
      <c r="T367" s="223"/>
      <c r="AT367" s="224" t="s">
        <v>214</v>
      </c>
      <c r="AU367" s="224" t="s">
        <v>83</v>
      </c>
      <c r="AV367" s="12" t="s">
        <v>113</v>
      </c>
      <c r="AW367" s="12" t="s">
        <v>39</v>
      </c>
      <c r="AX367" s="12" t="s">
        <v>22</v>
      </c>
      <c r="AY367" s="224" t="s">
        <v>114</v>
      </c>
    </row>
    <row r="368" spans="2:65" s="1" customFormat="1" ht="22.5" customHeight="1" x14ac:dyDescent="0.3">
      <c r="B368" s="34"/>
      <c r="C368" s="172" t="s">
        <v>657</v>
      </c>
      <c r="D368" s="172" t="s">
        <v>115</v>
      </c>
      <c r="E368" s="173" t="s">
        <v>658</v>
      </c>
      <c r="F368" s="174" t="s">
        <v>659</v>
      </c>
      <c r="G368" s="175" t="s">
        <v>325</v>
      </c>
      <c r="H368" s="176">
        <v>19.399999999999999</v>
      </c>
      <c r="I368" s="177"/>
      <c r="J368" s="178">
        <f>ROUND(I368*H368,2)</f>
        <v>0</v>
      </c>
      <c r="K368" s="174" t="s">
        <v>119</v>
      </c>
      <c r="L368" s="54"/>
      <c r="M368" s="179" t="s">
        <v>20</v>
      </c>
      <c r="N368" s="180" t="s">
        <v>47</v>
      </c>
      <c r="O368" s="35"/>
      <c r="P368" s="181">
        <f>O368*H368</f>
        <v>0</v>
      </c>
      <c r="Q368" s="181">
        <v>8.0000000000000007E-5</v>
      </c>
      <c r="R368" s="181">
        <f>Q368*H368</f>
        <v>1.552E-3</v>
      </c>
      <c r="S368" s="181">
        <v>1.7999999999999999E-2</v>
      </c>
      <c r="T368" s="182">
        <f>S368*H368</f>
        <v>0.34919999999999995</v>
      </c>
      <c r="AR368" s="17" t="s">
        <v>113</v>
      </c>
      <c r="AT368" s="17" t="s">
        <v>115</v>
      </c>
      <c r="AU368" s="17" t="s">
        <v>83</v>
      </c>
      <c r="AY368" s="17" t="s">
        <v>114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7" t="s">
        <v>22</v>
      </c>
      <c r="BK368" s="183">
        <f>ROUND(I368*H368,2)</f>
        <v>0</v>
      </c>
      <c r="BL368" s="17" t="s">
        <v>113</v>
      </c>
      <c r="BM368" s="17" t="s">
        <v>660</v>
      </c>
    </row>
    <row r="369" spans="2:65" s="11" customFormat="1" x14ac:dyDescent="0.3">
      <c r="B369" s="203"/>
      <c r="C369" s="204"/>
      <c r="D369" s="186" t="s">
        <v>214</v>
      </c>
      <c r="E369" s="205" t="s">
        <v>20</v>
      </c>
      <c r="F369" s="206" t="s">
        <v>661</v>
      </c>
      <c r="G369" s="204"/>
      <c r="H369" s="207">
        <v>19.399999999999999</v>
      </c>
      <c r="I369" s="208"/>
      <c r="J369" s="204"/>
      <c r="K369" s="204"/>
      <c r="L369" s="209"/>
      <c r="M369" s="210"/>
      <c r="N369" s="211"/>
      <c r="O369" s="211"/>
      <c r="P369" s="211"/>
      <c r="Q369" s="211"/>
      <c r="R369" s="211"/>
      <c r="S369" s="211"/>
      <c r="T369" s="212"/>
      <c r="AT369" s="213" t="s">
        <v>214</v>
      </c>
      <c r="AU369" s="213" t="s">
        <v>83</v>
      </c>
      <c r="AV369" s="11" t="s">
        <v>83</v>
      </c>
      <c r="AW369" s="11" t="s">
        <v>39</v>
      </c>
      <c r="AX369" s="11" t="s">
        <v>76</v>
      </c>
      <c r="AY369" s="213" t="s">
        <v>114</v>
      </c>
    </row>
    <row r="370" spans="2:65" s="12" customFormat="1" x14ac:dyDescent="0.3">
      <c r="B370" s="214"/>
      <c r="C370" s="215"/>
      <c r="D370" s="184" t="s">
        <v>214</v>
      </c>
      <c r="E370" s="216" t="s">
        <v>20</v>
      </c>
      <c r="F370" s="217" t="s">
        <v>216</v>
      </c>
      <c r="G370" s="215"/>
      <c r="H370" s="218">
        <v>19.399999999999999</v>
      </c>
      <c r="I370" s="219"/>
      <c r="J370" s="215"/>
      <c r="K370" s="215"/>
      <c r="L370" s="220"/>
      <c r="M370" s="221"/>
      <c r="N370" s="222"/>
      <c r="O370" s="222"/>
      <c r="P370" s="222"/>
      <c r="Q370" s="222"/>
      <c r="R370" s="222"/>
      <c r="S370" s="222"/>
      <c r="T370" s="223"/>
      <c r="AT370" s="224" t="s">
        <v>214</v>
      </c>
      <c r="AU370" s="224" t="s">
        <v>83</v>
      </c>
      <c r="AV370" s="12" t="s">
        <v>113</v>
      </c>
      <c r="AW370" s="12" t="s">
        <v>39</v>
      </c>
      <c r="AX370" s="12" t="s">
        <v>22</v>
      </c>
      <c r="AY370" s="224" t="s">
        <v>114</v>
      </c>
    </row>
    <row r="371" spans="2:65" s="1" customFormat="1" ht="22.5" customHeight="1" x14ac:dyDescent="0.3">
      <c r="B371" s="34"/>
      <c r="C371" s="172" t="s">
        <v>662</v>
      </c>
      <c r="D371" s="172" t="s">
        <v>115</v>
      </c>
      <c r="E371" s="173" t="s">
        <v>663</v>
      </c>
      <c r="F371" s="174" t="s">
        <v>664</v>
      </c>
      <c r="G371" s="175" t="s">
        <v>325</v>
      </c>
      <c r="H371" s="176">
        <v>3.9</v>
      </c>
      <c r="I371" s="177"/>
      <c r="J371" s="178">
        <f>ROUND(I371*H371,2)</f>
        <v>0</v>
      </c>
      <c r="K371" s="174" t="s">
        <v>169</v>
      </c>
      <c r="L371" s="54"/>
      <c r="M371" s="179" t="s">
        <v>20</v>
      </c>
      <c r="N371" s="180" t="s">
        <v>47</v>
      </c>
      <c r="O371" s="35"/>
      <c r="P371" s="181">
        <f>O371*H371</f>
        <v>0</v>
      </c>
      <c r="Q371" s="181">
        <v>0</v>
      </c>
      <c r="R371" s="181">
        <f>Q371*H371</f>
        <v>0</v>
      </c>
      <c r="S371" s="181">
        <v>0</v>
      </c>
      <c r="T371" s="182">
        <f>S371*H371</f>
        <v>0</v>
      </c>
      <c r="AR371" s="17" t="s">
        <v>113</v>
      </c>
      <c r="AT371" s="17" t="s">
        <v>115</v>
      </c>
      <c r="AU371" s="17" t="s">
        <v>83</v>
      </c>
      <c r="AY371" s="17" t="s">
        <v>114</v>
      </c>
      <c r="BE371" s="183">
        <f>IF(N371="základní",J371,0)</f>
        <v>0</v>
      </c>
      <c r="BF371" s="183">
        <f>IF(N371="snížená",J371,0)</f>
        <v>0</v>
      </c>
      <c r="BG371" s="183">
        <f>IF(N371="zákl. přenesená",J371,0)</f>
        <v>0</v>
      </c>
      <c r="BH371" s="183">
        <f>IF(N371="sníž. přenesená",J371,0)</f>
        <v>0</v>
      </c>
      <c r="BI371" s="183">
        <f>IF(N371="nulová",J371,0)</f>
        <v>0</v>
      </c>
      <c r="BJ371" s="17" t="s">
        <v>22</v>
      </c>
      <c r="BK371" s="183">
        <f>ROUND(I371*H371,2)</f>
        <v>0</v>
      </c>
      <c r="BL371" s="17" t="s">
        <v>113</v>
      </c>
      <c r="BM371" s="17" t="s">
        <v>665</v>
      </c>
    </row>
    <row r="372" spans="2:65" s="1" customFormat="1" ht="22.5" customHeight="1" x14ac:dyDescent="0.3">
      <c r="B372" s="34"/>
      <c r="C372" s="172" t="s">
        <v>666</v>
      </c>
      <c r="D372" s="172" t="s">
        <v>115</v>
      </c>
      <c r="E372" s="173" t="s">
        <v>667</v>
      </c>
      <c r="F372" s="174" t="s">
        <v>668</v>
      </c>
      <c r="G372" s="175" t="s">
        <v>293</v>
      </c>
      <c r="H372" s="176">
        <v>5.9480000000000004</v>
      </c>
      <c r="I372" s="177"/>
      <c r="J372" s="178">
        <f>ROUND(I372*H372,2)</f>
        <v>0</v>
      </c>
      <c r="K372" s="174" t="s">
        <v>169</v>
      </c>
      <c r="L372" s="54"/>
      <c r="M372" s="179" t="s">
        <v>20</v>
      </c>
      <c r="N372" s="180" t="s">
        <v>47</v>
      </c>
      <c r="O372" s="35"/>
      <c r="P372" s="181">
        <f>O372*H372</f>
        <v>0</v>
      </c>
      <c r="Q372" s="181">
        <v>0</v>
      </c>
      <c r="R372" s="181">
        <f>Q372*H372</f>
        <v>0</v>
      </c>
      <c r="S372" s="181">
        <v>0</v>
      </c>
      <c r="T372" s="182">
        <f>S372*H372</f>
        <v>0</v>
      </c>
      <c r="AR372" s="17" t="s">
        <v>113</v>
      </c>
      <c r="AT372" s="17" t="s">
        <v>115</v>
      </c>
      <c r="AU372" s="17" t="s">
        <v>83</v>
      </c>
      <c r="AY372" s="17" t="s">
        <v>114</v>
      </c>
      <c r="BE372" s="183">
        <f>IF(N372="základní",J372,0)</f>
        <v>0</v>
      </c>
      <c r="BF372" s="183">
        <f>IF(N372="snížená",J372,0)</f>
        <v>0</v>
      </c>
      <c r="BG372" s="183">
        <f>IF(N372="zákl. přenesená",J372,0)</f>
        <v>0</v>
      </c>
      <c r="BH372" s="183">
        <f>IF(N372="sníž. přenesená",J372,0)</f>
        <v>0</v>
      </c>
      <c r="BI372" s="183">
        <f>IF(N372="nulová",J372,0)</f>
        <v>0</v>
      </c>
      <c r="BJ372" s="17" t="s">
        <v>22</v>
      </c>
      <c r="BK372" s="183">
        <f>ROUND(I372*H372,2)</f>
        <v>0</v>
      </c>
      <c r="BL372" s="17" t="s">
        <v>113</v>
      </c>
      <c r="BM372" s="17" t="s">
        <v>669</v>
      </c>
    </row>
    <row r="373" spans="2:65" s="11" customFormat="1" x14ac:dyDescent="0.3">
      <c r="B373" s="203"/>
      <c r="C373" s="204"/>
      <c r="D373" s="186" t="s">
        <v>214</v>
      </c>
      <c r="E373" s="205" t="s">
        <v>20</v>
      </c>
      <c r="F373" s="206" t="s">
        <v>670</v>
      </c>
      <c r="G373" s="204"/>
      <c r="H373" s="207">
        <v>1.9</v>
      </c>
      <c r="I373" s="208"/>
      <c r="J373" s="204"/>
      <c r="K373" s="204"/>
      <c r="L373" s="209"/>
      <c r="M373" s="210"/>
      <c r="N373" s="211"/>
      <c r="O373" s="211"/>
      <c r="P373" s="211"/>
      <c r="Q373" s="211"/>
      <c r="R373" s="211"/>
      <c r="S373" s="211"/>
      <c r="T373" s="212"/>
      <c r="AT373" s="213" t="s">
        <v>214</v>
      </c>
      <c r="AU373" s="213" t="s">
        <v>83</v>
      </c>
      <c r="AV373" s="11" t="s">
        <v>83</v>
      </c>
      <c r="AW373" s="11" t="s">
        <v>39</v>
      </c>
      <c r="AX373" s="11" t="s">
        <v>76</v>
      </c>
      <c r="AY373" s="213" t="s">
        <v>114</v>
      </c>
    </row>
    <row r="374" spans="2:65" s="11" customFormat="1" x14ac:dyDescent="0.3">
      <c r="B374" s="203"/>
      <c r="C374" s="204"/>
      <c r="D374" s="186" t="s">
        <v>214</v>
      </c>
      <c r="E374" s="205" t="s">
        <v>20</v>
      </c>
      <c r="F374" s="206" t="s">
        <v>671</v>
      </c>
      <c r="G374" s="204"/>
      <c r="H374" s="207">
        <v>4.048</v>
      </c>
      <c r="I374" s="208"/>
      <c r="J374" s="204"/>
      <c r="K374" s="204"/>
      <c r="L374" s="209"/>
      <c r="M374" s="210"/>
      <c r="N374" s="211"/>
      <c r="O374" s="211"/>
      <c r="P374" s="211"/>
      <c r="Q374" s="211"/>
      <c r="R374" s="211"/>
      <c r="S374" s="211"/>
      <c r="T374" s="212"/>
      <c r="AT374" s="213" t="s">
        <v>214</v>
      </c>
      <c r="AU374" s="213" t="s">
        <v>83</v>
      </c>
      <c r="AV374" s="11" t="s">
        <v>83</v>
      </c>
      <c r="AW374" s="11" t="s">
        <v>39</v>
      </c>
      <c r="AX374" s="11" t="s">
        <v>76</v>
      </c>
      <c r="AY374" s="213" t="s">
        <v>114</v>
      </c>
    </row>
    <row r="375" spans="2:65" s="12" customFormat="1" x14ac:dyDescent="0.3">
      <c r="B375" s="214"/>
      <c r="C375" s="215"/>
      <c r="D375" s="184" t="s">
        <v>214</v>
      </c>
      <c r="E375" s="216" t="s">
        <v>20</v>
      </c>
      <c r="F375" s="217" t="s">
        <v>216</v>
      </c>
      <c r="G375" s="215"/>
      <c r="H375" s="218">
        <v>5.9480000000000004</v>
      </c>
      <c r="I375" s="219"/>
      <c r="J375" s="215"/>
      <c r="K375" s="215"/>
      <c r="L375" s="220"/>
      <c r="M375" s="221"/>
      <c r="N375" s="222"/>
      <c r="O375" s="222"/>
      <c r="P375" s="222"/>
      <c r="Q375" s="222"/>
      <c r="R375" s="222"/>
      <c r="S375" s="222"/>
      <c r="T375" s="223"/>
      <c r="AT375" s="224" t="s">
        <v>214</v>
      </c>
      <c r="AU375" s="224" t="s">
        <v>83</v>
      </c>
      <c r="AV375" s="12" t="s">
        <v>113</v>
      </c>
      <c r="AW375" s="12" t="s">
        <v>39</v>
      </c>
      <c r="AX375" s="12" t="s">
        <v>22</v>
      </c>
      <c r="AY375" s="224" t="s">
        <v>114</v>
      </c>
    </row>
    <row r="376" spans="2:65" s="1" customFormat="1" ht="22.5" customHeight="1" x14ac:dyDescent="0.3">
      <c r="B376" s="34"/>
      <c r="C376" s="172" t="s">
        <v>672</v>
      </c>
      <c r="D376" s="172" t="s">
        <v>115</v>
      </c>
      <c r="E376" s="173" t="s">
        <v>673</v>
      </c>
      <c r="F376" s="174" t="s">
        <v>674</v>
      </c>
      <c r="G376" s="175" t="s">
        <v>293</v>
      </c>
      <c r="H376" s="176">
        <v>144.178</v>
      </c>
      <c r="I376" s="177"/>
      <c r="J376" s="178">
        <f>ROUND(I376*H376,2)</f>
        <v>0</v>
      </c>
      <c r="K376" s="174" t="s">
        <v>169</v>
      </c>
      <c r="L376" s="54"/>
      <c r="M376" s="179" t="s">
        <v>20</v>
      </c>
      <c r="N376" s="180" t="s">
        <v>47</v>
      </c>
      <c r="O376" s="35"/>
      <c r="P376" s="181">
        <f>O376*H376</f>
        <v>0</v>
      </c>
      <c r="Q376" s="181">
        <v>1E-3</v>
      </c>
      <c r="R376" s="181">
        <f>Q376*H376</f>
        <v>0.144178</v>
      </c>
      <c r="S376" s="181">
        <v>0</v>
      </c>
      <c r="T376" s="182">
        <f>S376*H376</f>
        <v>0</v>
      </c>
      <c r="AR376" s="17" t="s">
        <v>113</v>
      </c>
      <c r="AT376" s="17" t="s">
        <v>115</v>
      </c>
      <c r="AU376" s="17" t="s">
        <v>83</v>
      </c>
      <c r="AY376" s="17" t="s">
        <v>114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7" t="s">
        <v>22</v>
      </c>
      <c r="BK376" s="183">
        <f>ROUND(I376*H376,2)</f>
        <v>0</v>
      </c>
      <c r="BL376" s="17" t="s">
        <v>113</v>
      </c>
      <c r="BM376" s="17" t="s">
        <v>675</v>
      </c>
    </row>
    <row r="377" spans="2:65" s="13" customFormat="1" x14ac:dyDescent="0.3">
      <c r="B377" s="225"/>
      <c r="C377" s="226"/>
      <c r="D377" s="186" t="s">
        <v>214</v>
      </c>
      <c r="E377" s="227" t="s">
        <v>20</v>
      </c>
      <c r="F377" s="228" t="s">
        <v>676</v>
      </c>
      <c r="G377" s="226"/>
      <c r="H377" s="229" t="s">
        <v>20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AT377" s="235" t="s">
        <v>214</v>
      </c>
      <c r="AU377" s="235" t="s">
        <v>83</v>
      </c>
      <c r="AV377" s="13" t="s">
        <v>22</v>
      </c>
      <c r="AW377" s="13" t="s">
        <v>39</v>
      </c>
      <c r="AX377" s="13" t="s">
        <v>76</v>
      </c>
      <c r="AY377" s="235" t="s">
        <v>114</v>
      </c>
    </row>
    <row r="378" spans="2:65" s="11" customFormat="1" ht="24" x14ac:dyDescent="0.3">
      <c r="B378" s="203"/>
      <c r="C378" s="204"/>
      <c r="D378" s="186" t="s">
        <v>214</v>
      </c>
      <c r="E378" s="205" t="s">
        <v>20</v>
      </c>
      <c r="F378" s="206" t="s">
        <v>677</v>
      </c>
      <c r="G378" s="204"/>
      <c r="H378" s="207">
        <v>104.178</v>
      </c>
      <c r="I378" s="208"/>
      <c r="J378" s="204"/>
      <c r="K378" s="204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214</v>
      </c>
      <c r="AU378" s="213" t="s">
        <v>83</v>
      </c>
      <c r="AV378" s="11" t="s">
        <v>83</v>
      </c>
      <c r="AW378" s="11" t="s">
        <v>39</v>
      </c>
      <c r="AX378" s="11" t="s">
        <v>76</v>
      </c>
      <c r="AY378" s="213" t="s">
        <v>114</v>
      </c>
    </row>
    <row r="379" spans="2:65" s="11" customFormat="1" x14ac:dyDescent="0.3">
      <c r="B379" s="203"/>
      <c r="C379" s="204"/>
      <c r="D379" s="186" t="s">
        <v>214</v>
      </c>
      <c r="E379" s="205" t="s">
        <v>20</v>
      </c>
      <c r="F379" s="206" t="s">
        <v>678</v>
      </c>
      <c r="G379" s="204"/>
      <c r="H379" s="207">
        <v>40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214</v>
      </c>
      <c r="AU379" s="213" t="s">
        <v>83</v>
      </c>
      <c r="AV379" s="11" t="s">
        <v>83</v>
      </c>
      <c r="AW379" s="11" t="s">
        <v>39</v>
      </c>
      <c r="AX379" s="11" t="s">
        <v>76</v>
      </c>
      <c r="AY379" s="213" t="s">
        <v>114</v>
      </c>
    </row>
    <row r="380" spans="2:65" s="12" customFormat="1" x14ac:dyDescent="0.3">
      <c r="B380" s="214"/>
      <c r="C380" s="215"/>
      <c r="D380" s="184" t="s">
        <v>214</v>
      </c>
      <c r="E380" s="216" t="s">
        <v>20</v>
      </c>
      <c r="F380" s="217" t="s">
        <v>216</v>
      </c>
      <c r="G380" s="215"/>
      <c r="H380" s="218">
        <v>144.178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214</v>
      </c>
      <c r="AU380" s="224" t="s">
        <v>83</v>
      </c>
      <c r="AV380" s="12" t="s">
        <v>113</v>
      </c>
      <c r="AW380" s="12" t="s">
        <v>39</v>
      </c>
      <c r="AX380" s="12" t="s">
        <v>22</v>
      </c>
      <c r="AY380" s="224" t="s">
        <v>114</v>
      </c>
    </row>
    <row r="381" spans="2:65" s="1" customFormat="1" ht="22.5" customHeight="1" x14ac:dyDescent="0.3">
      <c r="B381" s="34"/>
      <c r="C381" s="172" t="s">
        <v>679</v>
      </c>
      <c r="D381" s="172" t="s">
        <v>115</v>
      </c>
      <c r="E381" s="173" t="s">
        <v>680</v>
      </c>
      <c r="F381" s="174" t="s">
        <v>681</v>
      </c>
      <c r="G381" s="175" t="s">
        <v>191</v>
      </c>
      <c r="H381" s="176">
        <v>16</v>
      </c>
      <c r="I381" s="177"/>
      <c r="J381" s="178">
        <f>ROUND(I381*H381,2)</f>
        <v>0</v>
      </c>
      <c r="K381" s="174" t="s">
        <v>169</v>
      </c>
      <c r="L381" s="54"/>
      <c r="M381" s="179" t="s">
        <v>20</v>
      </c>
      <c r="N381" s="180" t="s">
        <v>47</v>
      </c>
      <c r="O381" s="35"/>
      <c r="P381" s="181">
        <f>O381*H381</f>
        <v>0</v>
      </c>
      <c r="Q381" s="181">
        <v>1.0000000000000001E-5</v>
      </c>
      <c r="R381" s="181">
        <f>Q381*H381</f>
        <v>1.6000000000000001E-4</v>
      </c>
      <c r="S381" s="181">
        <v>0</v>
      </c>
      <c r="T381" s="182">
        <f>S381*H381</f>
        <v>0</v>
      </c>
      <c r="AR381" s="17" t="s">
        <v>113</v>
      </c>
      <c r="AT381" s="17" t="s">
        <v>115</v>
      </c>
      <c r="AU381" s="17" t="s">
        <v>83</v>
      </c>
      <c r="AY381" s="17" t="s">
        <v>114</v>
      </c>
      <c r="BE381" s="183">
        <f>IF(N381="základní",J381,0)</f>
        <v>0</v>
      </c>
      <c r="BF381" s="183">
        <f>IF(N381="snížená",J381,0)</f>
        <v>0</v>
      </c>
      <c r="BG381" s="183">
        <f>IF(N381="zákl. přenesená",J381,0)</f>
        <v>0</v>
      </c>
      <c r="BH381" s="183">
        <f>IF(N381="sníž. přenesená",J381,0)</f>
        <v>0</v>
      </c>
      <c r="BI381" s="183">
        <f>IF(N381="nulová",J381,0)</f>
        <v>0</v>
      </c>
      <c r="BJ381" s="17" t="s">
        <v>22</v>
      </c>
      <c r="BK381" s="183">
        <f>ROUND(I381*H381,2)</f>
        <v>0</v>
      </c>
      <c r="BL381" s="17" t="s">
        <v>113</v>
      </c>
      <c r="BM381" s="17" t="s">
        <v>682</v>
      </c>
    </row>
    <row r="382" spans="2:65" s="11" customFormat="1" x14ac:dyDescent="0.3">
      <c r="B382" s="203"/>
      <c r="C382" s="204"/>
      <c r="D382" s="186" t="s">
        <v>214</v>
      </c>
      <c r="E382" s="205" t="s">
        <v>20</v>
      </c>
      <c r="F382" s="206" t="s">
        <v>683</v>
      </c>
      <c r="G382" s="204"/>
      <c r="H382" s="207">
        <v>16</v>
      </c>
      <c r="I382" s="208"/>
      <c r="J382" s="204"/>
      <c r="K382" s="204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214</v>
      </c>
      <c r="AU382" s="213" t="s">
        <v>83</v>
      </c>
      <c r="AV382" s="11" t="s">
        <v>83</v>
      </c>
      <c r="AW382" s="11" t="s">
        <v>39</v>
      </c>
      <c r="AX382" s="11" t="s">
        <v>76</v>
      </c>
      <c r="AY382" s="213" t="s">
        <v>114</v>
      </c>
    </row>
    <row r="383" spans="2:65" s="12" customFormat="1" x14ac:dyDescent="0.3">
      <c r="B383" s="214"/>
      <c r="C383" s="215"/>
      <c r="D383" s="184" t="s">
        <v>214</v>
      </c>
      <c r="E383" s="216" t="s">
        <v>20</v>
      </c>
      <c r="F383" s="217" t="s">
        <v>216</v>
      </c>
      <c r="G383" s="215"/>
      <c r="H383" s="218">
        <v>16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214</v>
      </c>
      <c r="AU383" s="224" t="s">
        <v>83</v>
      </c>
      <c r="AV383" s="12" t="s">
        <v>113</v>
      </c>
      <c r="AW383" s="12" t="s">
        <v>39</v>
      </c>
      <c r="AX383" s="12" t="s">
        <v>22</v>
      </c>
      <c r="AY383" s="224" t="s">
        <v>114</v>
      </c>
    </row>
    <row r="384" spans="2:65" s="1" customFormat="1" ht="22.5" customHeight="1" x14ac:dyDescent="0.3">
      <c r="B384" s="34"/>
      <c r="C384" s="172" t="s">
        <v>684</v>
      </c>
      <c r="D384" s="172" t="s">
        <v>115</v>
      </c>
      <c r="E384" s="173" t="s">
        <v>685</v>
      </c>
      <c r="F384" s="174" t="s">
        <v>686</v>
      </c>
      <c r="G384" s="175" t="s">
        <v>325</v>
      </c>
      <c r="H384" s="176">
        <v>2</v>
      </c>
      <c r="I384" s="177"/>
      <c r="J384" s="178">
        <f>ROUND(I384*H384,2)</f>
        <v>0</v>
      </c>
      <c r="K384" s="174" t="s">
        <v>119</v>
      </c>
      <c r="L384" s="54"/>
      <c r="M384" s="179" t="s">
        <v>20</v>
      </c>
      <c r="N384" s="180" t="s">
        <v>47</v>
      </c>
      <c r="O384" s="35"/>
      <c r="P384" s="181">
        <f>O384*H384</f>
        <v>0</v>
      </c>
      <c r="Q384" s="181">
        <v>3.4000000000000002E-4</v>
      </c>
      <c r="R384" s="181">
        <f>Q384*H384</f>
        <v>6.8000000000000005E-4</v>
      </c>
      <c r="S384" s="181">
        <v>0</v>
      </c>
      <c r="T384" s="182">
        <f>S384*H384</f>
        <v>0</v>
      </c>
      <c r="AR384" s="17" t="s">
        <v>113</v>
      </c>
      <c r="AT384" s="17" t="s">
        <v>115</v>
      </c>
      <c r="AU384" s="17" t="s">
        <v>83</v>
      </c>
      <c r="AY384" s="17" t="s">
        <v>114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7" t="s">
        <v>22</v>
      </c>
      <c r="BK384" s="183">
        <f>ROUND(I384*H384,2)</f>
        <v>0</v>
      </c>
      <c r="BL384" s="17" t="s">
        <v>113</v>
      </c>
      <c r="BM384" s="17" t="s">
        <v>687</v>
      </c>
    </row>
    <row r="385" spans="2:65" s="11" customFormat="1" x14ac:dyDescent="0.3">
      <c r="B385" s="203"/>
      <c r="C385" s="204"/>
      <c r="D385" s="186" t="s">
        <v>214</v>
      </c>
      <c r="E385" s="205" t="s">
        <v>20</v>
      </c>
      <c r="F385" s="206" t="s">
        <v>688</v>
      </c>
      <c r="G385" s="204"/>
      <c r="H385" s="207">
        <v>2</v>
      </c>
      <c r="I385" s="208"/>
      <c r="J385" s="204"/>
      <c r="K385" s="204"/>
      <c r="L385" s="209"/>
      <c r="M385" s="210"/>
      <c r="N385" s="211"/>
      <c r="O385" s="211"/>
      <c r="P385" s="211"/>
      <c r="Q385" s="211"/>
      <c r="R385" s="211"/>
      <c r="S385" s="211"/>
      <c r="T385" s="212"/>
      <c r="AT385" s="213" t="s">
        <v>214</v>
      </c>
      <c r="AU385" s="213" t="s">
        <v>83</v>
      </c>
      <c r="AV385" s="11" t="s">
        <v>83</v>
      </c>
      <c r="AW385" s="11" t="s">
        <v>39</v>
      </c>
      <c r="AX385" s="11" t="s">
        <v>76</v>
      </c>
      <c r="AY385" s="213" t="s">
        <v>114</v>
      </c>
    </row>
    <row r="386" spans="2:65" s="12" customFormat="1" x14ac:dyDescent="0.3">
      <c r="B386" s="214"/>
      <c r="C386" s="215"/>
      <c r="D386" s="184" t="s">
        <v>214</v>
      </c>
      <c r="E386" s="216" t="s">
        <v>20</v>
      </c>
      <c r="F386" s="217" t="s">
        <v>216</v>
      </c>
      <c r="G386" s="215"/>
      <c r="H386" s="218">
        <v>2</v>
      </c>
      <c r="I386" s="219"/>
      <c r="J386" s="215"/>
      <c r="K386" s="215"/>
      <c r="L386" s="220"/>
      <c r="M386" s="221"/>
      <c r="N386" s="222"/>
      <c r="O386" s="222"/>
      <c r="P386" s="222"/>
      <c r="Q386" s="222"/>
      <c r="R386" s="222"/>
      <c r="S386" s="222"/>
      <c r="T386" s="223"/>
      <c r="AT386" s="224" t="s">
        <v>214</v>
      </c>
      <c r="AU386" s="224" t="s">
        <v>83</v>
      </c>
      <c r="AV386" s="12" t="s">
        <v>113</v>
      </c>
      <c r="AW386" s="12" t="s">
        <v>39</v>
      </c>
      <c r="AX386" s="12" t="s">
        <v>22</v>
      </c>
      <c r="AY386" s="224" t="s">
        <v>114</v>
      </c>
    </row>
    <row r="387" spans="2:65" s="1" customFormat="1" ht="22.5" customHeight="1" x14ac:dyDescent="0.3">
      <c r="B387" s="34"/>
      <c r="C387" s="172" t="s">
        <v>689</v>
      </c>
      <c r="D387" s="172" t="s">
        <v>115</v>
      </c>
      <c r="E387" s="173" t="s">
        <v>690</v>
      </c>
      <c r="F387" s="174" t="s">
        <v>691</v>
      </c>
      <c r="G387" s="175" t="s">
        <v>212</v>
      </c>
      <c r="H387" s="176">
        <v>44</v>
      </c>
      <c r="I387" s="177"/>
      <c r="J387" s="178">
        <f>ROUND(I387*H387,2)</f>
        <v>0</v>
      </c>
      <c r="K387" s="174" t="s">
        <v>119</v>
      </c>
      <c r="L387" s="54"/>
      <c r="M387" s="179" t="s">
        <v>20</v>
      </c>
      <c r="N387" s="180" t="s">
        <v>47</v>
      </c>
      <c r="O387" s="35"/>
      <c r="P387" s="181">
        <f>O387*H387</f>
        <v>0</v>
      </c>
      <c r="Q387" s="181">
        <v>0</v>
      </c>
      <c r="R387" s="181">
        <f>Q387*H387</f>
        <v>0</v>
      </c>
      <c r="S387" s="181">
        <v>0</v>
      </c>
      <c r="T387" s="182">
        <f>S387*H387</f>
        <v>0</v>
      </c>
      <c r="AR387" s="17" t="s">
        <v>113</v>
      </c>
      <c r="AT387" s="17" t="s">
        <v>115</v>
      </c>
      <c r="AU387" s="17" t="s">
        <v>83</v>
      </c>
      <c r="AY387" s="17" t="s">
        <v>114</v>
      </c>
      <c r="BE387" s="183">
        <f>IF(N387="základní",J387,0)</f>
        <v>0</v>
      </c>
      <c r="BF387" s="183">
        <f>IF(N387="snížená",J387,0)</f>
        <v>0</v>
      </c>
      <c r="BG387" s="183">
        <f>IF(N387="zákl. přenesená",J387,0)</f>
        <v>0</v>
      </c>
      <c r="BH387" s="183">
        <f>IF(N387="sníž. přenesená",J387,0)</f>
        <v>0</v>
      </c>
      <c r="BI387" s="183">
        <f>IF(N387="nulová",J387,0)</f>
        <v>0</v>
      </c>
      <c r="BJ387" s="17" t="s">
        <v>22</v>
      </c>
      <c r="BK387" s="183">
        <f>ROUND(I387*H387,2)</f>
        <v>0</v>
      </c>
      <c r="BL387" s="17" t="s">
        <v>113</v>
      </c>
      <c r="BM387" s="17" t="s">
        <v>692</v>
      </c>
    </row>
    <row r="388" spans="2:65" s="11" customFormat="1" x14ac:dyDescent="0.3">
      <c r="B388" s="203"/>
      <c r="C388" s="204"/>
      <c r="D388" s="186" t="s">
        <v>214</v>
      </c>
      <c r="E388" s="205" t="s">
        <v>20</v>
      </c>
      <c r="F388" s="206" t="s">
        <v>693</v>
      </c>
      <c r="G388" s="204"/>
      <c r="H388" s="207">
        <v>44</v>
      </c>
      <c r="I388" s="208"/>
      <c r="J388" s="204"/>
      <c r="K388" s="204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214</v>
      </c>
      <c r="AU388" s="213" t="s">
        <v>83</v>
      </c>
      <c r="AV388" s="11" t="s">
        <v>83</v>
      </c>
      <c r="AW388" s="11" t="s">
        <v>39</v>
      </c>
      <c r="AX388" s="11" t="s">
        <v>76</v>
      </c>
      <c r="AY388" s="213" t="s">
        <v>114</v>
      </c>
    </row>
    <row r="389" spans="2:65" s="12" customFormat="1" x14ac:dyDescent="0.3">
      <c r="B389" s="214"/>
      <c r="C389" s="215"/>
      <c r="D389" s="184" t="s">
        <v>214</v>
      </c>
      <c r="E389" s="216" t="s">
        <v>20</v>
      </c>
      <c r="F389" s="217" t="s">
        <v>216</v>
      </c>
      <c r="G389" s="215"/>
      <c r="H389" s="218">
        <v>44</v>
      </c>
      <c r="I389" s="219"/>
      <c r="J389" s="215"/>
      <c r="K389" s="215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214</v>
      </c>
      <c r="AU389" s="224" t="s">
        <v>83</v>
      </c>
      <c r="AV389" s="12" t="s">
        <v>113</v>
      </c>
      <c r="AW389" s="12" t="s">
        <v>39</v>
      </c>
      <c r="AX389" s="12" t="s">
        <v>22</v>
      </c>
      <c r="AY389" s="224" t="s">
        <v>114</v>
      </c>
    </row>
    <row r="390" spans="2:65" s="1" customFormat="1" ht="22.5" customHeight="1" x14ac:dyDescent="0.3">
      <c r="B390" s="34"/>
      <c r="C390" s="172" t="s">
        <v>694</v>
      </c>
      <c r="D390" s="172" t="s">
        <v>115</v>
      </c>
      <c r="E390" s="173" t="s">
        <v>695</v>
      </c>
      <c r="F390" s="174" t="s">
        <v>696</v>
      </c>
      <c r="G390" s="175" t="s">
        <v>212</v>
      </c>
      <c r="H390" s="176">
        <v>23.434999999999999</v>
      </c>
      <c r="I390" s="177"/>
      <c r="J390" s="178">
        <f>ROUND(I390*H390,2)</f>
        <v>0</v>
      </c>
      <c r="K390" s="174" t="s">
        <v>119</v>
      </c>
      <c r="L390" s="54"/>
      <c r="M390" s="179" t="s">
        <v>20</v>
      </c>
      <c r="N390" s="180" t="s">
        <v>47</v>
      </c>
      <c r="O390" s="35"/>
      <c r="P390" s="181">
        <f>O390*H390</f>
        <v>0</v>
      </c>
      <c r="Q390" s="181">
        <v>0</v>
      </c>
      <c r="R390" s="181">
        <f>Q390*H390</f>
        <v>0</v>
      </c>
      <c r="S390" s="181">
        <v>7.0000000000000007E-2</v>
      </c>
      <c r="T390" s="182">
        <f>S390*H390</f>
        <v>1.64045</v>
      </c>
      <c r="AR390" s="17" t="s">
        <v>113</v>
      </c>
      <c r="AT390" s="17" t="s">
        <v>115</v>
      </c>
      <c r="AU390" s="17" t="s">
        <v>83</v>
      </c>
      <c r="AY390" s="17" t="s">
        <v>114</v>
      </c>
      <c r="BE390" s="183">
        <f>IF(N390="základní",J390,0)</f>
        <v>0</v>
      </c>
      <c r="BF390" s="183">
        <f>IF(N390="snížená",J390,0)</f>
        <v>0</v>
      </c>
      <c r="BG390" s="183">
        <f>IF(N390="zákl. přenesená",J390,0)</f>
        <v>0</v>
      </c>
      <c r="BH390" s="183">
        <f>IF(N390="sníž. přenesená",J390,0)</f>
        <v>0</v>
      </c>
      <c r="BI390" s="183">
        <f>IF(N390="nulová",J390,0)</f>
        <v>0</v>
      </c>
      <c r="BJ390" s="17" t="s">
        <v>22</v>
      </c>
      <c r="BK390" s="183">
        <f>ROUND(I390*H390,2)</f>
        <v>0</v>
      </c>
      <c r="BL390" s="17" t="s">
        <v>113</v>
      </c>
      <c r="BM390" s="17" t="s">
        <v>697</v>
      </c>
    </row>
    <row r="391" spans="2:65" s="11" customFormat="1" x14ac:dyDescent="0.3">
      <c r="B391" s="203"/>
      <c r="C391" s="204"/>
      <c r="D391" s="186" t="s">
        <v>214</v>
      </c>
      <c r="E391" s="205" t="s">
        <v>20</v>
      </c>
      <c r="F391" s="206" t="s">
        <v>698</v>
      </c>
      <c r="G391" s="204"/>
      <c r="H391" s="207">
        <v>9.6</v>
      </c>
      <c r="I391" s="208"/>
      <c r="J391" s="204"/>
      <c r="K391" s="204"/>
      <c r="L391" s="209"/>
      <c r="M391" s="210"/>
      <c r="N391" s="211"/>
      <c r="O391" s="211"/>
      <c r="P391" s="211"/>
      <c r="Q391" s="211"/>
      <c r="R391" s="211"/>
      <c r="S391" s="211"/>
      <c r="T391" s="212"/>
      <c r="AT391" s="213" t="s">
        <v>214</v>
      </c>
      <c r="AU391" s="213" t="s">
        <v>83</v>
      </c>
      <c r="AV391" s="11" t="s">
        <v>83</v>
      </c>
      <c r="AW391" s="11" t="s">
        <v>39</v>
      </c>
      <c r="AX391" s="11" t="s">
        <v>76</v>
      </c>
      <c r="AY391" s="213" t="s">
        <v>114</v>
      </c>
    </row>
    <row r="392" spans="2:65" s="11" customFormat="1" x14ac:dyDescent="0.3">
      <c r="B392" s="203"/>
      <c r="C392" s="204"/>
      <c r="D392" s="186" t="s">
        <v>214</v>
      </c>
      <c r="E392" s="205" t="s">
        <v>20</v>
      </c>
      <c r="F392" s="206" t="s">
        <v>699</v>
      </c>
      <c r="G392" s="204"/>
      <c r="H392" s="207">
        <v>13.835000000000001</v>
      </c>
      <c r="I392" s="208"/>
      <c r="J392" s="204"/>
      <c r="K392" s="204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214</v>
      </c>
      <c r="AU392" s="213" t="s">
        <v>83</v>
      </c>
      <c r="AV392" s="11" t="s">
        <v>83</v>
      </c>
      <c r="AW392" s="11" t="s">
        <v>39</v>
      </c>
      <c r="AX392" s="11" t="s">
        <v>76</v>
      </c>
      <c r="AY392" s="213" t="s">
        <v>114</v>
      </c>
    </row>
    <row r="393" spans="2:65" s="12" customFormat="1" x14ac:dyDescent="0.3">
      <c r="B393" s="214"/>
      <c r="C393" s="215"/>
      <c r="D393" s="184" t="s">
        <v>214</v>
      </c>
      <c r="E393" s="216" t="s">
        <v>20</v>
      </c>
      <c r="F393" s="217" t="s">
        <v>216</v>
      </c>
      <c r="G393" s="215"/>
      <c r="H393" s="218">
        <v>23.434999999999999</v>
      </c>
      <c r="I393" s="219"/>
      <c r="J393" s="215"/>
      <c r="K393" s="215"/>
      <c r="L393" s="220"/>
      <c r="M393" s="221"/>
      <c r="N393" s="222"/>
      <c r="O393" s="222"/>
      <c r="P393" s="222"/>
      <c r="Q393" s="222"/>
      <c r="R393" s="222"/>
      <c r="S393" s="222"/>
      <c r="T393" s="223"/>
      <c r="AT393" s="224" t="s">
        <v>214</v>
      </c>
      <c r="AU393" s="224" t="s">
        <v>83</v>
      </c>
      <c r="AV393" s="12" t="s">
        <v>113</v>
      </c>
      <c r="AW393" s="12" t="s">
        <v>39</v>
      </c>
      <c r="AX393" s="12" t="s">
        <v>22</v>
      </c>
      <c r="AY393" s="224" t="s">
        <v>114</v>
      </c>
    </row>
    <row r="394" spans="2:65" s="1" customFormat="1" ht="22.5" customHeight="1" x14ac:dyDescent="0.3">
      <c r="B394" s="34"/>
      <c r="C394" s="172" t="s">
        <v>700</v>
      </c>
      <c r="D394" s="172" t="s">
        <v>115</v>
      </c>
      <c r="E394" s="173" t="s">
        <v>701</v>
      </c>
      <c r="F394" s="174" t="s">
        <v>702</v>
      </c>
      <c r="G394" s="175" t="s">
        <v>212</v>
      </c>
      <c r="H394" s="176">
        <v>13.835000000000001</v>
      </c>
      <c r="I394" s="177"/>
      <c r="J394" s="178">
        <f>ROUND(I394*H394,2)</f>
        <v>0</v>
      </c>
      <c r="K394" s="174" t="s">
        <v>119</v>
      </c>
      <c r="L394" s="54"/>
      <c r="M394" s="179" t="s">
        <v>20</v>
      </c>
      <c r="N394" s="180" t="s">
        <v>47</v>
      </c>
      <c r="O394" s="35"/>
      <c r="P394" s="181">
        <f>O394*H394</f>
        <v>0</v>
      </c>
      <c r="Q394" s="181">
        <v>1.9429999999999999E-2</v>
      </c>
      <c r="R394" s="181">
        <f>Q394*H394</f>
        <v>0.26881405000000003</v>
      </c>
      <c r="S394" s="181">
        <v>0</v>
      </c>
      <c r="T394" s="182">
        <f>S394*H394</f>
        <v>0</v>
      </c>
      <c r="AR394" s="17" t="s">
        <v>113</v>
      </c>
      <c r="AT394" s="17" t="s">
        <v>115</v>
      </c>
      <c r="AU394" s="17" t="s">
        <v>83</v>
      </c>
      <c r="AY394" s="17" t="s">
        <v>114</v>
      </c>
      <c r="BE394" s="183">
        <f>IF(N394="základní",J394,0)</f>
        <v>0</v>
      </c>
      <c r="BF394" s="183">
        <f>IF(N394="snížená",J394,0)</f>
        <v>0</v>
      </c>
      <c r="BG394" s="183">
        <f>IF(N394="zákl. přenesená",J394,0)</f>
        <v>0</v>
      </c>
      <c r="BH394" s="183">
        <f>IF(N394="sníž. přenesená",J394,0)</f>
        <v>0</v>
      </c>
      <c r="BI394" s="183">
        <f>IF(N394="nulová",J394,0)</f>
        <v>0</v>
      </c>
      <c r="BJ394" s="17" t="s">
        <v>22</v>
      </c>
      <c r="BK394" s="183">
        <f>ROUND(I394*H394,2)</f>
        <v>0</v>
      </c>
      <c r="BL394" s="17" t="s">
        <v>113</v>
      </c>
      <c r="BM394" s="17" t="s">
        <v>703</v>
      </c>
    </row>
    <row r="395" spans="2:65" s="11" customFormat="1" ht="24" x14ac:dyDescent="0.3">
      <c r="B395" s="203"/>
      <c r="C395" s="204"/>
      <c r="D395" s="186" t="s">
        <v>214</v>
      </c>
      <c r="E395" s="205" t="s">
        <v>20</v>
      </c>
      <c r="F395" s="206" t="s">
        <v>704</v>
      </c>
      <c r="G395" s="204"/>
      <c r="H395" s="207">
        <v>13.835000000000001</v>
      </c>
      <c r="I395" s="208"/>
      <c r="J395" s="204"/>
      <c r="K395" s="204"/>
      <c r="L395" s="209"/>
      <c r="M395" s="210"/>
      <c r="N395" s="211"/>
      <c r="O395" s="211"/>
      <c r="P395" s="211"/>
      <c r="Q395" s="211"/>
      <c r="R395" s="211"/>
      <c r="S395" s="211"/>
      <c r="T395" s="212"/>
      <c r="AT395" s="213" t="s">
        <v>214</v>
      </c>
      <c r="AU395" s="213" t="s">
        <v>83</v>
      </c>
      <c r="AV395" s="11" t="s">
        <v>83</v>
      </c>
      <c r="AW395" s="11" t="s">
        <v>39</v>
      </c>
      <c r="AX395" s="11" t="s">
        <v>76</v>
      </c>
      <c r="AY395" s="213" t="s">
        <v>114</v>
      </c>
    </row>
    <row r="396" spans="2:65" s="12" customFormat="1" x14ac:dyDescent="0.3">
      <c r="B396" s="214"/>
      <c r="C396" s="215"/>
      <c r="D396" s="184" t="s">
        <v>214</v>
      </c>
      <c r="E396" s="216" t="s">
        <v>20</v>
      </c>
      <c r="F396" s="217" t="s">
        <v>216</v>
      </c>
      <c r="G396" s="215"/>
      <c r="H396" s="218">
        <v>13.835000000000001</v>
      </c>
      <c r="I396" s="219"/>
      <c r="J396" s="215"/>
      <c r="K396" s="215"/>
      <c r="L396" s="220"/>
      <c r="M396" s="221"/>
      <c r="N396" s="222"/>
      <c r="O396" s="222"/>
      <c r="P396" s="222"/>
      <c r="Q396" s="222"/>
      <c r="R396" s="222"/>
      <c r="S396" s="222"/>
      <c r="T396" s="223"/>
      <c r="AT396" s="224" t="s">
        <v>214</v>
      </c>
      <c r="AU396" s="224" t="s">
        <v>83</v>
      </c>
      <c r="AV396" s="12" t="s">
        <v>113</v>
      </c>
      <c r="AW396" s="12" t="s">
        <v>39</v>
      </c>
      <c r="AX396" s="12" t="s">
        <v>22</v>
      </c>
      <c r="AY396" s="224" t="s">
        <v>114</v>
      </c>
    </row>
    <row r="397" spans="2:65" s="1" customFormat="1" ht="22.5" customHeight="1" x14ac:dyDescent="0.3">
      <c r="B397" s="34"/>
      <c r="C397" s="172" t="s">
        <v>705</v>
      </c>
      <c r="D397" s="172" t="s">
        <v>115</v>
      </c>
      <c r="E397" s="173" t="s">
        <v>706</v>
      </c>
      <c r="F397" s="174" t="s">
        <v>707</v>
      </c>
      <c r="G397" s="175" t="s">
        <v>212</v>
      </c>
      <c r="H397" s="176">
        <v>5.6239999999999997</v>
      </c>
      <c r="I397" s="177"/>
      <c r="J397" s="178">
        <f>ROUND(I397*H397,2)</f>
        <v>0</v>
      </c>
      <c r="K397" s="174" t="s">
        <v>119</v>
      </c>
      <c r="L397" s="54"/>
      <c r="M397" s="179" t="s">
        <v>20</v>
      </c>
      <c r="N397" s="180" t="s">
        <v>47</v>
      </c>
      <c r="O397" s="35"/>
      <c r="P397" s="181">
        <f>O397*H397</f>
        <v>0</v>
      </c>
      <c r="Q397" s="181">
        <v>1.58E-3</v>
      </c>
      <c r="R397" s="181">
        <f>Q397*H397</f>
        <v>8.8859200000000003E-3</v>
      </c>
      <c r="S397" s="181">
        <v>0</v>
      </c>
      <c r="T397" s="182">
        <f>S397*H397</f>
        <v>0</v>
      </c>
      <c r="AR397" s="17" t="s">
        <v>113</v>
      </c>
      <c r="AT397" s="17" t="s">
        <v>115</v>
      </c>
      <c r="AU397" s="17" t="s">
        <v>83</v>
      </c>
      <c r="AY397" s="17" t="s">
        <v>114</v>
      </c>
      <c r="BE397" s="183">
        <f>IF(N397="základní",J397,0)</f>
        <v>0</v>
      </c>
      <c r="BF397" s="183">
        <f>IF(N397="snížená",J397,0)</f>
        <v>0</v>
      </c>
      <c r="BG397" s="183">
        <f>IF(N397="zákl. přenesená",J397,0)</f>
        <v>0</v>
      </c>
      <c r="BH397" s="183">
        <f>IF(N397="sníž. přenesená",J397,0)</f>
        <v>0</v>
      </c>
      <c r="BI397" s="183">
        <f>IF(N397="nulová",J397,0)</f>
        <v>0</v>
      </c>
      <c r="BJ397" s="17" t="s">
        <v>22</v>
      </c>
      <c r="BK397" s="183">
        <f>ROUND(I397*H397,2)</f>
        <v>0</v>
      </c>
      <c r="BL397" s="17" t="s">
        <v>113</v>
      </c>
      <c r="BM397" s="17" t="s">
        <v>708</v>
      </c>
    </row>
    <row r="398" spans="2:65" s="11" customFormat="1" ht="24" x14ac:dyDescent="0.3">
      <c r="B398" s="203"/>
      <c r="C398" s="204"/>
      <c r="D398" s="186" t="s">
        <v>214</v>
      </c>
      <c r="E398" s="205" t="s">
        <v>20</v>
      </c>
      <c r="F398" s="206" t="s">
        <v>709</v>
      </c>
      <c r="G398" s="204"/>
      <c r="H398" s="207">
        <v>5.6239999999999997</v>
      </c>
      <c r="I398" s="208"/>
      <c r="J398" s="204"/>
      <c r="K398" s="204"/>
      <c r="L398" s="209"/>
      <c r="M398" s="210"/>
      <c r="N398" s="211"/>
      <c r="O398" s="211"/>
      <c r="P398" s="211"/>
      <c r="Q398" s="211"/>
      <c r="R398" s="211"/>
      <c r="S398" s="211"/>
      <c r="T398" s="212"/>
      <c r="AT398" s="213" t="s">
        <v>214</v>
      </c>
      <c r="AU398" s="213" t="s">
        <v>83</v>
      </c>
      <c r="AV398" s="11" t="s">
        <v>83</v>
      </c>
      <c r="AW398" s="11" t="s">
        <v>39</v>
      </c>
      <c r="AX398" s="11" t="s">
        <v>76</v>
      </c>
      <c r="AY398" s="213" t="s">
        <v>114</v>
      </c>
    </row>
    <row r="399" spans="2:65" s="12" customFormat="1" x14ac:dyDescent="0.3">
      <c r="B399" s="214"/>
      <c r="C399" s="215"/>
      <c r="D399" s="184" t="s">
        <v>214</v>
      </c>
      <c r="E399" s="216" t="s">
        <v>20</v>
      </c>
      <c r="F399" s="217" t="s">
        <v>216</v>
      </c>
      <c r="G399" s="215"/>
      <c r="H399" s="218">
        <v>5.6239999999999997</v>
      </c>
      <c r="I399" s="219"/>
      <c r="J399" s="215"/>
      <c r="K399" s="215"/>
      <c r="L399" s="220"/>
      <c r="M399" s="221"/>
      <c r="N399" s="222"/>
      <c r="O399" s="222"/>
      <c r="P399" s="222"/>
      <c r="Q399" s="222"/>
      <c r="R399" s="222"/>
      <c r="S399" s="222"/>
      <c r="T399" s="223"/>
      <c r="AT399" s="224" t="s">
        <v>214</v>
      </c>
      <c r="AU399" s="224" t="s">
        <v>83</v>
      </c>
      <c r="AV399" s="12" t="s">
        <v>113</v>
      </c>
      <c r="AW399" s="12" t="s">
        <v>39</v>
      </c>
      <c r="AX399" s="12" t="s">
        <v>22</v>
      </c>
      <c r="AY399" s="224" t="s">
        <v>114</v>
      </c>
    </row>
    <row r="400" spans="2:65" s="1" customFormat="1" ht="22.5" customHeight="1" x14ac:dyDescent="0.3">
      <c r="B400" s="34"/>
      <c r="C400" s="172" t="s">
        <v>710</v>
      </c>
      <c r="D400" s="172" t="s">
        <v>115</v>
      </c>
      <c r="E400" s="173" t="s">
        <v>711</v>
      </c>
      <c r="F400" s="174" t="s">
        <v>712</v>
      </c>
      <c r="G400" s="175" t="s">
        <v>212</v>
      </c>
      <c r="H400" s="176">
        <v>13.835000000000001</v>
      </c>
      <c r="I400" s="177"/>
      <c r="J400" s="178">
        <f>ROUND(I400*H400,2)</f>
        <v>0</v>
      </c>
      <c r="K400" s="174" t="s">
        <v>119</v>
      </c>
      <c r="L400" s="54"/>
      <c r="M400" s="179" t="s">
        <v>20</v>
      </c>
      <c r="N400" s="180" t="s">
        <v>47</v>
      </c>
      <c r="O400" s="35"/>
      <c r="P400" s="181">
        <f>O400*H400</f>
        <v>0</v>
      </c>
      <c r="Q400" s="181">
        <v>1.16E-3</v>
      </c>
      <c r="R400" s="181">
        <f>Q400*H400</f>
        <v>1.60486E-2</v>
      </c>
      <c r="S400" s="181">
        <v>0</v>
      </c>
      <c r="T400" s="182">
        <f>S400*H400</f>
        <v>0</v>
      </c>
      <c r="AR400" s="17" t="s">
        <v>113</v>
      </c>
      <c r="AT400" s="17" t="s">
        <v>115</v>
      </c>
      <c r="AU400" s="17" t="s">
        <v>83</v>
      </c>
      <c r="AY400" s="17" t="s">
        <v>114</v>
      </c>
      <c r="BE400" s="183">
        <f>IF(N400="základní",J400,0)</f>
        <v>0</v>
      </c>
      <c r="BF400" s="183">
        <f>IF(N400="snížená",J400,0)</f>
        <v>0</v>
      </c>
      <c r="BG400" s="183">
        <f>IF(N400="zákl. přenesená",J400,0)</f>
        <v>0</v>
      </c>
      <c r="BH400" s="183">
        <f>IF(N400="sníž. přenesená",J400,0)</f>
        <v>0</v>
      </c>
      <c r="BI400" s="183">
        <f>IF(N400="nulová",J400,0)</f>
        <v>0</v>
      </c>
      <c r="BJ400" s="17" t="s">
        <v>22</v>
      </c>
      <c r="BK400" s="183">
        <f>ROUND(I400*H400,2)</f>
        <v>0</v>
      </c>
      <c r="BL400" s="17" t="s">
        <v>113</v>
      </c>
      <c r="BM400" s="17" t="s">
        <v>713</v>
      </c>
    </row>
    <row r="401" spans="2:65" s="11" customFormat="1" ht="24" x14ac:dyDescent="0.3">
      <c r="B401" s="203"/>
      <c r="C401" s="204"/>
      <c r="D401" s="186" t="s">
        <v>214</v>
      </c>
      <c r="E401" s="205" t="s">
        <v>20</v>
      </c>
      <c r="F401" s="206" t="s">
        <v>714</v>
      </c>
      <c r="G401" s="204"/>
      <c r="H401" s="207">
        <v>13.835000000000001</v>
      </c>
      <c r="I401" s="208"/>
      <c r="J401" s="204"/>
      <c r="K401" s="204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214</v>
      </c>
      <c r="AU401" s="213" t="s">
        <v>83</v>
      </c>
      <c r="AV401" s="11" t="s">
        <v>83</v>
      </c>
      <c r="AW401" s="11" t="s">
        <v>39</v>
      </c>
      <c r="AX401" s="11" t="s">
        <v>76</v>
      </c>
      <c r="AY401" s="213" t="s">
        <v>114</v>
      </c>
    </row>
    <row r="402" spans="2:65" s="12" customFormat="1" x14ac:dyDescent="0.3">
      <c r="B402" s="214"/>
      <c r="C402" s="215"/>
      <c r="D402" s="184" t="s">
        <v>214</v>
      </c>
      <c r="E402" s="216" t="s">
        <v>20</v>
      </c>
      <c r="F402" s="217" t="s">
        <v>216</v>
      </c>
      <c r="G402" s="215"/>
      <c r="H402" s="218">
        <v>13.835000000000001</v>
      </c>
      <c r="I402" s="219"/>
      <c r="J402" s="215"/>
      <c r="K402" s="215"/>
      <c r="L402" s="220"/>
      <c r="M402" s="221"/>
      <c r="N402" s="222"/>
      <c r="O402" s="222"/>
      <c r="P402" s="222"/>
      <c r="Q402" s="222"/>
      <c r="R402" s="222"/>
      <c r="S402" s="222"/>
      <c r="T402" s="223"/>
      <c r="AT402" s="224" t="s">
        <v>214</v>
      </c>
      <c r="AU402" s="224" t="s">
        <v>83</v>
      </c>
      <c r="AV402" s="12" t="s">
        <v>113</v>
      </c>
      <c r="AW402" s="12" t="s">
        <v>39</v>
      </c>
      <c r="AX402" s="12" t="s">
        <v>22</v>
      </c>
      <c r="AY402" s="224" t="s">
        <v>114</v>
      </c>
    </row>
    <row r="403" spans="2:65" s="1" customFormat="1" ht="31.5" customHeight="1" x14ac:dyDescent="0.3">
      <c r="B403" s="34"/>
      <c r="C403" s="172" t="s">
        <v>715</v>
      </c>
      <c r="D403" s="172" t="s">
        <v>115</v>
      </c>
      <c r="E403" s="173" t="s">
        <v>716</v>
      </c>
      <c r="F403" s="174" t="s">
        <v>717</v>
      </c>
      <c r="G403" s="175" t="s">
        <v>325</v>
      </c>
      <c r="H403" s="176">
        <v>3.6</v>
      </c>
      <c r="I403" s="177"/>
      <c r="J403" s="178">
        <f>ROUND(I403*H403,2)</f>
        <v>0</v>
      </c>
      <c r="K403" s="174" t="s">
        <v>119</v>
      </c>
      <c r="L403" s="54"/>
      <c r="M403" s="179" t="s">
        <v>20</v>
      </c>
      <c r="N403" s="180" t="s">
        <v>47</v>
      </c>
      <c r="O403" s="35"/>
      <c r="P403" s="181">
        <f>O403*H403</f>
        <v>0</v>
      </c>
      <c r="Q403" s="181">
        <v>1.8000000000000001E-4</v>
      </c>
      <c r="R403" s="181">
        <f>Q403*H403</f>
        <v>6.4800000000000003E-4</v>
      </c>
      <c r="S403" s="181">
        <v>0</v>
      </c>
      <c r="T403" s="182">
        <f>S403*H403</f>
        <v>0</v>
      </c>
      <c r="AR403" s="17" t="s">
        <v>113</v>
      </c>
      <c r="AT403" s="17" t="s">
        <v>115</v>
      </c>
      <c r="AU403" s="17" t="s">
        <v>83</v>
      </c>
      <c r="AY403" s="17" t="s">
        <v>114</v>
      </c>
      <c r="BE403" s="183">
        <f>IF(N403="základní",J403,0)</f>
        <v>0</v>
      </c>
      <c r="BF403" s="183">
        <f>IF(N403="snížená",J403,0)</f>
        <v>0</v>
      </c>
      <c r="BG403" s="183">
        <f>IF(N403="zákl. přenesená",J403,0)</f>
        <v>0</v>
      </c>
      <c r="BH403" s="183">
        <f>IF(N403="sníž. přenesená",J403,0)</f>
        <v>0</v>
      </c>
      <c r="BI403" s="183">
        <f>IF(N403="nulová",J403,0)</f>
        <v>0</v>
      </c>
      <c r="BJ403" s="17" t="s">
        <v>22</v>
      </c>
      <c r="BK403" s="183">
        <f>ROUND(I403*H403,2)</f>
        <v>0</v>
      </c>
      <c r="BL403" s="17" t="s">
        <v>113</v>
      </c>
      <c r="BM403" s="17" t="s">
        <v>718</v>
      </c>
    </row>
    <row r="404" spans="2:65" s="13" customFormat="1" x14ac:dyDescent="0.3">
      <c r="B404" s="225"/>
      <c r="C404" s="226"/>
      <c r="D404" s="186" t="s">
        <v>214</v>
      </c>
      <c r="E404" s="227" t="s">
        <v>20</v>
      </c>
      <c r="F404" s="228" t="s">
        <v>719</v>
      </c>
      <c r="G404" s="226"/>
      <c r="H404" s="229" t="s">
        <v>20</v>
      </c>
      <c r="I404" s="230"/>
      <c r="J404" s="226"/>
      <c r="K404" s="226"/>
      <c r="L404" s="231"/>
      <c r="M404" s="232"/>
      <c r="N404" s="233"/>
      <c r="O404" s="233"/>
      <c r="P404" s="233"/>
      <c r="Q404" s="233"/>
      <c r="R404" s="233"/>
      <c r="S404" s="233"/>
      <c r="T404" s="234"/>
      <c r="AT404" s="235" t="s">
        <v>214</v>
      </c>
      <c r="AU404" s="235" t="s">
        <v>83</v>
      </c>
      <c r="AV404" s="13" t="s">
        <v>22</v>
      </c>
      <c r="AW404" s="13" t="s">
        <v>39</v>
      </c>
      <c r="AX404" s="13" t="s">
        <v>76</v>
      </c>
      <c r="AY404" s="235" t="s">
        <v>114</v>
      </c>
    </row>
    <row r="405" spans="2:65" s="11" customFormat="1" ht="24" x14ac:dyDescent="0.3">
      <c r="B405" s="203"/>
      <c r="C405" s="204"/>
      <c r="D405" s="186" t="s">
        <v>214</v>
      </c>
      <c r="E405" s="205" t="s">
        <v>20</v>
      </c>
      <c r="F405" s="206" t="s">
        <v>720</v>
      </c>
      <c r="G405" s="204"/>
      <c r="H405" s="207">
        <v>3.6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214</v>
      </c>
      <c r="AU405" s="213" t="s">
        <v>83</v>
      </c>
      <c r="AV405" s="11" t="s">
        <v>83</v>
      </c>
      <c r="AW405" s="11" t="s">
        <v>39</v>
      </c>
      <c r="AX405" s="11" t="s">
        <v>76</v>
      </c>
      <c r="AY405" s="213" t="s">
        <v>114</v>
      </c>
    </row>
    <row r="406" spans="2:65" s="12" customFormat="1" x14ac:dyDescent="0.3">
      <c r="B406" s="214"/>
      <c r="C406" s="215"/>
      <c r="D406" s="184" t="s">
        <v>214</v>
      </c>
      <c r="E406" s="216" t="s">
        <v>20</v>
      </c>
      <c r="F406" s="217" t="s">
        <v>216</v>
      </c>
      <c r="G406" s="215"/>
      <c r="H406" s="218">
        <v>3.6</v>
      </c>
      <c r="I406" s="219"/>
      <c r="J406" s="215"/>
      <c r="K406" s="215"/>
      <c r="L406" s="220"/>
      <c r="M406" s="221"/>
      <c r="N406" s="222"/>
      <c r="O406" s="222"/>
      <c r="P406" s="222"/>
      <c r="Q406" s="222"/>
      <c r="R406" s="222"/>
      <c r="S406" s="222"/>
      <c r="T406" s="223"/>
      <c r="AT406" s="224" t="s">
        <v>214</v>
      </c>
      <c r="AU406" s="224" t="s">
        <v>83</v>
      </c>
      <c r="AV406" s="12" t="s">
        <v>113</v>
      </c>
      <c r="AW406" s="12" t="s">
        <v>39</v>
      </c>
      <c r="AX406" s="12" t="s">
        <v>22</v>
      </c>
      <c r="AY406" s="224" t="s">
        <v>114</v>
      </c>
    </row>
    <row r="407" spans="2:65" s="1" customFormat="1" ht="31.5" customHeight="1" x14ac:dyDescent="0.3">
      <c r="B407" s="34"/>
      <c r="C407" s="172" t="s">
        <v>721</v>
      </c>
      <c r="D407" s="172" t="s">
        <v>115</v>
      </c>
      <c r="E407" s="173" t="s">
        <v>722</v>
      </c>
      <c r="F407" s="174" t="s">
        <v>723</v>
      </c>
      <c r="G407" s="175" t="s">
        <v>325</v>
      </c>
      <c r="H407" s="176">
        <v>2.72</v>
      </c>
      <c r="I407" s="177"/>
      <c r="J407" s="178">
        <f>ROUND(I407*H407,2)</f>
        <v>0</v>
      </c>
      <c r="K407" s="174" t="s">
        <v>119</v>
      </c>
      <c r="L407" s="54"/>
      <c r="M407" s="179" t="s">
        <v>20</v>
      </c>
      <c r="N407" s="180" t="s">
        <v>47</v>
      </c>
      <c r="O407" s="35"/>
      <c r="P407" s="181">
        <f>O407*H407</f>
        <v>0</v>
      </c>
      <c r="Q407" s="181">
        <v>3.2000000000000003E-4</v>
      </c>
      <c r="R407" s="181">
        <f>Q407*H407</f>
        <v>8.7040000000000012E-4</v>
      </c>
      <c r="S407" s="181">
        <v>0</v>
      </c>
      <c r="T407" s="182">
        <f>S407*H407</f>
        <v>0</v>
      </c>
      <c r="AR407" s="17" t="s">
        <v>113</v>
      </c>
      <c r="AT407" s="17" t="s">
        <v>115</v>
      </c>
      <c r="AU407" s="17" t="s">
        <v>83</v>
      </c>
      <c r="AY407" s="17" t="s">
        <v>114</v>
      </c>
      <c r="BE407" s="183">
        <f>IF(N407="základní",J407,0)</f>
        <v>0</v>
      </c>
      <c r="BF407" s="183">
        <f>IF(N407="snížená",J407,0)</f>
        <v>0</v>
      </c>
      <c r="BG407" s="183">
        <f>IF(N407="zákl. přenesená",J407,0)</f>
        <v>0</v>
      </c>
      <c r="BH407" s="183">
        <f>IF(N407="sníž. přenesená",J407,0)</f>
        <v>0</v>
      </c>
      <c r="BI407" s="183">
        <f>IF(N407="nulová",J407,0)</f>
        <v>0</v>
      </c>
      <c r="BJ407" s="17" t="s">
        <v>22</v>
      </c>
      <c r="BK407" s="183">
        <f>ROUND(I407*H407,2)</f>
        <v>0</v>
      </c>
      <c r="BL407" s="17" t="s">
        <v>113</v>
      </c>
      <c r="BM407" s="17" t="s">
        <v>724</v>
      </c>
    </row>
    <row r="408" spans="2:65" s="11" customFormat="1" x14ac:dyDescent="0.3">
      <c r="B408" s="203"/>
      <c r="C408" s="204"/>
      <c r="D408" s="186" t="s">
        <v>214</v>
      </c>
      <c r="E408" s="205" t="s">
        <v>20</v>
      </c>
      <c r="F408" s="206" t="s">
        <v>725</v>
      </c>
      <c r="G408" s="204"/>
      <c r="H408" s="207">
        <v>2.72</v>
      </c>
      <c r="I408" s="208"/>
      <c r="J408" s="204"/>
      <c r="K408" s="204"/>
      <c r="L408" s="209"/>
      <c r="M408" s="210"/>
      <c r="N408" s="211"/>
      <c r="O408" s="211"/>
      <c r="P408" s="211"/>
      <c r="Q408" s="211"/>
      <c r="R408" s="211"/>
      <c r="S408" s="211"/>
      <c r="T408" s="212"/>
      <c r="AT408" s="213" t="s">
        <v>214</v>
      </c>
      <c r="AU408" s="213" t="s">
        <v>83</v>
      </c>
      <c r="AV408" s="11" t="s">
        <v>83</v>
      </c>
      <c r="AW408" s="11" t="s">
        <v>39</v>
      </c>
      <c r="AX408" s="11" t="s">
        <v>76</v>
      </c>
      <c r="AY408" s="213" t="s">
        <v>114</v>
      </c>
    </row>
    <row r="409" spans="2:65" s="12" customFormat="1" x14ac:dyDescent="0.3">
      <c r="B409" s="214"/>
      <c r="C409" s="215"/>
      <c r="D409" s="184" t="s">
        <v>214</v>
      </c>
      <c r="E409" s="216" t="s">
        <v>20</v>
      </c>
      <c r="F409" s="217" t="s">
        <v>216</v>
      </c>
      <c r="G409" s="215"/>
      <c r="H409" s="218">
        <v>2.72</v>
      </c>
      <c r="I409" s="219"/>
      <c r="J409" s="215"/>
      <c r="K409" s="215"/>
      <c r="L409" s="220"/>
      <c r="M409" s="221"/>
      <c r="N409" s="222"/>
      <c r="O409" s="222"/>
      <c r="P409" s="222"/>
      <c r="Q409" s="222"/>
      <c r="R409" s="222"/>
      <c r="S409" s="222"/>
      <c r="T409" s="223"/>
      <c r="AT409" s="224" t="s">
        <v>214</v>
      </c>
      <c r="AU409" s="224" t="s">
        <v>83</v>
      </c>
      <c r="AV409" s="12" t="s">
        <v>113</v>
      </c>
      <c r="AW409" s="12" t="s">
        <v>39</v>
      </c>
      <c r="AX409" s="12" t="s">
        <v>22</v>
      </c>
      <c r="AY409" s="224" t="s">
        <v>114</v>
      </c>
    </row>
    <row r="410" spans="2:65" s="1" customFormat="1" ht="31.5" customHeight="1" x14ac:dyDescent="0.3">
      <c r="B410" s="34"/>
      <c r="C410" s="172" t="s">
        <v>726</v>
      </c>
      <c r="D410" s="172" t="s">
        <v>115</v>
      </c>
      <c r="E410" s="173" t="s">
        <v>727</v>
      </c>
      <c r="F410" s="174" t="s">
        <v>728</v>
      </c>
      <c r="G410" s="175" t="s">
        <v>325</v>
      </c>
      <c r="H410" s="176">
        <v>7</v>
      </c>
      <c r="I410" s="177"/>
      <c r="J410" s="178">
        <f>ROUND(I410*H410,2)</f>
        <v>0</v>
      </c>
      <c r="K410" s="174" t="s">
        <v>119</v>
      </c>
      <c r="L410" s="54"/>
      <c r="M410" s="179" t="s">
        <v>20</v>
      </c>
      <c r="N410" s="180" t="s">
        <v>47</v>
      </c>
      <c r="O410" s="35"/>
      <c r="P410" s="181">
        <f>O410*H410</f>
        <v>0</v>
      </c>
      <c r="Q410" s="181">
        <v>4.6999999999999999E-4</v>
      </c>
      <c r="R410" s="181">
        <f>Q410*H410</f>
        <v>3.29E-3</v>
      </c>
      <c r="S410" s="181">
        <v>1E-3</v>
      </c>
      <c r="T410" s="182">
        <f>S410*H410</f>
        <v>7.0000000000000001E-3</v>
      </c>
      <c r="AR410" s="17" t="s">
        <v>113</v>
      </c>
      <c r="AT410" s="17" t="s">
        <v>115</v>
      </c>
      <c r="AU410" s="17" t="s">
        <v>83</v>
      </c>
      <c r="AY410" s="17" t="s">
        <v>114</v>
      </c>
      <c r="BE410" s="183">
        <f>IF(N410="základní",J410,0)</f>
        <v>0</v>
      </c>
      <c r="BF410" s="183">
        <f>IF(N410="snížená",J410,0)</f>
        <v>0</v>
      </c>
      <c r="BG410" s="183">
        <f>IF(N410="zákl. přenesená",J410,0)</f>
        <v>0</v>
      </c>
      <c r="BH410" s="183">
        <f>IF(N410="sníž. přenesená",J410,0)</f>
        <v>0</v>
      </c>
      <c r="BI410" s="183">
        <f>IF(N410="nulová",J410,0)</f>
        <v>0</v>
      </c>
      <c r="BJ410" s="17" t="s">
        <v>22</v>
      </c>
      <c r="BK410" s="183">
        <f>ROUND(I410*H410,2)</f>
        <v>0</v>
      </c>
      <c r="BL410" s="17" t="s">
        <v>113</v>
      </c>
      <c r="BM410" s="17" t="s">
        <v>729</v>
      </c>
    </row>
    <row r="411" spans="2:65" s="13" customFormat="1" x14ac:dyDescent="0.3">
      <c r="B411" s="225"/>
      <c r="C411" s="226"/>
      <c r="D411" s="186" t="s">
        <v>214</v>
      </c>
      <c r="E411" s="227" t="s">
        <v>20</v>
      </c>
      <c r="F411" s="228" t="s">
        <v>719</v>
      </c>
      <c r="G411" s="226"/>
      <c r="H411" s="229" t="s">
        <v>20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AT411" s="235" t="s">
        <v>214</v>
      </c>
      <c r="AU411" s="235" t="s">
        <v>83</v>
      </c>
      <c r="AV411" s="13" t="s">
        <v>22</v>
      </c>
      <c r="AW411" s="13" t="s">
        <v>39</v>
      </c>
      <c r="AX411" s="13" t="s">
        <v>76</v>
      </c>
      <c r="AY411" s="235" t="s">
        <v>114</v>
      </c>
    </row>
    <row r="412" spans="2:65" s="11" customFormat="1" ht="24" x14ac:dyDescent="0.3">
      <c r="B412" s="203"/>
      <c r="C412" s="204"/>
      <c r="D412" s="186" t="s">
        <v>214</v>
      </c>
      <c r="E412" s="205" t="s">
        <v>20</v>
      </c>
      <c r="F412" s="206" t="s">
        <v>730</v>
      </c>
      <c r="G412" s="204"/>
      <c r="H412" s="207">
        <v>7</v>
      </c>
      <c r="I412" s="208"/>
      <c r="J412" s="204"/>
      <c r="K412" s="204"/>
      <c r="L412" s="209"/>
      <c r="M412" s="210"/>
      <c r="N412" s="211"/>
      <c r="O412" s="211"/>
      <c r="P412" s="211"/>
      <c r="Q412" s="211"/>
      <c r="R412" s="211"/>
      <c r="S412" s="211"/>
      <c r="T412" s="212"/>
      <c r="AT412" s="213" t="s">
        <v>214</v>
      </c>
      <c r="AU412" s="213" t="s">
        <v>83</v>
      </c>
      <c r="AV412" s="11" t="s">
        <v>83</v>
      </c>
      <c r="AW412" s="11" t="s">
        <v>39</v>
      </c>
      <c r="AX412" s="11" t="s">
        <v>76</v>
      </c>
      <c r="AY412" s="213" t="s">
        <v>114</v>
      </c>
    </row>
    <row r="413" spans="2:65" s="12" customFormat="1" x14ac:dyDescent="0.3">
      <c r="B413" s="214"/>
      <c r="C413" s="215"/>
      <c r="D413" s="184" t="s">
        <v>214</v>
      </c>
      <c r="E413" s="216" t="s">
        <v>20</v>
      </c>
      <c r="F413" s="217" t="s">
        <v>216</v>
      </c>
      <c r="G413" s="215"/>
      <c r="H413" s="218">
        <v>7</v>
      </c>
      <c r="I413" s="219"/>
      <c r="J413" s="215"/>
      <c r="K413" s="215"/>
      <c r="L413" s="220"/>
      <c r="M413" s="221"/>
      <c r="N413" s="222"/>
      <c r="O413" s="222"/>
      <c r="P413" s="222"/>
      <c r="Q413" s="222"/>
      <c r="R413" s="222"/>
      <c r="S413" s="222"/>
      <c r="T413" s="223"/>
      <c r="AT413" s="224" t="s">
        <v>214</v>
      </c>
      <c r="AU413" s="224" t="s">
        <v>83</v>
      </c>
      <c r="AV413" s="12" t="s">
        <v>113</v>
      </c>
      <c r="AW413" s="12" t="s">
        <v>39</v>
      </c>
      <c r="AX413" s="12" t="s">
        <v>22</v>
      </c>
      <c r="AY413" s="224" t="s">
        <v>114</v>
      </c>
    </row>
    <row r="414" spans="2:65" s="1" customFormat="1" ht="22.5" customHeight="1" x14ac:dyDescent="0.3">
      <c r="B414" s="34"/>
      <c r="C414" s="172" t="s">
        <v>731</v>
      </c>
      <c r="D414" s="172" t="s">
        <v>115</v>
      </c>
      <c r="E414" s="173" t="s">
        <v>732</v>
      </c>
      <c r="F414" s="174" t="s">
        <v>733</v>
      </c>
      <c r="G414" s="175" t="s">
        <v>212</v>
      </c>
      <c r="H414" s="176">
        <v>5</v>
      </c>
      <c r="I414" s="177"/>
      <c r="J414" s="178">
        <f>ROUND(I414*H414,2)</f>
        <v>0</v>
      </c>
      <c r="K414" s="174" t="s">
        <v>119</v>
      </c>
      <c r="L414" s="54"/>
      <c r="M414" s="179" t="s">
        <v>20</v>
      </c>
      <c r="N414" s="180" t="s">
        <v>47</v>
      </c>
      <c r="O414" s="35"/>
      <c r="P414" s="181">
        <f>O414*H414</f>
        <v>0</v>
      </c>
      <c r="Q414" s="181">
        <v>0</v>
      </c>
      <c r="R414" s="181">
        <f>Q414*H414</f>
        <v>0</v>
      </c>
      <c r="S414" s="181">
        <v>2.2499999999999999E-2</v>
      </c>
      <c r="T414" s="182">
        <f>S414*H414</f>
        <v>0.11249999999999999</v>
      </c>
      <c r="AR414" s="17" t="s">
        <v>113</v>
      </c>
      <c r="AT414" s="17" t="s">
        <v>115</v>
      </c>
      <c r="AU414" s="17" t="s">
        <v>83</v>
      </c>
      <c r="AY414" s="17" t="s">
        <v>114</v>
      </c>
      <c r="BE414" s="183">
        <f>IF(N414="základní",J414,0)</f>
        <v>0</v>
      </c>
      <c r="BF414" s="183">
        <f>IF(N414="snížená",J414,0)</f>
        <v>0</v>
      </c>
      <c r="BG414" s="183">
        <f>IF(N414="zákl. přenesená",J414,0)</f>
        <v>0</v>
      </c>
      <c r="BH414" s="183">
        <f>IF(N414="sníž. přenesená",J414,0)</f>
        <v>0</v>
      </c>
      <c r="BI414" s="183">
        <f>IF(N414="nulová",J414,0)</f>
        <v>0</v>
      </c>
      <c r="BJ414" s="17" t="s">
        <v>22</v>
      </c>
      <c r="BK414" s="183">
        <f>ROUND(I414*H414,2)</f>
        <v>0</v>
      </c>
      <c r="BL414" s="17" t="s">
        <v>113</v>
      </c>
      <c r="BM414" s="17" t="s">
        <v>734</v>
      </c>
    </row>
    <row r="415" spans="2:65" s="11" customFormat="1" x14ac:dyDescent="0.3">
      <c r="B415" s="203"/>
      <c r="C415" s="204"/>
      <c r="D415" s="186" t="s">
        <v>214</v>
      </c>
      <c r="E415" s="205" t="s">
        <v>20</v>
      </c>
      <c r="F415" s="206" t="s">
        <v>735</v>
      </c>
      <c r="G415" s="204"/>
      <c r="H415" s="207">
        <v>5</v>
      </c>
      <c r="I415" s="208"/>
      <c r="J415" s="204"/>
      <c r="K415" s="204"/>
      <c r="L415" s="209"/>
      <c r="M415" s="210"/>
      <c r="N415" s="211"/>
      <c r="O415" s="211"/>
      <c r="P415" s="211"/>
      <c r="Q415" s="211"/>
      <c r="R415" s="211"/>
      <c r="S415" s="211"/>
      <c r="T415" s="212"/>
      <c r="AT415" s="213" t="s">
        <v>214</v>
      </c>
      <c r="AU415" s="213" t="s">
        <v>83</v>
      </c>
      <c r="AV415" s="11" t="s">
        <v>83</v>
      </c>
      <c r="AW415" s="11" t="s">
        <v>39</v>
      </c>
      <c r="AX415" s="11" t="s">
        <v>76</v>
      </c>
      <c r="AY415" s="213" t="s">
        <v>114</v>
      </c>
    </row>
    <row r="416" spans="2:65" s="12" customFormat="1" x14ac:dyDescent="0.3">
      <c r="B416" s="214"/>
      <c r="C416" s="215"/>
      <c r="D416" s="184" t="s">
        <v>214</v>
      </c>
      <c r="E416" s="216" t="s">
        <v>20</v>
      </c>
      <c r="F416" s="217" t="s">
        <v>216</v>
      </c>
      <c r="G416" s="215"/>
      <c r="H416" s="218">
        <v>5</v>
      </c>
      <c r="I416" s="219"/>
      <c r="J416" s="215"/>
      <c r="K416" s="215"/>
      <c r="L416" s="220"/>
      <c r="M416" s="221"/>
      <c r="N416" s="222"/>
      <c r="O416" s="222"/>
      <c r="P416" s="222"/>
      <c r="Q416" s="222"/>
      <c r="R416" s="222"/>
      <c r="S416" s="222"/>
      <c r="T416" s="223"/>
      <c r="AT416" s="224" t="s">
        <v>214</v>
      </c>
      <c r="AU416" s="224" t="s">
        <v>83</v>
      </c>
      <c r="AV416" s="12" t="s">
        <v>113</v>
      </c>
      <c r="AW416" s="12" t="s">
        <v>39</v>
      </c>
      <c r="AX416" s="12" t="s">
        <v>22</v>
      </c>
      <c r="AY416" s="224" t="s">
        <v>114</v>
      </c>
    </row>
    <row r="417" spans="2:65" s="1" customFormat="1" ht="22.5" customHeight="1" x14ac:dyDescent="0.3">
      <c r="B417" s="34"/>
      <c r="C417" s="172" t="s">
        <v>736</v>
      </c>
      <c r="D417" s="172" t="s">
        <v>115</v>
      </c>
      <c r="E417" s="173" t="s">
        <v>737</v>
      </c>
      <c r="F417" s="174" t="s">
        <v>738</v>
      </c>
      <c r="G417" s="175" t="s">
        <v>212</v>
      </c>
      <c r="H417" s="176">
        <v>100</v>
      </c>
      <c r="I417" s="177"/>
      <c r="J417" s="178">
        <f>ROUND(I417*H417,2)</f>
        <v>0</v>
      </c>
      <c r="K417" s="174" t="s">
        <v>119</v>
      </c>
      <c r="L417" s="54"/>
      <c r="M417" s="179" t="s">
        <v>20</v>
      </c>
      <c r="N417" s="180" t="s">
        <v>47</v>
      </c>
      <c r="O417" s="35"/>
      <c r="P417" s="181">
        <f>O417*H417</f>
        <v>0</v>
      </c>
      <c r="Q417" s="181">
        <v>0</v>
      </c>
      <c r="R417" s="181">
        <f>Q417*H417</f>
        <v>0</v>
      </c>
      <c r="S417" s="181">
        <v>4.4999999999999997E-3</v>
      </c>
      <c r="T417" s="182">
        <f>S417*H417</f>
        <v>0.44999999999999996</v>
      </c>
      <c r="AR417" s="17" t="s">
        <v>113</v>
      </c>
      <c r="AT417" s="17" t="s">
        <v>115</v>
      </c>
      <c r="AU417" s="17" t="s">
        <v>83</v>
      </c>
      <c r="AY417" s="17" t="s">
        <v>114</v>
      </c>
      <c r="BE417" s="183">
        <f>IF(N417="základní",J417,0)</f>
        <v>0</v>
      </c>
      <c r="BF417" s="183">
        <f>IF(N417="snížená",J417,0)</f>
        <v>0</v>
      </c>
      <c r="BG417" s="183">
        <f>IF(N417="zákl. přenesená",J417,0)</f>
        <v>0</v>
      </c>
      <c r="BH417" s="183">
        <f>IF(N417="sníž. přenesená",J417,0)</f>
        <v>0</v>
      </c>
      <c r="BI417" s="183">
        <f>IF(N417="nulová",J417,0)</f>
        <v>0</v>
      </c>
      <c r="BJ417" s="17" t="s">
        <v>22</v>
      </c>
      <c r="BK417" s="183">
        <f>ROUND(I417*H417,2)</f>
        <v>0</v>
      </c>
      <c r="BL417" s="17" t="s">
        <v>113</v>
      </c>
      <c r="BM417" s="17" t="s">
        <v>739</v>
      </c>
    </row>
    <row r="418" spans="2:65" s="11" customFormat="1" x14ac:dyDescent="0.3">
      <c r="B418" s="203"/>
      <c r="C418" s="204"/>
      <c r="D418" s="186" t="s">
        <v>214</v>
      </c>
      <c r="E418" s="205" t="s">
        <v>20</v>
      </c>
      <c r="F418" s="206" t="s">
        <v>740</v>
      </c>
      <c r="G418" s="204"/>
      <c r="H418" s="207">
        <v>100</v>
      </c>
      <c r="I418" s="208"/>
      <c r="J418" s="204"/>
      <c r="K418" s="204"/>
      <c r="L418" s="209"/>
      <c r="M418" s="210"/>
      <c r="N418" s="211"/>
      <c r="O418" s="211"/>
      <c r="P418" s="211"/>
      <c r="Q418" s="211"/>
      <c r="R418" s="211"/>
      <c r="S418" s="211"/>
      <c r="T418" s="212"/>
      <c r="AT418" s="213" t="s">
        <v>214</v>
      </c>
      <c r="AU418" s="213" t="s">
        <v>83</v>
      </c>
      <c r="AV418" s="11" t="s">
        <v>83</v>
      </c>
      <c r="AW418" s="11" t="s">
        <v>39</v>
      </c>
      <c r="AX418" s="11" t="s">
        <v>76</v>
      </c>
      <c r="AY418" s="213" t="s">
        <v>114</v>
      </c>
    </row>
    <row r="419" spans="2:65" s="12" customFormat="1" x14ac:dyDescent="0.3">
      <c r="B419" s="214"/>
      <c r="C419" s="215"/>
      <c r="D419" s="184" t="s">
        <v>214</v>
      </c>
      <c r="E419" s="216" t="s">
        <v>20</v>
      </c>
      <c r="F419" s="217" t="s">
        <v>216</v>
      </c>
      <c r="G419" s="215"/>
      <c r="H419" s="218">
        <v>100</v>
      </c>
      <c r="I419" s="219"/>
      <c r="J419" s="215"/>
      <c r="K419" s="215"/>
      <c r="L419" s="220"/>
      <c r="M419" s="221"/>
      <c r="N419" s="222"/>
      <c r="O419" s="222"/>
      <c r="P419" s="222"/>
      <c r="Q419" s="222"/>
      <c r="R419" s="222"/>
      <c r="S419" s="222"/>
      <c r="T419" s="223"/>
      <c r="AT419" s="224" t="s">
        <v>214</v>
      </c>
      <c r="AU419" s="224" t="s">
        <v>83</v>
      </c>
      <c r="AV419" s="12" t="s">
        <v>113</v>
      </c>
      <c r="AW419" s="12" t="s">
        <v>39</v>
      </c>
      <c r="AX419" s="12" t="s">
        <v>22</v>
      </c>
      <c r="AY419" s="224" t="s">
        <v>114</v>
      </c>
    </row>
    <row r="420" spans="2:65" s="1" customFormat="1" ht="22.5" customHeight="1" x14ac:dyDescent="0.3">
      <c r="B420" s="34"/>
      <c r="C420" s="172" t="s">
        <v>28</v>
      </c>
      <c r="D420" s="172" t="s">
        <v>115</v>
      </c>
      <c r="E420" s="173" t="s">
        <v>741</v>
      </c>
      <c r="F420" s="174" t="s">
        <v>742</v>
      </c>
      <c r="G420" s="175" t="s">
        <v>212</v>
      </c>
      <c r="H420" s="176">
        <v>5</v>
      </c>
      <c r="I420" s="177"/>
      <c r="J420" s="178">
        <f>ROUND(I420*H420,2)</f>
        <v>0</v>
      </c>
      <c r="K420" s="174" t="s">
        <v>119</v>
      </c>
      <c r="L420" s="54"/>
      <c r="M420" s="179" t="s">
        <v>20</v>
      </c>
      <c r="N420" s="180" t="s">
        <v>47</v>
      </c>
      <c r="O420" s="35"/>
      <c r="P420" s="181">
        <f>O420*H420</f>
        <v>0</v>
      </c>
      <c r="Q420" s="181">
        <v>2.5899999999999999E-3</v>
      </c>
      <c r="R420" s="181">
        <f>Q420*H420</f>
        <v>1.295E-2</v>
      </c>
      <c r="S420" s="181">
        <v>0</v>
      </c>
      <c r="T420" s="182">
        <f>S420*H420</f>
        <v>0</v>
      </c>
      <c r="AR420" s="17" t="s">
        <v>113</v>
      </c>
      <c r="AT420" s="17" t="s">
        <v>115</v>
      </c>
      <c r="AU420" s="17" t="s">
        <v>83</v>
      </c>
      <c r="AY420" s="17" t="s">
        <v>114</v>
      </c>
      <c r="BE420" s="183">
        <f>IF(N420="základní",J420,0)</f>
        <v>0</v>
      </c>
      <c r="BF420" s="183">
        <f>IF(N420="snížená",J420,0)</f>
        <v>0</v>
      </c>
      <c r="BG420" s="183">
        <f>IF(N420="zákl. přenesená",J420,0)</f>
        <v>0</v>
      </c>
      <c r="BH420" s="183">
        <f>IF(N420="sníž. přenesená",J420,0)</f>
        <v>0</v>
      </c>
      <c r="BI420" s="183">
        <f>IF(N420="nulová",J420,0)</f>
        <v>0</v>
      </c>
      <c r="BJ420" s="17" t="s">
        <v>22</v>
      </c>
      <c r="BK420" s="183">
        <f>ROUND(I420*H420,2)</f>
        <v>0</v>
      </c>
      <c r="BL420" s="17" t="s">
        <v>113</v>
      </c>
      <c r="BM420" s="17" t="s">
        <v>743</v>
      </c>
    </row>
    <row r="421" spans="2:65" s="1" customFormat="1" ht="22.5" customHeight="1" x14ac:dyDescent="0.3">
      <c r="B421" s="34"/>
      <c r="C421" s="172" t="s">
        <v>744</v>
      </c>
      <c r="D421" s="172" t="s">
        <v>115</v>
      </c>
      <c r="E421" s="173" t="s">
        <v>745</v>
      </c>
      <c r="F421" s="174" t="s">
        <v>746</v>
      </c>
      <c r="G421" s="175" t="s">
        <v>212</v>
      </c>
      <c r="H421" s="176">
        <v>16</v>
      </c>
      <c r="I421" s="177"/>
      <c r="J421" s="178">
        <f>ROUND(I421*H421,2)</f>
        <v>0</v>
      </c>
      <c r="K421" s="174" t="s">
        <v>169</v>
      </c>
      <c r="L421" s="54"/>
      <c r="M421" s="179" t="s">
        <v>20</v>
      </c>
      <c r="N421" s="180" t="s">
        <v>47</v>
      </c>
      <c r="O421" s="35"/>
      <c r="P421" s="181">
        <f>O421*H421</f>
        <v>0</v>
      </c>
      <c r="Q421" s="181">
        <v>0</v>
      </c>
      <c r="R421" s="181">
        <f>Q421*H421</f>
        <v>0</v>
      </c>
      <c r="S421" s="181">
        <v>0</v>
      </c>
      <c r="T421" s="182">
        <f>S421*H421</f>
        <v>0</v>
      </c>
      <c r="AR421" s="17" t="s">
        <v>113</v>
      </c>
      <c r="AT421" s="17" t="s">
        <v>115</v>
      </c>
      <c r="AU421" s="17" t="s">
        <v>83</v>
      </c>
      <c r="AY421" s="17" t="s">
        <v>114</v>
      </c>
      <c r="BE421" s="183">
        <f>IF(N421="základní",J421,0)</f>
        <v>0</v>
      </c>
      <c r="BF421" s="183">
        <f>IF(N421="snížená",J421,0)</f>
        <v>0</v>
      </c>
      <c r="BG421" s="183">
        <f>IF(N421="zákl. přenesená",J421,0)</f>
        <v>0</v>
      </c>
      <c r="BH421" s="183">
        <f>IF(N421="sníž. přenesená",J421,0)</f>
        <v>0</v>
      </c>
      <c r="BI421" s="183">
        <f>IF(N421="nulová",J421,0)</f>
        <v>0</v>
      </c>
      <c r="BJ421" s="17" t="s">
        <v>22</v>
      </c>
      <c r="BK421" s="183">
        <f>ROUND(I421*H421,2)</f>
        <v>0</v>
      </c>
      <c r="BL421" s="17" t="s">
        <v>113</v>
      </c>
      <c r="BM421" s="17" t="s">
        <v>747</v>
      </c>
    </row>
    <row r="422" spans="2:65" s="11" customFormat="1" x14ac:dyDescent="0.3">
      <c r="B422" s="203"/>
      <c r="C422" s="204"/>
      <c r="D422" s="186" t="s">
        <v>214</v>
      </c>
      <c r="E422" s="205" t="s">
        <v>20</v>
      </c>
      <c r="F422" s="206" t="s">
        <v>748</v>
      </c>
      <c r="G422" s="204"/>
      <c r="H422" s="207">
        <v>16</v>
      </c>
      <c r="I422" s="208"/>
      <c r="J422" s="204"/>
      <c r="K422" s="204"/>
      <c r="L422" s="209"/>
      <c r="M422" s="210"/>
      <c r="N422" s="211"/>
      <c r="O422" s="211"/>
      <c r="P422" s="211"/>
      <c r="Q422" s="211"/>
      <c r="R422" s="211"/>
      <c r="S422" s="211"/>
      <c r="T422" s="212"/>
      <c r="AT422" s="213" t="s">
        <v>214</v>
      </c>
      <c r="AU422" s="213" t="s">
        <v>83</v>
      </c>
      <c r="AV422" s="11" t="s">
        <v>83</v>
      </c>
      <c r="AW422" s="11" t="s">
        <v>39</v>
      </c>
      <c r="AX422" s="11" t="s">
        <v>76</v>
      </c>
      <c r="AY422" s="213" t="s">
        <v>114</v>
      </c>
    </row>
    <row r="423" spans="2:65" s="12" customFormat="1" x14ac:dyDescent="0.3">
      <c r="B423" s="214"/>
      <c r="C423" s="215"/>
      <c r="D423" s="186" t="s">
        <v>214</v>
      </c>
      <c r="E423" s="246" t="s">
        <v>20</v>
      </c>
      <c r="F423" s="247" t="s">
        <v>216</v>
      </c>
      <c r="G423" s="215"/>
      <c r="H423" s="248">
        <v>16</v>
      </c>
      <c r="I423" s="219"/>
      <c r="J423" s="215"/>
      <c r="K423" s="215"/>
      <c r="L423" s="220"/>
      <c r="M423" s="221"/>
      <c r="N423" s="222"/>
      <c r="O423" s="222"/>
      <c r="P423" s="222"/>
      <c r="Q423" s="222"/>
      <c r="R423" s="222"/>
      <c r="S423" s="222"/>
      <c r="T423" s="223"/>
      <c r="AT423" s="224" t="s">
        <v>214</v>
      </c>
      <c r="AU423" s="224" t="s">
        <v>83</v>
      </c>
      <c r="AV423" s="12" t="s">
        <v>113</v>
      </c>
      <c r="AW423" s="12" t="s">
        <v>39</v>
      </c>
      <c r="AX423" s="12" t="s">
        <v>22</v>
      </c>
      <c r="AY423" s="224" t="s">
        <v>114</v>
      </c>
    </row>
    <row r="424" spans="2:65" s="9" customFormat="1" ht="29.85" customHeight="1" x14ac:dyDescent="0.35">
      <c r="B424" s="158"/>
      <c r="C424" s="159"/>
      <c r="D424" s="160" t="s">
        <v>75</v>
      </c>
      <c r="E424" s="201" t="s">
        <v>749</v>
      </c>
      <c r="F424" s="201" t="s">
        <v>750</v>
      </c>
      <c r="G424" s="159"/>
      <c r="H424" s="159"/>
      <c r="I424" s="162"/>
      <c r="J424" s="202">
        <f>BK424</f>
        <v>0</v>
      </c>
      <c r="K424" s="159"/>
      <c r="L424" s="164"/>
      <c r="M424" s="165"/>
      <c r="N424" s="166"/>
      <c r="O424" s="166"/>
      <c r="P424" s="167">
        <f>SUM(P425:P466)</f>
        <v>0</v>
      </c>
      <c r="Q424" s="166"/>
      <c r="R424" s="167">
        <f>SUM(R425:R466)</f>
        <v>0</v>
      </c>
      <c r="S424" s="166"/>
      <c r="T424" s="168">
        <f>SUM(T425:T466)</f>
        <v>0</v>
      </c>
      <c r="AR424" s="169" t="s">
        <v>22</v>
      </c>
      <c r="AT424" s="170" t="s">
        <v>75</v>
      </c>
      <c r="AU424" s="170" t="s">
        <v>22</v>
      </c>
      <c r="AY424" s="169" t="s">
        <v>114</v>
      </c>
      <c r="BK424" s="171">
        <f>SUM(BK425:BK466)</f>
        <v>0</v>
      </c>
    </row>
    <row r="425" spans="2:65" s="1" customFormat="1" ht="22.5" customHeight="1" x14ac:dyDescent="0.3">
      <c r="B425" s="34"/>
      <c r="C425" s="172" t="s">
        <v>751</v>
      </c>
      <c r="D425" s="172" t="s">
        <v>115</v>
      </c>
      <c r="E425" s="173" t="s">
        <v>752</v>
      </c>
      <c r="F425" s="174" t="s">
        <v>753</v>
      </c>
      <c r="G425" s="175" t="s">
        <v>273</v>
      </c>
      <c r="H425" s="176">
        <v>24.611000000000001</v>
      </c>
      <c r="I425" s="177"/>
      <c r="J425" s="178">
        <f>ROUND(I425*H425,2)</f>
        <v>0</v>
      </c>
      <c r="K425" s="174" t="s">
        <v>119</v>
      </c>
      <c r="L425" s="54"/>
      <c r="M425" s="179" t="s">
        <v>20</v>
      </c>
      <c r="N425" s="180" t="s">
        <v>47</v>
      </c>
      <c r="O425" s="35"/>
      <c r="P425" s="181">
        <f>O425*H425</f>
        <v>0</v>
      </c>
      <c r="Q425" s="181">
        <v>0</v>
      </c>
      <c r="R425" s="181">
        <f>Q425*H425</f>
        <v>0</v>
      </c>
      <c r="S425" s="181">
        <v>0</v>
      </c>
      <c r="T425" s="182">
        <f>S425*H425</f>
        <v>0</v>
      </c>
      <c r="AR425" s="17" t="s">
        <v>113</v>
      </c>
      <c r="AT425" s="17" t="s">
        <v>115</v>
      </c>
      <c r="AU425" s="17" t="s">
        <v>83</v>
      </c>
      <c r="AY425" s="17" t="s">
        <v>114</v>
      </c>
      <c r="BE425" s="183">
        <f>IF(N425="základní",J425,0)</f>
        <v>0</v>
      </c>
      <c r="BF425" s="183">
        <f>IF(N425="snížená",J425,0)</f>
        <v>0</v>
      </c>
      <c r="BG425" s="183">
        <f>IF(N425="zákl. přenesená",J425,0)</f>
        <v>0</v>
      </c>
      <c r="BH425" s="183">
        <f>IF(N425="sníž. přenesená",J425,0)</f>
        <v>0</v>
      </c>
      <c r="BI425" s="183">
        <f>IF(N425="nulová",J425,0)</f>
        <v>0</v>
      </c>
      <c r="BJ425" s="17" t="s">
        <v>22</v>
      </c>
      <c r="BK425" s="183">
        <f>ROUND(I425*H425,2)</f>
        <v>0</v>
      </c>
      <c r="BL425" s="17" t="s">
        <v>113</v>
      </c>
      <c r="BM425" s="17" t="s">
        <v>754</v>
      </c>
    </row>
    <row r="426" spans="2:65" s="11" customFormat="1" x14ac:dyDescent="0.3">
      <c r="B426" s="203"/>
      <c r="C426" s="204"/>
      <c r="D426" s="186" t="s">
        <v>214</v>
      </c>
      <c r="E426" s="205" t="s">
        <v>20</v>
      </c>
      <c r="F426" s="206" t="s">
        <v>755</v>
      </c>
      <c r="G426" s="204"/>
      <c r="H426" s="207">
        <v>0.34899999999999998</v>
      </c>
      <c r="I426" s="208"/>
      <c r="J426" s="204"/>
      <c r="K426" s="204"/>
      <c r="L426" s="209"/>
      <c r="M426" s="210"/>
      <c r="N426" s="211"/>
      <c r="O426" s="211"/>
      <c r="P426" s="211"/>
      <c r="Q426" s="211"/>
      <c r="R426" s="211"/>
      <c r="S426" s="211"/>
      <c r="T426" s="212"/>
      <c r="AT426" s="213" t="s">
        <v>214</v>
      </c>
      <c r="AU426" s="213" t="s">
        <v>83</v>
      </c>
      <c r="AV426" s="11" t="s">
        <v>83</v>
      </c>
      <c r="AW426" s="11" t="s">
        <v>39</v>
      </c>
      <c r="AX426" s="11" t="s">
        <v>76</v>
      </c>
      <c r="AY426" s="213" t="s">
        <v>114</v>
      </c>
    </row>
    <row r="427" spans="2:65" s="11" customFormat="1" ht="24" x14ac:dyDescent="0.3">
      <c r="B427" s="203"/>
      <c r="C427" s="204"/>
      <c r="D427" s="186" t="s">
        <v>214</v>
      </c>
      <c r="E427" s="205" t="s">
        <v>20</v>
      </c>
      <c r="F427" s="206" t="s">
        <v>756</v>
      </c>
      <c r="G427" s="204"/>
      <c r="H427" s="207">
        <v>1.976</v>
      </c>
      <c r="I427" s="208"/>
      <c r="J427" s="204"/>
      <c r="K427" s="204"/>
      <c r="L427" s="209"/>
      <c r="M427" s="210"/>
      <c r="N427" s="211"/>
      <c r="O427" s="211"/>
      <c r="P427" s="211"/>
      <c r="Q427" s="211"/>
      <c r="R427" s="211"/>
      <c r="S427" s="211"/>
      <c r="T427" s="212"/>
      <c r="AT427" s="213" t="s">
        <v>214</v>
      </c>
      <c r="AU427" s="213" t="s">
        <v>83</v>
      </c>
      <c r="AV427" s="11" t="s">
        <v>83</v>
      </c>
      <c r="AW427" s="11" t="s">
        <v>39</v>
      </c>
      <c r="AX427" s="11" t="s">
        <v>76</v>
      </c>
      <c r="AY427" s="213" t="s">
        <v>114</v>
      </c>
    </row>
    <row r="428" spans="2:65" s="11" customFormat="1" x14ac:dyDescent="0.3">
      <c r="B428" s="203"/>
      <c r="C428" s="204"/>
      <c r="D428" s="186" t="s">
        <v>214</v>
      </c>
      <c r="E428" s="205" t="s">
        <v>20</v>
      </c>
      <c r="F428" s="206" t="s">
        <v>757</v>
      </c>
      <c r="G428" s="204"/>
      <c r="H428" s="207">
        <v>3.3420000000000001</v>
      </c>
      <c r="I428" s="208"/>
      <c r="J428" s="204"/>
      <c r="K428" s="204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214</v>
      </c>
      <c r="AU428" s="213" t="s">
        <v>83</v>
      </c>
      <c r="AV428" s="11" t="s">
        <v>83</v>
      </c>
      <c r="AW428" s="11" t="s">
        <v>39</v>
      </c>
      <c r="AX428" s="11" t="s">
        <v>76</v>
      </c>
      <c r="AY428" s="213" t="s">
        <v>114</v>
      </c>
    </row>
    <row r="429" spans="2:65" s="11" customFormat="1" x14ac:dyDescent="0.3">
      <c r="B429" s="203"/>
      <c r="C429" s="204"/>
      <c r="D429" s="186" t="s">
        <v>214</v>
      </c>
      <c r="E429" s="205" t="s">
        <v>20</v>
      </c>
      <c r="F429" s="206" t="s">
        <v>758</v>
      </c>
      <c r="G429" s="204"/>
      <c r="H429" s="207">
        <v>3.84</v>
      </c>
      <c r="I429" s="208"/>
      <c r="J429" s="204"/>
      <c r="K429" s="204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214</v>
      </c>
      <c r="AU429" s="213" t="s">
        <v>83</v>
      </c>
      <c r="AV429" s="11" t="s">
        <v>83</v>
      </c>
      <c r="AW429" s="11" t="s">
        <v>39</v>
      </c>
      <c r="AX429" s="11" t="s">
        <v>76</v>
      </c>
      <c r="AY429" s="213" t="s">
        <v>114</v>
      </c>
    </row>
    <row r="430" spans="2:65" s="11" customFormat="1" ht="24" x14ac:dyDescent="0.3">
      <c r="B430" s="203"/>
      <c r="C430" s="204"/>
      <c r="D430" s="186" t="s">
        <v>214</v>
      </c>
      <c r="E430" s="205" t="s">
        <v>20</v>
      </c>
      <c r="F430" s="206" t="s">
        <v>759</v>
      </c>
      <c r="G430" s="204"/>
      <c r="H430" s="207">
        <v>15.103999999999999</v>
      </c>
      <c r="I430" s="208"/>
      <c r="J430" s="204"/>
      <c r="K430" s="204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214</v>
      </c>
      <c r="AU430" s="213" t="s">
        <v>83</v>
      </c>
      <c r="AV430" s="11" t="s">
        <v>83</v>
      </c>
      <c r="AW430" s="11" t="s">
        <v>39</v>
      </c>
      <c r="AX430" s="11" t="s">
        <v>76</v>
      </c>
      <c r="AY430" s="213" t="s">
        <v>114</v>
      </c>
    </row>
    <row r="431" spans="2:65" s="12" customFormat="1" x14ac:dyDescent="0.3">
      <c r="B431" s="214"/>
      <c r="C431" s="215"/>
      <c r="D431" s="184" t="s">
        <v>214</v>
      </c>
      <c r="E431" s="216" t="s">
        <v>20</v>
      </c>
      <c r="F431" s="217" t="s">
        <v>216</v>
      </c>
      <c r="G431" s="215"/>
      <c r="H431" s="218">
        <v>24.611000000000001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214</v>
      </c>
      <c r="AU431" s="224" t="s">
        <v>83</v>
      </c>
      <c r="AV431" s="12" t="s">
        <v>113</v>
      </c>
      <c r="AW431" s="12" t="s">
        <v>39</v>
      </c>
      <c r="AX431" s="12" t="s">
        <v>22</v>
      </c>
      <c r="AY431" s="224" t="s">
        <v>114</v>
      </c>
    </row>
    <row r="432" spans="2:65" s="1" customFormat="1" ht="22.5" customHeight="1" x14ac:dyDescent="0.3">
      <c r="B432" s="34"/>
      <c r="C432" s="172" t="s">
        <v>760</v>
      </c>
      <c r="D432" s="172" t="s">
        <v>115</v>
      </c>
      <c r="E432" s="173" t="s">
        <v>761</v>
      </c>
      <c r="F432" s="174" t="s">
        <v>762</v>
      </c>
      <c r="G432" s="175" t="s">
        <v>273</v>
      </c>
      <c r="H432" s="176">
        <v>221.499</v>
      </c>
      <c r="I432" s="177"/>
      <c r="J432" s="178">
        <f>ROUND(I432*H432,2)</f>
        <v>0</v>
      </c>
      <c r="K432" s="174" t="s">
        <v>119</v>
      </c>
      <c r="L432" s="54"/>
      <c r="M432" s="179" t="s">
        <v>20</v>
      </c>
      <c r="N432" s="180" t="s">
        <v>47</v>
      </c>
      <c r="O432" s="35"/>
      <c r="P432" s="181">
        <f>O432*H432</f>
        <v>0</v>
      </c>
      <c r="Q432" s="181">
        <v>0</v>
      </c>
      <c r="R432" s="181">
        <f>Q432*H432</f>
        <v>0</v>
      </c>
      <c r="S432" s="181">
        <v>0</v>
      </c>
      <c r="T432" s="182">
        <f>S432*H432</f>
        <v>0</v>
      </c>
      <c r="AR432" s="17" t="s">
        <v>113</v>
      </c>
      <c r="AT432" s="17" t="s">
        <v>115</v>
      </c>
      <c r="AU432" s="17" t="s">
        <v>83</v>
      </c>
      <c r="AY432" s="17" t="s">
        <v>114</v>
      </c>
      <c r="BE432" s="183">
        <f>IF(N432="základní",J432,0)</f>
        <v>0</v>
      </c>
      <c r="BF432" s="183">
        <f>IF(N432="snížená",J432,0)</f>
        <v>0</v>
      </c>
      <c r="BG432" s="183">
        <f>IF(N432="zákl. přenesená",J432,0)</f>
        <v>0</v>
      </c>
      <c r="BH432" s="183">
        <f>IF(N432="sníž. přenesená",J432,0)</f>
        <v>0</v>
      </c>
      <c r="BI432" s="183">
        <f>IF(N432="nulová",J432,0)</f>
        <v>0</v>
      </c>
      <c r="BJ432" s="17" t="s">
        <v>22</v>
      </c>
      <c r="BK432" s="183">
        <f>ROUND(I432*H432,2)</f>
        <v>0</v>
      </c>
      <c r="BL432" s="17" t="s">
        <v>113</v>
      </c>
      <c r="BM432" s="17" t="s">
        <v>763</v>
      </c>
    </row>
    <row r="433" spans="2:65" s="13" customFormat="1" x14ac:dyDescent="0.3">
      <c r="B433" s="225"/>
      <c r="C433" s="226"/>
      <c r="D433" s="186" t="s">
        <v>214</v>
      </c>
      <c r="E433" s="227" t="s">
        <v>20</v>
      </c>
      <c r="F433" s="228" t="s">
        <v>764</v>
      </c>
      <c r="G433" s="226"/>
      <c r="H433" s="229" t="s">
        <v>20</v>
      </c>
      <c r="I433" s="230"/>
      <c r="J433" s="226"/>
      <c r="K433" s="226"/>
      <c r="L433" s="231"/>
      <c r="M433" s="232"/>
      <c r="N433" s="233"/>
      <c r="O433" s="233"/>
      <c r="P433" s="233"/>
      <c r="Q433" s="233"/>
      <c r="R433" s="233"/>
      <c r="S433" s="233"/>
      <c r="T433" s="234"/>
      <c r="AT433" s="235" t="s">
        <v>214</v>
      </c>
      <c r="AU433" s="235" t="s">
        <v>83</v>
      </c>
      <c r="AV433" s="13" t="s">
        <v>22</v>
      </c>
      <c r="AW433" s="13" t="s">
        <v>39</v>
      </c>
      <c r="AX433" s="13" t="s">
        <v>76</v>
      </c>
      <c r="AY433" s="235" t="s">
        <v>114</v>
      </c>
    </row>
    <row r="434" spans="2:65" s="11" customFormat="1" x14ac:dyDescent="0.3">
      <c r="B434" s="203"/>
      <c r="C434" s="204"/>
      <c r="D434" s="186" t="s">
        <v>214</v>
      </c>
      <c r="E434" s="205" t="s">
        <v>20</v>
      </c>
      <c r="F434" s="206" t="s">
        <v>765</v>
      </c>
      <c r="G434" s="204"/>
      <c r="H434" s="207">
        <v>3.141</v>
      </c>
      <c r="I434" s="208"/>
      <c r="J434" s="204"/>
      <c r="K434" s="204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214</v>
      </c>
      <c r="AU434" s="213" t="s">
        <v>83</v>
      </c>
      <c r="AV434" s="11" t="s">
        <v>83</v>
      </c>
      <c r="AW434" s="11" t="s">
        <v>39</v>
      </c>
      <c r="AX434" s="11" t="s">
        <v>76</v>
      </c>
      <c r="AY434" s="213" t="s">
        <v>114</v>
      </c>
    </row>
    <row r="435" spans="2:65" s="11" customFormat="1" x14ac:dyDescent="0.3">
      <c r="B435" s="203"/>
      <c r="C435" s="204"/>
      <c r="D435" s="186" t="s">
        <v>214</v>
      </c>
      <c r="E435" s="205" t="s">
        <v>20</v>
      </c>
      <c r="F435" s="206" t="s">
        <v>766</v>
      </c>
      <c r="G435" s="204"/>
      <c r="H435" s="207">
        <v>17.783999999999999</v>
      </c>
      <c r="I435" s="208"/>
      <c r="J435" s="204"/>
      <c r="K435" s="204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214</v>
      </c>
      <c r="AU435" s="213" t="s">
        <v>83</v>
      </c>
      <c r="AV435" s="11" t="s">
        <v>83</v>
      </c>
      <c r="AW435" s="11" t="s">
        <v>39</v>
      </c>
      <c r="AX435" s="11" t="s">
        <v>76</v>
      </c>
      <c r="AY435" s="213" t="s">
        <v>114</v>
      </c>
    </row>
    <row r="436" spans="2:65" s="11" customFormat="1" x14ac:dyDescent="0.3">
      <c r="B436" s="203"/>
      <c r="C436" s="204"/>
      <c r="D436" s="186" t="s">
        <v>214</v>
      </c>
      <c r="E436" s="205" t="s">
        <v>20</v>
      </c>
      <c r="F436" s="206" t="s">
        <v>767</v>
      </c>
      <c r="G436" s="204"/>
      <c r="H436" s="207">
        <v>30.077999999999999</v>
      </c>
      <c r="I436" s="208"/>
      <c r="J436" s="204"/>
      <c r="K436" s="204"/>
      <c r="L436" s="209"/>
      <c r="M436" s="210"/>
      <c r="N436" s="211"/>
      <c r="O436" s="211"/>
      <c r="P436" s="211"/>
      <c r="Q436" s="211"/>
      <c r="R436" s="211"/>
      <c r="S436" s="211"/>
      <c r="T436" s="212"/>
      <c r="AT436" s="213" t="s">
        <v>214</v>
      </c>
      <c r="AU436" s="213" t="s">
        <v>83</v>
      </c>
      <c r="AV436" s="11" t="s">
        <v>83</v>
      </c>
      <c r="AW436" s="11" t="s">
        <v>39</v>
      </c>
      <c r="AX436" s="11" t="s">
        <v>76</v>
      </c>
      <c r="AY436" s="213" t="s">
        <v>114</v>
      </c>
    </row>
    <row r="437" spans="2:65" s="11" customFormat="1" x14ac:dyDescent="0.3">
      <c r="B437" s="203"/>
      <c r="C437" s="204"/>
      <c r="D437" s="186" t="s">
        <v>214</v>
      </c>
      <c r="E437" s="205" t="s">
        <v>20</v>
      </c>
      <c r="F437" s="206" t="s">
        <v>768</v>
      </c>
      <c r="G437" s="204"/>
      <c r="H437" s="207">
        <v>34.56</v>
      </c>
      <c r="I437" s="208"/>
      <c r="J437" s="204"/>
      <c r="K437" s="204"/>
      <c r="L437" s="209"/>
      <c r="M437" s="210"/>
      <c r="N437" s="211"/>
      <c r="O437" s="211"/>
      <c r="P437" s="211"/>
      <c r="Q437" s="211"/>
      <c r="R437" s="211"/>
      <c r="S437" s="211"/>
      <c r="T437" s="212"/>
      <c r="AT437" s="213" t="s">
        <v>214</v>
      </c>
      <c r="AU437" s="213" t="s">
        <v>83</v>
      </c>
      <c r="AV437" s="11" t="s">
        <v>83</v>
      </c>
      <c r="AW437" s="11" t="s">
        <v>39</v>
      </c>
      <c r="AX437" s="11" t="s">
        <v>76</v>
      </c>
      <c r="AY437" s="213" t="s">
        <v>114</v>
      </c>
    </row>
    <row r="438" spans="2:65" s="11" customFormat="1" x14ac:dyDescent="0.3">
      <c r="B438" s="203"/>
      <c r="C438" s="204"/>
      <c r="D438" s="186" t="s">
        <v>214</v>
      </c>
      <c r="E438" s="205" t="s">
        <v>20</v>
      </c>
      <c r="F438" s="206" t="s">
        <v>769</v>
      </c>
      <c r="G438" s="204"/>
      <c r="H438" s="207">
        <v>135.93600000000001</v>
      </c>
      <c r="I438" s="208"/>
      <c r="J438" s="204"/>
      <c r="K438" s="204"/>
      <c r="L438" s="209"/>
      <c r="M438" s="210"/>
      <c r="N438" s="211"/>
      <c r="O438" s="211"/>
      <c r="P438" s="211"/>
      <c r="Q438" s="211"/>
      <c r="R438" s="211"/>
      <c r="S438" s="211"/>
      <c r="T438" s="212"/>
      <c r="AT438" s="213" t="s">
        <v>214</v>
      </c>
      <c r="AU438" s="213" t="s">
        <v>83</v>
      </c>
      <c r="AV438" s="11" t="s">
        <v>83</v>
      </c>
      <c r="AW438" s="11" t="s">
        <v>39</v>
      </c>
      <c r="AX438" s="11" t="s">
        <v>76</v>
      </c>
      <c r="AY438" s="213" t="s">
        <v>114</v>
      </c>
    </row>
    <row r="439" spans="2:65" s="12" customFormat="1" x14ac:dyDescent="0.3">
      <c r="B439" s="214"/>
      <c r="C439" s="215"/>
      <c r="D439" s="184" t="s">
        <v>214</v>
      </c>
      <c r="E439" s="216" t="s">
        <v>20</v>
      </c>
      <c r="F439" s="217" t="s">
        <v>216</v>
      </c>
      <c r="G439" s="215"/>
      <c r="H439" s="218">
        <v>221.499</v>
      </c>
      <c r="I439" s="219"/>
      <c r="J439" s="215"/>
      <c r="K439" s="215"/>
      <c r="L439" s="220"/>
      <c r="M439" s="221"/>
      <c r="N439" s="222"/>
      <c r="O439" s="222"/>
      <c r="P439" s="222"/>
      <c r="Q439" s="222"/>
      <c r="R439" s="222"/>
      <c r="S439" s="222"/>
      <c r="T439" s="223"/>
      <c r="AT439" s="224" t="s">
        <v>214</v>
      </c>
      <c r="AU439" s="224" t="s">
        <v>83</v>
      </c>
      <c r="AV439" s="12" t="s">
        <v>113</v>
      </c>
      <c r="AW439" s="12" t="s">
        <v>39</v>
      </c>
      <c r="AX439" s="12" t="s">
        <v>22</v>
      </c>
      <c r="AY439" s="224" t="s">
        <v>114</v>
      </c>
    </row>
    <row r="440" spans="2:65" s="1" customFormat="1" ht="22.5" customHeight="1" x14ac:dyDescent="0.3">
      <c r="B440" s="34"/>
      <c r="C440" s="172" t="s">
        <v>770</v>
      </c>
      <c r="D440" s="172" t="s">
        <v>115</v>
      </c>
      <c r="E440" s="173" t="s">
        <v>771</v>
      </c>
      <c r="F440" s="174" t="s">
        <v>772</v>
      </c>
      <c r="G440" s="175" t="s">
        <v>273</v>
      </c>
      <c r="H440" s="176">
        <v>12.54</v>
      </c>
      <c r="I440" s="177"/>
      <c r="J440" s="178">
        <f>ROUND(I440*H440,2)</f>
        <v>0</v>
      </c>
      <c r="K440" s="174" t="s">
        <v>119</v>
      </c>
      <c r="L440" s="54"/>
      <c r="M440" s="179" t="s">
        <v>20</v>
      </c>
      <c r="N440" s="180" t="s">
        <v>47</v>
      </c>
      <c r="O440" s="35"/>
      <c r="P440" s="181">
        <f>O440*H440</f>
        <v>0</v>
      </c>
      <c r="Q440" s="181">
        <v>0</v>
      </c>
      <c r="R440" s="181">
        <f>Q440*H440</f>
        <v>0</v>
      </c>
      <c r="S440" s="181">
        <v>0</v>
      </c>
      <c r="T440" s="182">
        <f>S440*H440</f>
        <v>0</v>
      </c>
      <c r="AR440" s="17" t="s">
        <v>113</v>
      </c>
      <c r="AT440" s="17" t="s">
        <v>115</v>
      </c>
      <c r="AU440" s="17" t="s">
        <v>83</v>
      </c>
      <c r="AY440" s="17" t="s">
        <v>114</v>
      </c>
      <c r="BE440" s="183">
        <f>IF(N440="základní",J440,0)</f>
        <v>0</v>
      </c>
      <c r="BF440" s="183">
        <f>IF(N440="snížená",J440,0)</f>
        <v>0</v>
      </c>
      <c r="BG440" s="183">
        <f>IF(N440="zákl. přenesená",J440,0)</f>
        <v>0</v>
      </c>
      <c r="BH440" s="183">
        <f>IF(N440="sníž. přenesená",J440,0)</f>
        <v>0</v>
      </c>
      <c r="BI440" s="183">
        <f>IF(N440="nulová",J440,0)</f>
        <v>0</v>
      </c>
      <c r="BJ440" s="17" t="s">
        <v>22</v>
      </c>
      <c r="BK440" s="183">
        <f>ROUND(I440*H440,2)</f>
        <v>0</v>
      </c>
      <c r="BL440" s="17" t="s">
        <v>113</v>
      </c>
      <c r="BM440" s="17" t="s">
        <v>773</v>
      </c>
    </row>
    <row r="441" spans="2:65" s="11" customFormat="1" x14ac:dyDescent="0.3">
      <c r="B441" s="203"/>
      <c r="C441" s="204"/>
      <c r="D441" s="186" t="s">
        <v>214</v>
      </c>
      <c r="E441" s="205" t="s">
        <v>20</v>
      </c>
      <c r="F441" s="206" t="s">
        <v>774</v>
      </c>
      <c r="G441" s="204"/>
      <c r="H441" s="207">
        <v>12.54</v>
      </c>
      <c r="I441" s="208"/>
      <c r="J441" s="204"/>
      <c r="K441" s="204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214</v>
      </c>
      <c r="AU441" s="213" t="s">
        <v>83</v>
      </c>
      <c r="AV441" s="11" t="s">
        <v>83</v>
      </c>
      <c r="AW441" s="11" t="s">
        <v>39</v>
      </c>
      <c r="AX441" s="11" t="s">
        <v>76</v>
      </c>
      <c r="AY441" s="213" t="s">
        <v>114</v>
      </c>
    </row>
    <row r="442" spans="2:65" s="12" customFormat="1" x14ac:dyDescent="0.3">
      <c r="B442" s="214"/>
      <c r="C442" s="215"/>
      <c r="D442" s="184" t="s">
        <v>214</v>
      </c>
      <c r="E442" s="216" t="s">
        <v>20</v>
      </c>
      <c r="F442" s="217" t="s">
        <v>216</v>
      </c>
      <c r="G442" s="215"/>
      <c r="H442" s="218">
        <v>12.54</v>
      </c>
      <c r="I442" s="219"/>
      <c r="J442" s="215"/>
      <c r="K442" s="215"/>
      <c r="L442" s="220"/>
      <c r="M442" s="221"/>
      <c r="N442" s="222"/>
      <c r="O442" s="222"/>
      <c r="P442" s="222"/>
      <c r="Q442" s="222"/>
      <c r="R442" s="222"/>
      <c r="S442" s="222"/>
      <c r="T442" s="223"/>
      <c r="AT442" s="224" t="s">
        <v>214</v>
      </c>
      <c r="AU442" s="224" t="s">
        <v>83</v>
      </c>
      <c r="AV442" s="12" t="s">
        <v>113</v>
      </c>
      <c r="AW442" s="12" t="s">
        <v>39</v>
      </c>
      <c r="AX442" s="12" t="s">
        <v>22</v>
      </c>
      <c r="AY442" s="224" t="s">
        <v>114</v>
      </c>
    </row>
    <row r="443" spans="2:65" s="1" customFormat="1" ht="22.5" customHeight="1" x14ac:dyDescent="0.3">
      <c r="B443" s="34"/>
      <c r="C443" s="172" t="s">
        <v>775</v>
      </c>
      <c r="D443" s="172" t="s">
        <v>115</v>
      </c>
      <c r="E443" s="173" t="s">
        <v>776</v>
      </c>
      <c r="F443" s="174" t="s">
        <v>777</v>
      </c>
      <c r="G443" s="175" t="s">
        <v>273</v>
      </c>
      <c r="H443" s="176">
        <v>112.86</v>
      </c>
      <c r="I443" s="177"/>
      <c r="J443" s="178">
        <f>ROUND(I443*H443,2)</f>
        <v>0</v>
      </c>
      <c r="K443" s="174" t="s">
        <v>119</v>
      </c>
      <c r="L443" s="54"/>
      <c r="M443" s="179" t="s">
        <v>20</v>
      </c>
      <c r="N443" s="180" t="s">
        <v>47</v>
      </c>
      <c r="O443" s="35"/>
      <c r="P443" s="181">
        <f>O443*H443</f>
        <v>0</v>
      </c>
      <c r="Q443" s="181">
        <v>0</v>
      </c>
      <c r="R443" s="181">
        <f>Q443*H443</f>
        <v>0</v>
      </c>
      <c r="S443" s="181">
        <v>0</v>
      </c>
      <c r="T443" s="182">
        <f>S443*H443</f>
        <v>0</v>
      </c>
      <c r="AR443" s="17" t="s">
        <v>113</v>
      </c>
      <c r="AT443" s="17" t="s">
        <v>115</v>
      </c>
      <c r="AU443" s="17" t="s">
        <v>83</v>
      </c>
      <c r="AY443" s="17" t="s">
        <v>114</v>
      </c>
      <c r="BE443" s="183">
        <f>IF(N443="základní",J443,0)</f>
        <v>0</v>
      </c>
      <c r="BF443" s="183">
        <f>IF(N443="snížená",J443,0)</f>
        <v>0</v>
      </c>
      <c r="BG443" s="183">
        <f>IF(N443="zákl. přenesená",J443,0)</f>
        <v>0</v>
      </c>
      <c r="BH443" s="183">
        <f>IF(N443="sníž. přenesená",J443,0)</f>
        <v>0</v>
      </c>
      <c r="BI443" s="183">
        <f>IF(N443="nulová",J443,0)</f>
        <v>0</v>
      </c>
      <c r="BJ443" s="17" t="s">
        <v>22</v>
      </c>
      <c r="BK443" s="183">
        <f>ROUND(I443*H443,2)</f>
        <v>0</v>
      </c>
      <c r="BL443" s="17" t="s">
        <v>113</v>
      </c>
      <c r="BM443" s="17" t="s">
        <v>778</v>
      </c>
    </row>
    <row r="444" spans="2:65" s="13" customFormat="1" x14ac:dyDescent="0.3">
      <c r="B444" s="225"/>
      <c r="C444" s="226"/>
      <c r="D444" s="186" t="s">
        <v>214</v>
      </c>
      <c r="E444" s="227" t="s">
        <v>20</v>
      </c>
      <c r="F444" s="228" t="s">
        <v>764</v>
      </c>
      <c r="G444" s="226"/>
      <c r="H444" s="229" t="s">
        <v>20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AT444" s="235" t="s">
        <v>214</v>
      </c>
      <c r="AU444" s="235" t="s">
        <v>83</v>
      </c>
      <c r="AV444" s="13" t="s">
        <v>22</v>
      </c>
      <c r="AW444" s="13" t="s">
        <v>39</v>
      </c>
      <c r="AX444" s="13" t="s">
        <v>76</v>
      </c>
      <c r="AY444" s="235" t="s">
        <v>114</v>
      </c>
    </row>
    <row r="445" spans="2:65" s="11" customFormat="1" x14ac:dyDescent="0.3">
      <c r="B445" s="203"/>
      <c r="C445" s="204"/>
      <c r="D445" s="186" t="s">
        <v>214</v>
      </c>
      <c r="E445" s="205" t="s">
        <v>20</v>
      </c>
      <c r="F445" s="206" t="s">
        <v>779</v>
      </c>
      <c r="G445" s="204"/>
      <c r="H445" s="207">
        <v>112.86</v>
      </c>
      <c r="I445" s="208"/>
      <c r="J445" s="204"/>
      <c r="K445" s="204"/>
      <c r="L445" s="209"/>
      <c r="M445" s="210"/>
      <c r="N445" s="211"/>
      <c r="O445" s="211"/>
      <c r="P445" s="211"/>
      <c r="Q445" s="211"/>
      <c r="R445" s="211"/>
      <c r="S445" s="211"/>
      <c r="T445" s="212"/>
      <c r="AT445" s="213" t="s">
        <v>214</v>
      </c>
      <c r="AU445" s="213" t="s">
        <v>83</v>
      </c>
      <c r="AV445" s="11" t="s">
        <v>83</v>
      </c>
      <c r="AW445" s="11" t="s">
        <v>39</v>
      </c>
      <c r="AX445" s="11" t="s">
        <v>76</v>
      </c>
      <c r="AY445" s="213" t="s">
        <v>114</v>
      </c>
    </row>
    <row r="446" spans="2:65" s="12" customFormat="1" x14ac:dyDescent="0.3">
      <c r="B446" s="214"/>
      <c r="C446" s="215"/>
      <c r="D446" s="184" t="s">
        <v>214</v>
      </c>
      <c r="E446" s="216" t="s">
        <v>20</v>
      </c>
      <c r="F446" s="217" t="s">
        <v>216</v>
      </c>
      <c r="G446" s="215"/>
      <c r="H446" s="218">
        <v>112.86</v>
      </c>
      <c r="I446" s="219"/>
      <c r="J446" s="215"/>
      <c r="K446" s="215"/>
      <c r="L446" s="220"/>
      <c r="M446" s="221"/>
      <c r="N446" s="222"/>
      <c r="O446" s="222"/>
      <c r="P446" s="222"/>
      <c r="Q446" s="222"/>
      <c r="R446" s="222"/>
      <c r="S446" s="222"/>
      <c r="T446" s="223"/>
      <c r="AT446" s="224" t="s">
        <v>214</v>
      </c>
      <c r="AU446" s="224" t="s">
        <v>83</v>
      </c>
      <c r="AV446" s="12" t="s">
        <v>113</v>
      </c>
      <c r="AW446" s="12" t="s">
        <v>39</v>
      </c>
      <c r="AX446" s="12" t="s">
        <v>22</v>
      </c>
      <c r="AY446" s="224" t="s">
        <v>114</v>
      </c>
    </row>
    <row r="447" spans="2:65" s="1" customFormat="1" ht="22.5" customHeight="1" x14ac:dyDescent="0.3">
      <c r="B447" s="34"/>
      <c r="C447" s="172" t="s">
        <v>780</v>
      </c>
      <c r="D447" s="172" t="s">
        <v>115</v>
      </c>
      <c r="E447" s="173" t="s">
        <v>781</v>
      </c>
      <c r="F447" s="174" t="s">
        <v>782</v>
      </c>
      <c r="G447" s="175" t="s">
        <v>273</v>
      </c>
      <c r="H447" s="176">
        <v>1.665</v>
      </c>
      <c r="I447" s="177"/>
      <c r="J447" s="178">
        <f>ROUND(I447*H447,2)</f>
        <v>0</v>
      </c>
      <c r="K447" s="174" t="s">
        <v>119</v>
      </c>
      <c r="L447" s="54"/>
      <c r="M447" s="179" t="s">
        <v>20</v>
      </c>
      <c r="N447" s="180" t="s">
        <v>47</v>
      </c>
      <c r="O447" s="35"/>
      <c r="P447" s="181">
        <f>O447*H447</f>
        <v>0</v>
      </c>
      <c r="Q447" s="181">
        <v>0</v>
      </c>
      <c r="R447" s="181">
        <f>Q447*H447</f>
        <v>0</v>
      </c>
      <c r="S447" s="181">
        <v>0</v>
      </c>
      <c r="T447" s="182">
        <f>S447*H447</f>
        <v>0</v>
      </c>
      <c r="AR447" s="17" t="s">
        <v>113</v>
      </c>
      <c r="AT447" s="17" t="s">
        <v>115</v>
      </c>
      <c r="AU447" s="17" t="s">
        <v>83</v>
      </c>
      <c r="AY447" s="17" t="s">
        <v>114</v>
      </c>
      <c r="BE447" s="183">
        <f>IF(N447="základní",J447,0)</f>
        <v>0</v>
      </c>
      <c r="BF447" s="183">
        <f>IF(N447="snížená",J447,0)</f>
        <v>0</v>
      </c>
      <c r="BG447" s="183">
        <f>IF(N447="zákl. přenesená",J447,0)</f>
        <v>0</v>
      </c>
      <c r="BH447" s="183">
        <f>IF(N447="sníž. přenesená",J447,0)</f>
        <v>0</v>
      </c>
      <c r="BI447" s="183">
        <f>IF(N447="nulová",J447,0)</f>
        <v>0</v>
      </c>
      <c r="BJ447" s="17" t="s">
        <v>22</v>
      </c>
      <c r="BK447" s="183">
        <f>ROUND(I447*H447,2)</f>
        <v>0</v>
      </c>
      <c r="BL447" s="17" t="s">
        <v>113</v>
      </c>
      <c r="BM447" s="17" t="s">
        <v>783</v>
      </c>
    </row>
    <row r="448" spans="2:65" s="11" customFormat="1" x14ac:dyDescent="0.3">
      <c r="B448" s="203"/>
      <c r="C448" s="204"/>
      <c r="D448" s="186" t="s">
        <v>214</v>
      </c>
      <c r="E448" s="205" t="s">
        <v>20</v>
      </c>
      <c r="F448" s="206" t="s">
        <v>784</v>
      </c>
      <c r="G448" s="204"/>
      <c r="H448" s="207">
        <v>1.665</v>
      </c>
      <c r="I448" s="208"/>
      <c r="J448" s="204"/>
      <c r="K448" s="204"/>
      <c r="L448" s="209"/>
      <c r="M448" s="210"/>
      <c r="N448" s="211"/>
      <c r="O448" s="211"/>
      <c r="P448" s="211"/>
      <c r="Q448" s="211"/>
      <c r="R448" s="211"/>
      <c r="S448" s="211"/>
      <c r="T448" s="212"/>
      <c r="AT448" s="213" t="s">
        <v>214</v>
      </c>
      <c r="AU448" s="213" t="s">
        <v>83</v>
      </c>
      <c r="AV448" s="11" t="s">
        <v>83</v>
      </c>
      <c r="AW448" s="11" t="s">
        <v>39</v>
      </c>
      <c r="AX448" s="11" t="s">
        <v>76</v>
      </c>
      <c r="AY448" s="213" t="s">
        <v>114</v>
      </c>
    </row>
    <row r="449" spans="2:65" s="12" customFormat="1" x14ac:dyDescent="0.3">
      <c r="B449" s="214"/>
      <c r="C449" s="215"/>
      <c r="D449" s="184" t="s">
        <v>214</v>
      </c>
      <c r="E449" s="216" t="s">
        <v>20</v>
      </c>
      <c r="F449" s="217" t="s">
        <v>216</v>
      </c>
      <c r="G449" s="215"/>
      <c r="H449" s="218">
        <v>1.665</v>
      </c>
      <c r="I449" s="219"/>
      <c r="J449" s="215"/>
      <c r="K449" s="215"/>
      <c r="L449" s="220"/>
      <c r="M449" s="221"/>
      <c r="N449" s="222"/>
      <c r="O449" s="222"/>
      <c r="P449" s="222"/>
      <c r="Q449" s="222"/>
      <c r="R449" s="222"/>
      <c r="S449" s="222"/>
      <c r="T449" s="223"/>
      <c r="AT449" s="224" t="s">
        <v>214</v>
      </c>
      <c r="AU449" s="224" t="s">
        <v>83</v>
      </c>
      <c r="AV449" s="12" t="s">
        <v>113</v>
      </c>
      <c r="AW449" s="12" t="s">
        <v>39</v>
      </c>
      <c r="AX449" s="12" t="s">
        <v>22</v>
      </c>
      <c r="AY449" s="224" t="s">
        <v>114</v>
      </c>
    </row>
    <row r="450" spans="2:65" s="1" customFormat="1" ht="22.5" customHeight="1" x14ac:dyDescent="0.3">
      <c r="B450" s="34"/>
      <c r="C450" s="172" t="s">
        <v>785</v>
      </c>
      <c r="D450" s="172" t="s">
        <v>115</v>
      </c>
      <c r="E450" s="173" t="s">
        <v>786</v>
      </c>
      <c r="F450" s="174" t="s">
        <v>787</v>
      </c>
      <c r="G450" s="175" t="s">
        <v>273</v>
      </c>
      <c r="H450" s="176">
        <v>14.984999999999999</v>
      </c>
      <c r="I450" s="177"/>
      <c r="J450" s="178">
        <f>ROUND(I450*H450,2)</f>
        <v>0</v>
      </c>
      <c r="K450" s="174" t="s">
        <v>119</v>
      </c>
      <c r="L450" s="54"/>
      <c r="M450" s="179" t="s">
        <v>20</v>
      </c>
      <c r="N450" s="180" t="s">
        <v>47</v>
      </c>
      <c r="O450" s="35"/>
      <c r="P450" s="181">
        <f>O450*H450</f>
        <v>0</v>
      </c>
      <c r="Q450" s="181">
        <v>0</v>
      </c>
      <c r="R450" s="181">
        <f>Q450*H450</f>
        <v>0</v>
      </c>
      <c r="S450" s="181">
        <v>0</v>
      </c>
      <c r="T450" s="182">
        <f>S450*H450</f>
        <v>0</v>
      </c>
      <c r="AR450" s="17" t="s">
        <v>113</v>
      </c>
      <c r="AT450" s="17" t="s">
        <v>115</v>
      </c>
      <c r="AU450" s="17" t="s">
        <v>83</v>
      </c>
      <c r="AY450" s="17" t="s">
        <v>114</v>
      </c>
      <c r="BE450" s="183">
        <f>IF(N450="základní",J450,0)</f>
        <v>0</v>
      </c>
      <c r="BF450" s="183">
        <f>IF(N450="snížená",J450,0)</f>
        <v>0</v>
      </c>
      <c r="BG450" s="183">
        <f>IF(N450="zákl. přenesená",J450,0)</f>
        <v>0</v>
      </c>
      <c r="BH450" s="183">
        <f>IF(N450="sníž. přenesená",J450,0)</f>
        <v>0</v>
      </c>
      <c r="BI450" s="183">
        <f>IF(N450="nulová",J450,0)</f>
        <v>0</v>
      </c>
      <c r="BJ450" s="17" t="s">
        <v>22</v>
      </c>
      <c r="BK450" s="183">
        <f>ROUND(I450*H450,2)</f>
        <v>0</v>
      </c>
      <c r="BL450" s="17" t="s">
        <v>113</v>
      </c>
      <c r="BM450" s="17" t="s">
        <v>788</v>
      </c>
    </row>
    <row r="451" spans="2:65" s="13" customFormat="1" x14ac:dyDescent="0.3">
      <c r="B451" s="225"/>
      <c r="C451" s="226"/>
      <c r="D451" s="186" t="s">
        <v>214</v>
      </c>
      <c r="E451" s="227" t="s">
        <v>20</v>
      </c>
      <c r="F451" s="228" t="s">
        <v>764</v>
      </c>
      <c r="G451" s="226"/>
      <c r="H451" s="229" t="s">
        <v>20</v>
      </c>
      <c r="I451" s="230"/>
      <c r="J451" s="226"/>
      <c r="K451" s="226"/>
      <c r="L451" s="231"/>
      <c r="M451" s="232"/>
      <c r="N451" s="233"/>
      <c r="O451" s="233"/>
      <c r="P451" s="233"/>
      <c r="Q451" s="233"/>
      <c r="R451" s="233"/>
      <c r="S451" s="233"/>
      <c r="T451" s="234"/>
      <c r="AT451" s="235" t="s">
        <v>214</v>
      </c>
      <c r="AU451" s="235" t="s">
        <v>83</v>
      </c>
      <c r="AV451" s="13" t="s">
        <v>22</v>
      </c>
      <c r="AW451" s="13" t="s">
        <v>39</v>
      </c>
      <c r="AX451" s="13" t="s">
        <v>76</v>
      </c>
      <c r="AY451" s="235" t="s">
        <v>114</v>
      </c>
    </row>
    <row r="452" spans="2:65" s="11" customFormat="1" x14ac:dyDescent="0.3">
      <c r="B452" s="203"/>
      <c r="C452" s="204"/>
      <c r="D452" s="186" t="s">
        <v>214</v>
      </c>
      <c r="E452" s="205" t="s">
        <v>20</v>
      </c>
      <c r="F452" s="206" t="s">
        <v>789</v>
      </c>
      <c r="G452" s="204"/>
      <c r="H452" s="207">
        <v>14.984999999999999</v>
      </c>
      <c r="I452" s="208"/>
      <c r="J452" s="204"/>
      <c r="K452" s="204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214</v>
      </c>
      <c r="AU452" s="213" t="s">
        <v>83</v>
      </c>
      <c r="AV452" s="11" t="s">
        <v>83</v>
      </c>
      <c r="AW452" s="11" t="s">
        <v>39</v>
      </c>
      <c r="AX452" s="11" t="s">
        <v>76</v>
      </c>
      <c r="AY452" s="213" t="s">
        <v>114</v>
      </c>
    </row>
    <row r="453" spans="2:65" s="12" customFormat="1" x14ac:dyDescent="0.3">
      <c r="B453" s="214"/>
      <c r="C453" s="215"/>
      <c r="D453" s="184" t="s">
        <v>214</v>
      </c>
      <c r="E453" s="216" t="s">
        <v>20</v>
      </c>
      <c r="F453" s="217" t="s">
        <v>216</v>
      </c>
      <c r="G453" s="215"/>
      <c r="H453" s="218">
        <v>14.984999999999999</v>
      </c>
      <c r="I453" s="219"/>
      <c r="J453" s="215"/>
      <c r="K453" s="215"/>
      <c r="L453" s="220"/>
      <c r="M453" s="221"/>
      <c r="N453" s="222"/>
      <c r="O453" s="222"/>
      <c r="P453" s="222"/>
      <c r="Q453" s="222"/>
      <c r="R453" s="222"/>
      <c r="S453" s="222"/>
      <c r="T453" s="223"/>
      <c r="AT453" s="224" t="s">
        <v>214</v>
      </c>
      <c r="AU453" s="224" t="s">
        <v>83</v>
      </c>
      <c r="AV453" s="12" t="s">
        <v>113</v>
      </c>
      <c r="AW453" s="12" t="s">
        <v>39</v>
      </c>
      <c r="AX453" s="12" t="s">
        <v>22</v>
      </c>
      <c r="AY453" s="224" t="s">
        <v>114</v>
      </c>
    </row>
    <row r="454" spans="2:65" s="1" customFormat="1" ht="22.5" customHeight="1" x14ac:dyDescent="0.3">
      <c r="B454" s="34"/>
      <c r="C454" s="172" t="s">
        <v>790</v>
      </c>
      <c r="D454" s="172" t="s">
        <v>115</v>
      </c>
      <c r="E454" s="173" t="s">
        <v>791</v>
      </c>
      <c r="F454" s="174" t="s">
        <v>792</v>
      </c>
      <c r="G454" s="175" t="s">
        <v>273</v>
      </c>
      <c r="H454" s="176">
        <v>18.446000000000002</v>
      </c>
      <c r="I454" s="177"/>
      <c r="J454" s="178">
        <f>ROUND(I454*H454,2)</f>
        <v>0</v>
      </c>
      <c r="K454" s="174" t="s">
        <v>119</v>
      </c>
      <c r="L454" s="54"/>
      <c r="M454" s="179" t="s">
        <v>20</v>
      </c>
      <c r="N454" s="180" t="s">
        <v>47</v>
      </c>
      <c r="O454" s="35"/>
      <c r="P454" s="181">
        <f>O454*H454</f>
        <v>0</v>
      </c>
      <c r="Q454" s="181">
        <v>0</v>
      </c>
      <c r="R454" s="181">
        <f>Q454*H454</f>
        <v>0</v>
      </c>
      <c r="S454" s="181">
        <v>0</v>
      </c>
      <c r="T454" s="182">
        <f>S454*H454</f>
        <v>0</v>
      </c>
      <c r="AR454" s="17" t="s">
        <v>113</v>
      </c>
      <c r="AT454" s="17" t="s">
        <v>115</v>
      </c>
      <c r="AU454" s="17" t="s">
        <v>83</v>
      </c>
      <c r="AY454" s="17" t="s">
        <v>114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7" t="s">
        <v>22</v>
      </c>
      <c r="BK454" s="183">
        <f>ROUND(I454*H454,2)</f>
        <v>0</v>
      </c>
      <c r="BL454" s="17" t="s">
        <v>113</v>
      </c>
      <c r="BM454" s="17" t="s">
        <v>793</v>
      </c>
    </row>
    <row r="455" spans="2:65" s="11" customFormat="1" x14ac:dyDescent="0.3">
      <c r="B455" s="203"/>
      <c r="C455" s="204"/>
      <c r="D455" s="186" t="s">
        <v>214</v>
      </c>
      <c r="E455" s="205" t="s">
        <v>20</v>
      </c>
      <c r="F455" s="206" t="s">
        <v>794</v>
      </c>
      <c r="G455" s="204"/>
      <c r="H455" s="207">
        <v>3.3420000000000001</v>
      </c>
      <c r="I455" s="208"/>
      <c r="J455" s="204"/>
      <c r="K455" s="204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214</v>
      </c>
      <c r="AU455" s="213" t="s">
        <v>83</v>
      </c>
      <c r="AV455" s="11" t="s">
        <v>83</v>
      </c>
      <c r="AW455" s="11" t="s">
        <v>39</v>
      </c>
      <c r="AX455" s="11" t="s">
        <v>76</v>
      </c>
      <c r="AY455" s="213" t="s">
        <v>114</v>
      </c>
    </row>
    <row r="456" spans="2:65" s="11" customFormat="1" x14ac:dyDescent="0.3">
      <c r="B456" s="203"/>
      <c r="C456" s="204"/>
      <c r="D456" s="186" t="s">
        <v>214</v>
      </c>
      <c r="E456" s="205" t="s">
        <v>20</v>
      </c>
      <c r="F456" s="206" t="s">
        <v>795</v>
      </c>
      <c r="G456" s="204"/>
      <c r="H456" s="207">
        <v>15.103999999999999</v>
      </c>
      <c r="I456" s="208"/>
      <c r="J456" s="204"/>
      <c r="K456" s="204"/>
      <c r="L456" s="209"/>
      <c r="M456" s="210"/>
      <c r="N456" s="211"/>
      <c r="O456" s="211"/>
      <c r="P456" s="211"/>
      <c r="Q456" s="211"/>
      <c r="R456" s="211"/>
      <c r="S456" s="211"/>
      <c r="T456" s="212"/>
      <c r="AT456" s="213" t="s">
        <v>214</v>
      </c>
      <c r="AU456" s="213" t="s">
        <v>83</v>
      </c>
      <c r="AV456" s="11" t="s">
        <v>83</v>
      </c>
      <c r="AW456" s="11" t="s">
        <v>39</v>
      </c>
      <c r="AX456" s="11" t="s">
        <v>76</v>
      </c>
      <c r="AY456" s="213" t="s">
        <v>114</v>
      </c>
    </row>
    <row r="457" spans="2:65" s="12" customFormat="1" x14ac:dyDescent="0.3">
      <c r="B457" s="214"/>
      <c r="C457" s="215"/>
      <c r="D457" s="184" t="s">
        <v>214</v>
      </c>
      <c r="E457" s="216" t="s">
        <v>20</v>
      </c>
      <c r="F457" s="217" t="s">
        <v>216</v>
      </c>
      <c r="G457" s="215"/>
      <c r="H457" s="218">
        <v>18.446000000000002</v>
      </c>
      <c r="I457" s="219"/>
      <c r="J457" s="215"/>
      <c r="K457" s="215"/>
      <c r="L457" s="220"/>
      <c r="M457" s="221"/>
      <c r="N457" s="222"/>
      <c r="O457" s="222"/>
      <c r="P457" s="222"/>
      <c r="Q457" s="222"/>
      <c r="R457" s="222"/>
      <c r="S457" s="222"/>
      <c r="T457" s="223"/>
      <c r="AT457" s="224" t="s">
        <v>214</v>
      </c>
      <c r="AU457" s="224" t="s">
        <v>83</v>
      </c>
      <c r="AV457" s="12" t="s">
        <v>113</v>
      </c>
      <c r="AW457" s="12" t="s">
        <v>39</v>
      </c>
      <c r="AX457" s="12" t="s">
        <v>22</v>
      </c>
      <c r="AY457" s="224" t="s">
        <v>114</v>
      </c>
    </row>
    <row r="458" spans="2:65" s="1" customFormat="1" ht="22.5" customHeight="1" x14ac:dyDescent="0.3">
      <c r="B458" s="34"/>
      <c r="C458" s="172" t="s">
        <v>796</v>
      </c>
      <c r="D458" s="172" t="s">
        <v>115</v>
      </c>
      <c r="E458" s="173" t="s">
        <v>797</v>
      </c>
      <c r="F458" s="174" t="s">
        <v>798</v>
      </c>
      <c r="G458" s="175" t="s">
        <v>273</v>
      </c>
      <c r="H458" s="176">
        <v>3.84</v>
      </c>
      <c r="I458" s="177"/>
      <c r="J458" s="178">
        <f>ROUND(I458*H458,2)</f>
        <v>0</v>
      </c>
      <c r="K458" s="174" t="s">
        <v>119</v>
      </c>
      <c r="L458" s="54"/>
      <c r="M458" s="179" t="s">
        <v>20</v>
      </c>
      <c r="N458" s="180" t="s">
        <v>47</v>
      </c>
      <c r="O458" s="35"/>
      <c r="P458" s="181">
        <f>O458*H458</f>
        <v>0</v>
      </c>
      <c r="Q458" s="181">
        <v>0</v>
      </c>
      <c r="R458" s="181">
        <f>Q458*H458</f>
        <v>0</v>
      </c>
      <c r="S458" s="181">
        <v>0</v>
      </c>
      <c r="T458" s="182">
        <f>S458*H458</f>
        <v>0</v>
      </c>
      <c r="AR458" s="17" t="s">
        <v>113</v>
      </c>
      <c r="AT458" s="17" t="s">
        <v>115</v>
      </c>
      <c r="AU458" s="17" t="s">
        <v>83</v>
      </c>
      <c r="AY458" s="17" t="s">
        <v>114</v>
      </c>
      <c r="BE458" s="183">
        <f>IF(N458="základní",J458,0)</f>
        <v>0</v>
      </c>
      <c r="BF458" s="183">
        <f>IF(N458="snížená",J458,0)</f>
        <v>0</v>
      </c>
      <c r="BG458" s="183">
        <f>IF(N458="zákl. přenesená",J458,0)</f>
        <v>0</v>
      </c>
      <c r="BH458" s="183">
        <f>IF(N458="sníž. přenesená",J458,0)</f>
        <v>0</v>
      </c>
      <c r="BI458" s="183">
        <f>IF(N458="nulová",J458,0)</f>
        <v>0</v>
      </c>
      <c r="BJ458" s="17" t="s">
        <v>22</v>
      </c>
      <c r="BK458" s="183">
        <f>ROUND(I458*H458,2)</f>
        <v>0</v>
      </c>
      <c r="BL458" s="17" t="s">
        <v>113</v>
      </c>
      <c r="BM458" s="17" t="s">
        <v>799</v>
      </c>
    </row>
    <row r="459" spans="2:65" s="11" customFormat="1" x14ac:dyDescent="0.3">
      <c r="B459" s="203"/>
      <c r="C459" s="204"/>
      <c r="D459" s="186" t="s">
        <v>214</v>
      </c>
      <c r="E459" s="205" t="s">
        <v>20</v>
      </c>
      <c r="F459" s="206" t="s">
        <v>800</v>
      </c>
      <c r="G459" s="204"/>
      <c r="H459" s="207">
        <v>3.84</v>
      </c>
      <c r="I459" s="208"/>
      <c r="J459" s="204"/>
      <c r="K459" s="204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214</v>
      </c>
      <c r="AU459" s="213" t="s">
        <v>83</v>
      </c>
      <c r="AV459" s="11" t="s">
        <v>83</v>
      </c>
      <c r="AW459" s="11" t="s">
        <v>39</v>
      </c>
      <c r="AX459" s="11" t="s">
        <v>76</v>
      </c>
      <c r="AY459" s="213" t="s">
        <v>114</v>
      </c>
    </row>
    <row r="460" spans="2:65" s="12" customFormat="1" x14ac:dyDescent="0.3">
      <c r="B460" s="214"/>
      <c r="C460" s="215"/>
      <c r="D460" s="184" t="s">
        <v>214</v>
      </c>
      <c r="E460" s="216" t="s">
        <v>20</v>
      </c>
      <c r="F460" s="217" t="s">
        <v>216</v>
      </c>
      <c r="G460" s="215"/>
      <c r="H460" s="218">
        <v>3.84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214</v>
      </c>
      <c r="AU460" s="224" t="s">
        <v>83</v>
      </c>
      <c r="AV460" s="12" t="s">
        <v>113</v>
      </c>
      <c r="AW460" s="12" t="s">
        <v>39</v>
      </c>
      <c r="AX460" s="12" t="s">
        <v>22</v>
      </c>
      <c r="AY460" s="224" t="s">
        <v>114</v>
      </c>
    </row>
    <row r="461" spans="2:65" s="1" customFormat="1" ht="22.5" customHeight="1" x14ac:dyDescent="0.3">
      <c r="B461" s="34"/>
      <c r="C461" s="172" t="s">
        <v>801</v>
      </c>
      <c r="D461" s="172" t="s">
        <v>115</v>
      </c>
      <c r="E461" s="173" t="s">
        <v>802</v>
      </c>
      <c r="F461" s="174" t="s">
        <v>803</v>
      </c>
      <c r="G461" s="175" t="s">
        <v>273</v>
      </c>
      <c r="H461" s="176">
        <v>1.665</v>
      </c>
      <c r="I461" s="177"/>
      <c r="J461" s="178">
        <f>ROUND(I461*H461,2)</f>
        <v>0</v>
      </c>
      <c r="K461" s="174" t="s">
        <v>119</v>
      </c>
      <c r="L461" s="54"/>
      <c r="M461" s="179" t="s">
        <v>20</v>
      </c>
      <c r="N461" s="180" t="s">
        <v>47</v>
      </c>
      <c r="O461" s="35"/>
      <c r="P461" s="181">
        <f>O461*H461</f>
        <v>0</v>
      </c>
      <c r="Q461" s="181">
        <v>0</v>
      </c>
      <c r="R461" s="181">
        <f>Q461*H461</f>
        <v>0</v>
      </c>
      <c r="S461" s="181">
        <v>0</v>
      </c>
      <c r="T461" s="182">
        <f>S461*H461</f>
        <v>0</v>
      </c>
      <c r="AR461" s="17" t="s">
        <v>113</v>
      </c>
      <c r="AT461" s="17" t="s">
        <v>115</v>
      </c>
      <c r="AU461" s="17" t="s">
        <v>83</v>
      </c>
      <c r="AY461" s="17" t="s">
        <v>114</v>
      </c>
      <c r="BE461" s="183">
        <f>IF(N461="základní",J461,0)</f>
        <v>0</v>
      </c>
      <c r="BF461" s="183">
        <f>IF(N461="snížená",J461,0)</f>
        <v>0</v>
      </c>
      <c r="BG461" s="183">
        <f>IF(N461="zákl. přenesená",J461,0)</f>
        <v>0</v>
      </c>
      <c r="BH461" s="183">
        <f>IF(N461="sníž. přenesená",J461,0)</f>
        <v>0</v>
      </c>
      <c r="BI461" s="183">
        <f>IF(N461="nulová",J461,0)</f>
        <v>0</v>
      </c>
      <c r="BJ461" s="17" t="s">
        <v>22</v>
      </c>
      <c r="BK461" s="183">
        <f>ROUND(I461*H461,2)</f>
        <v>0</v>
      </c>
      <c r="BL461" s="17" t="s">
        <v>113</v>
      </c>
      <c r="BM461" s="17" t="s">
        <v>804</v>
      </c>
    </row>
    <row r="462" spans="2:65" s="11" customFormat="1" x14ac:dyDescent="0.3">
      <c r="B462" s="203"/>
      <c r="C462" s="204"/>
      <c r="D462" s="186" t="s">
        <v>214</v>
      </c>
      <c r="E462" s="205" t="s">
        <v>20</v>
      </c>
      <c r="F462" s="206" t="s">
        <v>805</v>
      </c>
      <c r="G462" s="204"/>
      <c r="H462" s="207">
        <v>1.665</v>
      </c>
      <c r="I462" s="208"/>
      <c r="J462" s="204"/>
      <c r="K462" s="204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214</v>
      </c>
      <c r="AU462" s="213" t="s">
        <v>83</v>
      </c>
      <c r="AV462" s="11" t="s">
        <v>83</v>
      </c>
      <c r="AW462" s="11" t="s">
        <v>39</v>
      </c>
      <c r="AX462" s="11" t="s">
        <v>76</v>
      </c>
      <c r="AY462" s="213" t="s">
        <v>114</v>
      </c>
    </row>
    <row r="463" spans="2:65" s="12" customFormat="1" x14ac:dyDescent="0.3">
      <c r="B463" s="214"/>
      <c r="C463" s="215"/>
      <c r="D463" s="184" t="s">
        <v>214</v>
      </c>
      <c r="E463" s="216" t="s">
        <v>20</v>
      </c>
      <c r="F463" s="217" t="s">
        <v>216</v>
      </c>
      <c r="G463" s="215"/>
      <c r="H463" s="218">
        <v>1.665</v>
      </c>
      <c r="I463" s="219"/>
      <c r="J463" s="215"/>
      <c r="K463" s="215"/>
      <c r="L463" s="220"/>
      <c r="M463" s="221"/>
      <c r="N463" s="222"/>
      <c r="O463" s="222"/>
      <c r="P463" s="222"/>
      <c r="Q463" s="222"/>
      <c r="R463" s="222"/>
      <c r="S463" s="222"/>
      <c r="T463" s="223"/>
      <c r="AT463" s="224" t="s">
        <v>214</v>
      </c>
      <c r="AU463" s="224" t="s">
        <v>83</v>
      </c>
      <c r="AV463" s="12" t="s">
        <v>113</v>
      </c>
      <c r="AW463" s="12" t="s">
        <v>39</v>
      </c>
      <c r="AX463" s="12" t="s">
        <v>22</v>
      </c>
      <c r="AY463" s="224" t="s">
        <v>114</v>
      </c>
    </row>
    <row r="464" spans="2:65" s="1" customFormat="1" ht="22.5" customHeight="1" x14ac:dyDescent="0.3">
      <c r="B464" s="34"/>
      <c r="C464" s="172" t="s">
        <v>806</v>
      </c>
      <c r="D464" s="172" t="s">
        <v>115</v>
      </c>
      <c r="E464" s="173" t="s">
        <v>807</v>
      </c>
      <c r="F464" s="174" t="s">
        <v>808</v>
      </c>
      <c r="G464" s="175" t="s">
        <v>273</v>
      </c>
      <c r="H464" s="176">
        <v>12.54</v>
      </c>
      <c r="I464" s="177"/>
      <c r="J464" s="178">
        <f>ROUND(I464*H464,2)</f>
        <v>0</v>
      </c>
      <c r="K464" s="174" t="s">
        <v>119</v>
      </c>
      <c r="L464" s="54"/>
      <c r="M464" s="179" t="s">
        <v>20</v>
      </c>
      <c r="N464" s="180" t="s">
        <v>47</v>
      </c>
      <c r="O464" s="35"/>
      <c r="P464" s="181">
        <f>O464*H464</f>
        <v>0</v>
      </c>
      <c r="Q464" s="181">
        <v>0</v>
      </c>
      <c r="R464" s="181">
        <f>Q464*H464</f>
        <v>0</v>
      </c>
      <c r="S464" s="181">
        <v>0</v>
      </c>
      <c r="T464" s="182">
        <f>S464*H464</f>
        <v>0</v>
      </c>
      <c r="AR464" s="17" t="s">
        <v>113</v>
      </c>
      <c r="AT464" s="17" t="s">
        <v>115</v>
      </c>
      <c r="AU464" s="17" t="s">
        <v>83</v>
      </c>
      <c r="AY464" s="17" t="s">
        <v>114</v>
      </c>
      <c r="BE464" s="183">
        <f>IF(N464="základní",J464,0)</f>
        <v>0</v>
      </c>
      <c r="BF464" s="183">
        <f>IF(N464="snížená",J464,0)</f>
        <v>0</v>
      </c>
      <c r="BG464" s="183">
        <f>IF(N464="zákl. přenesená",J464,0)</f>
        <v>0</v>
      </c>
      <c r="BH464" s="183">
        <f>IF(N464="sníž. přenesená",J464,0)</f>
        <v>0</v>
      </c>
      <c r="BI464" s="183">
        <f>IF(N464="nulová",J464,0)</f>
        <v>0</v>
      </c>
      <c r="BJ464" s="17" t="s">
        <v>22</v>
      </c>
      <c r="BK464" s="183">
        <f>ROUND(I464*H464,2)</f>
        <v>0</v>
      </c>
      <c r="BL464" s="17" t="s">
        <v>113</v>
      </c>
      <c r="BM464" s="17" t="s">
        <v>809</v>
      </c>
    </row>
    <row r="465" spans="2:65" s="11" customFormat="1" x14ac:dyDescent="0.3">
      <c r="B465" s="203"/>
      <c r="C465" s="204"/>
      <c r="D465" s="186" t="s">
        <v>214</v>
      </c>
      <c r="E465" s="205" t="s">
        <v>20</v>
      </c>
      <c r="F465" s="206" t="s">
        <v>810</v>
      </c>
      <c r="G465" s="204"/>
      <c r="H465" s="207">
        <v>12.54</v>
      </c>
      <c r="I465" s="208"/>
      <c r="J465" s="204"/>
      <c r="K465" s="204"/>
      <c r="L465" s="209"/>
      <c r="M465" s="210"/>
      <c r="N465" s="211"/>
      <c r="O465" s="211"/>
      <c r="P465" s="211"/>
      <c r="Q465" s="211"/>
      <c r="R465" s="211"/>
      <c r="S465" s="211"/>
      <c r="T465" s="212"/>
      <c r="AT465" s="213" t="s">
        <v>214</v>
      </c>
      <c r="AU465" s="213" t="s">
        <v>83</v>
      </c>
      <c r="AV465" s="11" t="s">
        <v>83</v>
      </c>
      <c r="AW465" s="11" t="s">
        <v>39</v>
      </c>
      <c r="AX465" s="11" t="s">
        <v>76</v>
      </c>
      <c r="AY465" s="213" t="s">
        <v>114</v>
      </c>
    </row>
    <row r="466" spans="2:65" s="12" customFormat="1" x14ac:dyDescent="0.3">
      <c r="B466" s="214"/>
      <c r="C466" s="215"/>
      <c r="D466" s="186" t="s">
        <v>214</v>
      </c>
      <c r="E466" s="246" t="s">
        <v>20</v>
      </c>
      <c r="F466" s="247" t="s">
        <v>216</v>
      </c>
      <c r="G466" s="215"/>
      <c r="H466" s="248">
        <v>12.54</v>
      </c>
      <c r="I466" s="219"/>
      <c r="J466" s="215"/>
      <c r="K466" s="215"/>
      <c r="L466" s="220"/>
      <c r="M466" s="221"/>
      <c r="N466" s="222"/>
      <c r="O466" s="222"/>
      <c r="P466" s="222"/>
      <c r="Q466" s="222"/>
      <c r="R466" s="222"/>
      <c r="S466" s="222"/>
      <c r="T466" s="223"/>
      <c r="AT466" s="224" t="s">
        <v>214</v>
      </c>
      <c r="AU466" s="224" t="s">
        <v>83</v>
      </c>
      <c r="AV466" s="12" t="s">
        <v>113</v>
      </c>
      <c r="AW466" s="12" t="s">
        <v>39</v>
      </c>
      <c r="AX466" s="12" t="s">
        <v>22</v>
      </c>
      <c r="AY466" s="224" t="s">
        <v>114</v>
      </c>
    </row>
    <row r="467" spans="2:65" s="9" customFormat="1" ht="29.85" customHeight="1" x14ac:dyDescent="0.35">
      <c r="B467" s="158"/>
      <c r="C467" s="159"/>
      <c r="D467" s="160" t="s">
        <v>75</v>
      </c>
      <c r="E467" s="201" t="s">
        <v>811</v>
      </c>
      <c r="F467" s="201" t="s">
        <v>812</v>
      </c>
      <c r="G467" s="159"/>
      <c r="H467" s="159"/>
      <c r="I467" s="162"/>
      <c r="J467" s="202">
        <f>BK467</f>
        <v>0</v>
      </c>
      <c r="K467" s="159"/>
      <c r="L467" s="164"/>
      <c r="M467" s="165"/>
      <c r="N467" s="166"/>
      <c r="O467" s="166"/>
      <c r="P467" s="167">
        <f>P468</f>
        <v>0</v>
      </c>
      <c r="Q467" s="166"/>
      <c r="R467" s="167">
        <f>R468</f>
        <v>0</v>
      </c>
      <c r="S467" s="166"/>
      <c r="T467" s="168">
        <f>T468</f>
        <v>0</v>
      </c>
      <c r="AR467" s="169" t="s">
        <v>22</v>
      </c>
      <c r="AT467" s="170" t="s">
        <v>75</v>
      </c>
      <c r="AU467" s="170" t="s">
        <v>22</v>
      </c>
      <c r="AY467" s="169" t="s">
        <v>114</v>
      </c>
      <c r="BK467" s="171">
        <f>BK468</f>
        <v>0</v>
      </c>
    </row>
    <row r="468" spans="2:65" s="1" customFormat="1" ht="22.5" customHeight="1" x14ac:dyDescent="0.3">
      <c r="B468" s="34"/>
      <c r="C468" s="172" t="s">
        <v>813</v>
      </c>
      <c r="D468" s="172" t="s">
        <v>115</v>
      </c>
      <c r="E468" s="173" t="s">
        <v>814</v>
      </c>
      <c r="F468" s="174" t="s">
        <v>815</v>
      </c>
      <c r="G468" s="175" t="s">
        <v>273</v>
      </c>
      <c r="H468" s="176">
        <v>39.654000000000003</v>
      </c>
      <c r="I468" s="177"/>
      <c r="J468" s="178">
        <f>ROUND(I468*H468,2)</f>
        <v>0</v>
      </c>
      <c r="K468" s="174" t="s">
        <v>119</v>
      </c>
      <c r="L468" s="54"/>
      <c r="M468" s="179" t="s">
        <v>20</v>
      </c>
      <c r="N468" s="180" t="s">
        <v>47</v>
      </c>
      <c r="O468" s="35"/>
      <c r="P468" s="181">
        <f>O468*H468</f>
        <v>0</v>
      </c>
      <c r="Q468" s="181">
        <v>0</v>
      </c>
      <c r="R468" s="181">
        <f>Q468*H468</f>
        <v>0</v>
      </c>
      <c r="S468" s="181">
        <v>0</v>
      </c>
      <c r="T468" s="182">
        <f>S468*H468</f>
        <v>0</v>
      </c>
      <c r="AR468" s="17" t="s">
        <v>113</v>
      </c>
      <c r="AT468" s="17" t="s">
        <v>115</v>
      </c>
      <c r="AU468" s="17" t="s">
        <v>83</v>
      </c>
      <c r="AY468" s="17" t="s">
        <v>114</v>
      </c>
      <c r="BE468" s="183">
        <f>IF(N468="základní",J468,0)</f>
        <v>0</v>
      </c>
      <c r="BF468" s="183">
        <f>IF(N468="snížená",J468,0)</f>
        <v>0</v>
      </c>
      <c r="BG468" s="183">
        <f>IF(N468="zákl. přenesená",J468,0)</f>
        <v>0</v>
      </c>
      <c r="BH468" s="183">
        <f>IF(N468="sníž. přenesená",J468,0)</f>
        <v>0</v>
      </c>
      <c r="BI468" s="183">
        <f>IF(N468="nulová",J468,0)</f>
        <v>0</v>
      </c>
      <c r="BJ468" s="17" t="s">
        <v>22</v>
      </c>
      <c r="BK468" s="183">
        <f>ROUND(I468*H468,2)</f>
        <v>0</v>
      </c>
      <c r="BL468" s="17" t="s">
        <v>113</v>
      </c>
      <c r="BM468" s="17" t="s">
        <v>816</v>
      </c>
    </row>
    <row r="469" spans="2:65" s="9" customFormat="1" ht="37.35" customHeight="1" x14ac:dyDescent="0.35">
      <c r="B469" s="158"/>
      <c r="C469" s="159"/>
      <c r="D469" s="198" t="s">
        <v>75</v>
      </c>
      <c r="E469" s="199" t="s">
        <v>817</v>
      </c>
      <c r="F469" s="199" t="s">
        <v>818</v>
      </c>
      <c r="G469" s="159"/>
      <c r="H469" s="159"/>
      <c r="I469" s="162"/>
      <c r="J469" s="200">
        <f>BK469</f>
        <v>0</v>
      </c>
      <c r="K469" s="159"/>
      <c r="L469" s="164"/>
      <c r="M469" s="165"/>
      <c r="N469" s="166"/>
      <c r="O469" s="166"/>
      <c r="P469" s="167">
        <f>P470</f>
        <v>0</v>
      </c>
      <c r="Q469" s="166"/>
      <c r="R469" s="167">
        <f>R470</f>
        <v>4.1584200000000002E-2</v>
      </c>
      <c r="S469" s="166"/>
      <c r="T469" s="168">
        <f>T470</f>
        <v>0</v>
      </c>
      <c r="AR469" s="169" t="s">
        <v>83</v>
      </c>
      <c r="AT469" s="170" t="s">
        <v>75</v>
      </c>
      <c r="AU469" s="170" t="s">
        <v>76</v>
      </c>
      <c r="AY469" s="169" t="s">
        <v>114</v>
      </c>
      <c r="BK469" s="171">
        <f>BK470</f>
        <v>0</v>
      </c>
    </row>
    <row r="470" spans="2:65" s="9" customFormat="1" ht="19.95" customHeight="1" x14ac:dyDescent="0.35">
      <c r="B470" s="158"/>
      <c r="C470" s="159"/>
      <c r="D470" s="160" t="s">
        <v>75</v>
      </c>
      <c r="E470" s="201" t="s">
        <v>819</v>
      </c>
      <c r="F470" s="201" t="s">
        <v>820</v>
      </c>
      <c r="G470" s="159"/>
      <c r="H470" s="159"/>
      <c r="I470" s="162"/>
      <c r="J470" s="202">
        <f>BK470</f>
        <v>0</v>
      </c>
      <c r="K470" s="159"/>
      <c r="L470" s="164"/>
      <c r="M470" s="165"/>
      <c r="N470" s="166"/>
      <c r="O470" s="166"/>
      <c r="P470" s="167">
        <f>SUM(P471:P492)</f>
        <v>0</v>
      </c>
      <c r="Q470" s="166"/>
      <c r="R470" s="167">
        <f>SUM(R471:R492)</f>
        <v>4.1584200000000002E-2</v>
      </c>
      <c r="S470" s="166"/>
      <c r="T470" s="168">
        <f>SUM(T471:T492)</f>
        <v>0</v>
      </c>
      <c r="AR470" s="169" t="s">
        <v>83</v>
      </c>
      <c r="AT470" s="170" t="s">
        <v>75</v>
      </c>
      <c r="AU470" s="170" t="s">
        <v>22</v>
      </c>
      <c r="AY470" s="169" t="s">
        <v>114</v>
      </c>
      <c r="BK470" s="171">
        <f>SUM(BK471:BK492)</f>
        <v>0</v>
      </c>
    </row>
    <row r="471" spans="2:65" s="1" customFormat="1" ht="22.5" customHeight="1" x14ac:dyDescent="0.3">
      <c r="B471" s="34"/>
      <c r="C471" s="172" t="s">
        <v>821</v>
      </c>
      <c r="D471" s="172" t="s">
        <v>115</v>
      </c>
      <c r="E471" s="173" t="s">
        <v>822</v>
      </c>
      <c r="F471" s="174" t="s">
        <v>823</v>
      </c>
      <c r="G471" s="175" t="s">
        <v>212</v>
      </c>
      <c r="H471" s="176">
        <v>59.664000000000001</v>
      </c>
      <c r="I471" s="177"/>
      <c r="J471" s="178">
        <f>ROUND(I471*H471,2)</f>
        <v>0</v>
      </c>
      <c r="K471" s="174" t="s">
        <v>119</v>
      </c>
      <c r="L471" s="54"/>
      <c r="M471" s="179" t="s">
        <v>20</v>
      </c>
      <c r="N471" s="180" t="s">
        <v>47</v>
      </c>
      <c r="O471" s="35"/>
      <c r="P471" s="181">
        <f>O471*H471</f>
        <v>0</v>
      </c>
      <c r="Q471" s="181">
        <v>0</v>
      </c>
      <c r="R471" s="181">
        <f>Q471*H471</f>
        <v>0</v>
      </c>
      <c r="S471" s="181">
        <v>0</v>
      </c>
      <c r="T471" s="182">
        <f>S471*H471</f>
        <v>0</v>
      </c>
      <c r="AR471" s="17" t="s">
        <v>289</v>
      </c>
      <c r="AT471" s="17" t="s">
        <v>115</v>
      </c>
      <c r="AU471" s="17" t="s">
        <v>83</v>
      </c>
      <c r="AY471" s="17" t="s">
        <v>114</v>
      </c>
      <c r="BE471" s="183">
        <f>IF(N471="základní",J471,0)</f>
        <v>0</v>
      </c>
      <c r="BF471" s="183">
        <f>IF(N471="snížená",J471,0)</f>
        <v>0</v>
      </c>
      <c r="BG471" s="183">
        <f>IF(N471="zákl. přenesená",J471,0)</f>
        <v>0</v>
      </c>
      <c r="BH471" s="183">
        <f>IF(N471="sníž. přenesená",J471,0)</f>
        <v>0</v>
      </c>
      <c r="BI471" s="183">
        <f>IF(N471="nulová",J471,0)</f>
        <v>0</v>
      </c>
      <c r="BJ471" s="17" t="s">
        <v>22</v>
      </c>
      <c r="BK471" s="183">
        <f>ROUND(I471*H471,2)</f>
        <v>0</v>
      </c>
      <c r="BL471" s="17" t="s">
        <v>289</v>
      </c>
      <c r="BM471" s="17" t="s">
        <v>824</v>
      </c>
    </row>
    <row r="472" spans="2:65" s="11" customFormat="1" x14ac:dyDescent="0.3">
      <c r="B472" s="203"/>
      <c r="C472" s="204"/>
      <c r="D472" s="186" t="s">
        <v>214</v>
      </c>
      <c r="E472" s="205" t="s">
        <v>20</v>
      </c>
      <c r="F472" s="206" t="s">
        <v>825</v>
      </c>
      <c r="G472" s="204"/>
      <c r="H472" s="207">
        <v>59.664000000000001</v>
      </c>
      <c r="I472" s="208"/>
      <c r="J472" s="204"/>
      <c r="K472" s="204"/>
      <c r="L472" s="209"/>
      <c r="M472" s="210"/>
      <c r="N472" s="211"/>
      <c r="O472" s="211"/>
      <c r="P472" s="211"/>
      <c r="Q472" s="211"/>
      <c r="R472" s="211"/>
      <c r="S472" s="211"/>
      <c r="T472" s="212"/>
      <c r="AT472" s="213" t="s">
        <v>214</v>
      </c>
      <c r="AU472" s="213" t="s">
        <v>83</v>
      </c>
      <c r="AV472" s="11" t="s">
        <v>83</v>
      </c>
      <c r="AW472" s="11" t="s">
        <v>39</v>
      </c>
      <c r="AX472" s="11" t="s">
        <v>76</v>
      </c>
      <c r="AY472" s="213" t="s">
        <v>114</v>
      </c>
    </row>
    <row r="473" spans="2:65" s="12" customFormat="1" x14ac:dyDescent="0.3">
      <c r="B473" s="214"/>
      <c r="C473" s="215"/>
      <c r="D473" s="184" t="s">
        <v>214</v>
      </c>
      <c r="E473" s="216" t="s">
        <v>20</v>
      </c>
      <c r="F473" s="217" t="s">
        <v>216</v>
      </c>
      <c r="G473" s="215"/>
      <c r="H473" s="218">
        <v>59.664000000000001</v>
      </c>
      <c r="I473" s="219"/>
      <c r="J473" s="215"/>
      <c r="K473" s="215"/>
      <c r="L473" s="220"/>
      <c r="M473" s="221"/>
      <c r="N473" s="222"/>
      <c r="O473" s="222"/>
      <c r="P473" s="222"/>
      <c r="Q473" s="222"/>
      <c r="R473" s="222"/>
      <c r="S473" s="222"/>
      <c r="T473" s="223"/>
      <c r="AT473" s="224" t="s">
        <v>214</v>
      </c>
      <c r="AU473" s="224" t="s">
        <v>83</v>
      </c>
      <c r="AV473" s="12" t="s">
        <v>113</v>
      </c>
      <c r="AW473" s="12" t="s">
        <v>39</v>
      </c>
      <c r="AX473" s="12" t="s">
        <v>22</v>
      </c>
      <c r="AY473" s="224" t="s">
        <v>114</v>
      </c>
    </row>
    <row r="474" spans="2:65" s="1" customFormat="1" ht="22.5" customHeight="1" x14ac:dyDescent="0.3">
      <c r="B474" s="34"/>
      <c r="C474" s="236" t="s">
        <v>826</v>
      </c>
      <c r="D474" s="236" t="s">
        <v>290</v>
      </c>
      <c r="E474" s="237" t="s">
        <v>827</v>
      </c>
      <c r="F474" s="238" t="s">
        <v>828</v>
      </c>
      <c r="G474" s="239" t="s">
        <v>273</v>
      </c>
      <c r="H474" s="240">
        <v>2.1000000000000001E-2</v>
      </c>
      <c r="I474" s="241"/>
      <c r="J474" s="242">
        <f>ROUND(I474*H474,2)</f>
        <v>0</v>
      </c>
      <c r="K474" s="238" t="s">
        <v>119</v>
      </c>
      <c r="L474" s="243"/>
      <c r="M474" s="244" t="s">
        <v>20</v>
      </c>
      <c r="N474" s="245" t="s">
        <v>47</v>
      </c>
      <c r="O474" s="35"/>
      <c r="P474" s="181">
        <f>O474*H474</f>
        <v>0</v>
      </c>
      <c r="Q474" s="181">
        <v>1</v>
      </c>
      <c r="R474" s="181">
        <f>Q474*H474</f>
        <v>2.1000000000000001E-2</v>
      </c>
      <c r="S474" s="181">
        <v>0</v>
      </c>
      <c r="T474" s="182">
        <f>S474*H474</f>
        <v>0</v>
      </c>
      <c r="AR474" s="17" t="s">
        <v>372</v>
      </c>
      <c r="AT474" s="17" t="s">
        <v>290</v>
      </c>
      <c r="AU474" s="17" t="s">
        <v>83</v>
      </c>
      <c r="AY474" s="17" t="s">
        <v>114</v>
      </c>
      <c r="BE474" s="183">
        <f>IF(N474="základní",J474,0)</f>
        <v>0</v>
      </c>
      <c r="BF474" s="183">
        <f>IF(N474="snížená",J474,0)</f>
        <v>0</v>
      </c>
      <c r="BG474" s="183">
        <f>IF(N474="zákl. přenesená",J474,0)</f>
        <v>0</v>
      </c>
      <c r="BH474" s="183">
        <f>IF(N474="sníž. přenesená",J474,0)</f>
        <v>0</v>
      </c>
      <c r="BI474" s="183">
        <f>IF(N474="nulová",J474,0)</f>
        <v>0</v>
      </c>
      <c r="BJ474" s="17" t="s">
        <v>22</v>
      </c>
      <c r="BK474" s="183">
        <f>ROUND(I474*H474,2)</f>
        <v>0</v>
      </c>
      <c r="BL474" s="17" t="s">
        <v>289</v>
      </c>
      <c r="BM474" s="17" t="s">
        <v>829</v>
      </c>
    </row>
    <row r="475" spans="2:65" s="11" customFormat="1" x14ac:dyDescent="0.3">
      <c r="B475" s="203"/>
      <c r="C475" s="204"/>
      <c r="D475" s="186" t="s">
        <v>214</v>
      </c>
      <c r="E475" s="205" t="s">
        <v>20</v>
      </c>
      <c r="F475" s="206" t="s">
        <v>830</v>
      </c>
      <c r="G475" s="204"/>
      <c r="H475" s="207">
        <v>2.1000000000000001E-2</v>
      </c>
      <c r="I475" s="208"/>
      <c r="J475" s="204"/>
      <c r="K475" s="204"/>
      <c r="L475" s="209"/>
      <c r="M475" s="210"/>
      <c r="N475" s="211"/>
      <c r="O475" s="211"/>
      <c r="P475" s="211"/>
      <c r="Q475" s="211"/>
      <c r="R475" s="211"/>
      <c r="S475" s="211"/>
      <c r="T475" s="212"/>
      <c r="AT475" s="213" t="s">
        <v>214</v>
      </c>
      <c r="AU475" s="213" t="s">
        <v>83</v>
      </c>
      <c r="AV475" s="11" t="s">
        <v>83</v>
      </c>
      <c r="AW475" s="11" t="s">
        <v>39</v>
      </c>
      <c r="AX475" s="11" t="s">
        <v>76</v>
      </c>
      <c r="AY475" s="213" t="s">
        <v>114</v>
      </c>
    </row>
    <row r="476" spans="2:65" s="12" customFormat="1" x14ac:dyDescent="0.3">
      <c r="B476" s="214"/>
      <c r="C476" s="215"/>
      <c r="D476" s="184" t="s">
        <v>214</v>
      </c>
      <c r="E476" s="216" t="s">
        <v>20</v>
      </c>
      <c r="F476" s="217" t="s">
        <v>216</v>
      </c>
      <c r="G476" s="215"/>
      <c r="H476" s="218">
        <v>2.1000000000000001E-2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214</v>
      </c>
      <c r="AU476" s="224" t="s">
        <v>83</v>
      </c>
      <c r="AV476" s="12" t="s">
        <v>113</v>
      </c>
      <c r="AW476" s="12" t="s">
        <v>39</v>
      </c>
      <c r="AX476" s="12" t="s">
        <v>22</v>
      </c>
      <c r="AY476" s="224" t="s">
        <v>114</v>
      </c>
    </row>
    <row r="477" spans="2:65" s="1" customFormat="1" ht="22.5" customHeight="1" x14ac:dyDescent="0.3">
      <c r="B477" s="34"/>
      <c r="C477" s="172" t="s">
        <v>831</v>
      </c>
      <c r="D477" s="172" t="s">
        <v>115</v>
      </c>
      <c r="E477" s="173" t="s">
        <v>832</v>
      </c>
      <c r="F477" s="174" t="s">
        <v>833</v>
      </c>
      <c r="G477" s="175" t="s">
        <v>212</v>
      </c>
      <c r="H477" s="176">
        <v>119.328</v>
      </c>
      <c r="I477" s="177"/>
      <c r="J477" s="178">
        <f>ROUND(I477*H477,2)</f>
        <v>0</v>
      </c>
      <c r="K477" s="174" t="s">
        <v>119</v>
      </c>
      <c r="L477" s="54"/>
      <c r="M477" s="179" t="s">
        <v>20</v>
      </c>
      <c r="N477" s="180" t="s">
        <v>47</v>
      </c>
      <c r="O477" s="35"/>
      <c r="P477" s="181">
        <f>O477*H477</f>
        <v>0</v>
      </c>
      <c r="Q477" s="181">
        <v>0</v>
      </c>
      <c r="R477" s="181">
        <f>Q477*H477</f>
        <v>0</v>
      </c>
      <c r="S477" s="181">
        <v>0</v>
      </c>
      <c r="T477" s="182">
        <f>S477*H477</f>
        <v>0</v>
      </c>
      <c r="AR477" s="17" t="s">
        <v>113</v>
      </c>
      <c r="AT477" s="17" t="s">
        <v>115</v>
      </c>
      <c r="AU477" s="17" t="s">
        <v>83</v>
      </c>
      <c r="AY477" s="17" t="s">
        <v>114</v>
      </c>
      <c r="BE477" s="183">
        <f>IF(N477="základní",J477,0)</f>
        <v>0</v>
      </c>
      <c r="BF477" s="183">
        <f>IF(N477="snížená",J477,0)</f>
        <v>0</v>
      </c>
      <c r="BG477" s="183">
        <f>IF(N477="zákl. přenesená",J477,0)</f>
        <v>0</v>
      </c>
      <c r="BH477" s="183">
        <f>IF(N477="sníž. přenesená",J477,0)</f>
        <v>0</v>
      </c>
      <c r="BI477" s="183">
        <f>IF(N477="nulová",J477,0)</f>
        <v>0</v>
      </c>
      <c r="BJ477" s="17" t="s">
        <v>22</v>
      </c>
      <c r="BK477" s="183">
        <f>ROUND(I477*H477,2)</f>
        <v>0</v>
      </c>
      <c r="BL477" s="17" t="s">
        <v>113</v>
      </c>
      <c r="BM477" s="17" t="s">
        <v>834</v>
      </c>
    </row>
    <row r="478" spans="2:65" s="11" customFormat="1" x14ac:dyDescent="0.3">
      <c r="B478" s="203"/>
      <c r="C478" s="204"/>
      <c r="D478" s="186" t="s">
        <v>214</v>
      </c>
      <c r="E478" s="205" t="s">
        <v>20</v>
      </c>
      <c r="F478" s="206" t="s">
        <v>835</v>
      </c>
      <c r="G478" s="204"/>
      <c r="H478" s="207">
        <v>119.328</v>
      </c>
      <c r="I478" s="208"/>
      <c r="J478" s="204"/>
      <c r="K478" s="204"/>
      <c r="L478" s="209"/>
      <c r="M478" s="210"/>
      <c r="N478" s="211"/>
      <c r="O478" s="211"/>
      <c r="P478" s="211"/>
      <c r="Q478" s="211"/>
      <c r="R478" s="211"/>
      <c r="S478" s="211"/>
      <c r="T478" s="212"/>
      <c r="AT478" s="213" t="s">
        <v>214</v>
      </c>
      <c r="AU478" s="213" t="s">
        <v>83</v>
      </c>
      <c r="AV478" s="11" t="s">
        <v>83</v>
      </c>
      <c r="AW478" s="11" t="s">
        <v>39</v>
      </c>
      <c r="AX478" s="11" t="s">
        <v>76</v>
      </c>
      <c r="AY478" s="213" t="s">
        <v>114</v>
      </c>
    </row>
    <row r="479" spans="2:65" s="12" customFormat="1" x14ac:dyDescent="0.3">
      <c r="B479" s="214"/>
      <c r="C479" s="215"/>
      <c r="D479" s="184" t="s">
        <v>214</v>
      </c>
      <c r="E479" s="216" t="s">
        <v>20</v>
      </c>
      <c r="F479" s="217" t="s">
        <v>216</v>
      </c>
      <c r="G479" s="215"/>
      <c r="H479" s="218">
        <v>119.328</v>
      </c>
      <c r="I479" s="219"/>
      <c r="J479" s="215"/>
      <c r="K479" s="215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214</v>
      </c>
      <c r="AU479" s="224" t="s">
        <v>83</v>
      </c>
      <c r="AV479" s="12" t="s">
        <v>113</v>
      </c>
      <c r="AW479" s="12" t="s">
        <v>39</v>
      </c>
      <c r="AX479" s="12" t="s">
        <v>22</v>
      </c>
      <c r="AY479" s="224" t="s">
        <v>114</v>
      </c>
    </row>
    <row r="480" spans="2:65" s="1" customFormat="1" ht="22.5" customHeight="1" x14ac:dyDescent="0.3">
      <c r="B480" s="34"/>
      <c r="C480" s="236" t="s">
        <v>836</v>
      </c>
      <c r="D480" s="236" t="s">
        <v>290</v>
      </c>
      <c r="E480" s="237" t="s">
        <v>837</v>
      </c>
      <c r="F480" s="238" t="s">
        <v>838</v>
      </c>
      <c r="G480" s="239" t="s">
        <v>273</v>
      </c>
      <c r="H480" s="240">
        <v>4.2000000000000003E-2</v>
      </c>
      <c r="I480" s="241"/>
      <c r="J480" s="242">
        <f>ROUND(I480*H480,2)</f>
        <v>0</v>
      </c>
      <c r="K480" s="238" t="s">
        <v>119</v>
      </c>
      <c r="L480" s="243"/>
      <c r="M480" s="244" t="s">
        <v>20</v>
      </c>
      <c r="N480" s="245" t="s">
        <v>47</v>
      </c>
      <c r="O480" s="35"/>
      <c r="P480" s="181">
        <f>O480*H480</f>
        <v>0</v>
      </c>
      <c r="Q480" s="181">
        <v>0</v>
      </c>
      <c r="R480" s="181">
        <f>Q480*H480</f>
        <v>0</v>
      </c>
      <c r="S480" s="181">
        <v>0</v>
      </c>
      <c r="T480" s="182">
        <f>S480*H480</f>
        <v>0</v>
      </c>
      <c r="AR480" s="17" t="s">
        <v>152</v>
      </c>
      <c r="AT480" s="17" t="s">
        <v>290</v>
      </c>
      <c r="AU480" s="17" t="s">
        <v>83</v>
      </c>
      <c r="AY480" s="17" t="s">
        <v>114</v>
      </c>
      <c r="BE480" s="183">
        <f>IF(N480="základní",J480,0)</f>
        <v>0</v>
      </c>
      <c r="BF480" s="183">
        <f>IF(N480="snížená",J480,0)</f>
        <v>0</v>
      </c>
      <c r="BG480" s="183">
        <f>IF(N480="zákl. přenesená",J480,0)</f>
        <v>0</v>
      </c>
      <c r="BH480" s="183">
        <f>IF(N480="sníž. přenesená",J480,0)</f>
        <v>0</v>
      </c>
      <c r="BI480" s="183">
        <f>IF(N480="nulová",J480,0)</f>
        <v>0</v>
      </c>
      <c r="BJ480" s="17" t="s">
        <v>22</v>
      </c>
      <c r="BK480" s="183">
        <f>ROUND(I480*H480,2)</f>
        <v>0</v>
      </c>
      <c r="BL480" s="17" t="s">
        <v>113</v>
      </c>
      <c r="BM480" s="17" t="s">
        <v>839</v>
      </c>
    </row>
    <row r="481" spans="2:65" s="11" customFormat="1" x14ac:dyDescent="0.3">
      <c r="B481" s="203"/>
      <c r="C481" s="204"/>
      <c r="D481" s="186" t="s">
        <v>214</v>
      </c>
      <c r="E481" s="205" t="s">
        <v>20</v>
      </c>
      <c r="F481" s="206" t="s">
        <v>840</v>
      </c>
      <c r="G481" s="204"/>
      <c r="H481" s="207">
        <v>4.2000000000000003E-2</v>
      </c>
      <c r="I481" s="208"/>
      <c r="J481" s="204"/>
      <c r="K481" s="204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214</v>
      </c>
      <c r="AU481" s="213" t="s">
        <v>83</v>
      </c>
      <c r="AV481" s="11" t="s">
        <v>83</v>
      </c>
      <c r="AW481" s="11" t="s">
        <v>39</v>
      </c>
      <c r="AX481" s="11" t="s">
        <v>76</v>
      </c>
      <c r="AY481" s="213" t="s">
        <v>114</v>
      </c>
    </row>
    <row r="482" spans="2:65" s="12" customFormat="1" x14ac:dyDescent="0.3">
      <c r="B482" s="214"/>
      <c r="C482" s="215"/>
      <c r="D482" s="184" t="s">
        <v>214</v>
      </c>
      <c r="E482" s="216" t="s">
        <v>20</v>
      </c>
      <c r="F482" s="217" t="s">
        <v>216</v>
      </c>
      <c r="G482" s="215"/>
      <c r="H482" s="218">
        <v>4.2000000000000003E-2</v>
      </c>
      <c r="I482" s="219"/>
      <c r="J482" s="215"/>
      <c r="K482" s="215"/>
      <c r="L482" s="220"/>
      <c r="M482" s="221"/>
      <c r="N482" s="222"/>
      <c r="O482" s="222"/>
      <c r="P482" s="222"/>
      <c r="Q482" s="222"/>
      <c r="R482" s="222"/>
      <c r="S482" s="222"/>
      <c r="T482" s="223"/>
      <c r="AT482" s="224" t="s">
        <v>214</v>
      </c>
      <c r="AU482" s="224" t="s">
        <v>83</v>
      </c>
      <c r="AV482" s="12" t="s">
        <v>113</v>
      </c>
      <c r="AW482" s="12" t="s">
        <v>39</v>
      </c>
      <c r="AX482" s="12" t="s">
        <v>22</v>
      </c>
      <c r="AY482" s="224" t="s">
        <v>114</v>
      </c>
    </row>
    <row r="483" spans="2:65" s="1" customFormat="1" ht="22.5" customHeight="1" x14ac:dyDescent="0.3">
      <c r="B483" s="34"/>
      <c r="C483" s="172" t="s">
        <v>841</v>
      </c>
      <c r="D483" s="172" t="s">
        <v>115</v>
      </c>
      <c r="E483" s="173" t="s">
        <v>842</v>
      </c>
      <c r="F483" s="174" t="s">
        <v>843</v>
      </c>
      <c r="G483" s="175" t="s">
        <v>212</v>
      </c>
      <c r="H483" s="176">
        <v>59.664000000000001</v>
      </c>
      <c r="I483" s="177"/>
      <c r="J483" s="178">
        <f>ROUND(I483*H483,2)</f>
        <v>0</v>
      </c>
      <c r="K483" s="174" t="s">
        <v>119</v>
      </c>
      <c r="L483" s="54"/>
      <c r="M483" s="179" t="s">
        <v>20</v>
      </c>
      <c r="N483" s="180" t="s">
        <v>47</v>
      </c>
      <c r="O483" s="35"/>
      <c r="P483" s="181">
        <f>O483*H483</f>
        <v>0</v>
      </c>
      <c r="Q483" s="181">
        <v>0</v>
      </c>
      <c r="R483" s="181">
        <f>Q483*H483</f>
        <v>0</v>
      </c>
      <c r="S483" s="181">
        <v>0</v>
      </c>
      <c r="T483" s="182">
        <f>S483*H483</f>
        <v>0</v>
      </c>
      <c r="AR483" s="17" t="s">
        <v>289</v>
      </c>
      <c r="AT483" s="17" t="s">
        <v>115</v>
      </c>
      <c r="AU483" s="17" t="s">
        <v>83</v>
      </c>
      <c r="AY483" s="17" t="s">
        <v>114</v>
      </c>
      <c r="BE483" s="183">
        <f>IF(N483="základní",J483,0)</f>
        <v>0</v>
      </c>
      <c r="BF483" s="183">
        <f>IF(N483="snížená",J483,0)</f>
        <v>0</v>
      </c>
      <c r="BG483" s="183">
        <f>IF(N483="zákl. přenesená",J483,0)</f>
        <v>0</v>
      </c>
      <c r="BH483" s="183">
        <f>IF(N483="sníž. přenesená",J483,0)</f>
        <v>0</v>
      </c>
      <c r="BI483" s="183">
        <f>IF(N483="nulová",J483,0)</f>
        <v>0</v>
      </c>
      <c r="BJ483" s="17" t="s">
        <v>22</v>
      </c>
      <c r="BK483" s="183">
        <f>ROUND(I483*H483,2)</f>
        <v>0</v>
      </c>
      <c r="BL483" s="17" t="s">
        <v>289</v>
      </c>
      <c r="BM483" s="17" t="s">
        <v>844</v>
      </c>
    </row>
    <row r="484" spans="2:65" s="11" customFormat="1" ht="24" x14ac:dyDescent="0.3">
      <c r="B484" s="203"/>
      <c r="C484" s="204"/>
      <c r="D484" s="186" t="s">
        <v>214</v>
      </c>
      <c r="E484" s="205" t="s">
        <v>20</v>
      </c>
      <c r="F484" s="206" t="s">
        <v>845</v>
      </c>
      <c r="G484" s="204"/>
      <c r="H484" s="207">
        <v>59.664000000000001</v>
      </c>
      <c r="I484" s="208"/>
      <c r="J484" s="204"/>
      <c r="K484" s="204"/>
      <c r="L484" s="209"/>
      <c r="M484" s="210"/>
      <c r="N484" s="211"/>
      <c r="O484" s="211"/>
      <c r="P484" s="211"/>
      <c r="Q484" s="211"/>
      <c r="R484" s="211"/>
      <c r="S484" s="211"/>
      <c r="T484" s="212"/>
      <c r="AT484" s="213" t="s">
        <v>214</v>
      </c>
      <c r="AU484" s="213" t="s">
        <v>83</v>
      </c>
      <c r="AV484" s="11" t="s">
        <v>83</v>
      </c>
      <c r="AW484" s="11" t="s">
        <v>39</v>
      </c>
      <c r="AX484" s="11" t="s">
        <v>76</v>
      </c>
      <c r="AY484" s="213" t="s">
        <v>114</v>
      </c>
    </row>
    <row r="485" spans="2:65" s="12" customFormat="1" x14ac:dyDescent="0.3">
      <c r="B485" s="214"/>
      <c r="C485" s="215"/>
      <c r="D485" s="184" t="s">
        <v>214</v>
      </c>
      <c r="E485" s="216" t="s">
        <v>20</v>
      </c>
      <c r="F485" s="217" t="s">
        <v>216</v>
      </c>
      <c r="G485" s="215"/>
      <c r="H485" s="218">
        <v>59.664000000000001</v>
      </c>
      <c r="I485" s="219"/>
      <c r="J485" s="215"/>
      <c r="K485" s="215"/>
      <c r="L485" s="220"/>
      <c r="M485" s="221"/>
      <c r="N485" s="222"/>
      <c r="O485" s="222"/>
      <c r="P485" s="222"/>
      <c r="Q485" s="222"/>
      <c r="R485" s="222"/>
      <c r="S485" s="222"/>
      <c r="T485" s="223"/>
      <c r="AT485" s="224" t="s">
        <v>214</v>
      </c>
      <c r="AU485" s="224" t="s">
        <v>83</v>
      </c>
      <c r="AV485" s="12" t="s">
        <v>113</v>
      </c>
      <c r="AW485" s="12" t="s">
        <v>39</v>
      </c>
      <c r="AX485" s="12" t="s">
        <v>22</v>
      </c>
      <c r="AY485" s="224" t="s">
        <v>114</v>
      </c>
    </row>
    <row r="486" spans="2:65" s="1" customFormat="1" ht="22.5" customHeight="1" x14ac:dyDescent="0.3">
      <c r="B486" s="34"/>
      <c r="C486" s="236" t="s">
        <v>846</v>
      </c>
      <c r="D486" s="236" t="s">
        <v>290</v>
      </c>
      <c r="E486" s="237" t="s">
        <v>847</v>
      </c>
      <c r="F486" s="238" t="s">
        <v>848</v>
      </c>
      <c r="G486" s="239" t="s">
        <v>212</v>
      </c>
      <c r="H486" s="240">
        <v>68.614000000000004</v>
      </c>
      <c r="I486" s="241"/>
      <c r="J486" s="242">
        <f>ROUND(I486*H486,2)</f>
        <v>0</v>
      </c>
      <c r="K486" s="238" t="s">
        <v>119</v>
      </c>
      <c r="L486" s="243"/>
      <c r="M486" s="244" t="s">
        <v>20</v>
      </c>
      <c r="N486" s="245" t="s">
        <v>47</v>
      </c>
      <c r="O486" s="35"/>
      <c r="P486" s="181">
        <f>O486*H486</f>
        <v>0</v>
      </c>
      <c r="Q486" s="181">
        <v>2.9999999999999997E-4</v>
      </c>
      <c r="R486" s="181">
        <f>Q486*H486</f>
        <v>2.05842E-2</v>
      </c>
      <c r="S486" s="181">
        <v>0</v>
      </c>
      <c r="T486" s="182">
        <f>S486*H486</f>
        <v>0</v>
      </c>
      <c r="AR486" s="17" t="s">
        <v>372</v>
      </c>
      <c r="AT486" s="17" t="s">
        <v>290</v>
      </c>
      <c r="AU486" s="17" t="s">
        <v>83</v>
      </c>
      <c r="AY486" s="17" t="s">
        <v>114</v>
      </c>
      <c r="BE486" s="183">
        <f>IF(N486="základní",J486,0)</f>
        <v>0</v>
      </c>
      <c r="BF486" s="183">
        <f>IF(N486="snížená",J486,0)</f>
        <v>0</v>
      </c>
      <c r="BG486" s="183">
        <f>IF(N486="zákl. přenesená",J486,0)</f>
        <v>0</v>
      </c>
      <c r="BH486" s="183">
        <f>IF(N486="sníž. přenesená",J486,0)</f>
        <v>0</v>
      </c>
      <c r="BI486" s="183">
        <f>IF(N486="nulová",J486,0)</f>
        <v>0</v>
      </c>
      <c r="BJ486" s="17" t="s">
        <v>22</v>
      </c>
      <c r="BK486" s="183">
        <f>ROUND(I486*H486,2)</f>
        <v>0</v>
      </c>
      <c r="BL486" s="17" t="s">
        <v>289</v>
      </c>
      <c r="BM486" s="17" t="s">
        <v>849</v>
      </c>
    </row>
    <row r="487" spans="2:65" s="11" customFormat="1" x14ac:dyDescent="0.3">
      <c r="B487" s="203"/>
      <c r="C487" s="204"/>
      <c r="D487" s="186" t="s">
        <v>214</v>
      </c>
      <c r="E487" s="205" t="s">
        <v>20</v>
      </c>
      <c r="F487" s="206" t="s">
        <v>850</v>
      </c>
      <c r="G487" s="204"/>
      <c r="H487" s="207">
        <v>68.614000000000004</v>
      </c>
      <c r="I487" s="208"/>
      <c r="J487" s="204"/>
      <c r="K487" s="204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214</v>
      </c>
      <c r="AU487" s="213" t="s">
        <v>83</v>
      </c>
      <c r="AV487" s="11" t="s">
        <v>83</v>
      </c>
      <c r="AW487" s="11" t="s">
        <v>39</v>
      </c>
      <c r="AX487" s="11" t="s">
        <v>76</v>
      </c>
      <c r="AY487" s="213" t="s">
        <v>114</v>
      </c>
    </row>
    <row r="488" spans="2:65" s="12" customFormat="1" x14ac:dyDescent="0.3">
      <c r="B488" s="214"/>
      <c r="C488" s="215"/>
      <c r="D488" s="184" t="s">
        <v>214</v>
      </c>
      <c r="E488" s="216" t="s">
        <v>20</v>
      </c>
      <c r="F488" s="217" t="s">
        <v>216</v>
      </c>
      <c r="G488" s="215"/>
      <c r="H488" s="218">
        <v>68.614000000000004</v>
      </c>
      <c r="I488" s="219"/>
      <c r="J488" s="215"/>
      <c r="K488" s="215"/>
      <c r="L488" s="220"/>
      <c r="M488" s="221"/>
      <c r="N488" s="222"/>
      <c r="O488" s="222"/>
      <c r="P488" s="222"/>
      <c r="Q488" s="222"/>
      <c r="R488" s="222"/>
      <c r="S488" s="222"/>
      <c r="T488" s="223"/>
      <c r="AT488" s="224" t="s">
        <v>214</v>
      </c>
      <c r="AU488" s="224" t="s">
        <v>83</v>
      </c>
      <c r="AV488" s="12" t="s">
        <v>113</v>
      </c>
      <c r="AW488" s="12" t="s">
        <v>39</v>
      </c>
      <c r="AX488" s="12" t="s">
        <v>22</v>
      </c>
      <c r="AY488" s="224" t="s">
        <v>114</v>
      </c>
    </row>
    <row r="489" spans="2:65" s="1" customFormat="1" ht="22.5" customHeight="1" x14ac:dyDescent="0.3">
      <c r="B489" s="34"/>
      <c r="C489" s="172" t="s">
        <v>851</v>
      </c>
      <c r="D489" s="172" t="s">
        <v>115</v>
      </c>
      <c r="E489" s="173" t="s">
        <v>852</v>
      </c>
      <c r="F489" s="174" t="s">
        <v>853</v>
      </c>
      <c r="G489" s="175" t="s">
        <v>212</v>
      </c>
      <c r="H489" s="176">
        <v>23.001999999999999</v>
      </c>
      <c r="I489" s="177"/>
      <c r="J489" s="178">
        <f>ROUND(I489*H489,2)</f>
        <v>0</v>
      </c>
      <c r="K489" s="174" t="s">
        <v>169</v>
      </c>
      <c r="L489" s="54"/>
      <c r="M489" s="179" t="s">
        <v>20</v>
      </c>
      <c r="N489" s="180" t="s">
        <v>47</v>
      </c>
      <c r="O489" s="35"/>
      <c r="P489" s="181">
        <f>O489*H489</f>
        <v>0</v>
      </c>
      <c r="Q489" s="181">
        <v>0</v>
      </c>
      <c r="R489" s="181">
        <f>Q489*H489</f>
        <v>0</v>
      </c>
      <c r="S489" s="181">
        <v>0</v>
      </c>
      <c r="T489" s="182">
        <f>S489*H489</f>
        <v>0</v>
      </c>
      <c r="AR489" s="17" t="s">
        <v>289</v>
      </c>
      <c r="AT489" s="17" t="s">
        <v>115</v>
      </c>
      <c r="AU489" s="17" t="s">
        <v>83</v>
      </c>
      <c r="AY489" s="17" t="s">
        <v>114</v>
      </c>
      <c r="BE489" s="183">
        <f>IF(N489="základní",J489,0)</f>
        <v>0</v>
      </c>
      <c r="BF489" s="183">
        <f>IF(N489="snížená",J489,0)</f>
        <v>0</v>
      </c>
      <c r="BG489" s="183">
        <f>IF(N489="zákl. přenesená",J489,0)</f>
        <v>0</v>
      </c>
      <c r="BH489" s="183">
        <f>IF(N489="sníž. přenesená",J489,0)</f>
        <v>0</v>
      </c>
      <c r="BI489" s="183">
        <f>IF(N489="nulová",J489,0)</f>
        <v>0</v>
      </c>
      <c r="BJ489" s="17" t="s">
        <v>22</v>
      </c>
      <c r="BK489" s="183">
        <f>ROUND(I489*H489,2)</f>
        <v>0</v>
      </c>
      <c r="BL489" s="17" t="s">
        <v>289</v>
      </c>
      <c r="BM489" s="17" t="s">
        <v>854</v>
      </c>
    </row>
    <row r="490" spans="2:65" s="13" customFormat="1" ht="24" x14ac:dyDescent="0.3">
      <c r="B490" s="225"/>
      <c r="C490" s="226"/>
      <c r="D490" s="186" t="s">
        <v>214</v>
      </c>
      <c r="E490" s="227" t="s">
        <v>20</v>
      </c>
      <c r="F490" s="228" t="s">
        <v>855</v>
      </c>
      <c r="G490" s="226"/>
      <c r="H490" s="229" t="s">
        <v>20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AT490" s="235" t="s">
        <v>214</v>
      </c>
      <c r="AU490" s="235" t="s">
        <v>83</v>
      </c>
      <c r="AV490" s="13" t="s">
        <v>22</v>
      </c>
      <c r="AW490" s="13" t="s">
        <v>39</v>
      </c>
      <c r="AX490" s="13" t="s">
        <v>76</v>
      </c>
      <c r="AY490" s="235" t="s">
        <v>114</v>
      </c>
    </row>
    <row r="491" spans="2:65" s="11" customFormat="1" x14ac:dyDescent="0.3">
      <c r="B491" s="203"/>
      <c r="C491" s="204"/>
      <c r="D491" s="186" t="s">
        <v>214</v>
      </c>
      <c r="E491" s="205" t="s">
        <v>20</v>
      </c>
      <c r="F491" s="206" t="s">
        <v>856</v>
      </c>
      <c r="G491" s="204"/>
      <c r="H491" s="207">
        <v>23.001999999999999</v>
      </c>
      <c r="I491" s="208"/>
      <c r="J491" s="204"/>
      <c r="K491" s="204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214</v>
      </c>
      <c r="AU491" s="213" t="s">
        <v>83</v>
      </c>
      <c r="AV491" s="11" t="s">
        <v>83</v>
      </c>
      <c r="AW491" s="11" t="s">
        <v>39</v>
      </c>
      <c r="AX491" s="11" t="s">
        <v>76</v>
      </c>
      <c r="AY491" s="213" t="s">
        <v>114</v>
      </c>
    </row>
    <row r="492" spans="2:65" s="12" customFormat="1" x14ac:dyDescent="0.3">
      <c r="B492" s="214"/>
      <c r="C492" s="215"/>
      <c r="D492" s="186" t="s">
        <v>214</v>
      </c>
      <c r="E492" s="246" t="s">
        <v>20</v>
      </c>
      <c r="F492" s="247" t="s">
        <v>216</v>
      </c>
      <c r="G492" s="215"/>
      <c r="H492" s="248">
        <v>23.001999999999999</v>
      </c>
      <c r="I492" s="219"/>
      <c r="J492" s="215"/>
      <c r="K492" s="215"/>
      <c r="L492" s="220"/>
      <c r="M492" s="249"/>
      <c r="N492" s="250"/>
      <c r="O492" s="250"/>
      <c r="P492" s="250"/>
      <c r="Q492" s="250"/>
      <c r="R492" s="250"/>
      <c r="S492" s="250"/>
      <c r="T492" s="251"/>
      <c r="AT492" s="224" t="s">
        <v>214</v>
      </c>
      <c r="AU492" s="224" t="s">
        <v>83</v>
      </c>
      <c r="AV492" s="12" t="s">
        <v>113</v>
      </c>
      <c r="AW492" s="12" t="s">
        <v>39</v>
      </c>
      <c r="AX492" s="12" t="s">
        <v>22</v>
      </c>
      <c r="AY492" s="224" t="s">
        <v>114</v>
      </c>
    </row>
    <row r="493" spans="2:65" s="1" customFormat="1" ht="6.9" customHeight="1" x14ac:dyDescent="0.3">
      <c r="B493" s="49"/>
      <c r="C493" s="50"/>
      <c r="D493" s="50"/>
      <c r="E493" s="50"/>
      <c r="F493" s="50"/>
      <c r="G493" s="50"/>
      <c r="H493" s="50"/>
      <c r="I493" s="128"/>
      <c r="J493" s="50"/>
      <c r="K493" s="50"/>
      <c r="L493" s="54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0 - Ostatní a vedlejší ná...</vt:lpstr>
      <vt:lpstr>1 - Rekonstrukce lávky</vt:lpstr>
      <vt:lpstr>'0 - Ostatní a vedlejší ná...'!Názvy_tisku</vt:lpstr>
      <vt:lpstr>'1 - Rekonstrukce lávky'!Názvy_tisku</vt:lpstr>
      <vt:lpstr>'Rekapitulace stavby'!Názvy_tisku</vt:lpstr>
      <vt:lpstr>'0 - Ostatní a vedlejší ná...'!Oblast_tisku</vt:lpstr>
      <vt:lpstr>'1 - Rekonstrukce lávky'!Oblast_tisku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Lenovo-NB\Miloš Drábek</dc:creator>
  <cp:lastModifiedBy>Miloš Drábek</cp:lastModifiedBy>
  <cp:lastPrinted>2017-07-18T09:17:38Z</cp:lastPrinted>
  <dcterms:created xsi:type="dcterms:W3CDTF">2017-07-18T09:14:26Z</dcterms:created>
  <dcterms:modified xsi:type="dcterms:W3CDTF">2017-07-18T09:17:45Z</dcterms:modified>
</cp:coreProperties>
</file>